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drawings/drawing7.xml" ContentType="application/vnd.openxmlformats-officedocument.drawingml.chartshapes+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drawings/drawing10.xml" ContentType="application/vnd.openxmlformats-officedocument.drawing+xml"/>
  <Override PartName="/xl/slicers/slicer9.xml" ContentType="application/vnd.ms-excel.slicer+xml"/>
  <Override PartName="/xl/pivotTables/pivotTable20.xml" ContentType="application/vnd.openxmlformats-officedocument.spreadsheetml.pivotTable+xml"/>
  <Override PartName="/xl/drawings/drawing11.xml" ContentType="application/vnd.openxmlformats-officedocument.drawing+xml"/>
  <Override PartName="/xl/slicers/slicer10.xml" ContentType="application/vnd.ms-excel.slicer+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2.xml" ContentType="application/vnd.openxmlformats-officedocument.drawing+xml"/>
  <Override PartName="/xl/slicers/slicer11.xml" ContentType="application/vnd.ms-excel.slicer+xml"/>
  <Override PartName="/xl/pivotTables/pivotTable24.xml" ContentType="application/vnd.openxmlformats-officedocument.spreadsheetml.pivotTable+xml"/>
  <Override PartName="/xl/pivotTables/pivotTable2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3.xml" ContentType="application/vnd.openxmlformats-officedocument.drawing+xml"/>
  <Override PartName="/xl/slicers/slicer1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0" yWindow="0" windowWidth="28800" windowHeight="11985" tabRatio="876" firstSheet="1" activeTab="5"/>
  </bookViews>
  <sheets>
    <sheet name="Weekly Detailed EVM Hrs" sheetId="15" r:id="rId1"/>
    <sheet name="Weekly Hrs Summary" sheetId="14" r:id="rId2"/>
    <sheet name="Weekly Detailed EVM Cost" sheetId="10" r:id="rId3"/>
    <sheet name="Weekly Cost Summary" sheetId="2" r:id="rId4"/>
    <sheet name="WeeklyPlanned" sheetId="3" state="hidden" r:id="rId5"/>
    <sheet name="Dashboard Monthly" sheetId="9" r:id="rId6"/>
    <sheet name="Monthly Hrs Summary" sheetId="16" r:id="rId7"/>
    <sheet name="Monthly Cost Summary" sheetId="7" r:id="rId8"/>
    <sheet name="Monthly Detailed EVM Hrs" sheetId="17" r:id="rId9"/>
    <sheet name="Monthly Detailed EVM Cost" sheetId="13" r:id="rId10"/>
    <sheet name="Detailed EVM ProfessionHrs" sheetId="20" r:id="rId11"/>
    <sheet name="MonthlyPlannedCost" sheetId="8" state="hidden" r:id="rId12"/>
    <sheet name="Monthly Planned B.Hrs" sheetId="21" state="hidden" r:id="rId13"/>
    <sheet name="MonthDates" sheetId="6" state="hidden" r:id="rId14"/>
    <sheet name="WeekDates" sheetId="5" state="hidden" r:id="rId15"/>
    <sheet name="ActivitySum" sheetId="1" state="hidden" r:id="rId16"/>
    <sheet name="MonthlyPlannedIndHrs" sheetId="19" state="hidden" r:id="rId17"/>
  </sheets>
  <externalReferences>
    <externalReference r:id="rId18"/>
    <externalReference r:id="rId19"/>
  </externalReferences>
  <definedNames>
    <definedName name="_xlchart.v1.0" hidden="1">'Dashboard Monthly'!$Y$39:$Y$43</definedName>
    <definedName name="_xlchart.v1.1" hidden="1">'Dashboard Monthly'!$Z$39:$Z$43</definedName>
    <definedName name="_xlcn.LinkedTable_Table4" hidden="1">[0]!Table4</definedName>
    <definedName name="_xlnm.Print_Area" localSheetId="5">'Dashboard Monthly'!$B$1:$S$52</definedName>
    <definedName name="_xlnm.Print_Area" localSheetId="7">'Monthly Cost Summary'!$A$1:$U$46</definedName>
    <definedName name="_xlnm.Print_Area" localSheetId="9">'Monthly Detailed EVM Cost'!$A$1:$L$1286</definedName>
    <definedName name="_xlnm.Print_Area" localSheetId="8">'Monthly Detailed EVM Hrs'!$A$1:$M$1286</definedName>
    <definedName name="_xlnm.Print_Area" localSheetId="6">'Monthly Hrs Summary'!$A$1:$U$46</definedName>
    <definedName name="_xlnm.Print_Area" localSheetId="3">'Weekly Cost Summary'!$A$1:$Q$46</definedName>
    <definedName name="_xlnm.Print_Area" localSheetId="2">'Weekly Detailed EVM Cost'!$A$1:$L$1286</definedName>
    <definedName name="_xlnm.Print_Area" localSheetId="0">'Weekly Detailed EVM Hrs'!$A$1:$M$1263</definedName>
    <definedName name="_xlnm.Print_Area" localSheetId="1">'Weekly Hrs Summary'!$A$1:$Q$46</definedName>
    <definedName name="_xlnm.Print_Titles" localSheetId="9">'Monthly Detailed EVM Cost'!$1:$5</definedName>
    <definedName name="_xlnm.Print_Titles" localSheetId="8">'Monthly Detailed EVM Hrs'!$1:$5</definedName>
    <definedName name="_xlnm.Print_Titles" localSheetId="2">'Weekly Detailed EVM Cost'!$1:$5</definedName>
    <definedName name="_xlnm.Print_Titles" localSheetId="0">'Weekly Detailed EVM Hrs'!$1:$5</definedName>
    <definedName name="Slicer_1817_BOQ_Summary">#N/A</definedName>
    <definedName name="Slicer_1817_BOQ_Summary1">#N/A</definedName>
    <definedName name="Slicer_1817_BOQ_Summary11">#N/A</definedName>
    <definedName name="Slicer_1817_BOQ_Summary2">#N/A</definedName>
    <definedName name="Slicer_1817_Zone">#N/A</definedName>
    <definedName name="Slicer_1817_Zone1">#N/A</definedName>
    <definedName name="Slicer_1817_Zone11">#N/A</definedName>
    <definedName name="Slicer_MonthID">#N/A</definedName>
    <definedName name="Slicer_ResourceID1">#N/A</definedName>
    <definedName name="Slicer_Week_ID1">#N/A</definedName>
    <definedName name="Slicer_WeekID1">#N/A</definedName>
  </definedNames>
  <calcPr calcId="152511"/>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 cacheId="10" r:id="rId30"/>
    <pivotCache cacheId="11" r:id="rId31"/>
    <pivotCache cacheId="12" r:id="rId32"/>
    <pivotCache cacheId="13" r:id="rId33"/>
    <pivotCache cacheId="14" r:id="rId34"/>
    <pivotCache cacheId="15" r:id="rId35"/>
    <pivotCache cacheId="16" r:id="rId36"/>
    <pivotCache cacheId="17" r:id="rId37"/>
    <pivotCache cacheId="18" r:id="rId38"/>
    <pivotCache cacheId="19" r:id="rId39"/>
    <pivotCache cacheId="20" r:id="rId40"/>
    <pivotCache cacheId="21" r:id="rId41"/>
    <pivotCache cacheId="22" r:id="rId42"/>
    <pivotCache cacheId="23" r:id="rId43"/>
    <pivotCache cacheId="24" r:id="rId44"/>
    <pivotCache cacheId="25" r:id="rId45"/>
    <pivotCache cacheId="26" r:id="rId46"/>
    <pivotCache cacheId="27" r:id="rId47"/>
  </pivotCaches>
  <extLst>
    <ext xmlns:x14="http://schemas.microsoft.com/office/spreadsheetml/2009/9/main" uri="{876F7934-8845-4945-9796-88D515C7AA90}">
      <x14:pivotCaches>
        <pivotCache cacheId="28" r:id="rId48"/>
        <pivotCache cacheId="29" r:id="rId49"/>
        <pivotCache cacheId="30" r:id="rId50"/>
      </x14:pivotCaches>
    </ext>
    <ext xmlns:x14="http://schemas.microsoft.com/office/spreadsheetml/2009/9/main" uri="{BBE1A952-AA13-448e-AADC-164F8A28A991}">
      <x14:slicerCaches>
        <x14:slicerCache r:id="rId51"/>
        <x14:slicerCache r:id="rId52"/>
        <x14:slicerCache r:id="rId53"/>
        <x14:slicerCache r:id="rId54"/>
        <x14:slicerCache r:id="rId55"/>
        <x14:slicerCache r:id="rId56"/>
        <x14:slicerCache r:id="rId57"/>
        <x14:slicerCache r:id="rId58"/>
        <x14:slicerCache r:id="rId59"/>
        <x14:slicerCache r:id="rId60"/>
        <x14:slicerCache r:id="rId6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ctivities_bd49d568-05a0-4e74-9cec-e4ce4fd458b6" name="Activities" connection="Query - Activities"/>
          <x15:modelTable id="ActivityCodes_d661fd4c-2333-43c0-8a91-a250963b2e83" name="ActivityCodes" connection="Query - ActivityCodes"/>
          <x15:modelTable id="IndvBudgetManHrs_d0eeb24f-ecda-4e77-b598-443b9629c393" name="IndvBudgetManHrs" connection="Query - IndvBudgetManHrs"/>
          <x15:modelTable id="ResourceIDs_ea86148b-cf44-4ea8-ba61-a750e4d909e3" name="ResourceIDs" connection="Query - ResourceIDs"/>
          <x15:modelTable id="WeekDates_feec6d6c-9564-41c7-b21a-5d508856eca7" name="WeekDates" connection="Query - WeekDates"/>
          <x15:modelTable id="WeekDisCostP_3c8cfd28-7644-426b-a491-901003e8f018" name="WeekDisCostP" connection="Query - WeekDisCostP"/>
          <x15:modelTable id="MonthDisCostP_5f70b69f-cf47-4ff3-b0a2-71bbcf21eef7" name="MonthDisCostP" connection="Query - MonthDisCostP"/>
          <x15:modelTable id="MonthDates_f1938403-d240-4269-bd27-b6eca8479e27" name="MonthDates" connection="Query - MonthDates"/>
          <x15:modelTable id="ProgressSheet_b0c8f976-58fc-4f80-a074-b15bb73de14c" name="ProgressSheet" connection="Query - ProgressSheet"/>
          <x15:modelTable id="WeekDisHrsP_ffb21bab-cd6a-40db-84b2-0330fb9e409a" name="WeekDisHrsP" connection="Query - WeekDisHrsP"/>
          <x15:modelTable id="MonthDisHrsP_c824fc71-72af-4ce3-ba71-f6270b8f749f" name="MonthDisHrsP" connection="Query - MonthDisHrsP"/>
          <x15:modelTable id="MonthyIndvDisHrs_50cb4d76-07cc-448f-be8a-854101c4689b" name="MonthyIndvDisHrs" connection="Query - MonthyIndvDisHrs"/>
          <x15:modelTable id="MonthyIndvEarnedHrs_22d89adf-44d0-42db-9ab2-04baec9c325a" name="MonthyIndvEarnedHrs" connection="Query - MonthyIndvEarnedHrs"/>
          <x15:modelTable id="Table4-673700f7-2b52-45fc-8fdc-a96c3fcd1a89" name="Table4" connection="LinkedTable_Table4"/>
        </x15:modelTables>
        <x15:modelRelationships>
          <x15:modelRelationship fromTable="IndvBudgetManHrs" fromColumn="Activity ID" toTable="Activities" toColumn="Activity ID"/>
          <x15:modelRelationship fromTable="IndvBudgetManHrs" fromColumn="Resource ID" toTable="ResourceIDs" toColumn="rsrc_short_name"/>
          <x15:modelRelationship fromTable="WeekDisCostP" fromColumn="Activity ID" toTable="Activities" toColumn="Activity ID"/>
          <x15:modelRelationship fromTable="WeekDisCostP" fromColumn="Week ID" toTable="WeekDates" toColumn="WeekID"/>
          <x15:modelRelationship fromTable="WeekDisCostP" fromColumn="Activity ID" toTable="ActivityCodes" toColumn="Activity ID"/>
          <x15:modelRelationship fromTable="MonthDisCostP" fromColumn="Activity ID" toTable="Activities" toColumn="Activity ID"/>
          <x15:modelRelationship fromTable="MonthDisCostP" fromColumn="Month ID" toTable="MonthDates" toColumn="MonthID"/>
          <x15:modelRelationship fromTable="MonthDisCostP" fromColumn="Activity ID" toTable="ActivityCodes" toColumn="Activity ID"/>
          <x15:modelRelationship fromTable="ProgressSheet" fromColumn="MonthIDProgress" toTable="MonthDates" toColumn="MonthID"/>
          <x15:modelRelationship fromTable="ProgressSheet" fromColumn="Activity ID" toTable="Activities" toColumn="Activity ID"/>
          <x15:modelRelationship fromTable="ProgressSheet" fromColumn="WeeIDPrgress" toTable="WeekDates" toColumn="WeekID"/>
          <x15:modelRelationship fromTable="WeekDisHrsP" fromColumn="Activity ID" toTable="Activities" toColumn="Activity ID"/>
          <x15:modelRelationship fromTable="WeekDisHrsP" fromColumn="Week ID" toTable="WeekDates" toColumn="WeekID"/>
          <x15:modelRelationship fromTable="MonthDisHrsP" fromColumn="Activity ID" toTable="Activities" toColumn="Activity ID"/>
          <x15:modelRelationship fromTable="MonthDisHrsP" fromColumn="Month ID" toTable="MonthDates" toColumn="MonthID"/>
          <x15:modelRelationship fromTable="MonthyIndvDisHrs" fromColumn="Activity ID" toTable="Activities" toColumn="Activity ID"/>
          <x15:modelRelationship fromTable="MonthyIndvDisHrs" fromColumn="ResourceID" toTable="ResourceIDs" toColumn="rsrc_short_name"/>
          <x15:modelRelationship fromTable="MonthyIndvDisHrs" fromColumn="Month ID" toTable="MonthDates" toColumn="MonthID"/>
          <x15:modelRelationship fromTable="MonthyIndvEarnedHrs" fromColumn="Progress ID" toTable="MonthDates" toColumn="MonthID"/>
          <x15:modelRelationship fromTable="MonthyIndvEarnedHrs" fromColumn="Activity ID" toTable="Activities" toColumn="Activity ID"/>
          <x15:modelRelationship fromTable="MonthyIndvEarnedHrs" fromColumn="ResourceID" toTable="ResourceIDs" toColumn="rsrc_short_name"/>
        </x15:modelRelationship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 i="14" l="1"/>
  <c r="A1" i="14"/>
  <c r="AA16" i="21" l="1"/>
  <c r="C16" i="21"/>
  <c r="D16" i="21"/>
  <c r="E16" i="21"/>
  <c r="F16" i="21"/>
  <c r="G16" i="21"/>
  <c r="H16" i="21"/>
  <c r="I16" i="21"/>
  <c r="J16" i="21"/>
  <c r="K16" i="21"/>
  <c r="L16" i="21"/>
  <c r="M16" i="21"/>
  <c r="N16" i="21"/>
  <c r="O16" i="21"/>
  <c r="P16" i="21"/>
  <c r="Q16" i="21"/>
  <c r="R16" i="21"/>
  <c r="S16" i="21"/>
  <c r="T16" i="21"/>
  <c r="U16" i="21"/>
  <c r="V16" i="21"/>
  <c r="W16" i="21"/>
  <c r="X16" i="21"/>
  <c r="Y16" i="21"/>
  <c r="Z16" i="21"/>
  <c r="B16"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B11" i="21"/>
  <c r="B12" i="21" s="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B10" i="21"/>
  <c r="F25" i="16"/>
  <c r="F26" i="16"/>
  <c r="F27" i="16"/>
  <c r="F28" i="16"/>
  <c r="F29" i="16"/>
  <c r="F30" i="16"/>
  <c r="F31" i="16"/>
  <c r="F32" i="16"/>
  <c r="F33" i="16"/>
  <c r="F34" i="16"/>
  <c r="F35" i="16"/>
  <c r="F36" i="16"/>
  <c r="F37" i="16"/>
  <c r="F38" i="16"/>
  <c r="F39" i="16"/>
  <c r="F40" i="16"/>
  <c r="F41" i="16"/>
  <c r="F42" i="16"/>
  <c r="F43" i="16"/>
  <c r="F44" i="16"/>
  <c r="F45" i="16"/>
  <c r="F46" i="16"/>
  <c r="F24" i="16"/>
  <c r="E25" i="16"/>
  <c r="E26" i="16"/>
  <c r="E27" i="16"/>
  <c r="E28" i="16"/>
  <c r="E29" i="16"/>
  <c r="E30" i="16"/>
  <c r="E31" i="16"/>
  <c r="E32" i="16"/>
  <c r="E33" i="16"/>
  <c r="E34" i="16"/>
  <c r="E35" i="16"/>
  <c r="E36" i="16"/>
  <c r="E37" i="16"/>
  <c r="E38" i="16"/>
  <c r="E39" i="16"/>
  <c r="E40" i="16"/>
  <c r="E41" i="16"/>
  <c r="E42" i="16"/>
  <c r="E43" i="16"/>
  <c r="E44" i="16"/>
  <c r="E45" i="16"/>
  <c r="E46" i="16"/>
  <c r="E24" i="16"/>
  <c r="F6" i="16"/>
  <c r="F7" i="16"/>
  <c r="F8" i="16"/>
  <c r="F9" i="16"/>
  <c r="F10" i="16"/>
  <c r="F11" i="16"/>
  <c r="F12" i="16"/>
  <c r="F13" i="16"/>
  <c r="F14" i="16"/>
  <c r="F15" i="16"/>
  <c r="F16" i="16"/>
  <c r="F17" i="16"/>
  <c r="F18" i="16"/>
  <c r="F19" i="16"/>
  <c r="F20" i="16"/>
  <c r="F5" i="16"/>
  <c r="E6" i="16"/>
  <c r="E7" i="16"/>
  <c r="E8" i="16"/>
  <c r="E9" i="16"/>
  <c r="E10" i="16"/>
  <c r="E11" i="16"/>
  <c r="E12" i="16"/>
  <c r="E13" i="16"/>
  <c r="E14" i="16"/>
  <c r="E15" i="16"/>
  <c r="E16" i="16"/>
  <c r="E17" i="16"/>
  <c r="E18" i="16"/>
  <c r="E19" i="16"/>
  <c r="E20" i="16"/>
  <c r="E5" i="16"/>
  <c r="C12" i="21" l="1"/>
  <c r="D12" i="21" s="1"/>
  <c r="E12" i="21" s="1"/>
  <c r="F12" i="21" s="1"/>
  <c r="G12" i="21" s="1"/>
  <c r="H12" i="21" s="1"/>
  <c r="I12" i="21" s="1"/>
  <c r="J12" i="21" s="1"/>
  <c r="K12" i="21" s="1"/>
  <c r="L12" i="21" s="1"/>
  <c r="M12" i="21" s="1"/>
  <c r="N12" i="21" s="1"/>
  <c r="O12" i="21" s="1"/>
  <c r="P12" i="21" s="1"/>
  <c r="Q12" i="21" s="1"/>
  <c r="R12" i="21" s="1"/>
  <c r="S12" i="21" s="1"/>
  <c r="T12" i="21" s="1"/>
  <c r="U12" i="21" s="1"/>
  <c r="V12" i="21" s="1"/>
  <c r="W12" i="21" s="1"/>
  <c r="X12" i="21" s="1"/>
  <c r="Y12" i="21" s="1"/>
  <c r="Z12" i="21" s="1"/>
  <c r="AA12" i="21" s="1"/>
  <c r="B17" i="21"/>
  <c r="C17" i="21" s="1"/>
  <c r="D17" i="21" s="1"/>
  <c r="E17" i="21" s="1"/>
  <c r="F17" i="21" s="1"/>
  <c r="G17" i="21" s="1"/>
  <c r="H17" i="21" s="1"/>
  <c r="I17" i="21" s="1"/>
  <c r="J17" i="21" s="1"/>
  <c r="K17" i="21" s="1"/>
  <c r="L17" i="21" s="1"/>
  <c r="M17" i="21" s="1"/>
  <c r="N17" i="21" s="1"/>
  <c r="O17" i="21" s="1"/>
  <c r="P17" i="21" s="1"/>
  <c r="Q17" i="21" s="1"/>
  <c r="R17" i="21" s="1"/>
  <c r="S17" i="21" s="1"/>
  <c r="T17" i="21" s="1"/>
  <c r="U17" i="21" s="1"/>
  <c r="V17" i="21" s="1"/>
  <c r="W17" i="21" s="1"/>
  <c r="X17" i="21" s="1"/>
  <c r="Y17" i="21" s="1"/>
  <c r="Z17" i="21" s="1"/>
  <c r="AA17" i="21" s="1"/>
  <c r="G24" i="16"/>
  <c r="G40" i="16"/>
  <c r="G45" i="16"/>
  <c r="G37" i="16"/>
  <c r="G29" i="16"/>
  <c r="G44" i="16"/>
  <c r="G42" i="16"/>
  <c r="G28" i="16"/>
  <c r="G38" i="16"/>
  <c r="G36" i="16"/>
  <c r="G46" i="16"/>
  <c r="G30" i="16"/>
  <c r="G34" i="16"/>
  <c r="G26" i="16"/>
  <c r="G41" i="16"/>
  <c r="G33" i="16"/>
  <c r="G25" i="16"/>
  <c r="G32" i="16"/>
  <c r="G39" i="16"/>
  <c r="G31" i="16"/>
  <c r="G43" i="16"/>
  <c r="G35" i="16"/>
  <c r="G27" i="16"/>
  <c r="G17" i="16"/>
  <c r="G8" i="16"/>
  <c r="G15" i="16"/>
  <c r="G7" i="16"/>
  <c r="G14" i="16"/>
  <c r="G6" i="16"/>
  <c r="G5" i="16"/>
  <c r="G13" i="16"/>
  <c r="G9" i="16"/>
  <c r="G16" i="16"/>
  <c r="G20" i="16"/>
  <c r="G12" i="16"/>
  <c r="G19" i="16"/>
  <c r="G11" i="16"/>
  <c r="G18" i="16"/>
  <c r="G10" i="16"/>
  <c r="AA59" i="19"/>
  <c r="Z59" i="19"/>
  <c r="Y59" i="19"/>
  <c r="X59" i="19"/>
  <c r="W59" i="19"/>
  <c r="V59" i="19"/>
  <c r="U59" i="19"/>
  <c r="T59" i="19"/>
  <c r="S59" i="19"/>
  <c r="R59" i="19"/>
  <c r="Q59" i="19"/>
  <c r="P59" i="19"/>
  <c r="O59" i="19"/>
  <c r="N59" i="19"/>
  <c r="M59" i="19"/>
  <c r="L59" i="19"/>
  <c r="K59" i="19"/>
  <c r="J59" i="19"/>
  <c r="I59" i="19"/>
  <c r="H59" i="19"/>
  <c r="G59" i="19"/>
  <c r="F59" i="19"/>
  <c r="E59" i="19"/>
  <c r="D59" i="19"/>
  <c r="C59" i="19"/>
  <c r="B59" i="19"/>
  <c r="B60" i="19"/>
  <c r="C60" i="19"/>
  <c r="D60" i="19"/>
  <c r="E60" i="19"/>
  <c r="F60" i="19"/>
  <c r="G60" i="19"/>
  <c r="H60" i="19"/>
  <c r="I60" i="19"/>
  <c r="J60" i="19"/>
  <c r="K60" i="19"/>
  <c r="L60" i="19"/>
  <c r="M60" i="19"/>
  <c r="N60" i="19"/>
  <c r="O60" i="19"/>
  <c r="P60" i="19"/>
  <c r="Q60" i="19"/>
  <c r="R60" i="19"/>
  <c r="S60" i="19"/>
  <c r="T60" i="19"/>
  <c r="U60" i="19"/>
  <c r="V60" i="19"/>
  <c r="W60" i="19"/>
  <c r="X60" i="19"/>
  <c r="Y60" i="19"/>
  <c r="Z60" i="19"/>
  <c r="AA60" i="19"/>
  <c r="B61" i="19"/>
  <c r="C61" i="19"/>
  <c r="D61" i="19"/>
  <c r="E61" i="19"/>
  <c r="F61" i="19"/>
  <c r="G61" i="19"/>
  <c r="H61" i="19"/>
  <c r="I61" i="19"/>
  <c r="J61" i="19"/>
  <c r="K61" i="19"/>
  <c r="L61" i="19"/>
  <c r="M61" i="19"/>
  <c r="N61" i="19"/>
  <c r="O61" i="19"/>
  <c r="P61" i="19"/>
  <c r="Q61" i="19"/>
  <c r="R61" i="19"/>
  <c r="S61" i="19"/>
  <c r="T61" i="19"/>
  <c r="U61" i="19"/>
  <c r="V61" i="19"/>
  <c r="W61" i="19"/>
  <c r="X61" i="19"/>
  <c r="Y61" i="19"/>
  <c r="Z61" i="19"/>
  <c r="AA61" i="19"/>
  <c r="B62" i="19"/>
  <c r="C62" i="19"/>
  <c r="D62" i="19"/>
  <c r="E62" i="19"/>
  <c r="F62" i="19"/>
  <c r="G62" i="19"/>
  <c r="H62" i="19"/>
  <c r="I62" i="19"/>
  <c r="J62" i="19"/>
  <c r="K62" i="19"/>
  <c r="L62" i="19"/>
  <c r="M62" i="19"/>
  <c r="N62" i="19"/>
  <c r="O62" i="19"/>
  <c r="P62" i="19"/>
  <c r="Q62" i="19"/>
  <c r="R62" i="19"/>
  <c r="S62" i="19"/>
  <c r="T62" i="19"/>
  <c r="U62" i="19"/>
  <c r="V62" i="19"/>
  <c r="W62" i="19"/>
  <c r="X62" i="19"/>
  <c r="Y62" i="19"/>
  <c r="Z62" i="19"/>
  <c r="AA62" i="19"/>
  <c r="B63" i="19"/>
  <c r="C63" i="19"/>
  <c r="D63" i="19"/>
  <c r="E63" i="19"/>
  <c r="F63" i="19"/>
  <c r="G63" i="19"/>
  <c r="H63" i="19"/>
  <c r="I63" i="19"/>
  <c r="J63" i="19"/>
  <c r="K63" i="19"/>
  <c r="L63" i="19"/>
  <c r="M63" i="19"/>
  <c r="N63" i="19"/>
  <c r="O63" i="19"/>
  <c r="P63" i="19"/>
  <c r="Q63" i="19"/>
  <c r="R63" i="19"/>
  <c r="S63" i="19"/>
  <c r="T63" i="19"/>
  <c r="U63" i="19"/>
  <c r="V63" i="19"/>
  <c r="W63" i="19"/>
  <c r="X63" i="19"/>
  <c r="Y63" i="19"/>
  <c r="Z63" i="19"/>
  <c r="AA63" i="19"/>
  <c r="B64" i="19"/>
  <c r="C64" i="19"/>
  <c r="D64" i="19"/>
  <c r="E64" i="19"/>
  <c r="F64" i="19"/>
  <c r="G64" i="19"/>
  <c r="H64" i="19"/>
  <c r="I64" i="19"/>
  <c r="J64" i="19"/>
  <c r="K64" i="19"/>
  <c r="L64" i="19"/>
  <c r="M64" i="19"/>
  <c r="N64" i="19"/>
  <c r="O64" i="19"/>
  <c r="P64" i="19"/>
  <c r="Q64" i="19"/>
  <c r="R64" i="19"/>
  <c r="S64" i="19"/>
  <c r="T64" i="19"/>
  <c r="U64" i="19"/>
  <c r="V64" i="19"/>
  <c r="W64" i="19"/>
  <c r="X64" i="19"/>
  <c r="Y64" i="19"/>
  <c r="Z64" i="19"/>
  <c r="AA64" i="19"/>
  <c r="B65" i="19"/>
  <c r="C65" i="19"/>
  <c r="D65" i="19"/>
  <c r="E65" i="19"/>
  <c r="F65" i="19"/>
  <c r="G65" i="19"/>
  <c r="H65" i="19"/>
  <c r="I65" i="19"/>
  <c r="J65" i="19"/>
  <c r="K65" i="19"/>
  <c r="L65" i="19"/>
  <c r="M65" i="19"/>
  <c r="N65" i="19"/>
  <c r="O65" i="19"/>
  <c r="P65" i="19"/>
  <c r="Q65" i="19"/>
  <c r="R65" i="19"/>
  <c r="S65" i="19"/>
  <c r="T65" i="19"/>
  <c r="U65" i="19"/>
  <c r="V65" i="19"/>
  <c r="W65" i="19"/>
  <c r="X65" i="19"/>
  <c r="Y65" i="19"/>
  <c r="Z65" i="19"/>
  <c r="AA65" i="19"/>
  <c r="B66" i="19"/>
  <c r="C66" i="19"/>
  <c r="D66" i="19"/>
  <c r="E66" i="19"/>
  <c r="F66" i="19"/>
  <c r="G66" i="19"/>
  <c r="H66" i="19"/>
  <c r="I66" i="19"/>
  <c r="J66" i="19"/>
  <c r="K66" i="19"/>
  <c r="L66" i="19"/>
  <c r="M66" i="19"/>
  <c r="N66" i="19"/>
  <c r="O66" i="19"/>
  <c r="P66" i="19"/>
  <c r="Q66" i="19"/>
  <c r="R66" i="19"/>
  <c r="S66" i="19"/>
  <c r="T66" i="19"/>
  <c r="U66" i="19"/>
  <c r="V66" i="19"/>
  <c r="W66" i="19"/>
  <c r="X66" i="19"/>
  <c r="Y66" i="19"/>
  <c r="Z66" i="19"/>
  <c r="AA66" i="19"/>
  <c r="B67" i="19"/>
  <c r="C67" i="19"/>
  <c r="D67" i="19"/>
  <c r="E67" i="19"/>
  <c r="F67" i="19"/>
  <c r="G67" i="19"/>
  <c r="H67" i="19"/>
  <c r="I67" i="19"/>
  <c r="J67" i="19"/>
  <c r="K67" i="19"/>
  <c r="L67" i="19"/>
  <c r="M67" i="19"/>
  <c r="N67" i="19"/>
  <c r="O67" i="19"/>
  <c r="P67" i="19"/>
  <c r="Q67" i="19"/>
  <c r="R67" i="19"/>
  <c r="S67" i="19"/>
  <c r="T67" i="19"/>
  <c r="U67" i="19"/>
  <c r="V67" i="19"/>
  <c r="W67" i="19"/>
  <c r="X67" i="19"/>
  <c r="Y67" i="19"/>
  <c r="Z67" i="19"/>
  <c r="AA67" i="19"/>
  <c r="B68" i="19"/>
  <c r="C68" i="19"/>
  <c r="D68" i="19"/>
  <c r="E68" i="19"/>
  <c r="F68" i="19"/>
  <c r="G68" i="19"/>
  <c r="H68" i="19"/>
  <c r="I68" i="19"/>
  <c r="J68" i="19"/>
  <c r="K68" i="19"/>
  <c r="L68" i="19"/>
  <c r="M68" i="19"/>
  <c r="N68" i="19"/>
  <c r="O68" i="19"/>
  <c r="P68" i="19"/>
  <c r="Q68" i="19"/>
  <c r="R68" i="19"/>
  <c r="S68" i="19"/>
  <c r="T68" i="19"/>
  <c r="U68" i="19"/>
  <c r="V68" i="19"/>
  <c r="W68" i="19"/>
  <c r="X68" i="19"/>
  <c r="Y68" i="19"/>
  <c r="Z68" i="19"/>
  <c r="AA68" i="19"/>
  <c r="B69" i="19"/>
  <c r="C69" i="19"/>
  <c r="D69" i="19"/>
  <c r="E69" i="19"/>
  <c r="F69" i="19"/>
  <c r="G69" i="19"/>
  <c r="H69" i="19"/>
  <c r="I69" i="19"/>
  <c r="J69" i="19"/>
  <c r="K69" i="19"/>
  <c r="L69" i="19"/>
  <c r="M69" i="19"/>
  <c r="N69" i="19"/>
  <c r="O69" i="19"/>
  <c r="P69" i="19"/>
  <c r="Q69" i="19"/>
  <c r="R69" i="19"/>
  <c r="S69" i="19"/>
  <c r="T69" i="19"/>
  <c r="U69" i="19"/>
  <c r="V69" i="19"/>
  <c r="W69" i="19"/>
  <c r="X69" i="19"/>
  <c r="Y69" i="19"/>
  <c r="Z69" i="19"/>
  <c r="AA69" i="19"/>
  <c r="A61" i="19"/>
  <c r="A62" i="19"/>
  <c r="A63" i="19"/>
  <c r="A64" i="19"/>
  <c r="A65" i="19"/>
  <c r="A66" i="19"/>
  <c r="A67" i="19"/>
  <c r="A68" i="19"/>
  <c r="A69" i="19"/>
  <c r="A60" i="19"/>
  <c r="T18" i="21" l="1"/>
  <c r="U18" i="21"/>
  <c r="W18" i="21"/>
  <c r="D13" i="21"/>
  <c r="L13" i="21"/>
  <c r="T13" i="21"/>
  <c r="B13" i="21"/>
  <c r="B14" i="21" s="1"/>
  <c r="X18" i="21"/>
  <c r="G13" i="21"/>
  <c r="O13" i="21"/>
  <c r="W13" i="21"/>
  <c r="H13" i="21"/>
  <c r="P13" i="21"/>
  <c r="X13" i="21"/>
  <c r="F13" i="21"/>
  <c r="N13" i="21"/>
  <c r="R13" i="21"/>
  <c r="Z18" i="21"/>
  <c r="H18" i="21"/>
  <c r="M13" i="21"/>
  <c r="E13" i="21"/>
  <c r="L18" i="21"/>
  <c r="R18" i="21"/>
  <c r="O18" i="21"/>
  <c r="Z13" i="21"/>
  <c r="D18" i="21"/>
  <c r="J18" i="21"/>
  <c r="G18" i="21"/>
  <c r="V13" i="21"/>
  <c r="J13" i="21"/>
  <c r="B18" i="21"/>
  <c r="B19" i="21" s="1"/>
  <c r="AA18" i="21"/>
  <c r="V18" i="21"/>
  <c r="AA13" i="21"/>
  <c r="Y13" i="21"/>
  <c r="S18" i="21"/>
  <c r="Y18" i="21"/>
  <c r="N18" i="21"/>
  <c r="S13" i="21"/>
  <c r="Q13" i="21"/>
  <c r="K18" i="21"/>
  <c r="Q18" i="21"/>
  <c r="F18" i="21"/>
  <c r="K13" i="21"/>
  <c r="I13" i="21"/>
  <c r="C18" i="21"/>
  <c r="I18" i="21"/>
  <c r="M18" i="21"/>
  <c r="C13" i="21"/>
  <c r="U13" i="21"/>
  <c r="P18" i="21"/>
  <c r="E18" i="21"/>
  <c r="C48" i="19"/>
  <c r="C49" i="19" s="1"/>
  <c r="D48" i="19"/>
  <c r="D49" i="19" s="1"/>
  <c r="E48" i="19"/>
  <c r="E49" i="19" s="1"/>
  <c r="F48" i="19"/>
  <c r="F49" i="19" s="1"/>
  <c r="G48" i="19"/>
  <c r="G49" i="19" s="1"/>
  <c r="H48" i="19"/>
  <c r="H49" i="19" s="1"/>
  <c r="I48" i="19"/>
  <c r="I49" i="19" s="1"/>
  <c r="J48" i="19"/>
  <c r="J49" i="19" s="1"/>
  <c r="K48" i="19"/>
  <c r="K49" i="19" s="1"/>
  <c r="L48" i="19"/>
  <c r="L49" i="19" s="1"/>
  <c r="M48" i="19"/>
  <c r="M49" i="19" s="1"/>
  <c r="N48" i="19"/>
  <c r="N49" i="19" s="1"/>
  <c r="O48" i="19"/>
  <c r="O49" i="19" s="1"/>
  <c r="P48" i="19"/>
  <c r="P49" i="19" s="1"/>
  <c r="Q48" i="19"/>
  <c r="Q49" i="19" s="1"/>
  <c r="R48" i="19"/>
  <c r="R49" i="19" s="1"/>
  <c r="S48" i="19"/>
  <c r="S49" i="19" s="1"/>
  <c r="T48" i="19"/>
  <c r="T49" i="19" s="1"/>
  <c r="U48" i="19"/>
  <c r="U49" i="19" s="1"/>
  <c r="V48" i="19"/>
  <c r="V49" i="19" s="1"/>
  <c r="W48" i="19"/>
  <c r="W49" i="19" s="1"/>
  <c r="X48" i="19"/>
  <c r="X49" i="19" s="1"/>
  <c r="Y48" i="19"/>
  <c r="Y49" i="19" s="1"/>
  <c r="Z48" i="19"/>
  <c r="Z49" i="19" s="1"/>
  <c r="AA48" i="19"/>
  <c r="AA49" i="19" s="1"/>
  <c r="B48" i="19"/>
  <c r="B49" i="19" s="1"/>
  <c r="P53" i="19"/>
  <c r="Q53" i="19"/>
  <c r="R53" i="19"/>
  <c r="S53" i="19"/>
  <c r="T53" i="19"/>
  <c r="U53" i="19"/>
  <c r="V53" i="19"/>
  <c r="W53" i="19"/>
  <c r="X53" i="19"/>
  <c r="Y53" i="19"/>
  <c r="Z53" i="19"/>
  <c r="AA53" i="19"/>
  <c r="C53" i="19"/>
  <c r="D53" i="19"/>
  <c r="E53" i="19"/>
  <c r="F53" i="19"/>
  <c r="G53" i="19"/>
  <c r="H53" i="19"/>
  <c r="I53" i="19"/>
  <c r="J53" i="19"/>
  <c r="K53" i="19"/>
  <c r="L53" i="19"/>
  <c r="M53" i="19"/>
  <c r="N53" i="19"/>
  <c r="O53" i="19"/>
  <c r="B53" i="19"/>
  <c r="C19" i="21" l="1"/>
  <c r="D19" i="21" s="1"/>
  <c r="E19" i="21" s="1"/>
  <c r="F19" i="21" s="1"/>
  <c r="G19" i="21" s="1"/>
  <c r="H19" i="21" s="1"/>
  <c r="I19" i="21" s="1"/>
  <c r="J19" i="21" s="1"/>
  <c r="K19" i="21" s="1"/>
  <c r="L19" i="21" s="1"/>
  <c r="M19" i="21" s="1"/>
  <c r="N19" i="21" s="1"/>
  <c r="O19" i="21" s="1"/>
  <c r="P19" i="21" s="1"/>
  <c r="Q19" i="21" s="1"/>
  <c r="R19" i="21" s="1"/>
  <c r="S19" i="21" s="1"/>
  <c r="T19" i="21" s="1"/>
  <c r="U19" i="21" s="1"/>
  <c r="V19" i="21" s="1"/>
  <c r="W19" i="21" s="1"/>
  <c r="X19" i="21" s="1"/>
  <c r="Y19" i="21" s="1"/>
  <c r="Z19" i="21" s="1"/>
  <c r="AA19" i="21" s="1"/>
  <c r="C14" i="21"/>
  <c r="D14" i="21" s="1"/>
  <c r="E14" i="21" s="1"/>
  <c r="F14" i="21" s="1"/>
  <c r="G14" i="21" s="1"/>
  <c r="H14" i="21" s="1"/>
  <c r="I14" i="21" s="1"/>
  <c r="J14" i="21" s="1"/>
  <c r="K14" i="21" s="1"/>
  <c r="L14" i="21" s="1"/>
  <c r="M14" i="21" s="1"/>
  <c r="N14" i="21" s="1"/>
  <c r="O14" i="21" s="1"/>
  <c r="P14" i="21" s="1"/>
  <c r="Q14" i="21" s="1"/>
  <c r="R14" i="21" s="1"/>
  <c r="S14" i="21" s="1"/>
  <c r="T14" i="21" s="1"/>
  <c r="U14" i="21" s="1"/>
  <c r="V14" i="21" s="1"/>
  <c r="W14" i="21" s="1"/>
  <c r="X14" i="21" s="1"/>
  <c r="Y14" i="21" s="1"/>
  <c r="Z14" i="21" s="1"/>
  <c r="AA14" i="21" s="1"/>
  <c r="AA54" i="19"/>
  <c r="Z54" i="19"/>
  <c r="O54" i="19"/>
  <c r="N54" i="19"/>
  <c r="Y54" i="19"/>
  <c r="X54" i="19"/>
  <c r="W54" i="19"/>
  <c r="M54" i="19"/>
  <c r="L54" i="19"/>
  <c r="K54" i="19"/>
  <c r="B55" i="19"/>
  <c r="B50" i="19"/>
  <c r="B51" i="19" s="1"/>
  <c r="AA47" i="19"/>
  <c r="AA3" i="19" s="1"/>
  <c r="Z47" i="19"/>
  <c r="Z3" i="19" s="1"/>
  <c r="Y47" i="19"/>
  <c r="Y3" i="19" s="1"/>
  <c r="X47" i="19"/>
  <c r="X3" i="19" s="1"/>
  <c r="W47" i="19"/>
  <c r="W3" i="19" s="1"/>
  <c r="V47" i="19"/>
  <c r="V3" i="19" s="1"/>
  <c r="U47" i="19"/>
  <c r="U3" i="19" s="1"/>
  <c r="T47" i="19"/>
  <c r="T3" i="19" s="1"/>
  <c r="S47" i="19"/>
  <c r="S3" i="19" s="1"/>
  <c r="R47" i="19"/>
  <c r="R3" i="19" s="1"/>
  <c r="Q47" i="19"/>
  <c r="Q3" i="19" s="1"/>
  <c r="P47" i="19"/>
  <c r="P3" i="19" s="1"/>
  <c r="O47" i="19"/>
  <c r="O3" i="19" s="1"/>
  <c r="N47" i="19"/>
  <c r="N3" i="19" s="1"/>
  <c r="M47" i="19"/>
  <c r="M3" i="19" s="1"/>
  <c r="L47" i="19"/>
  <c r="L3" i="19" s="1"/>
  <c r="K47" i="19"/>
  <c r="K3" i="19" s="1"/>
  <c r="J47" i="19"/>
  <c r="J3" i="19" s="1"/>
  <c r="I47" i="19"/>
  <c r="I3" i="19" s="1"/>
  <c r="H47" i="19"/>
  <c r="H3" i="19" s="1"/>
  <c r="G47" i="19"/>
  <c r="G3" i="19" s="1"/>
  <c r="F47" i="19"/>
  <c r="F3" i="19" s="1"/>
  <c r="E47" i="19"/>
  <c r="E3" i="19" s="1"/>
  <c r="D47" i="19"/>
  <c r="D3" i="19" s="1"/>
  <c r="C47" i="19"/>
  <c r="C3" i="19" s="1"/>
  <c r="B47" i="19"/>
  <c r="B3" i="19" s="1"/>
  <c r="C55" i="19" l="1"/>
  <c r="D55" i="19" s="1"/>
  <c r="B54" i="19"/>
  <c r="C54" i="19"/>
  <c r="C50" i="19"/>
  <c r="C51" i="19" s="1"/>
  <c r="B56" i="19"/>
  <c r="D54" i="19"/>
  <c r="P54" i="19"/>
  <c r="E54" i="19"/>
  <c r="Q54" i="19"/>
  <c r="F54" i="19"/>
  <c r="R54" i="19"/>
  <c r="G54" i="19"/>
  <c r="S54" i="19"/>
  <c r="H54" i="19"/>
  <c r="T54" i="19"/>
  <c r="I54" i="19"/>
  <c r="U54" i="19"/>
  <c r="J54" i="19"/>
  <c r="V54" i="19"/>
  <c r="C56" i="19" l="1"/>
  <c r="E55" i="19"/>
  <c r="D56" i="19"/>
  <c r="D50" i="19"/>
  <c r="D51" i="19" s="1"/>
  <c r="F55" i="19" l="1"/>
  <c r="E56" i="19"/>
  <c r="E50" i="19"/>
  <c r="E51" i="19" s="1"/>
  <c r="G55" i="19" l="1"/>
  <c r="F56" i="19"/>
  <c r="F50" i="19"/>
  <c r="F51" i="19" s="1"/>
  <c r="H55" i="19" l="1"/>
  <c r="G56" i="19"/>
  <c r="G50" i="19"/>
  <c r="G51" i="19" s="1"/>
  <c r="I55" i="19" l="1"/>
  <c r="H56" i="19"/>
  <c r="H50" i="19"/>
  <c r="H51" i="19" s="1"/>
  <c r="J55" i="19" l="1"/>
  <c r="I56" i="19"/>
  <c r="I50" i="19"/>
  <c r="I51" i="19" s="1"/>
  <c r="K55" i="19" l="1"/>
  <c r="J56" i="19"/>
  <c r="J50" i="19"/>
  <c r="J51" i="19" s="1"/>
  <c r="L55" i="19" l="1"/>
  <c r="K56" i="19"/>
  <c r="K50" i="19"/>
  <c r="K51" i="19" s="1"/>
  <c r="M55" i="19" l="1"/>
  <c r="L56" i="19"/>
  <c r="L50" i="19"/>
  <c r="L51" i="19" s="1"/>
  <c r="N55" i="19" l="1"/>
  <c r="M56" i="19"/>
  <c r="M50" i="19"/>
  <c r="M51" i="19" s="1"/>
  <c r="O55" i="19" l="1"/>
  <c r="N56" i="19"/>
  <c r="N50" i="19"/>
  <c r="N51" i="19" s="1"/>
  <c r="P55" i="19" l="1"/>
  <c r="O56" i="19"/>
  <c r="O50" i="19"/>
  <c r="O51" i="19" s="1"/>
  <c r="Q55" i="19" l="1"/>
  <c r="P56" i="19"/>
  <c r="P50" i="19"/>
  <c r="P51" i="19" s="1"/>
  <c r="R55" i="19" l="1"/>
  <c r="Q56" i="19"/>
  <c r="Q50" i="19"/>
  <c r="Q51" i="19" s="1"/>
  <c r="S55" i="19" l="1"/>
  <c r="R56" i="19"/>
  <c r="R50" i="19"/>
  <c r="R51" i="19" s="1"/>
  <c r="T55" i="19" l="1"/>
  <c r="S56" i="19"/>
  <c r="S50" i="19"/>
  <c r="S51" i="19" s="1"/>
  <c r="U55" i="19" l="1"/>
  <c r="T56" i="19"/>
  <c r="T50" i="19"/>
  <c r="T51" i="19" s="1"/>
  <c r="V55" i="19" l="1"/>
  <c r="U56" i="19"/>
  <c r="U50" i="19"/>
  <c r="U51" i="19" s="1"/>
  <c r="W55" i="19" l="1"/>
  <c r="V56" i="19"/>
  <c r="V50" i="19"/>
  <c r="V51" i="19" s="1"/>
  <c r="X55" i="19" l="1"/>
  <c r="W56" i="19"/>
  <c r="W50" i="19"/>
  <c r="W51" i="19" s="1"/>
  <c r="Y55" i="19" l="1"/>
  <c r="X56" i="19"/>
  <c r="X50" i="19"/>
  <c r="X51" i="19" s="1"/>
  <c r="Z55" i="19" l="1"/>
  <c r="Y56" i="19"/>
  <c r="Y50" i="19"/>
  <c r="Y51" i="19" s="1"/>
  <c r="AA55" i="19" l="1"/>
  <c r="AA56" i="19" s="1"/>
  <c r="Z56" i="19"/>
  <c r="Z50" i="19"/>
  <c r="Z51" i="19" s="1"/>
  <c r="AA50" i="19" l="1"/>
  <c r="AA51" i="19" s="1"/>
  <c r="C57" i="8" l="1"/>
  <c r="D57" i="8" s="1"/>
  <c r="E57" i="8" s="1"/>
  <c r="F57" i="8" s="1"/>
  <c r="G57" i="8" s="1"/>
  <c r="H57" i="8" s="1"/>
  <c r="I57" i="8" l="1"/>
  <c r="AA58" i="8"/>
  <c r="Z58" i="8"/>
  <c r="Y58" i="8"/>
  <c r="X58" i="8"/>
  <c r="W58" i="8"/>
  <c r="V58" i="8"/>
  <c r="U58" i="8"/>
  <c r="T58" i="8"/>
  <c r="S58" i="8"/>
  <c r="R58" i="8"/>
  <c r="Q58" i="8"/>
  <c r="P58" i="8"/>
  <c r="O58" i="8"/>
  <c r="N58" i="8"/>
  <c r="M58" i="8"/>
  <c r="L58" i="8"/>
  <c r="K58" i="8"/>
  <c r="J58" i="8"/>
  <c r="I58" i="8"/>
  <c r="H58" i="8"/>
  <c r="G58" i="8"/>
  <c r="F58" i="8"/>
  <c r="E58" i="8"/>
  <c r="D58" i="8"/>
  <c r="C58" i="8"/>
  <c r="B58" i="8"/>
  <c r="B61" i="8"/>
  <c r="C60" i="8"/>
  <c r="D60" i="8"/>
  <c r="E60" i="8"/>
  <c r="F60" i="8"/>
  <c r="G60" i="8"/>
  <c r="H60" i="8"/>
  <c r="I60" i="8"/>
  <c r="J60" i="8"/>
  <c r="K60" i="8"/>
  <c r="L60" i="8"/>
  <c r="M60" i="8"/>
  <c r="N60" i="8"/>
  <c r="O60" i="8"/>
  <c r="P60" i="8"/>
  <c r="Q60" i="8"/>
  <c r="R60" i="8"/>
  <c r="S60" i="8"/>
  <c r="T60" i="8"/>
  <c r="U60" i="8"/>
  <c r="V60" i="8"/>
  <c r="W60" i="8"/>
  <c r="X60" i="8"/>
  <c r="Y60" i="8"/>
  <c r="Z60" i="8"/>
  <c r="AA60" i="8"/>
  <c r="B60" i="8"/>
  <c r="C59" i="8"/>
  <c r="D59" i="8"/>
  <c r="E59" i="8"/>
  <c r="F59" i="8"/>
  <c r="G59" i="8"/>
  <c r="H59" i="8"/>
  <c r="I59" i="8"/>
  <c r="J59" i="8"/>
  <c r="K59" i="8"/>
  <c r="L59" i="8"/>
  <c r="M59" i="8"/>
  <c r="N59" i="8"/>
  <c r="O59" i="8"/>
  <c r="P59" i="8"/>
  <c r="Q59" i="8"/>
  <c r="R59" i="8"/>
  <c r="S59" i="8"/>
  <c r="T59" i="8"/>
  <c r="U59" i="8"/>
  <c r="V59" i="8"/>
  <c r="W59" i="8"/>
  <c r="X59" i="8"/>
  <c r="Y59" i="8"/>
  <c r="Z59" i="8"/>
  <c r="AA59" i="8"/>
  <c r="B59" i="8"/>
  <c r="J57" i="8" l="1"/>
  <c r="R62" i="8"/>
  <c r="Z62" i="8"/>
  <c r="J62" i="8"/>
  <c r="Y62" i="8"/>
  <c r="Q62" i="8"/>
  <c r="I62" i="8"/>
  <c r="H62" i="8"/>
  <c r="O62" i="8"/>
  <c r="V62" i="8"/>
  <c r="F62" i="8"/>
  <c r="U62" i="8"/>
  <c r="E62" i="8"/>
  <c r="B62" i="8"/>
  <c r="B70" i="8" s="1"/>
  <c r="T62" i="8"/>
  <c r="L62" i="8"/>
  <c r="D62" i="8"/>
  <c r="X62" i="8"/>
  <c r="P62" i="8"/>
  <c r="W62" i="8"/>
  <c r="G62" i="8"/>
  <c r="N62" i="8"/>
  <c r="M62" i="8"/>
  <c r="AA62" i="8"/>
  <c r="S62" i="8"/>
  <c r="K62" i="8"/>
  <c r="C62" i="8"/>
  <c r="Z5" i="9"/>
  <c r="C70" i="8" l="1"/>
  <c r="D70" i="8" s="1"/>
  <c r="E70" i="8" s="1"/>
  <c r="F70" i="8" s="1"/>
  <c r="G70" i="8" s="1"/>
  <c r="H70" i="8" s="1"/>
  <c r="I70" i="8" s="1"/>
  <c r="J70" i="8" s="1"/>
  <c r="K70" i="8" s="1"/>
  <c r="L70" i="8" s="1"/>
  <c r="M70" i="8" s="1"/>
  <c r="N70" i="8" s="1"/>
  <c r="O70" i="8" s="1"/>
  <c r="P70" i="8" s="1"/>
  <c r="Q70" i="8" s="1"/>
  <c r="R70" i="8" s="1"/>
  <c r="S70" i="8" s="1"/>
  <c r="T70" i="8" s="1"/>
  <c r="U70" i="8" s="1"/>
  <c r="V70" i="8" s="1"/>
  <c r="W70" i="8" s="1"/>
  <c r="X70" i="8" s="1"/>
  <c r="Y70" i="8" s="1"/>
  <c r="Z70" i="8" s="1"/>
  <c r="AA70" i="8" s="1"/>
  <c r="K57" i="8"/>
  <c r="K27" i="9"/>
  <c r="L57" i="8" l="1"/>
  <c r="C61" i="8"/>
  <c r="L1286" i="17"/>
  <c r="K1286" i="17"/>
  <c r="J1286" i="17"/>
  <c r="I1286" i="17"/>
  <c r="H1286" i="17"/>
  <c r="L1285" i="17"/>
  <c r="K1285" i="17"/>
  <c r="J1285" i="17"/>
  <c r="I1285" i="17"/>
  <c r="H1285" i="17"/>
  <c r="L1284" i="17"/>
  <c r="K1284" i="17"/>
  <c r="J1284" i="17"/>
  <c r="I1284" i="17"/>
  <c r="H1284" i="17"/>
  <c r="L1283" i="17"/>
  <c r="K1283" i="17"/>
  <c r="J1283" i="17"/>
  <c r="I1283" i="17"/>
  <c r="H1283" i="17"/>
  <c r="L1282" i="17"/>
  <c r="K1282" i="17"/>
  <c r="J1282" i="17"/>
  <c r="I1282" i="17"/>
  <c r="H1282" i="17"/>
  <c r="L1281" i="17"/>
  <c r="K1281" i="17"/>
  <c r="J1281" i="17"/>
  <c r="I1281" i="17"/>
  <c r="H1281" i="17"/>
  <c r="L1280" i="17"/>
  <c r="K1280" i="17"/>
  <c r="J1280" i="17"/>
  <c r="I1280" i="17"/>
  <c r="H1280" i="17"/>
  <c r="L1279" i="17"/>
  <c r="K1279" i="17"/>
  <c r="J1279" i="17"/>
  <c r="I1279" i="17"/>
  <c r="H1279" i="17"/>
  <c r="L1278" i="17"/>
  <c r="K1278" i="17"/>
  <c r="J1278" i="17"/>
  <c r="I1278" i="17"/>
  <c r="H1278" i="17"/>
  <c r="L1277" i="17"/>
  <c r="K1277" i="17"/>
  <c r="J1277" i="17"/>
  <c r="I1277" i="17"/>
  <c r="H1277" i="17"/>
  <c r="L1276" i="17"/>
  <c r="K1276" i="17"/>
  <c r="J1276" i="17"/>
  <c r="I1276" i="17"/>
  <c r="H1276" i="17"/>
  <c r="L1275" i="17"/>
  <c r="K1275" i="17"/>
  <c r="J1275" i="17"/>
  <c r="I1275" i="17"/>
  <c r="H1275" i="17"/>
  <c r="L1274" i="17"/>
  <c r="K1274" i="17"/>
  <c r="J1274" i="17"/>
  <c r="I1274" i="17"/>
  <c r="H1274" i="17"/>
  <c r="L1273" i="17"/>
  <c r="K1273" i="17"/>
  <c r="J1273" i="17"/>
  <c r="I1273" i="17"/>
  <c r="H1273" i="17"/>
  <c r="L1272" i="17"/>
  <c r="K1272" i="17"/>
  <c r="J1272" i="17"/>
  <c r="I1272" i="17"/>
  <c r="H1272" i="17"/>
  <c r="L1271" i="17"/>
  <c r="K1271" i="17"/>
  <c r="J1271" i="17"/>
  <c r="I1271" i="17"/>
  <c r="H1271" i="17"/>
  <c r="L1270" i="17"/>
  <c r="K1270" i="17"/>
  <c r="J1270" i="17"/>
  <c r="I1270" i="17"/>
  <c r="H1270" i="17"/>
  <c r="L1269" i="17"/>
  <c r="K1269" i="17"/>
  <c r="J1269" i="17"/>
  <c r="I1269" i="17"/>
  <c r="H1269" i="17"/>
  <c r="L1268" i="17"/>
  <c r="K1268" i="17"/>
  <c r="J1268" i="17"/>
  <c r="I1268" i="17"/>
  <c r="H1268" i="17"/>
  <c r="L1267" i="17"/>
  <c r="K1267" i="17"/>
  <c r="J1267" i="17"/>
  <c r="I1267" i="17"/>
  <c r="H1267" i="17"/>
  <c r="L1266" i="17"/>
  <c r="K1266" i="17"/>
  <c r="J1266" i="17"/>
  <c r="I1266" i="17"/>
  <c r="H1266" i="17"/>
  <c r="L1265" i="17"/>
  <c r="K1265" i="17"/>
  <c r="J1265" i="17"/>
  <c r="I1265" i="17"/>
  <c r="H1265" i="17"/>
  <c r="L1264" i="17"/>
  <c r="K1264" i="17"/>
  <c r="J1264" i="17"/>
  <c r="I1264" i="17"/>
  <c r="H1264" i="17"/>
  <c r="L1263" i="17"/>
  <c r="K1263" i="17"/>
  <c r="J1263" i="17"/>
  <c r="I1263" i="17"/>
  <c r="H1263" i="17"/>
  <c r="L1262" i="17"/>
  <c r="K1262" i="17"/>
  <c r="J1262" i="17"/>
  <c r="I1262" i="17"/>
  <c r="H1262" i="17"/>
  <c r="L1261" i="17"/>
  <c r="K1261" i="17"/>
  <c r="J1261" i="17"/>
  <c r="I1261" i="17"/>
  <c r="H1261" i="17"/>
  <c r="L1260" i="17"/>
  <c r="K1260" i="17"/>
  <c r="J1260" i="17"/>
  <c r="I1260" i="17"/>
  <c r="H1260" i="17"/>
  <c r="L1259" i="17"/>
  <c r="K1259" i="17"/>
  <c r="J1259" i="17"/>
  <c r="I1259" i="17"/>
  <c r="H1259" i="17"/>
  <c r="L1258" i="17"/>
  <c r="K1258" i="17"/>
  <c r="J1258" i="17"/>
  <c r="I1258" i="17"/>
  <c r="H1258" i="17"/>
  <c r="L1257" i="17"/>
  <c r="K1257" i="17"/>
  <c r="J1257" i="17"/>
  <c r="I1257" i="17"/>
  <c r="H1257" i="17"/>
  <c r="L1256" i="17"/>
  <c r="K1256" i="17"/>
  <c r="J1256" i="17"/>
  <c r="I1256" i="17"/>
  <c r="H1256" i="17"/>
  <c r="L1255" i="17"/>
  <c r="K1255" i="17"/>
  <c r="J1255" i="17"/>
  <c r="I1255" i="17"/>
  <c r="H1255" i="17"/>
  <c r="L1254" i="17"/>
  <c r="K1254" i="17"/>
  <c r="J1254" i="17"/>
  <c r="I1254" i="17"/>
  <c r="H1254" i="17"/>
  <c r="L1253" i="17"/>
  <c r="K1253" i="17"/>
  <c r="J1253" i="17"/>
  <c r="I1253" i="17"/>
  <c r="H1253" i="17"/>
  <c r="L1252" i="17"/>
  <c r="K1252" i="17"/>
  <c r="J1252" i="17"/>
  <c r="I1252" i="17"/>
  <c r="H1252" i="17"/>
  <c r="L1251" i="17"/>
  <c r="K1251" i="17"/>
  <c r="J1251" i="17"/>
  <c r="I1251" i="17"/>
  <c r="H1251" i="17"/>
  <c r="L1250" i="17"/>
  <c r="K1250" i="17"/>
  <c r="J1250" i="17"/>
  <c r="I1250" i="17"/>
  <c r="H1250" i="17"/>
  <c r="L1249" i="17"/>
  <c r="K1249" i="17"/>
  <c r="J1249" i="17"/>
  <c r="I1249" i="17"/>
  <c r="H1249" i="17"/>
  <c r="L1248" i="17"/>
  <c r="K1248" i="17"/>
  <c r="J1248" i="17"/>
  <c r="I1248" i="17"/>
  <c r="H1248" i="17"/>
  <c r="L1247" i="17"/>
  <c r="K1247" i="17"/>
  <c r="J1247" i="17"/>
  <c r="I1247" i="17"/>
  <c r="H1247" i="17"/>
  <c r="L1246" i="17"/>
  <c r="K1246" i="17"/>
  <c r="J1246" i="17"/>
  <c r="I1246" i="17"/>
  <c r="H1246" i="17"/>
  <c r="L1245" i="17"/>
  <c r="K1245" i="17"/>
  <c r="J1245" i="17"/>
  <c r="I1245" i="17"/>
  <c r="H1245" i="17"/>
  <c r="L1244" i="17"/>
  <c r="K1244" i="17"/>
  <c r="J1244" i="17"/>
  <c r="I1244" i="17"/>
  <c r="H1244" i="17"/>
  <c r="L1243" i="17"/>
  <c r="K1243" i="17"/>
  <c r="J1243" i="17"/>
  <c r="I1243" i="17"/>
  <c r="H1243" i="17"/>
  <c r="L1242" i="17"/>
  <c r="K1242" i="17"/>
  <c r="J1242" i="17"/>
  <c r="I1242" i="17"/>
  <c r="H1242" i="17"/>
  <c r="L1241" i="17"/>
  <c r="K1241" i="17"/>
  <c r="J1241" i="17"/>
  <c r="I1241" i="17"/>
  <c r="H1241" i="17"/>
  <c r="L1240" i="17"/>
  <c r="K1240" i="17"/>
  <c r="J1240" i="17"/>
  <c r="I1240" i="17"/>
  <c r="H1240" i="17"/>
  <c r="L1239" i="17"/>
  <c r="K1239" i="17"/>
  <c r="J1239" i="17"/>
  <c r="I1239" i="17"/>
  <c r="H1239" i="17"/>
  <c r="L1238" i="17"/>
  <c r="K1238" i="17"/>
  <c r="J1238" i="17"/>
  <c r="I1238" i="17"/>
  <c r="H1238" i="17"/>
  <c r="L1237" i="17"/>
  <c r="K1237" i="17"/>
  <c r="J1237" i="17"/>
  <c r="I1237" i="17"/>
  <c r="H1237" i="17"/>
  <c r="L1236" i="17"/>
  <c r="K1236" i="17"/>
  <c r="J1236" i="17"/>
  <c r="I1236" i="17"/>
  <c r="H1236" i="17"/>
  <c r="L1235" i="17"/>
  <c r="K1235" i="17"/>
  <c r="J1235" i="17"/>
  <c r="I1235" i="17"/>
  <c r="H1235" i="17"/>
  <c r="L1234" i="17"/>
  <c r="K1234" i="17"/>
  <c r="J1234" i="17"/>
  <c r="I1234" i="17"/>
  <c r="H1234" i="17"/>
  <c r="L1233" i="17"/>
  <c r="K1233" i="17"/>
  <c r="J1233" i="17"/>
  <c r="I1233" i="17"/>
  <c r="H1233" i="17"/>
  <c r="L1232" i="17"/>
  <c r="K1232" i="17"/>
  <c r="J1232" i="17"/>
  <c r="I1232" i="17"/>
  <c r="H1232" i="17"/>
  <c r="L1231" i="17"/>
  <c r="K1231" i="17"/>
  <c r="J1231" i="17"/>
  <c r="I1231" i="17"/>
  <c r="H1231" i="17"/>
  <c r="L1230" i="17"/>
  <c r="K1230" i="17"/>
  <c r="J1230" i="17"/>
  <c r="I1230" i="17"/>
  <c r="H1230" i="17"/>
  <c r="L1229" i="17"/>
  <c r="K1229" i="17"/>
  <c r="J1229" i="17"/>
  <c r="I1229" i="17"/>
  <c r="H1229" i="17"/>
  <c r="L1228" i="17"/>
  <c r="K1228" i="17"/>
  <c r="J1228" i="17"/>
  <c r="I1228" i="17"/>
  <c r="H1228" i="17"/>
  <c r="L1227" i="17"/>
  <c r="K1227" i="17"/>
  <c r="J1227" i="17"/>
  <c r="I1227" i="17"/>
  <c r="H1227" i="17"/>
  <c r="L1226" i="17"/>
  <c r="K1226" i="17"/>
  <c r="J1226" i="17"/>
  <c r="I1226" i="17"/>
  <c r="H1226" i="17"/>
  <c r="L1225" i="17"/>
  <c r="K1225" i="17"/>
  <c r="J1225" i="17"/>
  <c r="I1225" i="17"/>
  <c r="H1225" i="17"/>
  <c r="L1224" i="17"/>
  <c r="K1224" i="17"/>
  <c r="J1224" i="17"/>
  <c r="I1224" i="17"/>
  <c r="H1224" i="17"/>
  <c r="L1223" i="17"/>
  <c r="K1223" i="17"/>
  <c r="J1223" i="17"/>
  <c r="I1223" i="17"/>
  <c r="H1223" i="17"/>
  <c r="L1222" i="17"/>
  <c r="K1222" i="17"/>
  <c r="J1222" i="17"/>
  <c r="I1222" i="17"/>
  <c r="H1222" i="17"/>
  <c r="L1221" i="17"/>
  <c r="K1221" i="17"/>
  <c r="J1221" i="17"/>
  <c r="I1221" i="17"/>
  <c r="H1221" i="17"/>
  <c r="L1220" i="17"/>
  <c r="K1220" i="17"/>
  <c r="J1220" i="17"/>
  <c r="I1220" i="17"/>
  <c r="H1220" i="17"/>
  <c r="L1219" i="17"/>
  <c r="K1219" i="17"/>
  <c r="J1219" i="17"/>
  <c r="I1219" i="17"/>
  <c r="H1219" i="17"/>
  <c r="L1218" i="17"/>
  <c r="K1218" i="17"/>
  <c r="J1218" i="17"/>
  <c r="I1218" i="17"/>
  <c r="H1218" i="17"/>
  <c r="L1217" i="17"/>
  <c r="K1217" i="17"/>
  <c r="J1217" i="17"/>
  <c r="I1217" i="17"/>
  <c r="H1217" i="17"/>
  <c r="L1216" i="17"/>
  <c r="K1216" i="17"/>
  <c r="J1216" i="17"/>
  <c r="I1216" i="17"/>
  <c r="H1216" i="17"/>
  <c r="L1215" i="17"/>
  <c r="K1215" i="17"/>
  <c r="J1215" i="17"/>
  <c r="I1215" i="17"/>
  <c r="H1215" i="17"/>
  <c r="L1214" i="17"/>
  <c r="K1214" i="17"/>
  <c r="J1214" i="17"/>
  <c r="I1214" i="17"/>
  <c r="H1214" i="17"/>
  <c r="L1213" i="17"/>
  <c r="K1213" i="17"/>
  <c r="J1213" i="17"/>
  <c r="I1213" i="17"/>
  <c r="H1213" i="17"/>
  <c r="L1212" i="17"/>
  <c r="K1212" i="17"/>
  <c r="J1212" i="17"/>
  <c r="I1212" i="17"/>
  <c r="H1212" i="17"/>
  <c r="L1211" i="17"/>
  <c r="K1211" i="17"/>
  <c r="J1211" i="17"/>
  <c r="I1211" i="17"/>
  <c r="H1211" i="17"/>
  <c r="L1210" i="17"/>
  <c r="K1210" i="17"/>
  <c r="J1210" i="17"/>
  <c r="I1210" i="17"/>
  <c r="H1210" i="17"/>
  <c r="L1209" i="17"/>
  <c r="K1209" i="17"/>
  <c r="J1209" i="17"/>
  <c r="I1209" i="17"/>
  <c r="H1209" i="17"/>
  <c r="L1208" i="17"/>
  <c r="K1208" i="17"/>
  <c r="J1208" i="17"/>
  <c r="I1208" i="17"/>
  <c r="H1208" i="17"/>
  <c r="L1207" i="17"/>
  <c r="K1207" i="17"/>
  <c r="J1207" i="17"/>
  <c r="I1207" i="17"/>
  <c r="H1207" i="17"/>
  <c r="L1206" i="17"/>
  <c r="K1206" i="17"/>
  <c r="J1206" i="17"/>
  <c r="I1206" i="17"/>
  <c r="H1206" i="17"/>
  <c r="L1205" i="17"/>
  <c r="K1205" i="17"/>
  <c r="J1205" i="17"/>
  <c r="I1205" i="17"/>
  <c r="H1205" i="17"/>
  <c r="L1204" i="17"/>
  <c r="K1204" i="17"/>
  <c r="J1204" i="17"/>
  <c r="I1204" i="17"/>
  <c r="H1204" i="17"/>
  <c r="L1203" i="17"/>
  <c r="K1203" i="17"/>
  <c r="J1203" i="17"/>
  <c r="I1203" i="17"/>
  <c r="H1203" i="17"/>
  <c r="L1202" i="17"/>
  <c r="K1202" i="17"/>
  <c r="J1202" i="17"/>
  <c r="I1202" i="17"/>
  <c r="H1202" i="17"/>
  <c r="L1201" i="17"/>
  <c r="K1201" i="17"/>
  <c r="J1201" i="17"/>
  <c r="I1201" i="17"/>
  <c r="H1201" i="17"/>
  <c r="L1200" i="17"/>
  <c r="K1200" i="17"/>
  <c r="J1200" i="17"/>
  <c r="I1200" i="17"/>
  <c r="H1200" i="17"/>
  <c r="L1199" i="17"/>
  <c r="K1199" i="17"/>
  <c r="J1199" i="17"/>
  <c r="I1199" i="17"/>
  <c r="H1199" i="17"/>
  <c r="L1198" i="17"/>
  <c r="K1198" i="17"/>
  <c r="J1198" i="17"/>
  <c r="I1198" i="17"/>
  <c r="H1198" i="17"/>
  <c r="L1197" i="17"/>
  <c r="K1197" i="17"/>
  <c r="J1197" i="17"/>
  <c r="I1197" i="17"/>
  <c r="H1197" i="17"/>
  <c r="L1196" i="17"/>
  <c r="K1196" i="17"/>
  <c r="J1196" i="17"/>
  <c r="I1196" i="17"/>
  <c r="H1196" i="17"/>
  <c r="L1195" i="17"/>
  <c r="K1195" i="17"/>
  <c r="J1195" i="17"/>
  <c r="I1195" i="17"/>
  <c r="H1195" i="17"/>
  <c r="L1194" i="17"/>
  <c r="K1194" i="17"/>
  <c r="J1194" i="17"/>
  <c r="I1194" i="17"/>
  <c r="H1194" i="17"/>
  <c r="L1193" i="17"/>
  <c r="K1193" i="17"/>
  <c r="J1193" i="17"/>
  <c r="I1193" i="17"/>
  <c r="H1193" i="17"/>
  <c r="L1192" i="17"/>
  <c r="K1192" i="17"/>
  <c r="J1192" i="17"/>
  <c r="I1192" i="17"/>
  <c r="H1192" i="17"/>
  <c r="L1191" i="17"/>
  <c r="K1191" i="17"/>
  <c r="J1191" i="17"/>
  <c r="I1191" i="17"/>
  <c r="H1191" i="17"/>
  <c r="L1190" i="17"/>
  <c r="K1190" i="17"/>
  <c r="J1190" i="17"/>
  <c r="I1190" i="17"/>
  <c r="H1190" i="17"/>
  <c r="L1189" i="17"/>
  <c r="K1189" i="17"/>
  <c r="J1189" i="17"/>
  <c r="I1189" i="17"/>
  <c r="H1189" i="17"/>
  <c r="L1188" i="17"/>
  <c r="K1188" i="17"/>
  <c r="J1188" i="17"/>
  <c r="I1188" i="17"/>
  <c r="H1188" i="17"/>
  <c r="L1187" i="17"/>
  <c r="K1187" i="17"/>
  <c r="J1187" i="17"/>
  <c r="I1187" i="17"/>
  <c r="H1187" i="17"/>
  <c r="L1186" i="17"/>
  <c r="K1186" i="17"/>
  <c r="J1186" i="17"/>
  <c r="I1186" i="17"/>
  <c r="H1186" i="17"/>
  <c r="L1185" i="17"/>
  <c r="K1185" i="17"/>
  <c r="J1185" i="17"/>
  <c r="I1185" i="17"/>
  <c r="H1185" i="17"/>
  <c r="L1184" i="17"/>
  <c r="K1184" i="17"/>
  <c r="J1184" i="17"/>
  <c r="I1184" i="17"/>
  <c r="H1184" i="17"/>
  <c r="L1183" i="17"/>
  <c r="K1183" i="17"/>
  <c r="J1183" i="17"/>
  <c r="I1183" i="17"/>
  <c r="H1183" i="17"/>
  <c r="L1182" i="17"/>
  <c r="K1182" i="17"/>
  <c r="J1182" i="17"/>
  <c r="I1182" i="17"/>
  <c r="H1182" i="17"/>
  <c r="L1181" i="17"/>
  <c r="K1181" i="17"/>
  <c r="J1181" i="17"/>
  <c r="I1181" i="17"/>
  <c r="H1181" i="17"/>
  <c r="L1180" i="17"/>
  <c r="K1180" i="17"/>
  <c r="J1180" i="17"/>
  <c r="I1180" i="17"/>
  <c r="H1180" i="17"/>
  <c r="L1179" i="17"/>
  <c r="K1179" i="17"/>
  <c r="J1179" i="17"/>
  <c r="I1179" i="17"/>
  <c r="H1179" i="17"/>
  <c r="L1178" i="17"/>
  <c r="K1178" i="17"/>
  <c r="J1178" i="17"/>
  <c r="I1178" i="17"/>
  <c r="H1178" i="17"/>
  <c r="L1177" i="17"/>
  <c r="K1177" i="17"/>
  <c r="J1177" i="17"/>
  <c r="I1177" i="17"/>
  <c r="H1177" i="17"/>
  <c r="L1176" i="17"/>
  <c r="K1176" i="17"/>
  <c r="J1176" i="17"/>
  <c r="I1176" i="17"/>
  <c r="H1176" i="17"/>
  <c r="L1175" i="17"/>
  <c r="K1175" i="17"/>
  <c r="J1175" i="17"/>
  <c r="I1175" i="17"/>
  <c r="H1175" i="17"/>
  <c r="L1174" i="17"/>
  <c r="K1174" i="17"/>
  <c r="J1174" i="17"/>
  <c r="I1174" i="17"/>
  <c r="H1174" i="17"/>
  <c r="L1173" i="17"/>
  <c r="K1173" i="17"/>
  <c r="J1173" i="17"/>
  <c r="I1173" i="17"/>
  <c r="H1173" i="17"/>
  <c r="L1172" i="17"/>
  <c r="K1172" i="17"/>
  <c r="J1172" i="17"/>
  <c r="I1172" i="17"/>
  <c r="H1172" i="17"/>
  <c r="L1171" i="17"/>
  <c r="K1171" i="17"/>
  <c r="J1171" i="17"/>
  <c r="I1171" i="17"/>
  <c r="H1171" i="17"/>
  <c r="L1170" i="17"/>
  <c r="K1170" i="17"/>
  <c r="J1170" i="17"/>
  <c r="I1170" i="17"/>
  <c r="H1170" i="17"/>
  <c r="L1169" i="17"/>
  <c r="K1169" i="17"/>
  <c r="J1169" i="17"/>
  <c r="I1169" i="17"/>
  <c r="H1169" i="17"/>
  <c r="L1168" i="17"/>
  <c r="K1168" i="17"/>
  <c r="J1168" i="17"/>
  <c r="I1168" i="17"/>
  <c r="H1168" i="17"/>
  <c r="L1167" i="17"/>
  <c r="K1167" i="17"/>
  <c r="J1167" i="17"/>
  <c r="I1167" i="17"/>
  <c r="H1167" i="17"/>
  <c r="L1166" i="17"/>
  <c r="K1166" i="17"/>
  <c r="J1166" i="17"/>
  <c r="I1166" i="17"/>
  <c r="H1166" i="17"/>
  <c r="L1165" i="17"/>
  <c r="K1165" i="17"/>
  <c r="J1165" i="17"/>
  <c r="I1165" i="17"/>
  <c r="H1165" i="17"/>
  <c r="L1164" i="17"/>
  <c r="K1164" i="17"/>
  <c r="J1164" i="17"/>
  <c r="I1164" i="17"/>
  <c r="H1164" i="17"/>
  <c r="L1163" i="17"/>
  <c r="K1163" i="17"/>
  <c r="J1163" i="17"/>
  <c r="I1163" i="17"/>
  <c r="H1163" i="17"/>
  <c r="L1162" i="17"/>
  <c r="K1162" i="17"/>
  <c r="J1162" i="17"/>
  <c r="I1162" i="17"/>
  <c r="H1162" i="17"/>
  <c r="L1161" i="17"/>
  <c r="K1161" i="17"/>
  <c r="J1161" i="17"/>
  <c r="I1161" i="17"/>
  <c r="H1161" i="17"/>
  <c r="L1160" i="17"/>
  <c r="K1160" i="17"/>
  <c r="J1160" i="17"/>
  <c r="I1160" i="17"/>
  <c r="H1160" i="17"/>
  <c r="L1159" i="17"/>
  <c r="K1159" i="17"/>
  <c r="J1159" i="17"/>
  <c r="I1159" i="17"/>
  <c r="H1159" i="17"/>
  <c r="L1158" i="17"/>
  <c r="K1158" i="17"/>
  <c r="J1158" i="17"/>
  <c r="I1158" i="17"/>
  <c r="H1158" i="17"/>
  <c r="L1157" i="17"/>
  <c r="K1157" i="17"/>
  <c r="J1157" i="17"/>
  <c r="I1157" i="17"/>
  <c r="H1157" i="17"/>
  <c r="L1156" i="17"/>
  <c r="K1156" i="17"/>
  <c r="J1156" i="17"/>
  <c r="I1156" i="17"/>
  <c r="H1156" i="17"/>
  <c r="L1155" i="17"/>
  <c r="K1155" i="17"/>
  <c r="J1155" i="17"/>
  <c r="I1155" i="17"/>
  <c r="H1155" i="17"/>
  <c r="L1154" i="17"/>
  <c r="K1154" i="17"/>
  <c r="J1154" i="17"/>
  <c r="I1154" i="17"/>
  <c r="H1154" i="17"/>
  <c r="L1153" i="17"/>
  <c r="K1153" i="17"/>
  <c r="J1153" i="17"/>
  <c r="I1153" i="17"/>
  <c r="H1153" i="17"/>
  <c r="L1152" i="17"/>
  <c r="K1152" i="17"/>
  <c r="J1152" i="17"/>
  <c r="I1152" i="17"/>
  <c r="H1152" i="17"/>
  <c r="L1151" i="17"/>
  <c r="K1151" i="17"/>
  <c r="J1151" i="17"/>
  <c r="I1151" i="17"/>
  <c r="H1151" i="17"/>
  <c r="L1150" i="17"/>
  <c r="K1150" i="17"/>
  <c r="J1150" i="17"/>
  <c r="I1150" i="17"/>
  <c r="H1150" i="17"/>
  <c r="L1149" i="17"/>
  <c r="K1149" i="17"/>
  <c r="J1149" i="17"/>
  <c r="I1149" i="17"/>
  <c r="H1149" i="17"/>
  <c r="L1148" i="17"/>
  <c r="K1148" i="17"/>
  <c r="J1148" i="17"/>
  <c r="I1148" i="17"/>
  <c r="H1148" i="17"/>
  <c r="L1147" i="17"/>
  <c r="K1147" i="17"/>
  <c r="J1147" i="17"/>
  <c r="I1147" i="17"/>
  <c r="H1147" i="17"/>
  <c r="L1146" i="17"/>
  <c r="K1146" i="17"/>
  <c r="J1146" i="17"/>
  <c r="I1146" i="17"/>
  <c r="H1146" i="17"/>
  <c r="L1145" i="17"/>
  <c r="K1145" i="17"/>
  <c r="J1145" i="17"/>
  <c r="I1145" i="17"/>
  <c r="H1145" i="17"/>
  <c r="L1144" i="17"/>
  <c r="K1144" i="17"/>
  <c r="J1144" i="17"/>
  <c r="I1144" i="17"/>
  <c r="H1144" i="17"/>
  <c r="L1143" i="17"/>
  <c r="K1143" i="17"/>
  <c r="J1143" i="17"/>
  <c r="I1143" i="17"/>
  <c r="H1143" i="17"/>
  <c r="L1142" i="17"/>
  <c r="K1142" i="17"/>
  <c r="J1142" i="17"/>
  <c r="I1142" i="17"/>
  <c r="H1142" i="17"/>
  <c r="L1141" i="17"/>
  <c r="K1141" i="17"/>
  <c r="J1141" i="17"/>
  <c r="I1141" i="17"/>
  <c r="H1141" i="17"/>
  <c r="L1140" i="17"/>
  <c r="K1140" i="17"/>
  <c r="J1140" i="17"/>
  <c r="I1140" i="17"/>
  <c r="H1140" i="17"/>
  <c r="L1139" i="17"/>
  <c r="K1139" i="17"/>
  <c r="J1139" i="17"/>
  <c r="I1139" i="17"/>
  <c r="H1139" i="17"/>
  <c r="L1138" i="17"/>
  <c r="K1138" i="17"/>
  <c r="J1138" i="17"/>
  <c r="I1138" i="17"/>
  <c r="H1138" i="17"/>
  <c r="L1137" i="17"/>
  <c r="K1137" i="17"/>
  <c r="J1137" i="17"/>
  <c r="I1137" i="17"/>
  <c r="H1137" i="17"/>
  <c r="L1136" i="17"/>
  <c r="K1136" i="17"/>
  <c r="J1136" i="17"/>
  <c r="I1136" i="17"/>
  <c r="H1136" i="17"/>
  <c r="L1135" i="17"/>
  <c r="K1135" i="17"/>
  <c r="J1135" i="17"/>
  <c r="I1135" i="17"/>
  <c r="H1135" i="17"/>
  <c r="L1134" i="17"/>
  <c r="K1134" i="17"/>
  <c r="J1134" i="17"/>
  <c r="I1134" i="17"/>
  <c r="H1134" i="17"/>
  <c r="L1133" i="17"/>
  <c r="K1133" i="17"/>
  <c r="J1133" i="17"/>
  <c r="I1133" i="17"/>
  <c r="H1133" i="17"/>
  <c r="L1132" i="17"/>
  <c r="K1132" i="17"/>
  <c r="J1132" i="17"/>
  <c r="I1132" i="17"/>
  <c r="H1132" i="17"/>
  <c r="L1131" i="17"/>
  <c r="K1131" i="17"/>
  <c r="J1131" i="17"/>
  <c r="I1131" i="17"/>
  <c r="H1131" i="17"/>
  <c r="L1130" i="17"/>
  <c r="K1130" i="17"/>
  <c r="J1130" i="17"/>
  <c r="I1130" i="17"/>
  <c r="H1130" i="17"/>
  <c r="L1129" i="17"/>
  <c r="K1129" i="17"/>
  <c r="J1129" i="17"/>
  <c r="I1129" i="17"/>
  <c r="H1129" i="17"/>
  <c r="L1128" i="17"/>
  <c r="K1128" i="17"/>
  <c r="J1128" i="17"/>
  <c r="I1128" i="17"/>
  <c r="H1128" i="17"/>
  <c r="L1127" i="17"/>
  <c r="K1127" i="17"/>
  <c r="J1127" i="17"/>
  <c r="I1127" i="17"/>
  <c r="H1127" i="17"/>
  <c r="L1126" i="17"/>
  <c r="K1126" i="17"/>
  <c r="J1126" i="17"/>
  <c r="I1126" i="17"/>
  <c r="H1126" i="17"/>
  <c r="L1125" i="17"/>
  <c r="K1125" i="17"/>
  <c r="J1125" i="17"/>
  <c r="I1125" i="17"/>
  <c r="H1125" i="17"/>
  <c r="L1124" i="17"/>
  <c r="K1124" i="17"/>
  <c r="J1124" i="17"/>
  <c r="I1124" i="17"/>
  <c r="H1124" i="17"/>
  <c r="L1123" i="17"/>
  <c r="K1123" i="17"/>
  <c r="J1123" i="17"/>
  <c r="I1123" i="17"/>
  <c r="H1123" i="17"/>
  <c r="L1122" i="17"/>
  <c r="K1122" i="17"/>
  <c r="J1122" i="17"/>
  <c r="I1122" i="17"/>
  <c r="H1122" i="17"/>
  <c r="L1121" i="17"/>
  <c r="K1121" i="17"/>
  <c r="J1121" i="17"/>
  <c r="I1121" i="17"/>
  <c r="H1121" i="17"/>
  <c r="L1120" i="17"/>
  <c r="K1120" i="17"/>
  <c r="J1120" i="17"/>
  <c r="I1120" i="17"/>
  <c r="H1120" i="17"/>
  <c r="L1119" i="17"/>
  <c r="K1119" i="17"/>
  <c r="J1119" i="17"/>
  <c r="I1119" i="17"/>
  <c r="H1119" i="17"/>
  <c r="L1118" i="17"/>
  <c r="K1118" i="17"/>
  <c r="J1118" i="17"/>
  <c r="I1118" i="17"/>
  <c r="H1118" i="17"/>
  <c r="L1117" i="17"/>
  <c r="K1117" i="17"/>
  <c r="J1117" i="17"/>
  <c r="I1117" i="17"/>
  <c r="H1117" i="17"/>
  <c r="L1116" i="17"/>
  <c r="K1116" i="17"/>
  <c r="J1116" i="17"/>
  <c r="I1116" i="17"/>
  <c r="H1116" i="17"/>
  <c r="L1115" i="17"/>
  <c r="K1115" i="17"/>
  <c r="J1115" i="17"/>
  <c r="I1115" i="17"/>
  <c r="H1115" i="17"/>
  <c r="L1114" i="17"/>
  <c r="K1114" i="17"/>
  <c r="J1114" i="17"/>
  <c r="I1114" i="17"/>
  <c r="H1114" i="17"/>
  <c r="L1113" i="17"/>
  <c r="K1113" i="17"/>
  <c r="J1113" i="17"/>
  <c r="I1113" i="17"/>
  <c r="H1113" i="17"/>
  <c r="L1112" i="17"/>
  <c r="K1112" i="17"/>
  <c r="J1112" i="17"/>
  <c r="I1112" i="17"/>
  <c r="H1112" i="17"/>
  <c r="L1111" i="17"/>
  <c r="K1111" i="17"/>
  <c r="J1111" i="17"/>
  <c r="I1111" i="17"/>
  <c r="H1111" i="17"/>
  <c r="L1110" i="17"/>
  <c r="K1110" i="17"/>
  <c r="J1110" i="17"/>
  <c r="I1110" i="17"/>
  <c r="H1110" i="17"/>
  <c r="L1109" i="17"/>
  <c r="K1109" i="17"/>
  <c r="J1109" i="17"/>
  <c r="I1109" i="17"/>
  <c r="H1109" i="17"/>
  <c r="L1108" i="17"/>
  <c r="K1108" i="17"/>
  <c r="J1108" i="17"/>
  <c r="I1108" i="17"/>
  <c r="H1108" i="17"/>
  <c r="L1107" i="17"/>
  <c r="K1107" i="17"/>
  <c r="J1107" i="17"/>
  <c r="I1107" i="17"/>
  <c r="H1107" i="17"/>
  <c r="L1106" i="17"/>
  <c r="K1106" i="17"/>
  <c r="J1106" i="17"/>
  <c r="I1106" i="17"/>
  <c r="H1106" i="17"/>
  <c r="L1105" i="17"/>
  <c r="K1105" i="17"/>
  <c r="J1105" i="17"/>
  <c r="I1105" i="17"/>
  <c r="H1105" i="17"/>
  <c r="L1104" i="17"/>
  <c r="K1104" i="17"/>
  <c r="J1104" i="17"/>
  <c r="I1104" i="17"/>
  <c r="H1104" i="17"/>
  <c r="L1103" i="17"/>
  <c r="K1103" i="17"/>
  <c r="J1103" i="17"/>
  <c r="I1103" i="17"/>
  <c r="H1103" i="17"/>
  <c r="L1102" i="17"/>
  <c r="K1102" i="17"/>
  <c r="J1102" i="17"/>
  <c r="I1102" i="17"/>
  <c r="H1102" i="17"/>
  <c r="L1101" i="17"/>
  <c r="K1101" i="17"/>
  <c r="J1101" i="17"/>
  <c r="I1101" i="17"/>
  <c r="H1101" i="17"/>
  <c r="L1100" i="17"/>
  <c r="K1100" i="17"/>
  <c r="J1100" i="17"/>
  <c r="I1100" i="17"/>
  <c r="H1100" i="17"/>
  <c r="L1099" i="17"/>
  <c r="K1099" i="17"/>
  <c r="J1099" i="17"/>
  <c r="I1099" i="17"/>
  <c r="H1099" i="17"/>
  <c r="L1098" i="17"/>
  <c r="K1098" i="17"/>
  <c r="J1098" i="17"/>
  <c r="I1098" i="17"/>
  <c r="H1098" i="17"/>
  <c r="L1097" i="17"/>
  <c r="K1097" i="17"/>
  <c r="J1097" i="17"/>
  <c r="I1097" i="17"/>
  <c r="H1097" i="17"/>
  <c r="L1096" i="17"/>
  <c r="K1096" i="17"/>
  <c r="J1096" i="17"/>
  <c r="I1096" i="17"/>
  <c r="H1096" i="17"/>
  <c r="L1095" i="17"/>
  <c r="K1095" i="17"/>
  <c r="J1095" i="17"/>
  <c r="I1095" i="17"/>
  <c r="H1095" i="17"/>
  <c r="L1094" i="17"/>
  <c r="K1094" i="17"/>
  <c r="J1094" i="17"/>
  <c r="I1094" i="17"/>
  <c r="H1094" i="17"/>
  <c r="L1093" i="17"/>
  <c r="K1093" i="17"/>
  <c r="J1093" i="17"/>
  <c r="I1093" i="17"/>
  <c r="H1093" i="17"/>
  <c r="L1092" i="17"/>
  <c r="K1092" i="17"/>
  <c r="J1092" i="17"/>
  <c r="I1092" i="17"/>
  <c r="H1092" i="17"/>
  <c r="L1091" i="17"/>
  <c r="K1091" i="17"/>
  <c r="J1091" i="17"/>
  <c r="I1091" i="17"/>
  <c r="H1091" i="17"/>
  <c r="L1090" i="17"/>
  <c r="K1090" i="17"/>
  <c r="J1090" i="17"/>
  <c r="I1090" i="17"/>
  <c r="H1090" i="17"/>
  <c r="L1089" i="17"/>
  <c r="K1089" i="17"/>
  <c r="J1089" i="17"/>
  <c r="I1089" i="17"/>
  <c r="H1089" i="17"/>
  <c r="L1088" i="17"/>
  <c r="K1088" i="17"/>
  <c r="J1088" i="17"/>
  <c r="I1088" i="17"/>
  <c r="H1088" i="17"/>
  <c r="L1087" i="17"/>
  <c r="K1087" i="17"/>
  <c r="J1087" i="17"/>
  <c r="I1087" i="17"/>
  <c r="H1087" i="17"/>
  <c r="L1086" i="17"/>
  <c r="K1086" i="17"/>
  <c r="J1086" i="17"/>
  <c r="I1086" i="17"/>
  <c r="H1086" i="17"/>
  <c r="L1085" i="17"/>
  <c r="K1085" i="17"/>
  <c r="J1085" i="17"/>
  <c r="I1085" i="17"/>
  <c r="H1085" i="17"/>
  <c r="L1084" i="17"/>
  <c r="K1084" i="17"/>
  <c r="J1084" i="17"/>
  <c r="I1084" i="17"/>
  <c r="H1084" i="17"/>
  <c r="L1083" i="17"/>
  <c r="K1083" i="17"/>
  <c r="J1083" i="17"/>
  <c r="I1083" i="17"/>
  <c r="H1083" i="17"/>
  <c r="L1082" i="17"/>
  <c r="K1082" i="17"/>
  <c r="J1082" i="17"/>
  <c r="I1082" i="17"/>
  <c r="H1082" i="17"/>
  <c r="L1081" i="17"/>
  <c r="K1081" i="17"/>
  <c r="J1081" i="17"/>
  <c r="I1081" i="17"/>
  <c r="H1081" i="17"/>
  <c r="L1080" i="17"/>
  <c r="K1080" i="17"/>
  <c r="J1080" i="17"/>
  <c r="I1080" i="17"/>
  <c r="H1080" i="17"/>
  <c r="L1079" i="17"/>
  <c r="K1079" i="17"/>
  <c r="J1079" i="17"/>
  <c r="I1079" i="17"/>
  <c r="H1079" i="17"/>
  <c r="L1078" i="17"/>
  <c r="K1078" i="17"/>
  <c r="J1078" i="17"/>
  <c r="I1078" i="17"/>
  <c r="H1078" i="17"/>
  <c r="L1077" i="17"/>
  <c r="K1077" i="17"/>
  <c r="J1077" i="17"/>
  <c r="I1077" i="17"/>
  <c r="H1077" i="17"/>
  <c r="L1076" i="17"/>
  <c r="K1076" i="17"/>
  <c r="J1076" i="17"/>
  <c r="I1076" i="17"/>
  <c r="H1076" i="17"/>
  <c r="L1075" i="17"/>
  <c r="K1075" i="17"/>
  <c r="J1075" i="17"/>
  <c r="I1075" i="17"/>
  <c r="H1075" i="17"/>
  <c r="L1074" i="17"/>
  <c r="K1074" i="17"/>
  <c r="J1074" i="17"/>
  <c r="I1074" i="17"/>
  <c r="H1074" i="17"/>
  <c r="L1073" i="17"/>
  <c r="K1073" i="17"/>
  <c r="J1073" i="17"/>
  <c r="I1073" i="17"/>
  <c r="H1073" i="17"/>
  <c r="L1072" i="17"/>
  <c r="K1072" i="17"/>
  <c r="J1072" i="17"/>
  <c r="I1072" i="17"/>
  <c r="H1072" i="17"/>
  <c r="L1071" i="17"/>
  <c r="K1071" i="17"/>
  <c r="J1071" i="17"/>
  <c r="I1071" i="17"/>
  <c r="H1071" i="17"/>
  <c r="L1070" i="17"/>
  <c r="K1070" i="17"/>
  <c r="J1070" i="17"/>
  <c r="I1070" i="17"/>
  <c r="H1070" i="17"/>
  <c r="L1069" i="17"/>
  <c r="K1069" i="17"/>
  <c r="J1069" i="17"/>
  <c r="I1069" i="17"/>
  <c r="H1069" i="17"/>
  <c r="L1068" i="17"/>
  <c r="K1068" i="17"/>
  <c r="J1068" i="17"/>
  <c r="I1068" i="17"/>
  <c r="H1068" i="17"/>
  <c r="L1067" i="17"/>
  <c r="K1067" i="17"/>
  <c r="J1067" i="17"/>
  <c r="I1067" i="17"/>
  <c r="H1067" i="17"/>
  <c r="L1066" i="17"/>
  <c r="K1066" i="17"/>
  <c r="J1066" i="17"/>
  <c r="I1066" i="17"/>
  <c r="H1066" i="17"/>
  <c r="L1065" i="17"/>
  <c r="K1065" i="17"/>
  <c r="J1065" i="17"/>
  <c r="I1065" i="17"/>
  <c r="H1065" i="17"/>
  <c r="L1064" i="17"/>
  <c r="K1064" i="17"/>
  <c r="J1064" i="17"/>
  <c r="I1064" i="17"/>
  <c r="H1064" i="17"/>
  <c r="L1063" i="17"/>
  <c r="K1063" i="17"/>
  <c r="J1063" i="17"/>
  <c r="I1063" i="17"/>
  <c r="H1063" i="17"/>
  <c r="L1062" i="17"/>
  <c r="K1062" i="17"/>
  <c r="J1062" i="17"/>
  <c r="I1062" i="17"/>
  <c r="H1062" i="17"/>
  <c r="L1061" i="17"/>
  <c r="K1061" i="17"/>
  <c r="J1061" i="17"/>
  <c r="I1061" i="17"/>
  <c r="H1061" i="17"/>
  <c r="L1060" i="17"/>
  <c r="K1060" i="17"/>
  <c r="J1060" i="17"/>
  <c r="I1060" i="17"/>
  <c r="H1060" i="17"/>
  <c r="L1059" i="17"/>
  <c r="K1059" i="17"/>
  <c r="J1059" i="17"/>
  <c r="I1059" i="17"/>
  <c r="H1059" i="17"/>
  <c r="L1058" i="17"/>
  <c r="K1058" i="17"/>
  <c r="J1058" i="17"/>
  <c r="I1058" i="17"/>
  <c r="H1058" i="17"/>
  <c r="L1057" i="17"/>
  <c r="K1057" i="17"/>
  <c r="J1057" i="17"/>
  <c r="I1057" i="17"/>
  <c r="H1057" i="17"/>
  <c r="L1056" i="17"/>
  <c r="K1056" i="17"/>
  <c r="J1056" i="17"/>
  <c r="I1056" i="17"/>
  <c r="H1056" i="17"/>
  <c r="L1055" i="17"/>
  <c r="K1055" i="17"/>
  <c r="J1055" i="17"/>
  <c r="I1055" i="17"/>
  <c r="H1055" i="17"/>
  <c r="L1054" i="17"/>
  <c r="K1054" i="17"/>
  <c r="J1054" i="17"/>
  <c r="I1054" i="17"/>
  <c r="H1054" i="17"/>
  <c r="L1053" i="17"/>
  <c r="K1053" i="17"/>
  <c r="J1053" i="17"/>
  <c r="I1053" i="17"/>
  <c r="H1053" i="17"/>
  <c r="L1052" i="17"/>
  <c r="K1052" i="17"/>
  <c r="J1052" i="17"/>
  <c r="I1052" i="17"/>
  <c r="H1052" i="17"/>
  <c r="L1051" i="17"/>
  <c r="K1051" i="17"/>
  <c r="J1051" i="17"/>
  <c r="I1051" i="17"/>
  <c r="H1051" i="17"/>
  <c r="L1050" i="17"/>
  <c r="K1050" i="17"/>
  <c r="J1050" i="17"/>
  <c r="I1050" i="17"/>
  <c r="H1050" i="17"/>
  <c r="L1049" i="17"/>
  <c r="K1049" i="17"/>
  <c r="J1049" i="17"/>
  <c r="I1049" i="17"/>
  <c r="H1049" i="17"/>
  <c r="L1048" i="17"/>
  <c r="K1048" i="17"/>
  <c r="J1048" i="17"/>
  <c r="I1048" i="17"/>
  <c r="H1048" i="17"/>
  <c r="L1047" i="17"/>
  <c r="K1047" i="17"/>
  <c r="J1047" i="17"/>
  <c r="I1047" i="17"/>
  <c r="H1047" i="17"/>
  <c r="L1046" i="17"/>
  <c r="K1046" i="17"/>
  <c r="J1046" i="17"/>
  <c r="I1046" i="17"/>
  <c r="H1046" i="17"/>
  <c r="L1045" i="17"/>
  <c r="K1045" i="17"/>
  <c r="J1045" i="17"/>
  <c r="I1045" i="17"/>
  <c r="H1045" i="17"/>
  <c r="L1044" i="17"/>
  <c r="K1044" i="17"/>
  <c r="J1044" i="17"/>
  <c r="I1044" i="17"/>
  <c r="H1044" i="17"/>
  <c r="L1043" i="17"/>
  <c r="K1043" i="17"/>
  <c r="J1043" i="17"/>
  <c r="I1043" i="17"/>
  <c r="H1043" i="17"/>
  <c r="L1042" i="17"/>
  <c r="K1042" i="17"/>
  <c r="J1042" i="17"/>
  <c r="I1042" i="17"/>
  <c r="H1042" i="17"/>
  <c r="L1041" i="17"/>
  <c r="K1041" i="17"/>
  <c r="J1041" i="17"/>
  <c r="I1041" i="17"/>
  <c r="H1041" i="17"/>
  <c r="L1040" i="17"/>
  <c r="K1040" i="17"/>
  <c r="J1040" i="17"/>
  <c r="I1040" i="17"/>
  <c r="H1040" i="17"/>
  <c r="L1039" i="17"/>
  <c r="K1039" i="17"/>
  <c r="J1039" i="17"/>
  <c r="I1039" i="17"/>
  <c r="H1039" i="17"/>
  <c r="L1038" i="17"/>
  <c r="K1038" i="17"/>
  <c r="J1038" i="17"/>
  <c r="I1038" i="17"/>
  <c r="H1038" i="17"/>
  <c r="L1037" i="17"/>
  <c r="K1037" i="17"/>
  <c r="J1037" i="17"/>
  <c r="I1037" i="17"/>
  <c r="H1037" i="17"/>
  <c r="L1036" i="17"/>
  <c r="K1036" i="17"/>
  <c r="J1036" i="17"/>
  <c r="I1036" i="17"/>
  <c r="H1036" i="17"/>
  <c r="L1035" i="17"/>
  <c r="K1035" i="17"/>
  <c r="J1035" i="17"/>
  <c r="I1035" i="17"/>
  <c r="H1035" i="17"/>
  <c r="L1034" i="17"/>
  <c r="K1034" i="17"/>
  <c r="J1034" i="17"/>
  <c r="I1034" i="17"/>
  <c r="H1034" i="17"/>
  <c r="L1033" i="17"/>
  <c r="K1033" i="17"/>
  <c r="J1033" i="17"/>
  <c r="I1033" i="17"/>
  <c r="H1033" i="17"/>
  <c r="L1032" i="17"/>
  <c r="K1032" i="17"/>
  <c r="J1032" i="17"/>
  <c r="I1032" i="17"/>
  <c r="H1032" i="17"/>
  <c r="L1031" i="17"/>
  <c r="K1031" i="17"/>
  <c r="J1031" i="17"/>
  <c r="I1031" i="17"/>
  <c r="H1031" i="17"/>
  <c r="L1030" i="17"/>
  <c r="K1030" i="17"/>
  <c r="J1030" i="17"/>
  <c r="I1030" i="17"/>
  <c r="H1030" i="17"/>
  <c r="L1029" i="17"/>
  <c r="K1029" i="17"/>
  <c r="J1029" i="17"/>
  <c r="I1029" i="17"/>
  <c r="H1029" i="17"/>
  <c r="L1028" i="17"/>
  <c r="K1028" i="17"/>
  <c r="J1028" i="17"/>
  <c r="I1028" i="17"/>
  <c r="H1028" i="17"/>
  <c r="L1027" i="17"/>
  <c r="K1027" i="17"/>
  <c r="J1027" i="17"/>
  <c r="I1027" i="17"/>
  <c r="H1027" i="17"/>
  <c r="L1026" i="17"/>
  <c r="K1026" i="17"/>
  <c r="J1026" i="17"/>
  <c r="I1026" i="17"/>
  <c r="H1026" i="17"/>
  <c r="L1025" i="17"/>
  <c r="K1025" i="17"/>
  <c r="J1025" i="17"/>
  <c r="I1025" i="17"/>
  <c r="H1025" i="17"/>
  <c r="L1024" i="17"/>
  <c r="K1024" i="17"/>
  <c r="J1024" i="17"/>
  <c r="I1024" i="17"/>
  <c r="H1024" i="17"/>
  <c r="L1023" i="17"/>
  <c r="K1023" i="17"/>
  <c r="J1023" i="17"/>
  <c r="I1023" i="17"/>
  <c r="H1023" i="17"/>
  <c r="L1022" i="17"/>
  <c r="K1022" i="17"/>
  <c r="J1022" i="17"/>
  <c r="I1022" i="17"/>
  <c r="H1022" i="17"/>
  <c r="L1021" i="17"/>
  <c r="K1021" i="17"/>
  <c r="J1021" i="17"/>
  <c r="I1021" i="17"/>
  <c r="H1021" i="17"/>
  <c r="L1020" i="17"/>
  <c r="K1020" i="17"/>
  <c r="J1020" i="17"/>
  <c r="I1020" i="17"/>
  <c r="H1020" i="17"/>
  <c r="L1019" i="17"/>
  <c r="K1019" i="17"/>
  <c r="J1019" i="17"/>
  <c r="I1019" i="17"/>
  <c r="H1019" i="17"/>
  <c r="L1018" i="17"/>
  <c r="K1018" i="17"/>
  <c r="J1018" i="17"/>
  <c r="I1018" i="17"/>
  <c r="H1018" i="17"/>
  <c r="L1017" i="17"/>
  <c r="K1017" i="17"/>
  <c r="J1017" i="17"/>
  <c r="I1017" i="17"/>
  <c r="H1017" i="17"/>
  <c r="L1016" i="17"/>
  <c r="K1016" i="17"/>
  <c r="J1016" i="17"/>
  <c r="I1016" i="17"/>
  <c r="H1016" i="17"/>
  <c r="L1015" i="17"/>
  <c r="K1015" i="17"/>
  <c r="J1015" i="17"/>
  <c r="I1015" i="17"/>
  <c r="H1015" i="17"/>
  <c r="L1014" i="17"/>
  <c r="K1014" i="17"/>
  <c r="J1014" i="17"/>
  <c r="I1014" i="17"/>
  <c r="H1014" i="17"/>
  <c r="L1013" i="17"/>
  <c r="K1013" i="17"/>
  <c r="J1013" i="17"/>
  <c r="I1013" i="17"/>
  <c r="H1013" i="17"/>
  <c r="L1012" i="17"/>
  <c r="K1012" i="17"/>
  <c r="J1012" i="17"/>
  <c r="I1012" i="17"/>
  <c r="H1012" i="17"/>
  <c r="L1011" i="17"/>
  <c r="K1011" i="17"/>
  <c r="J1011" i="17"/>
  <c r="I1011" i="17"/>
  <c r="H1011" i="17"/>
  <c r="L1010" i="17"/>
  <c r="K1010" i="17"/>
  <c r="J1010" i="17"/>
  <c r="I1010" i="17"/>
  <c r="H1010" i="17"/>
  <c r="L1009" i="17"/>
  <c r="K1009" i="17"/>
  <c r="J1009" i="17"/>
  <c r="I1009" i="17"/>
  <c r="H1009" i="17"/>
  <c r="L1008" i="17"/>
  <c r="K1008" i="17"/>
  <c r="J1008" i="17"/>
  <c r="I1008" i="17"/>
  <c r="H1008" i="17"/>
  <c r="L1007" i="17"/>
  <c r="K1007" i="17"/>
  <c r="J1007" i="17"/>
  <c r="I1007" i="17"/>
  <c r="H1007" i="17"/>
  <c r="L1006" i="17"/>
  <c r="K1006" i="17"/>
  <c r="J1006" i="17"/>
  <c r="I1006" i="17"/>
  <c r="H1006" i="17"/>
  <c r="L1005" i="17"/>
  <c r="K1005" i="17"/>
  <c r="J1005" i="17"/>
  <c r="I1005" i="17"/>
  <c r="H1005" i="17"/>
  <c r="L1004" i="17"/>
  <c r="K1004" i="17"/>
  <c r="J1004" i="17"/>
  <c r="I1004" i="17"/>
  <c r="H1004" i="17"/>
  <c r="L1003" i="17"/>
  <c r="K1003" i="17"/>
  <c r="J1003" i="17"/>
  <c r="I1003" i="17"/>
  <c r="H1003" i="17"/>
  <c r="L1002" i="17"/>
  <c r="K1002" i="17"/>
  <c r="J1002" i="17"/>
  <c r="I1002" i="17"/>
  <c r="H1002" i="17"/>
  <c r="L1001" i="17"/>
  <c r="K1001" i="17"/>
  <c r="J1001" i="17"/>
  <c r="I1001" i="17"/>
  <c r="H1001" i="17"/>
  <c r="L1000" i="17"/>
  <c r="K1000" i="17"/>
  <c r="J1000" i="17"/>
  <c r="I1000" i="17"/>
  <c r="H1000" i="17"/>
  <c r="L999" i="17"/>
  <c r="K999" i="17"/>
  <c r="J999" i="17"/>
  <c r="I999" i="17"/>
  <c r="H999" i="17"/>
  <c r="L998" i="17"/>
  <c r="K998" i="17"/>
  <c r="J998" i="17"/>
  <c r="I998" i="17"/>
  <c r="H998" i="17"/>
  <c r="L997" i="17"/>
  <c r="K997" i="17"/>
  <c r="J997" i="17"/>
  <c r="I997" i="17"/>
  <c r="H997" i="17"/>
  <c r="L996" i="17"/>
  <c r="K996" i="17"/>
  <c r="J996" i="17"/>
  <c r="I996" i="17"/>
  <c r="H996" i="17"/>
  <c r="L995" i="17"/>
  <c r="K995" i="17"/>
  <c r="J995" i="17"/>
  <c r="I995" i="17"/>
  <c r="H995" i="17"/>
  <c r="L994" i="17"/>
  <c r="K994" i="17"/>
  <c r="J994" i="17"/>
  <c r="I994" i="17"/>
  <c r="H994" i="17"/>
  <c r="L993" i="17"/>
  <c r="K993" i="17"/>
  <c r="J993" i="17"/>
  <c r="I993" i="17"/>
  <c r="H993" i="17"/>
  <c r="L992" i="17"/>
  <c r="K992" i="17"/>
  <c r="J992" i="17"/>
  <c r="I992" i="17"/>
  <c r="H992" i="17"/>
  <c r="L991" i="17"/>
  <c r="K991" i="17"/>
  <c r="J991" i="17"/>
  <c r="I991" i="17"/>
  <c r="H991" i="17"/>
  <c r="L990" i="17"/>
  <c r="K990" i="17"/>
  <c r="J990" i="17"/>
  <c r="I990" i="17"/>
  <c r="H990" i="17"/>
  <c r="L989" i="17"/>
  <c r="K989" i="17"/>
  <c r="J989" i="17"/>
  <c r="I989" i="17"/>
  <c r="H989" i="17"/>
  <c r="L988" i="17"/>
  <c r="K988" i="17"/>
  <c r="J988" i="17"/>
  <c r="I988" i="17"/>
  <c r="H988" i="17"/>
  <c r="L987" i="17"/>
  <c r="K987" i="17"/>
  <c r="J987" i="17"/>
  <c r="I987" i="17"/>
  <c r="H987" i="17"/>
  <c r="L986" i="17"/>
  <c r="K986" i="17"/>
  <c r="J986" i="17"/>
  <c r="I986" i="17"/>
  <c r="H986" i="17"/>
  <c r="L985" i="17"/>
  <c r="K985" i="17"/>
  <c r="J985" i="17"/>
  <c r="I985" i="17"/>
  <c r="H985" i="17"/>
  <c r="L984" i="17"/>
  <c r="K984" i="17"/>
  <c r="J984" i="17"/>
  <c r="I984" i="17"/>
  <c r="H984" i="17"/>
  <c r="L983" i="17"/>
  <c r="K983" i="17"/>
  <c r="J983" i="17"/>
  <c r="I983" i="17"/>
  <c r="H983" i="17"/>
  <c r="L982" i="17"/>
  <c r="K982" i="17"/>
  <c r="J982" i="17"/>
  <c r="I982" i="17"/>
  <c r="H982" i="17"/>
  <c r="L981" i="17"/>
  <c r="K981" i="17"/>
  <c r="J981" i="17"/>
  <c r="I981" i="17"/>
  <c r="H981" i="17"/>
  <c r="L980" i="17"/>
  <c r="K980" i="17"/>
  <c r="J980" i="17"/>
  <c r="I980" i="17"/>
  <c r="H980" i="17"/>
  <c r="L979" i="17"/>
  <c r="K979" i="17"/>
  <c r="J979" i="17"/>
  <c r="I979" i="17"/>
  <c r="H979" i="17"/>
  <c r="L978" i="17"/>
  <c r="K978" i="17"/>
  <c r="J978" i="17"/>
  <c r="I978" i="17"/>
  <c r="H978" i="17"/>
  <c r="L977" i="17"/>
  <c r="K977" i="17"/>
  <c r="J977" i="17"/>
  <c r="I977" i="17"/>
  <c r="H977" i="17"/>
  <c r="L976" i="17"/>
  <c r="K976" i="17"/>
  <c r="J976" i="17"/>
  <c r="I976" i="17"/>
  <c r="H976" i="17"/>
  <c r="L975" i="17"/>
  <c r="K975" i="17"/>
  <c r="J975" i="17"/>
  <c r="I975" i="17"/>
  <c r="H975" i="17"/>
  <c r="L974" i="17"/>
  <c r="K974" i="17"/>
  <c r="J974" i="17"/>
  <c r="I974" i="17"/>
  <c r="H974" i="17"/>
  <c r="L973" i="17"/>
  <c r="K973" i="17"/>
  <c r="J973" i="17"/>
  <c r="I973" i="17"/>
  <c r="H973" i="17"/>
  <c r="L972" i="17"/>
  <c r="K972" i="17"/>
  <c r="J972" i="17"/>
  <c r="I972" i="17"/>
  <c r="H972" i="17"/>
  <c r="L971" i="17"/>
  <c r="K971" i="17"/>
  <c r="J971" i="17"/>
  <c r="I971" i="17"/>
  <c r="H971" i="17"/>
  <c r="L970" i="17"/>
  <c r="K970" i="17"/>
  <c r="J970" i="17"/>
  <c r="I970" i="17"/>
  <c r="H970" i="17"/>
  <c r="L969" i="17"/>
  <c r="K969" i="17"/>
  <c r="J969" i="17"/>
  <c r="I969" i="17"/>
  <c r="H969" i="17"/>
  <c r="L968" i="17"/>
  <c r="K968" i="17"/>
  <c r="J968" i="17"/>
  <c r="I968" i="17"/>
  <c r="H968" i="17"/>
  <c r="L967" i="17"/>
  <c r="K967" i="17"/>
  <c r="J967" i="17"/>
  <c r="I967" i="17"/>
  <c r="H967" i="17"/>
  <c r="L966" i="17"/>
  <c r="K966" i="17"/>
  <c r="J966" i="17"/>
  <c r="I966" i="17"/>
  <c r="H966" i="17"/>
  <c r="L965" i="17"/>
  <c r="K965" i="17"/>
  <c r="J965" i="17"/>
  <c r="I965" i="17"/>
  <c r="H965" i="17"/>
  <c r="L964" i="17"/>
  <c r="K964" i="17"/>
  <c r="J964" i="17"/>
  <c r="I964" i="17"/>
  <c r="H964" i="17"/>
  <c r="L963" i="17"/>
  <c r="K963" i="17"/>
  <c r="J963" i="17"/>
  <c r="I963" i="17"/>
  <c r="H963" i="17"/>
  <c r="L962" i="17"/>
  <c r="K962" i="17"/>
  <c r="J962" i="17"/>
  <c r="I962" i="17"/>
  <c r="H962" i="17"/>
  <c r="L961" i="17"/>
  <c r="K961" i="17"/>
  <c r="J961" i="17"/>
  <c r="I961" i="17"/>
  <c r="H961" i="17"/>
  <c r="L960" i="17"/>
  <c r="K960" i="17"/>
  <c r="J960" i="17"/>
  <c r="I960" i="17"/>
  <c r="H960" i="17"/>
  <c r="L959" i="17"/>
  <c r="K959" i="17"/>
  <c r="J959" i="17"/>
  <c r="I959" i="17"/>
  <c r="H959" i="17"/>
  <c r="L958" i="17"/>
  <c r="K958" i="17"/>
  <c r="J958" i="17"/>
  <c r="I958" i="17"/>
  <c r="H958" i="17"/>
  <c r="L957" i="17"/>
  <c r="K957" i="17"/>
  <c r="J957" i="17"/>
  <c r="I957" i="17"/>
  <c r="H957" i="17"/>
  <c r="L956" i="17"/>
  <c r="K956" i="17"/>
  <c r="J956" i="17"/>
  <c r="I956" i="17"/>
  <c r="H956" i="17"/>
  <c r="L955" i="17"/>
  <c r="K955" i="17"/>
  <c r="J955" i="17"/>
  <c r="I955" i="17"/>
  <c r="H955" i="17"/>
  <c r="L954" i="17"/>
  <c r="K954" i="17"/>
  <c r="J954" i="17"/>
  <c r="I954" i="17"/>
  <c r="H954" i="17"/>
  <c r="L953" i="17"/>
  <c r="K953" i="17"/>
  <c r="J953" i="17"/>
  <c r="I953" i="17"/>
  <c r="H953" i="17"/>
  <c r="L952" i="17"/>
  <c r="K952" i="17"/>
  <c r="J952" i="17"/>
  <c r="I952" i="17"/>
  <c r="H952" i="17"/>
  <c r="L951" i="17"/>
  <c r="K951" i="17"/>
  <c r="J951" i="17"/>
  <c r="I951" i="17"/>
  <c r="H951" i="17"/>
  <c r="L950" i="17"/>
  <c r="K950" i="17"/>
  <c r="J950" i="17"/>
  <c r="I950" i="17"/>
  <c r="H950" i="17"/>
  <c r="L949" i="17"/>
  <c r="K949" i="17"/>
  <c r="J949" i="17"/>
  <c r="I949" i="17"/>
  <c r="H949" i="17"/>
  <c r="L948" i="17"/>
  <c r="K948" i="17"/>
  <c r="J948" i="17"/>
  <c r="I948" i="17"/>
  <c r="H948" i="17"/>
  <c r="L947" i="17"/>
  <c r="K947" i="17"/>
  <c r="J947" i="17"/>
  <c r="I947" i="17"/>
  <c r="H947" i="17"/>
  <c r="L946" i="17"/>
  <c r="K946" i="17"/>
  <c r="J946" i="17"/>
  <c r="I946" i="17"/>
  <c r="H946" i="17"/>
  <c r="L945" i="17"/>
  <c r="K945" i="17"/>
  <c r="J945" i="17"/>
  <c r="I945" i="17"/>
  <c r="H945" i="17"/>
  <c r="L944" i="17"/>
  <c r="K944" i="17"/>
  <c r="J944" i="17"/>
  <c r="I944" i="17"/>
  <c r="H944" i="17"/>
  <c r="L943" i="17"/>
  <c r="K943" i="17"/>
  <c r="J943" i="17"/>
  <c r="I943" i="17"/>
  <c r="H943" i="17"/>
  <c r="L942" i="17"/>
  <c r="K942" i="17"/>
  <c r="J942" i="17"/>
  <c r="I942" i="17"/>
  <c r="H942" i="17"/>
  <c r="L941" i="17"/>
  <c r="K941" i="17"/>
  <c r="J941" i="17"/>
  <c r="I941" i="17"/>
  <c r="H941" i="17"/>
  <c r="L940" i="17"/>
  <c r="K940" i="17"/>
  <c r="J940" i="17"/>
  <c r="I940" i="17"/>
  <c r="H940" i="17"/>
  <c r="L939" i="17"/>
  <c r="K939" i="17"/>
  <c r="J939" i="17"/>
  <c r="I939" i="17"/>
  <c r="H939" i="17"/>
  <c r="L938" i="17"/>
  <c r="K938" i="17"/>
  <c r="J938" i="17"/>
  <c r="I938" i="17"/>
  <c r="H938" i="17"/>
  <c r="L937" i="17"/>
  <c r="K937" i="17"/>
  <c r="J937" i="17"/>
  <c r="I937" i="17"/>
  <c r="H937" i="17"/>
  <c r="L936" i="17"/>
  <c r="K936" i="17"/>
  <c r="J936" i="17"/>
  <c r="I936" i="17"/>
  <c r="H936" i="17"/>
  <c r="L935" i="17"/>
  <c r="K935" i="17"/>
  <c r="J935" i="17"/>
  <c r="I935" i="17"/>
  <c r="H935" i="17"/>
  <c r="L934" i="17"/>
  <c r="K934" i="17"/>
  <c r="J934" i="17"/>
  <c r="I934" i="17"/>
  <c r="H934" i="17"/>
  <c r="L933" i="17"/>
  <c r="K933" i="17"/>
  <c r="J933" i="17"/>
  <c r="I933" i="17"/>
  <c r="H933" i="17"/>
  <c r="L932" i="17"/>
  <c r="K932" i="17"/>
  <c r="J932" i="17"/>
  <c r="I932" i="17"/>
  <c r="H932" i="17"/>
  <c r="L931" i="17"/>
  <c r="K931" i="17"/>
  <c r="J931" i="17"/>
  <c r="I931" i="17"/>
  <c r="H931" i="17"/>
  <c r="L930" i="17"/>
  <c r="K930" i="17"/>
  <c r="J930" i="17"/>
  <c r="I930" i="17"/>
  <c r="H930" i="17"/>
  <c r="L929" i="17"/>
  <c r="K929" i="17"/>
  <c r="J929" i="17"/>
  <c r="I929" i="17"/>
  <c r="H929" i="17"/>
  <c r="L928" i="17"/>
  <c r="K928" i="17"/>
  <c r="J928" i="17"/>
  <c r="I928" i="17"/>
  <c r="H928" i="17"/>
  <c r="L927" i="17"/>
  <c r="K927" i="17"/>
  <c r="J927" i="17"/>
  <c r="I927" i="17"/>
  <c r="H927" i="17"/>
  <c r="L926" i="17"/>
  <c r="K926" i="17"/>
  <c r="J926" i="17"/>
  <c r="I926" i="17"/>
  <c r="H926" i="17"/>
  <c r="L925" i="17"/>
  <c r="K925" i="17"/>
  <c r="J925" i="17"/>
  <c r="I925" i="17"/>
  <c r="H925" i="17"/>
  <c r="L924" i="17"/>
  <c r="K924" i="17"/>
  <c r="J924" i="17"/>
  <c r="I924" i="17"/>
  <c r="H924" i="17"/>
  <c r="L923" i="17"/>
  <c r="K923" i="17"/>
  <c r="J923" i="17"/>
  <c r="I923" i="17"/>
  <c r="H923" i="17"/>
  <c r="L922" i="17"/>
  <c r="K922" i="17"/>
  <c r="J922" i="17"/>
  <c r="I922" i="17"/>
  <c r="H922" i="17"/>
  <c r="L921" i="17"/>
  <c r="K921" i="17"/>
  <c r="J921" i="17"/>
  <c r="I921" i="17"/>
  <c r="H921" i="17"/>
  <c r="L920" i="17"/>
  <c r="K920" i="17"/>
  <c r="J920" i="17"/>
  <c r="I920" i="17"/>
  <c r="H920" i="17"/>
  <c r="L919" i="17"/>
  <c r="K919" i="17"/>
  <c r="J919" i="17"/>
  <c r="I919" i="17"/>
  <c r="H919" i="17"/>
  <c r="L918" i="17"/>
  <c r="K918" i="17"/>
  <c r="J918" i="17"/>
  <c r="I918" i="17"/>
  <c r="H918" i="17"/>
  <c r="L917" i="17"/>
  <c r="K917" i="17"/>
  <c r="J917" i="17"/>
  <c r="I917" i="17"/>
  <c r="H917" i="17"/>
  <c r="L916" i="17"/>
  <c r="K916" i="17"/>
  <c r="J916" i="17"/>
  <c r="I916" i="17"/>
  <c r="H916" i="17"/>
  <c r="L915" i="17"/>
  <c r="K915" i="17"/>
  <c r="J915" i="17"/>
  <c r="I915" i="17"/>
  <c r="H915" i="17"/>
  <c r="L914" i="17"/>
  <c r="K914" i="17"/>
  <c r="J914" i="17"/>
  <c r="I914" i="17"/>
  <c r="H914" i="17"/>
  <c r="L913" i="17"/>
  <c r="K913" i="17"/>
  <c r="J913" i="17"/>
  <c r="I913" i="17"/>
  <c r="H913" i="17"/>
  <c r="L912" i="17"/>
  <c r="K912" i="17"/>
  <c r="J912" i="17"/>
  <c r="I912" i="17"/>
  <c r="H912" i="17"/>
  <c r="L911" i="17"/>
  <c r="K911" i="17"/>
  <c r="J911" i="17"/>
  <c r="I911" i="17"/>
  <c r="H911" i="17"/>
  <c r="L910" i="17"/>
  <c r="K910" i="17"/>
  <c r="J910" i="17"/>
  <c r="I910" i="17"/>
  <c r="H910" i="17"/>
  <c r="L909" i="17"/>
  <c r="K909" i="17"/>
  <c r="J909" i="17"/>
  <c r="I909" i="17"/>
  <c r="H909" i="17"/>
  <c r="L908" i="17"/>
  <c r="K908" i="17"/>
  <c r="J908" i="17"/>
  <c r="I908" i="17"/>
  <c r="H908" i="17"/>
  <c r="L907" i="17"/>
  <c r="K907" i="17"/>
  <c r="J907" i="17"/>
  <c r="I907" i="17"/>
  <c r="H907" i="17"/>
  <c r="L906" i="17"/>
  <c r="K906" i="17"/>
  <c r="J906" i="17"/>
  <c r="I906" i="17"/>
  <c r="H906" i="17"/>
  <c r="L905" i="17"/>
  <c r="K905" i="17"/>
  <c r="J905" i="17"/>
  <c r="I905" i="17"/>
  <c r="H905" i="17"/>
  <c r="L904" i="17"/>
  <c r="K904" i="17"/>
  <c r="J904" i="17"/>
  <c r="I904" i="17"/>
  <c r="H904" i="17"/>
  <c r="L903" i="17"/>
  <c r="K903" i="17"/>
  <c r="J903" i="17"/>
  <c r="I903" i="17"/>
  <c r="H903" i="17"/>
  <c r="L902" i="17"/>
  <c r="K902" i="17"/>
  <c r="J902" i="17"/>
  <c r="I902" i="17"/>
  <c r="H902" i="17"/>
  <c r="L901" i="17"/>
  <c r="K901" i="17"/>
  <c r="J901" i="17"/>
  <c r="I901" i="17"/>
  <c r="H901" i="17"/>
  <c r="L900" i="17"/>
  <c r="K900" i="17"/>
  <c r="J900" i="17"/>
  <c r="I900" i="17"/>
  <c r="H900" i="17"/>
  <c r="L899" i="17"/>
  <c r="K899" i="17"/>
  <c r="J899" i="17"/>
  <c r="I899" i="17"/>
  <c r="H899" i="17"/>
  <c r="L898" i="17"/>
  <c r="K898" i="17"/>
  <c r="J898" i="17"/>
  <c r="I898" i="17"/>
  <c r="H898" i="17"/>
  <c r="L897" i="17"/>
  <c r="K897" i="17"/>
  <c r="J897" i="17"/>
  <c r="I897" i="17"/>
  <c r="H897" i="17"/>
  <c r="L896" i="17"/>
  <c r="K896" i="17"/>
  <c r="J896" i="17"/>
  <c r="I896" i="17"/>
  <c r="H896" i="17"/>
  <c r="L895" i="17"/>
  <c r="K895" i="17"/>
  <c r="J895" i="17"/>
  <c r="I895" i="17"/>
  <c r="H895" i="17"/>
  <c r="L894" i="17"/>
  <c r="K894" i="17"/>
  <c r="J894" i="17"/>
  <c r="I894" i="17"/>
  <c r="H894" i="17"/>
  <c r="L893" i="17"/>
  <c r="K893" i="17"/>
  <c r="J893" i="17"/>
  <c r="I893" i="17"/>
  <c r="H893" i="17"/>
  <c r="L892" i="17"/>
  <c r="K892" i="17"/>
  <c r="J892" i="17"/>
  <c r="I892" i="17"/>
  <c r="H892" i="17"/>
  <c r="L891" i="17"/>
  <c r="K891" i="17"/>
  <c r="J891" i="17"/>
  <c r="I891" i="17"/>
  <c r="H891" i="17"/>
  <c r="L890" i="17"/>
  <c r="K890" i="17"/>
  <c r="J890" i="17"/>
  <c r="I890" i="17"/>
  <c r="H890" i="17"/>
  <c r="L889" i="17"/>
  <c r="K889" i="17"/>
  <c r="J889" i="17"/>
  <c r="I889" i="17"/>
  <c r="H889" i="17"/>
  <c r="L888" i="17"/>
  <c r="K888" i="17"/>
  <c r="J888" i="17"/>
  <c r="I888" i="17"/>
  <c r="H888" i="17"/>
  <c r="L887" i="17"/>
  <c r="K887" i="17"/>
  <c r="J887" i="17"/>
  <c r="I887" i="17"/>
  <c r="H887" i="17"/>
  <c r="L886" i="17"/>
  <c r="K886" i="17"/>
  <c r="J886" i="17"/>
  <c r="I886" i="17"/>
  <c r="H886" i="17"/>
  <c r="L885" i="17"/>
  <c r="K885" i="17"/>
  <c r="J885" i="17"/>
  <c r="I885" i="17"/>
  <c r="H885" i="17"/>
  <c r="L884" i="17"/>
  <c r="K884" i="17"/>
  <c r="J884" i="17"/>
  <c r="I884" i="17"/>
  <c r="H884" i="17"/>
  <c r="L883" i="17"/>
  <c r="K883" i="17"/>
  <c r="J883" i="17"/>
  <c r="I883" i="17"/>
  <c r="H883" i="17"/>
  <c r="L882" i="17"/>
  <c r="K882" i="17"/>
  <c r="J882" i="17"/>
  <c r="I882" i="17"/>
  <c r="H882" i="17"/>
  <c r="L881" i="17"/>
  <c r="K881" i="17"/>
  <c r="J881" i="17"/>
  <c r="I881" i="17"/>
  <c r="H881" i="17"/>
  <c r="L880" i="17"/>
  <c r="K880" i="17"/>
  <c r="J880" i="17"/>
  <c r="I880" i="17"/>
  <c r="H880" i="17"/>
  <c r="L879" i="17"/>
  <c r="K879" i="17"/>
  <c r="J879" i="17"/>
  <c r="I879" i="17"/>
  <c r="H879" i="17"/>
  <c r="L878" i="17"/>
  <c r="K878" i="17"/>
  <c r="J878" i="17"/>
  <c r="I878" i="17"/>
  <c r="H878" i="17"/>
  <c r="L877" i="17"/>
  <c r="K877" i="17"/>
  <c r="J877" i="17"/>
  <c r="I877" i="17"/>
  <c r="H877" i="17"/>
  <c r="L876" i="17"/>
  <c r="K876" i="17"/>
  <c r="J876" i="17"/>
  <c r="I876" i="17"/>
  <c r="H876" i="17"/>
  <c r="L875" i="17"/>
  <c r="K875" i="17"/>
  <c r="J875" i="17"/>
  <c r="I875" i="17"/>
  <c r="H875" i="17"/>
  <c r="L874" i="17"/>
  <c r="K874" i="17"/>
  <c r="J874" i="17"/>
  <c r="I874" i="17"/>
  <c r="H874" i="17"/>
  <c r="L873" i="17"/>
  <c r="K873" i="17"/>
  <c r="J873" i="17"/>
  <c r="I873" i="17"/>
  <c r="H873" i="17"/>
  <c r="L872" i="17"/>
  <c r="K872" i="17"/>
  <c r="J872" i="17"/>
  <c r="I872" i="17"/>
  <c r="H872" i="17"/>
  <c r="L871" i="17"/>
  <c r="K871" i="17"/>
  <c r="J871" i="17"/>
  <c r="I871" i="17"/>
  <c r="H871" i="17"/>
  <c r="L870" i="17"/>
  <c r="K870" i="17"/>
  <c r="J870" i="17"/>
  <c r="I870" i="17"/>
  <c r="H870" i="17"/>
  <c r="L869" i="17"/>
  <c r="K869" i="17"/>
  <c r="J869" i="17"/>
  <c r="I869" i="17"/>
  <c r="H869" i="17"/>
  <c r="L868" i="17"/>
  <c r="K868" i="17"/>
  <c r="J868" i="17"/>
  <c r="I868" i="17"/>
  <c r="H868" i="17"/>
  <c r="L867" i="17"/>
  <c r="K867" i="17"/>
  <c r="J867" i="17"/>
  <c r="I867" i="17"/>
  <c r="H867" i="17"/>
  <c r="L866" i="17"/>
  <c r="K866" i="17"/>
  <c r="J866" i="17"/>
  <c r="I866" i="17"/>
  <c r="H866" i="17"/>
  <c r="L865" i="17"/>
  <c r="K865" i="17"/>
  <c r="J865" i="17"/>
  <c r="I865" i="17"/>
  <c r="H865" i="17"/>
  <c r="L864" i="17"/>
  <c r="K864" i="17"/>
  <c r="J864" i="17"/>
  <c r="I864" i="17"/>
  <c r="H864" i="17"/>
  <c r="L863" i="17"/>
  <c r="K863" i="17"/>
  <c r="J863" i="17"/>
  <c r="I863" i="17"/>
  <c r="H863" i="17"/>
  <c r="L862" i="17"/>
  <c r="K862" i="17"/>
  <c r="J862" i="17"/>
  <c r="I862" i="17"/>
  <c r="H862" i="17"/>
  <c r="L861" i="17"/>
  <c r="K861" i="17"/>
  <c r="J861" i="17"/>
  <c r="I861" i="17"/>
  <c r="H861" i="17"/>
  <c r="L860" i="17"/>
  <c r="K860" i="17"/>
  <c r="J860" i="17"/>
  <c r="I860" i="17"/>
  <c r="H860" i="17"/>
  <c r="L859" i="17"/>
  <c r="K859" i="17"/>
  <c r="J859" i="17"/>
  <c r="I859" i="17"/>
  <c r="H859" i="17"/>
  <c r="L858" i="17"/>
  <c r="K858" i="17"/>
  <c r="J858" i="17"/>
  <c r="I858" i="17"/>
  <c r="H858" i="17"/>
  <c r="L857" i="17"/>
  <c r="K857" i="17"/>
  <c r="J857" i="17"/>
  <c r="I857" i="17"/>
  <c r="H857" i="17"/>
  <c r="L856" i="17"/>
  <c r="K856" i="17"/>
  <c r="J856" i="17"/>
  <c r="I856" i="17"/>
  <c r="H856" i="17"/>
  <c r="L855" i="17"/>
  <c r="K855" i="17"/>
  <c r="J855" i="17"/>
  <c r="I855" i="17"/>
  <c r="H855" i="17"/>
  <c r="L854" i="17"/>
  <c r="K854" i="17"/>
  <c r="J854" i="17"/>
  <c r="I854" i="17"/>
  <c r="H854" i="17"/>
  <c r="L853" i="17"/>
  <c r="K853" i="17"/>
  <c r="J853" i="17"/>
  <c r="I853" i="17"/>
  <c r="H853" i="17"/>
  <c r="L852" i="17"/>
  <c r="K852" i="17"/>
  <c r="J852" i="17"/>
  <c r="I852" i="17"/>
  <c r="H852" i="17"/>
  <c r="L851" i="17"/>
  <c r="K851" i="17"/>
  <c r="J851" i="17"/>
  <c r="I851" i="17"/>
  <c r="H851" i="17"/>
  <c r="L850" i="17"/>
  <c r="K850" i="17"/>
  <c r="J850" i="17"/>
  <c r="I850" i="17"/>
  <c r="H850" i="17"/>
  <c r="L849" i="17"/>
  <c r="K849" i="17"/>
  <c r="J849" i="17"/>
  <c r="I849" i="17"/>
  <c r="H849" i="17"/>
  <c r="L848" i="17"/>
  <c r="K848" i="17"/>
  <c r="J848" i="17"/>
  <c r="I848" i="17"/>
  <c r="H848" i="17"/>
  <c r="L847" i="17"/>
  <c r="K847" i="17"/>
  <c r="J847" i="17"/>
  <c r="I847" i="17"/>
  <c r="H847" i="17"/>
  <c r="L846" i="17"/>
  <c r="K846" i="17"/>
  <c r="J846" i="17"/>
  <c r="I846" i="17"/>
  <c r="H846" i="17"/>
  <c r="L845" i="17"/>
  <c r="K845" i="17"/>
  <c r="J845" i="17"/>
  <c r="I845" i="17"/>
  <c r="H845" i="17"/>
  <c r="L844" i="17"/>
  <c r="K844" i="17"/>
  <c r="J844" i="17"/>
  <c r="I844" i="17"/>
  <c r="H844" i="17"/>
  <c r="L843" i="17"/>
  <c r="K843" i="17"/>
  <c r="J843" i="17"/>
  <c r="I843" i="17"/>
  <c r="H843" i="17"/>
  <c r="L842" i="17"/>
  <c r="K842" i="17"/>
  <c r="J842" i="17"/>
  <c r="I842" i="17"/>
  <c r="H842" i="17"/>
  <c r="L841" i="17"/>
  <c r="K841" i="17"/>
  <c r="J841" i="17"/>
  <c r="I841" i="17"/>
  <c r="H841" i="17"/>
  <c r="L840" i="17"/>
  <c r="K840" i="17"/>
  <c r="J840" i="17"/>
  <c r="I840" i="17"/>
  <c r="H840" i="17"/>
  <c r="L839" i="17"/>
  <c r="K839" i="17"/>
  <c r="J839" i="17"/>
  <c r="I839" i="17"/>
  <c r="H839" i="17"/>
  <c r="L838" i="17"/>
  <c r="K838" i="17"/>
  <c r="J838" i="17"/>
  <c r="I838" i="17"/>
  <c r="H838" i="17"/>
  <c r="L837" i="17"/>
  <c r="K837" i="17"/>
  <c r="J837" i="17"/>
  <c r="I837" i="17"/>
  <c r="H837" i="17"/>
  <c r="L836" i="17"/>
  <c r="K836" i="17"/>
  <c r="J836" i="17"/>
  <c r="I836" i="17"/>
  <c r="H836" i="17"/>
  <c r="L835" i="17"/>
  <c r="K835" i="17"/>
  <c r="J835" i="17"/>
  <c r="I835" i="17"/>
  <c r="H835" i="17"/>
  <c r="L834" i="17"/>
  <c r="K834" i="17"/>
  <c r="J834" i="17"/>
  <c r="I834" i="17"/>
  <c r="H834" i="17"/>
  <c r="L833" i="17"/>
  <c r="K833" i="17"/>
  <c r="J833" i="17"/>
  <c r="I833" i="17"/>
  <c r="H833" i="17"/>
  <c r="L832" i="17"/>
  <c r="K832" i="17"/>
  <c r="J832" i="17"/>
  <c r="I832" i="17"/>
  <c r="H832" i="17"/>
  <c r="L831" i="17"/>
  <c r="K831" i="17"/>
  <c r="J831" i="17"/>
  <c r="I831" i="17"/>
  <c r="H831" i="17"/>
  <c r="L830" i="17"/>
  <c r="K830" i="17"/>
  <c r="J830" i="17"/>
  <c r="I830" i="17"/>
  <c r="H830" i="17"/>
  <c r="L829" i="17"/>
  <c r="K829" i="17"/>
  <c r="J829" i="17"/>
  <c r="I829" i="17"/>
  <c r="H829" i="17"/>
  <c r="L828" i="17"/>
  <c r="K828" i="17"/>
  <c r="J828" i="17"/>
  <c r="I828" i="17"/>
  <c r="H828" i="17"/>
  <c r="L827" i="17"/>
  <c r="K827" i="17"/>
  <c r="J827" i="17"/>
  <c r="I827" i="17"/>
  <c r="H827" i="17"/>
  <c r="L826" i="17"/>
  <c r="K826" i="17"/>
  <c r="J826" i="17"/>
  <c r="I826" i="17"/>
  <c r="H826" i="17"/>
  <c r="L825" i="17"/>
  <c r="K825" i="17"/>
  <c r="J825" i="17"/>
  <c r="I825" i="17"/>
  <c r="H825" i="17"/>
  <c r="L824" i="17"/>
  <c r="K824" i="17"/>
  <c r="J824" i="17"/>
  <c r="I824" i="17"/>
  <c r="H824" i="17"/>
  <c r="L823" i="17"/>
  <c r="K823" i="17"/>
  <c r="J823" i="17"/>
  <c r="I823" i="17"/>
  <c r="H823" i="17"/>
  <c r="L822" i="17"/>
  <c r="K822" i="17"/>
  <c r="J822" i="17"/>
  <c r="I822" i="17"/>
  <c r="H822" i="17"/>
  <c r="L821" i="17"/>
  <c r="K821" i="17"/>
  <c r="J821" i="17"/>
  <c r="I821" i="17"/>
  <c r="H821" i="17"/>
  <c r="L820" i="17"/>
  <c r="K820" i="17"/>
  <c r="J820" i="17"/>
  <c r="I820" i="17"/>
  <c r="H820" i="17"/>
  <c r="L819" i="17"/>
  <c r="K819" i="17"/>
  <c r="J819" i="17"/>
  <c r="I819" i="17"/>
  <c r="H819" i="17"/>
  <c r="L818" i="17"/>
  <c r="K818" i="17"/>
  <c r="J818" i="17"/>
  <c r="I818" i="17"/>
  <c r="H818" i="17"/>
  <c r="L817" i="17"/>
  <c r="K817" i="17"/>
  <c r="J817" i="17"/>
  <c r="I817" i="17"/>
  <c r="H817" i="17"/>
  <c r="L816" i="17"/>
  <c r="K816" i="17"/>
  <c r="J816" i="17"/>
  <c r="I816" i="17"/>
  <c r="H816" i="17"/>
  <c r="L815" i="17"/>
  <c r="K815" i="17"/>
  <c r="J815" i="17"/>
  <c r="I815" i="17"/>
  <c r="H815" i="17"/>
  <c r="L814" i="17"/>
  <c r="K814" i="17"/>
  <c r="J814" i="17"/>
  <c r="I814" i="17"/>
  <c r="H814" i="17"/>
  <c r="L813" i="17"/>
  <c r="K813" i="17"/>
  <c r="J813" i="17"/>
  <c r="I813" i="17"/>
  <c r="H813" i="17"/>
  <c r="L812" i="17"/>
  <c r="K812" i="17"/>
  <c r="J812" i="17"/>
  <c r="I812" i="17"/>
  <c r="H812" i="17"/>
  <c r="L811" i="17"/>
  <c r="K811" i="17"/>
  <c r="J811" i="17"/>
  <c r="I811" i="17"/>
  <c r="H811" i="17"/>
  <c r="L810" i="17"/>
  <c r="K810" i="17"/>
  <c r="J810" i="17"/>
  <c r="I810" i="17"/>
  <c r="H810" i="17"/>
  <c r="L809" i="17"/>
  <c r="K809" i="17"/>
  <c r="J809" i="17"/>
  <c r="I809" i="17"/>
  <c r="H809" i="17"/>
  <c r="L808" i="17"/>
  <c r="K808" i="17"/>
  <c r="J808" i="17"/>
  <c r="I808" i="17"/>
  <c r="H808" i="17"/>
  <c r="L807" i="17"/>
  <c r="K807" i="17"/>
  <c r="J807" i="17"/>
  <c r="I807" i="17"/>
  <c r="H807" i="17"/>
  <c r="L806" i="17"/>
  <c r="K806" i="17"/>
  <c r="J806" i="17"/>
  <c r="I806" i="17"/>
  <c r="H806" i="17"/>
  <c r="L805" i="17"/>
  <c r="K805" i="17"/>
  <c r="J805" i="17"/>
  <c r="I805" i="17"/>
  <c r="H805" i="17"/>
  <c r="L804" i="17"/>
  <c r="K804" i="17"/>
  <c r="J804" i="17"/>
  <c r="I804" i="17"/>
  <c r="H804" i="17"/>
  <c r="L803" i="17"/>
  <c r="K803" i="17"/>
  <c r="J803" i="17"/>
  <c r="I803" i="17"/>
  <c r="H803" i="17"/>
  <c r="L802" i="17"/>
  <c r="K802" i="17"/>
  <c r="J802" i="17"/>
  <c r="I802" i="17"/>
  <c r="H802" i="17"/>
  <c r="L801" i="17"/>
  <c r="K801" i="17"/>
  <c r="J801" i="17"/>
  <c r="I801" i="17"/>
  <c r="H801" i="17"/>
  <c r="L800" i="17"/>
  <c r="K800" i="17"/>
  <c r="J800" i="17"/>
  <c r="I800" i="17"/>
  <c r="H800" i="17"/>
  <c r="L799" i="17"/>
  <c r="K799" i="17"/>
  <c r="J799" i="17"/>
  <c r="I799" i="17"/>
  <c r="H799" i="17"/>
  <c r="L798" i="17"/>
  <c r="K798" i="17"/>
  <c r="J798" i="17"/>
  <c r="I798" i="17"/>
  <c r="H798" i="17"/>
  <c r="L797" i="17"/>
  <c r="K797" i="17"/>
  <c r="J797" i="17"/>
  <c r="I797" i="17"/>
  <c r="H797" i="17"/>
  <c r="L796" i="17"/>
  <c r="K796" i="17"/>
  <c r="J796" i="17"/>
  <c r="I796" i="17"/>
  <c r="H796" i="17"/>
  <c r="L795" i="17"/>
  <c r="K795" i="17"/>
  <c r="J795" i="17"/>
  <c r="I795" i="17"/>
  <c r="H795" i="17"/>
  <c r="L794" i="17"/>
  <c r="K794" i="17"/>
  <c r="J794" i="17"/>
  <c r="I794" i="17"/>
  <c r="H794" i="17"/>
  <c r="L793" i="17"/>
  <c r="K793" i="17"/>
  <c r="J793" i="17"/>
  <c r="I793" i="17"/>
  <c r="H793" i="17"/>
  <c r="L792" i="17"/>
  <c r="K792" i="17"/>
  <c r="J792" i="17"/>
  <c r="I792" i="17"/>
  <c r="H792" i="17"/>
  <c r="L791" i="17"/>
  <c r="K791" i="17"/>
  <c r="J791" i="17"/>
  <c r="I791" i="17"/>
  <c r="H791" i="17"/>
  <c r="L790" i="17"/>
  <c r="K790" i="17"/>
  <c r="J790" i="17"/>
  <c r="I790" i="17"/>
  <c r="H790" i="17"/>
  <c r="L789" i="17"/>
  <c r="K789" i="17"/>
  <c r="J789" i="17"/>
  <c r="I789" i="17"/>
  <c r="H789" i="17"/>
  <c r="L788" i="17"/>
  <c r="K788" i="17"/>
  <c r="J788" i="17"/>
  <c r="I788" i="17"/>
  <c r="H788" i="17"/>
  <c r="L787" i="17"/>
  <c r="K787" i="17"/>
  <c r="J787" i="17"/>
  <c r="I787" i="17"/>
  <c r="H787" i="17"/>
  <c r="L786" i="17"/>
  <c r="K786" i="17"/>
  <c r="J786" i="17"/>
  <c r="I786" i="17"/>
  <c r="H786" i="17"/>
  <c r="L785" i="17"/>
  <c r="K785" i="17"/>
  <c r="J785" i="17"/>
  <c r="I785" i="17"/>
  <c r="H785" i="17"/>
  <c r="L784" i="17"/>
  <c r="K784" i="17"/>
  <c r="J784" i="17"/>
  <c r="I784" i="17"/>
  <c r="H784" i="17"/>
  <c r="L783" i="17"/>
  <c r="K783" i="17"/>
  <c r="J783" i="17"/>
  <c r="I783" i="17"/>
  <c r="H783" i="17"/>
  <c r="L782" i="17"/>
  <c r="K782" i="17"/>
  <c r="J782" i="17"/>
  <c r="I782" i="17"/>
  <c r="H782" i="17"/>
  <c r="L781" i="17"/>
  <c r="K781" i="17"/>
  <c r="J781" i="17"/>
  <c r="I781" i="17"/>
  <c r="H781" i="17"/>
  <c r="L780" i="17"/>
  <c r="K780" i="17"/>
  <c r="J780" i="17"/>
  <c r="I780" i="17"/>
  <c r="H780" i="17"/>
  <c r="L779" i="17"/>
  <c r="K779" i="17"/>
  <c r="J779" i="17"/>
  <c r="I779" i="17"/>
  <c r="H779" i="17"/>
  <c r="L778" i="17"/>
  <c r="K778" i="17"/>
  <c r="J778" i="17"/>
  <c r="I778" i="17"/>
  <c r="H778" i="17"/>
  <c r="L777" i="17"/>
  <c r="K777" i="17"/>
  <c r="J777" i="17"/>
  <c r="I777" i="17"/>
  <c r="H777" i="17"/>
  <c r="L776" i="17"/>
  <c r="K776" i="17"/>
  <c r="J776" i="17"/>
  <c r="I776" i="17"/>
  <c r="H776" i="17"/>
  <c r="L775" i="17"/>
  <c r="K775" i="17"/>
  <c r="J775" i="17"/>
  <c r="I775" i="17"/>
  <c r="H775" i="17"/>
  <c r="L774" i="17"/>
  <c r="K774" i="17"/>
  <c r="J774" i="17"/>
  <c r="I774" i="17"/>
  <c r="H774" i="17"/>
  <c r="L773" i="17"/>
  <c r="K773" i="17"/>
  <c r="J773" i="17"/>
  <c r="I773" i="17"/>
  <c r="H773" i="17"/>
  <c r="L772" i="17"/>
  <c r="K772" i="17"/>
  <c r="J772" i="17"/>
  <c r="I772" i="17"/>
  <c r="H772" i="17"/>
  <c r="L771" i="17"/>
  <c r="K771" i="17"/>
  <c r="J771" i="17"/>
  <c r="I771" i="17"/>
  <c r="H771" i="17"/>
  <c r="L770" i="17"/>
  <c r="K770" i="17"/>
  <c r="J770" i="17"/>
  <c r="I770" i="17"/>
  <c r="H770" i="17"/>
  <c r="L769" i="17"/>
  <c r="K769" i="17"/>
  <c r="J769" i="17"/>
  <c r="I769" i="17"/>
  <c r="H769" i="17"/>
  <c r="L768" i="17"/>
  <c r="K768" i="17"/>
  <c r="J768" i="17"/>
  <c r="I768" i="17"/>
  <c r="H768" i="17"/>
  <c r="L767" i="17"/>
  <c r="K767" i="17"/>
  <c r="J767" i="17"/>
  <c r="I767" i="17"/>
  <c r="H767" i="17"/>
  <c r="L766" i="17"/>
  <c r="K766" i="17"/>
  <c r="J766" i="17"/>
  <c r="I766" i="17"/>
  <c r="H766" i="17"/>
  <c r="L765" i="17"/>
  <c r="K765" i="17"/>
  <c r="J765" i="17"/>
  <c r="I765" i="17"/>
  <c r="H765" i="17"/>
  <c r="L764" i="17"/>
  <c r="K764" i="17"/>
  <c r="J764" i="17"/>
  <c r="I764" i="17"/>
  <c r="H764" i="17"/>
  <c r="L763" i="17"/>
  <c r="K763" i="17"/>
  <c r="J763" i="17"/>
  <c r="I763" i="17"/>
  <c r="H763" i="17"/>
  <c r="L762" i="17"/>
  <c r="K762" i="17"/>
  <c r="J762" i="17"/>
  <c r="I762" i="17"/>
  <c r="H762" i="17"/>
  <c r="L761" i="17"/>
  <c r="K761" i="17"/>
  <c r="J761" i="17"/>
  <c r="I761" i="17"/>
  <c r="H761" i="17"/>
  <c r="L760" i="17"/>
  <c r="K760" i="17"/>
  <c r="J760" i="17"/>
  <c r="I760" i="17"/>
  <c r="H760" i="17"/>
  <c r="L759" i="17"/>
  <c r="K759" i="17"/>
  <c r="J759" i="17"/>
  <c r="I759" i="17"/>
  <c r="H759" i="17"/>
  <c r="L758" i="17"/>
  <c r="K758" i="17"/>
  <c r="J758" i="17"/>
  <c r="I758" i="17"/>
  <c r="H758" i="17"/>
  <c r="L757" i="17"/>
  <c r="K757" i="17"/>
  <c r="J757" i="17"/>
  <c r="I757" i="17"/>
  <c r="H757" i="17"/>
  <c r="L756" i="17"/>
  <c r="K756" i="17"/>
  <c r="J756" i="17"/>
  <c r="I756" i="17"/>
  <c r="H756" i="17"/>
  <c r="L755" i="17"/>
  <c r="K755" i="17"/>
  <c r="J755" i="17"/>
  <c r="I755" i="17"/>
  <c r="H755" i="17"/>
  <c r="L754" i="17"/>
  <c r="K754" i="17"/>
  <c r="J754" i="17"/>
  <c r="I754" i="17"/>
  <c r="H754" i="17"/>
  <c r="L753" i="17"/>
  <c r="K753" i="17"/>
  <c r="J753" i="17"/>
  <c r="I753" i="17"/>
  <c r="H753" i="17"/>
  <c r="L752" i="17"/>
  <c r="K752" i="17"/>
  <c r="J752" i="17"/>
  <c r="I752" i="17"/>
  <c r="H752" i="17"/>
  <c r="L751" i="17"/>
  <c r="K751" i="17"/>
  <c r="J751" i="17"/>
  <c r="I751" i="17"/>
  <c r="H751" i="17"/>
  <c r="L750" i="17"/>
  <c r="K750" i="17"/>
  <c r="J750" i="17"/>
  <c r="I750" i="17"/>
  <c r="H750" i="17"/>
  <c r="L749" i="17"/>
  <c r="K749" i="17"/>
  <c r="J749" i="17"/>
  <c r="I749" i="17"/>
  <c r="H749" i="17"/>
  <c r="L748" i="17"/>
  <c r="K748" i="17"/>
  <c r="J748" i="17"/>
  <c r="I748" i="17"/>
  <c r="H748" i="17"/>
  <c r="L747" i="17"/>
  <c r="K747" i="17"/>
  <c r="J747" i="17"/>
  <c r="I747" i="17"/>
  <c r="H747" i="17"/>
  <c r="L746" i="17"/>
  <c r="K746" i="17"/>
  <c r="J746" i="17"/>
  <c r="I746" i="17"/>
  <c r="H746" i="17"/>
  <c r="L745" i="17"/>
  <c r="K745" i="17"/>
  <c r="J745" i="17"/>
  <c r="I745" i="17"/>
  <c r="H745" i="17"/>
  <c r="L744" i="17"/>
  <c r="K744" i="17"/>
  <c r="J744" i="17"/>
  <c r="I744" i="17"/>
  <c r="H744" i="17"/>
  <c r="L743" i="17"/>
  <c r="K743" i="17"/>
  <c r="J743" i="17"/>
  <c r="I743" i="17"/>
  <c r="H743" i="17"/>
  <c r="L742" i="17"/>
  <c r="K742" i="17"/>
  <c r="J742" i="17"/>
  <c r="I742" i="17"/>
  <c r="H742" i="17"/>
  <c r="L741" i="17"/>
  <c r="K741" i="17"/>
  <c r="J741" i="17"/>
  <c r="I741" i="17"/>
  <c r="H741" i="17"/>
  <c r="L740" i="17"/>
  <c r="K740" i="17"/>
  <c r="J740" i="17"/>
  <c r="I740" i="17"/>
  <c r="H740" i="17"/>
  <c r="L739" i="17"/>
  <c r="K739" i="17"/>
  <c r="J739" i="17"/>
  <c r="I739" i="17"/>
  <c r="H739" i="17"/>
  <c r="L738" i="17"/>
  <c r="K738" i="17"/>
  <c r="J738" i="17"/>
  <c r="I738" i="17"/>
  <c r="H738" i="17"/>
  <c r="L737" i="17"/>
  <c r="K737" i="17"/>
  <c r="J737" i="17"/>
  <c r="I737" i="17"/>
  <c r="H737" i="17"/>
  <c r="L736" i="17"/>
  <c r="K736" i="17"/>
  <c r="J736" i="17"/>
  <c r="I736" i="17"/>
  <c r="H736" i="17"/>
  <c r="L735" i="17"/>
  <c r="K735" i="17"/>
  <c r="J735" i="17"/>
  <c r="I735" i="17"/>
  <c r="H735" i="17"/>
  <c r="L734" i="17"/>
  <c r="K734" i="17"/>
  <c r="J734" i="17"/>
  <c r="I734" i="17"/>
  <c r="H734" i="17"/>
  <c r="L733" i="17"/>
  <c r="K733" i="17"/>
  <c r="J733" i="17"/>
  <c r="I733" i="17"/>
  <c r="H733" i="17"/>
  <c r="L732" i="17"/>
  <c r="K732" i="17"/>
  <c r="J732" i="17"/>
  <c r="I732" i="17"/>
  <c r="H732" i="17"/>
  <c r="L731" i="17"/>
  <c r="K731" i="17"/>
  <c r="J731" i="17"/>
  <c r="I731" i="17"/>
  <c r="H731" i="17"/>
  <c r="L730" i="17"/>
  <c r="K730" i="17"/>
  <c r="J730" i="17"/>
  <c r="I730" i="17"/>
  <c r="H730" i="17"/>
  <c r="L729" i="17"/>
  <c r="K729" i="17"/>
  <c r="J729" i="17"/>
  <c r="I729" i="17"/>
  <c r="H729" i="17"/>
  <c r="L728" i="17"/>
  <c r="K728" i="17"/>
  <c r="J728" i="17"/>
  <c r="I728" i="17"/>
  <c r="H728" i="17"/>
  <c r="L727" i="17"/>
  <c r="K727" i="17"/>
  <c r="J727" i="17"/>
  <c r="I727" i="17"/>
  <c r="H727" i="17"/>
  <c r="L726" i="17"/>
  <c r="K726" i="17"/>
  <c r="J726" i="17"/>
  <c r="I726" i="17"/>
  <c r="H726" i="17"/>
  <c r="L725" i="17"/>
  <c r="K725" i="17"/>
  <c r="J725" i="17"/>
  <c r="I725" i="17"/>
  <c r="H725" i="17"/>
  <c r="L724" i="17"/>
  <c r="K724" i="17"/>
  <c r="J724" i="17"/>
  <c r="I724" i="17"/>
  <c r="H724" i="17"/>
  <c r="L723" i="17"/>
  <c r="K723" i="17"/>
  <c r="J723" i="17"/>
  <c r="I723" i="17"/>
  <c r="H723" i="17"/>
  <c r="L722" i="17"/>
  <c r="K722" i="17"/>
  <c r="J722" i="17"/>
  <c r="I722" i="17"/>
  <c r="H722" i="17"/>
  <c r="L721" i="17"/>
  <c r="K721" i="17"/>
  <c r="J721" i="17"/>
  <c r="I721" i="17"/>
  <c r="H721" i="17"/>
  <c r="L720" i="17"/>
  <c r="K720" i="17"/>
  <c r="J720" i="17"/>
  <c r="I720" i="17"/>
  <c r="H720" i="17"/>
  <c r="L719" i="17"/>
  <c r="K719" i="17"/>
  <c r="J719" i="17"/>
  <c r="I719" i="17"/>
  <c r="H719" i="17"/>
  <c r="L718" i="17"/>
  <c r="K718" i="17"/>
  <c r="J718" i="17"/>
  <c r="I718" i="17"/>
  <c r="H718" i="17"/>
  <c r="L717" i="17"/>
  <c r="K717" i="17"/>
  <c r="J717" i="17"/>
  <c r="I717" i="17"/>
  <c r="H717" i="17"/>
  <c r="L716" i="17"/>
  <c r="K716" i="17"/>
  <c r="J716" i="17"/>
  <c r="I716" i="17"/>
  <c r="H716" i="17"/>
  <c r="L715" i="17"/>
  <c r="K715" i="17"/>
  <c r="J715" i="17"/>
  <c r="I715" i="17"/>
  <c r="H715" i="17"/>
  <c r="L714" i="17"/>
  <c r="K714" i="17"/>
  <c r="J714" i="17"/>
  <c r="I714" i="17"/>
  <c r="H714" i="17"/>
  <c r="L713" i="17"/>
  <c r="K713" i="17"/>
  <c r="J713" i="17"/>
  <c r="I713" i="17"/>
  <c r="H713" i="17"/>
  <c r="L712" i="17"/>
  <c r="K712" i="17"/>
  <c r="J712" i="17"/>
  <c r="I712" i="17"/>
  <c r="H712" i="17"/>
  <c r="L711" i="17"/>
  <c r="K711" i="17"/>
  <c r="J711" i="17"/>
  <c r="I711" i="17"/>
  <c r="H711" i="17"/>
  <c r="L710" i="17"/>
  <c r="K710" i="17"/>
  <c r="J710" i="17"/>
  <c r="I710" i="17"/>
  <c r="H710" i="17"/>
  <c r="L709" i="17"/>
  <c r="K709" i="17"/>
  <c r="J709" i="17"/>
  <c r="I709" i="17"/>
  <c r="H709" i="17"/>
  <c r="L708" i="17"/>
  <c r="K708" i="17"/>
  <c r="J708" i="17"/>
  <c r="I708" i="17"/>
  <c r="H708" i="17"/>
  <c r="L707" i="17"/>
  <c r="K707" i="17"/>
  <c r="J707" i="17"/>
  <c r="I707" i="17"/>
  <c r="H707" i="17"/>
  <c r="L706" i="17"/>
  <c r="K706" i="17"/>
  <c r="J706" i="17"/>
  <c r="I706" i="17"/>
  <c r="H706" i="17"/>
  <c r="L705" i="17"/>
  <c r="K705" i="17"/>
  <c r="J705" i="17"/>
  <c r="I705" i="17"/>
  <c r="H705" i="17"/>
  <c r="L704" i="17"/>
  <c r="K704" i="17"/>
  <c r="J704" i="17"/>
  <c r="I704" i="17"/>
  <c r="H704" i="17"/>
  <c r="L703" i="17"/>
  <c r="K703" i="17"/>
  <c r="J703" i="17"/>
  <c r="I703" i="17"/>
  <c r="H703" i="17"/>
  <c r="L702" i="17"/>
  <c r="K702" i="17"/>
  <c r="J702" i="17"/>
  <c r="I702" i="17"/>
  <c r="H702" i="17"/>
  <c r="L701" i="17"/>
  <c r="K701" i="17"/>
  <c r="J701" i="17"/>
  <c r="I701" i="17"/>
  <c r="H701" i="17"/>
  <c r="L700" i="17"/>
  <c r="K700" i="17"/>
  <c r="J700" i="17"/>
  <c r="I700" i="17"/>
  <c r="H700" i="17"/>
  <c r="L699" i="17"/>
  <c r="K699" i="17"/>
  <c r="J699" i="17"/>
  <c r="I699" i="17"/>
  <c r="H699" i="17"/>
  <c r="L698" i="17"/>
  <c r="K698" i="17"/>
  <c r="J698" i="17"/>
  <c r="I698" i="17"/>
  <c r="H698" i="17"/>
  <c r="L697" i="17"/>
  <c r="K697" i="17"/>
  <c r="J697" i="17"/>
  <c r="I697" i="17"/>
  <c r="H697" i="17"/>
  <c r="L696" i="17"/>
  <c r="K696" i="17"/>
  <c r="J696" i="17"/>
  <c r="I696" i="17"/>
  <c r="H696" i="17"/>
  <c r="L695" i="17"/>
  <c r="K695" i="17"/>
  <c r="J695" i="17"/>
  <c r="I695" i="17"/>
  <c r="H695" i="17"/>
  <c r="L694" i="17"/>
  <c r="K694" i="17"/>
  <c r="J694" i="17"/>
  <c r="I694" i="17"/>
  <c r="H694" i="17"/>
  <c r="L693" i="17"/>
  <c r="K693" i="17"/>
  <c r="J693" i="17"/>
  <c r="I693" i="17"/>
  <c r="H693" i="17"/>
  <c r="L692" i="17"/>
  <c r="K692" i="17"/>
  <c r="J692" i="17"/>
  <c r="I692" i="17"/>
  <c r="H692" i="17"/>
  <c r="L691" i="17"/>
  <c r="K691" i="17"/>
  <c r="J691" i="17"/>
  <c r="I691" i="17"/>
  <c r="H691" i="17"/>
  <c r="L690" i="17"/>
  <c r="K690" i="17"/>
  <c r="J690" i="17"/>
  <c r="I690" i="17"/>
  <c r="H690" i="17"/>
  <c r="L689" i="17"/>
  <c r="K689" i="17"/>
  <c r="J689" i="17"/>
  <c r="I689" i="17"/>
  <c r="H689" i="17"/>
  <c r="L688" i="17"/>
  <c r="K688" i="17"/>
  <c r="J688" i="17"/>
  <c r="I688" i="17"/>
  <c r="H688" i="17"/>
  <c r="L687" i="17"/>
  <c r="K687" i="17"/>
  <c r="J687" i="17"/>
  <c r="I687" i="17"/>
  <c r="H687" i="17"/>
  <c r="L686" i="17"/>
  <c r="K686" i="17"/>
  <c r="J686" i="17"/>
  <c r="I686" i="17"/>
  <c r="H686" i="17"/>
  <c r="L685" i="17"/>
  <c r="K685" i="17"/>
  <c r="J685" i="17"/>
  <c r="I685" i="17"/>
  <c r="H685" i="17"/>
  <c r="L684" i="17"/>
  <c r="K684" i="17"/>
  <c r="J684" i="17"/>
  <c r="I684" i="17"/>
  <c r="H684" i="17"/>
  <c r="L683" i="17"/>
  <c r="K683" i="17"/>
  <c r="J683" i="17"/>
  <c r="I683" i="17"/>
  <c r="H683" i="17"/>
  <c r="L682" i="17"/>
  <c r="K682" i="17"/>
  <c r="J682" i="17"/>
  <c r="I682" i="17"/>
  <c r="H682" i="17"/>
  <c r="L681" i="17"/>
  <c r="K681" i="17"/>
  <c r="J681" i="17"/>
  <c r="I681" i="17"/>
  <c r="H681" i="17"/>
  <c r="L680" i="17"/>
  <c r="K680" i="17"/>
  <c r="J680" i="17"/>
  <c r="I680" i="17"/>
  <c r="H680" i="17"/>
  <c r="L679" i="17"/>
  <c r="K679" i="17"/>
  <c r="J679" i="17"/>
  <c r="I679" i="17"/>
  <c r="H679" i="17"/>
  <c r="L678" i="17"/>
  <c r="K678" i="17"/>
  <c r="J678" i="17"/>
  <c r="I678" i="17"/>
  <c r="H678" i="17"/>
  <c r="L677" i="17"/>
  <c r="K677" i="17"/>
  <c r="J677" i="17"/>
  <c r="I677" i="17"/>
  <c r="H677" i="17"/>
  <c r="L676" i="17"/>
  <c r="K676" i="17"/>
  <c r="J676" i="17"/>
  <c r="I676" i="17"/>
  <c r="H676" i="17"/>
  <c r="L675" i="17"/>
  <c r="K675" i="17"/>
  <c r="J675" i="17"/>
  <c r="I675" i="17"/>
  <c r="H675" i="17"/>
  <c r="L674" i="17"/>
  <c r="K674" i="17"/>
  <c r="J674" i="17"/>
  <c r="I674" i="17"/>
  <c r="H674" i="17"/>
  <c r="L673" i="17"/>
  <c r="K673" i="17"/>
  <c r="J673" i="17"/>
  <c r="I673" i="17"/>
  <c r="H673" i="17"/>
  <c r="L672" i="17"/>
  <c r="K672" i="17"/>
  <c r="J672" i="17"/>
  <c r="I672" i="17"/>
  <c r="H672" i="17"/>
  <c r="L671" i="17"/>
  <c r="K671" i="17"/>
  <c r="J671" i="17"/>
  <c r="I671" i="17"/>
  <c r="H671" i="17"/>
  <c r="L670" i="17"/>
  <c r="K670" i="17"/>
  <c r="J670" i="17"/>
  <c r="I670" i="17"/>
  <c r="H670" i="17"/>
  <c r="L669" i="17"/>
  <c r="K669" i="17"/>
  <c r="J669" i="17"/>
  <c r="I669" i="17"/>
  <c r="H669" i="17"/>
  <c r="L668" i="17"/>
  <c r="K668" i="17"/>
  <c r="J668" i="17"/>
  <c r="I668" i="17"/>
  <c r="H668" i="17"/>
  <c r="L667" i="17"/>
  <c r="K667" i="17"/>
  <c r="J667" i="17"/>
  <c r="I667" i="17"/>
  <c r="H667" i="17"/>
  <c r="L666" i="17"/>
  <c r="K666" i="17"/>
  <c r="J666" i="17"/>
  <c r="I666" i="17"/>
  <c r="H666" i="17"/>
  <c r="L665" i="17"/>
  <c r="K665" i="17"/>
  <c r="J665" i="17"/>
  <c r="I665" i="17"/>
  <c r="H665" i="17"/>
  <c r="L664" i="17"/>
  <c r="K664" i="17"/>
  <c r="J664" i="17"/>
  <c r="I664" i="17"/>
  <c r="H664" i="17"/>
  <c r="L663" i="17"/>
  <c r="K663" i="17"/>
  <c r="J663" i="17"/>
  <c r="I663" i="17"/>
  <c r="H663" i="17"/>
  <c r="L662" i="17"/>
  <c r="K662" i="17"/>
  <c r="J662" i="17"/>
  <c r="I662" i="17"/>
  <c r="H662" i="17"/>
  <c r="L661" i="17"/>
  <c r="K661" i="17"/>
  <c r="J661" i="17"/>
  <c r="I661" i="17"/>
  <c r="H661" i="17"/>
  <c r="L660" i="17"/>
  <c r="K660" i="17"/>
  <c r="J660" i="17"/>
  <c r="I660" i="17"/>
  <c r="H660" i="17"/>
  <c r="L659" i="17"/>
  <c r="K659" i="17"/>
  <c r="J659" i="17"/>
  <c r="I659" i="17"/>
  <c r="H659" i="17"/>
  <c r="L658" i="17"/>
  <c r="K658" i="17"/>
  <c r="J658" i="17"/>
  <c r="I658" i="17"/>
  <c r="H658" i="17"/>
  <c r="L657" i="17"/>
  <c r="K657" i="17"/>
  <c r="J657" i="17"/>
  <c r="I657" i="17"/>
  <c r="H657" i="17"/>
  <c r="L656" i="17"/>
  <c r="K656" i="17"/>
  <c r="J656" i="17"/>
  <c r="I656" i="17"/>
  <c r="H656" i="17"/>
  <c r="L655" i="17"/>
  <c r="K655" i="17"/>
  <c r="J655" i="17"/>
  <c r="I655" i="17"/>
  <c r="H655" i="17"/>
  <c r="L654" i="17"/>
  <c r="K654" i="17"/>
  <c r="J654" i="17"/>
  <c r="I654" i="17"/>
  <c r="H654" i="17"/>
  <c r="L653" i="17"/>
  <c r="K653" i="17"/>
  <c r="J653" i="17"/>
  <c r="I653" i="17"/>
  <c r="H653" i="17"/>
  <c r="L652" i="17"/>
  <c r="K652" i="17"/>
  <c r="J652" i="17"/>
  <c r="I652" i="17"/>
  <c r="H652" i="17"/>
  <c r="L651" i="17"/>
  <c r="K651" i="17"/>
  <c r="J651" i="17"/>
  <c r="I651" i="17"/>
  <c r="H651" i="17"/>
  <c r="L650" i="17"/>
  <c r="K650" i="17"/>
  <c r="J650" i="17"/>
  <c r="I650" i="17"/>
  <c r="H650" i="17"/>
  <c r="L649" i="17"/>
  <c r="K649" i="17"/>
  <c r="J649" i="17"/>
  <c r="I649" i="17"/>
  <c r="H649" i="17"/>
  <c r="L648" i="17"/>
  <c r="K648" i="17"/>
  <c r="J648" i="17"/>
  <c r="I648" i="17"/>
  <c r="H648" i="17"/>
  <c r="L647" i="17"/>
  <c r="K647" i="17"/>
  <c r="J647" i="17"/>
  <c r="I647" i="17"/>
  <c r="H647" i="17"/>
  <c r="L646" i="17"/>
  <c r="K646" i="17"/>
  <c r="J646" i="17"/>
  <c r="I646" i="17"/>
  <c r="H646" i="17"/>
  <c r="L645" i="17"/>
  <c r="K645" i="17"/>
  <c r="J645" i="17"/>
  <c r="I645" i="17"/>
  <c r="H645" i="17"/>
  <c r="L644" i="17"/>
  <c r="K644" i="17"/>
  <c r="J644" i="17"/>
  <c r="I644" i="17"/>
  <c r="H644" i="17"/>
  <c r="L643" i="17"/>
  <c r="K643" i="17"/>
  <c r="J643" i="17"/>
  <c r="I643" i="17"/>
  <c r="H643" i="17"/>
  <c r="L642" i="17"/>
  <c r="K642" i="17"/>
  <c r="J642" i="17"/>
  <c r="I642" i="17"/>
  <c r="H642" i="17"/>
  <c r="L641" i="17"/>
  <c r="K641" i="17"/>
  <c r="J641" i="17"/>
  <c r="I641" i="17"/>
  <c r="H641" i="17"/>
  <c r="L640" i="17"/>
  <c r="K640" i="17"/>
  <c r="J640" i="17"/>
  <c r="I640" i="17"/>
  <c r="H640" i="17"/>
  <c r="L639" i="17"/>
  <c r="K639" i="17"/>
  <c r="J639" i="17"/>
  <c r="I639" i="17"/>
  <c r="H639" i="17"/>
  <c r="L638" i="17"/>
  <c r="K638" i="17"/>
  <c r="J638" i="17"/>
  <c r="I638" i="17"/>
  <c r="H638" i="17"/>
  <c r="L637" i="17"/>
  <c r="K637" i="17"/>
  <c r="J637" i="17"/>
  <c r="I637" i="17"/>
  <c r="H637" i="17"/>
  <c r="L636" i="17"/>
  <c r="K636" i="17"/>
  <c r="J636" i="17"/>
  <c r="I636" i="17"/>
  <c r="H636" i="17"/>
  <c r="L635" i="17"/>
  <c r="K635" i="17"/>
  <c r="J635" i="17"/>
  <c r="I635" i="17"/>
  <c r="H635" i="17"/>
  <c r="L634" i="17"/>
  <c r="K634" i="17"/>
  <c r="J634" i="17"/>
  <c r="I634" i="17"/>
  <c r="H634" i="17"/>
  <c r="L633" i="17"/>
  <c r="K633" i="17"/>
  <c r="J633" i="17"/>
  <c r="I633" i="17"/>
  <c r="H633" i="17"/>
  <c r="L632" i="17"/>
  <c r="K632" i="17"/>
  <c r="J632" i="17"/>
  <c r="I632" i="17"/>
  <c r="H632" i="17"/>
  <c r="L631" i="17"/>
  <c r="K631" i="17"/>
  <c r="J631" i="17"/>
  <c r="I631" i="17"/>
  <c r="H631" i="17"/>
  <c r="L630" i="17"/>
  <c r="K630" i="17"/>
  <c r="J630" i="17"/>
  <c r="I630" i="17"/>
  <c r="H630" i="17"/>
  <c r="L629" i="17"/>
  <c r="K629" i="17"/>
  <c r="J629" i="17"/>
  <c r="I629" i="17"/>
  <c r="H629" i="17"/>
  <c r="L628" i="17"/>
  <c r="K628" i="17"/>
  <c r="J628" i="17"/>
  <c r="I628" i="17"/>
  <c r="H628" i="17"/>
  <c r="L627" i="17"/>
  <c r="K627" i="17"/>
  <c r="J627" i="17"/>
  <c r="I627" i="17"/>
  <c r="H627" i="17"/>
  <c r="L626" i="17"/>
  <c r="K626" i="17"/>
  <c r="J626" i="17"/>
  <c r="I626" i="17"/>
  <c r="H626" i="17"/>
  <c r="L625" i="17"/>
  <c r="K625" i="17"/>
  <c r="J625" i="17"/>
  <c r="I625" i="17"/>
  <c r="H625" i="17"/>
  <c r="L624" i="17"/>
  <c r="K624" i="17"/>
  <c r="J624" i="17"/>
  <c r="I624" i="17"/>
  <c r="H624" i="17"/>
  <c r="L623" i="17"/>
  <c r="K623" i="17"/>
  <c r="J623" i="17"/>
  <c r="I623" i="17"/>
  <c r="H623" i="17"/>
  <c r="L622" i="17"/>
  <c r="K622" i="17"/>
  <c r="J622" i="17"/>
  <c r="I622" i="17"/>
  <c r="H622" i="17"/>
  <c r="L621" i="17"/>
  <c r="K621" i="17"/>
  <c r="J621" i="17"/>
  <c r="I621" i="17"/>
  <c r="H621" i="17"/>
  <c r="L620" i="17"/>
  <c r="K620" i="17"/>
  <c r="J620" i="17"/>
  <c r="I620" i="17"/>
  <c r="H620" i="17"/>
  <c r="L619" i="17"/>
  <c r="K619" i="17"/>
  <c r="J619" i="17"/>
  <c r="I619" i="17"/>
  <c r="H619" i="17"/>
  <c r="L618" i="17"/>
  <c r="K618" i="17"/>
  <c r="J618" i="17"/>
  <c r="I618" i="17"/>
  <c r="H618" i="17"/>
  <c r="L617" i="17"/>
  <c r="K617" i="17"/>
  <c r="J617" i="17"/>
  <c r="I617" i="17"/>
  <c r="H617" i="17"/>
  <c r="L616" i="17"/>
  <c r="K616" i="17"/>
  <c r="J616" i="17"/>
  <c r="I616" i="17"/>
  <c r="H616" i="17"/>
  <c r="L615" i="17"/>
  <c r="K615" i="17"/>
  <c r="J615" i="17"/>
  <c r="I615" i="17"/>
  <c r="H615" i="17"/>
  <c r="L614" i="17"/>
  <c r="K614" i="17"/>
  <c r="J614" i="17"/>
  <c r="I614" i="17"/>
  <c r="H614" i="17"/>
  <c r="L613" i="17"/>
  <c r="K613" i="17"/>
  <c r="J613" i="17"/>
  <c r="I613" i="17"/>
  <c r="H613" i="17"/>
  <c r="L612" i="17"/>
  <c r="K612" i="17"/>
  <c r="J612" i="17"/>
  <c r="I612" i="17"/>
  <c r="H612" i="17"/>
  <c r="L611" i="17"/>
  <c r="K611" i="17"/>
  <c r="J611" i="17"/>
  <c r="I611" i="17"/>
  <c r="H611" i="17"/>
  <c r="L610" i="17"/>
  <c r="K610" i="17"/>
  <c r="J610" i="17"/>
  <c r="I610" i="17"/>
  <c r="H610" i="17"/>
  <c r="L609" i="17"/>
  <c r="K609" i="17"/>
  <c r="J609" i="17"/>
  <c r="I609" i="17"/>
  <c r="H609" i="17"/>
  <c r="L608" i="17"/>
  <c r="K608" i="17"/>
  <c r="J608" i="17"/>
  <c r="I608" i="17"/>
  <c r="H608" i="17"/>
  <c r="L607" i="17"/>
  <c r="K607" i="17"/>
  <c r="J607" i="17"/>
  <c r="I607" i="17"/>
  <c r="H607" i="17"/>
  <c r="L606" i="17"/>
  <c r="K606" i="17"/>
  <c r="J606" i="17"/>
  <c r="I606" i="17"/>
  <c r="H606" i="17"/>
  <c r="L605" i="17"/>
  <c r="K605" i="17"/>
  <c r="J605" i="17"/>
  <c r="I605" i="17"/>
  <c r="H605" i="17"/>
  <c r="L604" i="17"/>
  <c r="K604" i="17"/>
  <c r="J604" i="17"/>
  <c r="I604" i="17"/>
  <c r="H604" i="17"/>
  <c r="L603" i="17"/>
  <c r="K603" i="17"/>
  <c r="J603" i="17"/>
  <c r="I603" i="17"/>
  <c r="H603" i="17"/>
  <c r="L602" i="17"/>
  <c r="K602" i="17"/>
  <c r="J602" i="17"/>
  <c r="I602" i="17"/>
  <c r="H602" i="17"/>
  <c r="L601" i="17"/>
  <c r="K601" i="17"/>
  <c r="J601" i="17"/>
  <c r="I601" i="17"/>
  <c r="H601" i="17"/>
  <c r="L600" i="17"/>
  <c r="K600" i="17"/>
  <c r="J600" i="17"/>
  <c r="I600" i="17"/>
  <c r="H600" i="17"/>
  <c r="L599" i="17"/>
  <c r="K599" i="17"/>
  <c r="J599" i="17"/>
  <c r="I599" i="17"/>
  <c r="H599" i="17"/>
  <c r="L598" i="17"/>
  <c r="K598" i="17"/>
  <c r="J598" i="17"/>
  <c r="I598" i="17"/>
  <c r="H598" i="17"/>
  <c r="L597" i="17"/>
  <c r="K597" i="17"/>
  <c r="J597" i="17"/>
  <c r="I597" i="17"/>
  <c r="H597" i="17"/>
  <c r="L596" i="17"/>
  <c r="K596" i="17"/>
  <c r="J596" i="17"/>
  <c r="I596" i="17"/>
  <c r="H596" i="17"/>
  <c r="L595" i="17"/>
  <c r="K595" i="17"/>
  <c r="J595" i="17"/>
  <c r="I595" i="17"/>
  <c r="H595" i="17"/>
  <c r="L594" i="17"/>
  <c r="K594" i="17"/>
  <c r="J594" i="17"/>
  <c r="I594" i="17"/>
  <c r="H594" i="17"/>
  <c r="L593" i="17"/>
  <c r="K593" i="17"/>
  <c r="J593" i="17"/>
  <c r="I593" i="17"/>
  <c r="H593" i="17"/>
  <c r="L592" i="17"/>
  <c r="K592" i="17"/>
  <c r="J592" i="17"/>
  <c r="I592" i="17"/>
  <c r="H592" i="17"/>
  <c r="L591" i="17"/>
  <c r="K591" i="17"/>
  <c r="J591" i="17"/>
  <c r="I591" i="17"/>
  <c r="H591" i="17"/>
  <c r="L590" i="17"/>
  <c r="K590" i="17"/>
  <c r="J590" i="17"/>
  <c r="I590" i="17"/>
  <c r="H590" i="17"/>
  <c r="L589" i="17"/>
  <c r="K589" i="17"/>
  <c r="J589" i="17"/>
  <c r="I589" i="17"/>
  <c r="H589" i="17"/>
  <c r="L588" i="17"/>
  <c r="K588" i="17"/>
  <c r="J588" i="17"/>
  <c r="I588" i="17"/>
  <c r="H588" i="17"/>
  <c r="L587" i="17"/>
  <c r="K587" i="17"/>
  <c r="J587" i="17"/>
  <c r="I587" i="17"/>
  <c r="H587" i="17"/>
  <c r="L586" i="17"/>
  <c r="K586" i="17"/>
  <c r="J586" i="17"/>
  <c r="I586" i="17"/>
  <c r="H586" i="17"/>
  <c r="L585" i="17"/>
  <c r="K585" i="17"/>
  <c r="J585" i="17"/>
  <c r="I585" i="17"/>
  <c r="H585" i="17"/>
  <c r="L584" i="17"/>
  <c r="K584" i="17"/>
  <c r="J584" i="17"/>
  <c r="I584" i="17"/>
  <c r="H584" i="17"/>
  <c r="L583" i="17"/>
  <c r="K583" i="17"/>
  <c r="J583" i="17"/>
  <c r="I583" i="17"/>
  <c r="H583" i="17"/>
  <c r="L582" i="17"/>
  <c r="K582" i="17"/>
  <c r="J582" i="17"/>
  <c r="I582" i="17"/>
  <c r="H582" i="17"/>
  <c r="L581" i="17"/>
  <c r="K581" i="17"/>
  <c r="J581" i="17"/>
  <c r="I581" i="17"/>
  <c r="H581" i="17"/>
  <c r="L580" i="17"/>
  <c r="K580" i="17"/>
  <c r="J580" i="17"/>
  <c r="I580" i="17"/>
  <c r="H580" i="17"/>
  <c r="L579" i="17"/>
  <c r="K579" i="17"/>
  <c r="J579" i="17"/>
  <c r="I579" i="17"/>
  <c r="H579" i="17"/>
  <c r="L578" i="17"/>
  <c r="K578" i="17"/>
  <c r="J578" i="17"/>
  <c r="I578" i="17"/>
  <c r="H578" i="17"/>
  <c r="L577" i="17"/>
  <c r="K577" i="17"/>
  <c r="J577" i="17"/>
  <c r="I577" i="17"/>
  <c r="H577" i="17"/>
  <c r="L576" i="17"/>
  <c r="K576" i="17"/>
  <c r="J576" i="17"/>
  <c r="I576" i="17"/>
  <c r="H576" i="17"/>
  <c r="L575" i="17"/>
  <c r="K575" i="17"/>
  <c r="J575" i="17"/>
  <c r="I575" i="17"/>
  <c r="H575" i="17"/>
  <c r="L574" i="17"/>
  <c r="K574" i="17"/>
  <c r="J574" i="17"/>
  <c r="I574" i="17"/>
  <c r="H574" i="17"/>
  <c r="L573" i="17"/>
  <c r="K573" i="17"/>
  <c r="J573" i="17"/>
  <c r="I573" i="17"/>
  <c r="H573" i="17"/>
  <c r="L572" i="17"/>
  <c r="K572" i="17"/>
  <c r="J572" i="17"/>
  <c r="I572" i="17"/>
  <c r="H572" i="17"/>
  <c r="L571" i="17"/>
  <c r="K571" i="17"/>
  <c r="J571" i="17"/>
  <c r="I571" i="17"/>
  <c r="H571" i="17"/>
  <c r="L570" i="17"/>
  <c r="K570" i="17"/>
  <c r="J570" i="17"/>
  <c r="I570" i="17"/>
  <c r="H570" i="17"/>
  <c r="L569" i="17"/>
  <c r="K569" i="17"/>
  <c r="J569" i="17"/>
  <c r="I569" i="17"/>
  <c r="H569" i="17"/>
  <c r="L568" i="17"/>
  <c r="K568" i="17"/>
  <c r="J568" i="17"/>
  <c r="I568" i="17"/>
  <c r="H568" i="17"/>
  <c r="L567" i="17"/>
  <c r="K567" i="17"/>
  <c r="J567" i="17"/>
  <c r="I567" i="17"/>
  <c r="H567" i="17"/>
  <c r="L566" i="17"/>
  <c r="K566" i="17"/>
  <c r="J566" i="17"/>
  <c r="I566" i="17"/>
  <c r="H566" i="17"/>
  <c r="L565" i="17"/>
  <c r="K565" i="17"/>
  <c r="J565" i="17"/>
  <c r="I565" i="17"/>
  <c r="H565" i="17"/>
  <c r="L564" i="17"/>
  <c r="K564" i="17"/>
  <c r="J564" i="17"/>
  <c r="I564" i="17"/>
  <c r="H564" i="17"/>
  <c r="L563" i="17"/>
  <c r="K563" i="17"/>
  <c r="J563" i="17"/>
  <c r="I563" i="17"/>
  <c r="H563" i="17"/>
  <c r="L562" i="17"/>
  <c r="K562" i="17"/>
  <c r="J562" i="17"/>
  <c r="I562" i="17"/>
  <c r="H562" i="17"/>
  <c r="L561" i="17"/>
  <c r="K561" i="17"/>
  <c r="J561" i="17"/>
  <c r="I561" i="17"/>
  <c r="H561" i="17"/>
  <c r="L560" i="17"/>
  <c r="K560" i="17"/>
  <c r="J560" i="17"/>
  <c r="I560" i="17"/>
  <c r="H560" i="17"/>
  <c r="L559" i="17"/>
  <c r="K559" i="17"/>
  <c r="J559" i="17"/>
  <c r="I559" i="17"/>
  <c r="H559" i="17"/>
  <c r="L558" i="17"/>
  <c r="K558" i="17"/>
  <c r="J558" i="17"/>
  <c r="I558" i="17"/>
  <c r="H558" i="17"/>
  <c r="L557" i="17"/>
  <c r="K557" i="17"/>
  <c r="J557" i="17"/>
  <c r="I557" i="17"/>
  <c r="H557" i="17"/>
  <c r="L556" i="17"/>
  <c r="K556" i="17"/>
  <c r="J556" i="17"/>
  <c r="I556" i="17"/>
  <c r="H556" i="17"/>
  <c r="L555" i="17"/>
  <c r="K555" i="17"/>
  <c r="J555" i="17"/>
  <c r="I555" i="17"/>
  <c r="H555" i="17"/>
  <c r="L554" i="17"/>
  <c r="K554" i="17"/>
  <c r="J554" i="17"/>
  <c r="I554" i="17"/>
  <c r="H554" i="17"/>
  <c r="L553" i="17"/>
  <c r="K553" i="17"/>
  <c r="J553" i="17"/>
  <c r="I553" i="17"/>
  <c r="H553" i="17"/>
  <c r="L552" i="17"/>
  <c r="K552" i="17"/>
  <c r="J552" i="17"/>
  <c r="I552" i="17"/>
  <c r="H552" i="17"/>
  <c r="L551" i="17"/>
  <c r="K551" i="17"/>
  <c r="J551" i="17"/>
  <c r="I551" i="17"/>
  <c r="H551" i="17"/>
  <c r="L550" i="17"/>
  <c r="K550" i="17"/>
  <c r="J550" i="17"/>
  <c r="I550" i="17"/>
  <c r="H550" i="17"/>
  <c r="L549" i="17"/>
  <c r="K549" i="17"/>
  <c r="J549" i="17"/>
  <c r="I549" i="17"/>
  <c r="H549" i="17"/>
  <c r="L548" i="17"/>
  <c r="K548" i="17"/>
  <c r="J548" i="17"/>
  <c r="I548" i="17"/>
  <c r="H548" i="17"/>
  <c r="L547" i="17"/>
  <c r="K547" i="17"/>
  <c r="J547" i="17"/>
  <c r="I547" i="17"/>
  <c r="H547" i="17"/>
  <c r="L546" i="17"/>
  <c r="K546" i="17"/>
  <c r="J546" i="17"/>
  <c r="I546" i="17"/>
  <c r="H546" i="17"/>
  <c r="L545" i="17"/>
  <c r="K545" i="17"/>
  <c r="J545" i="17"/>
  <c r="I545" i="17"/>
  <c r="H545" i="17"/>
  <c r="L544" i="17"/>
  <c r="K544" i="17"/>
  <c r="J544" i="17"/>
  <c r="I544" i="17"/>
  <c r="H544" i="17"/>
  <c r="L543" i="17"/>
  <c r="K543" i="17"/>
  <c r="J543" i="17"/>
  <c r="I543" i="17"/>
  <c r="H543" i="17"/>
  <c r="L542" i="17"/>
  <c r="K542" i="17"/>
  <c r="J542" i="17"/>
  <c r="I542" i="17"/>
  <c r="H542" i="17"/>
  <c r="L541" i="17"/>
  <c r="K541" i="17"/>
  <c r="J541" i="17"/>
  <c r="I541" i="17"/>
  <c r="H541" i="17"/>
  <c r="L540" i="17"/>
  <c r="K540" i="17"/>
  <c r="J540" i="17"/>
  <c r="I540" i="17"/>
  <c r="H540" i="17"/>
  <c r="L539" i="17"/>
  <c r="K539" i="17"/>
  <c r="J539" i="17"/>
  <c r="I539" i="17"/>
  <c r="H539" i="17"/>
  <c r="L538" i="17"/>
  <c r="K538" i="17"/>
  <c r="J538" i="17"/>
  <c r="I538" i="17"/>
  <c r="H538" i="17"/>
  <c r="L537" i="17"/>
  <c r="K537" i="17"/>
  <c r="J537" i="17"/>
  <c r="I537" i="17"/>
  <c r="H537" i="17"/>
  <c r="L536" i="17"/>
  <c r="K536" i="17"/>
  <c r="J536" i="17"/>
  <c r="I536" i="17"/>
  <c r="H536" i="17"/>
  <c r="L535" i="17"/>
  <c r="K535" i="17"/>
  <c r="J535" i="17"/>
  <c r="I535" i="17"/>
  <c r="H535" i="17"/>
  <c r="L534" i="17"/>
  <c r="K534" i="17"/>
  <c r="J534" i="17"/>
  <c r="I534" i="17"/>
  <c r="H534" i="17"/>
  <c r="L533" i="17"/>
  <c r="K533" i="17"/>
  <c r="J533" i="17"/>
  <c r="I533" i="17"/>
  <c r="H533" i="17"/>
  <c r="L532" i="17"/>
  <c r="K532" i="17"/>
  <c r="J532" i="17"/>
  <c r="I532" i="17"/>
  <c r="H532" i="17"/>
  <c r="L531" i="17"/>
  <c r="K531" i="17"/>
  <c r="J531" i="17"/>
  <c r="I531" i="17"/>
  <c r="H531" i="17"/>
  <c r="L530" i="17"/>
  <c r="K530" i="17"/>
  <c r="J530" i="17"/>
  <c r="I530" i="17"/>
  <c r="H530" i="17"/>
  <c r="L529" i="17"/>
  <c r="K529" i="17"/>
  <c r="J529" i="17"/>
  <c r="I529" i="17"/>
  <c r="H529" i="17"/>
  <c r="L528" i="17"/>
  <c r="K528" i="17"/>
  <c r="J528" i="17"/>
  <c r="I528" i="17"/>
  <c r="H528" i="17"/>
  <c r="L527" i="17"/>
  <c r="K527" i="17"/>
  <c r="J527" i="17"/>
  <c r="I527" i="17"/>
  <c r="H527" i="17"/>
  <c r="L526" i="17"/>
  <c r="K526" i="17"/>
  <c r="J526" i="17"/>
  <c r="I526" i="17"/>
  <c r="H526" i="17"/>
  <c r="L525" i="17"/>
  <c r="K525" i="17"/>
  <c r="J525" i="17"/>
  <c r="I525" i="17"/>
  <c r="H525" i="17"/>
  <c r="L524" i="17"/>
  <c r="K524" i="17"/>
  <c r="J524" i="17"/>
  <c r="I524" i="17"/>
  <c r="H524" i="17"/>
  <c r="L523" i="17"/>
  <c r="K523" i="17"/>
  <c r="J523" i="17"/>
  <c r="I523" i="17"/>
  <c r="H523" i="17"/>
  <c r="L522" i="17"/>
  <c r="K522" i="17"/>
  <c r="J522" i="17"/>
  <c r="I522" i="17"/>
  <c r="H522" i="17"/>
  <c r="L521" i="17"/>
  <c r="K521" i="17"/>
  <c r="J521" i="17"/>
  <c r="I521" i="17"/>
  <c r="H521" i="17"/>
  <c r="L520" i="17"/>
  <c r="K520" i="17"/>
  <c r="J520" i="17"/>
  <c r="I520" i="17"/>
  <c r="H520" i="17"/>
  <c r="L519" i="17"/>
  <c r="K519" i="17"/>
  <c r="J519" i="17"/>
  <c r="I519" i="17"/>
  <c r="H519" i="17"/>
  <c r="L518" i="17"/>
  <c r="K518" i="17"/>
  <c r="J518" i="17"/>
  <c r="I518" i="17"/>
  <c r="H518" i="17"/>
  <c r="L517" i="17"/>
  <c r="K517" i="17"/>
  <c r="J517" i="17"/>
  <c r="I517" i="17"/>
  <c r="H517" i="17"/>
  <c r="L516" i="17"/>
  <c r="K516" i="17"/>
  <c r="J516" i="17"/>
  <c r="I516" i="17"/>
  <c r="H516" i="17"/>
  <c r="L515" i="17"/>
  <c r="K515" i="17"/>
  <c r="J515" i="17"/>
  <c r="I515" i="17"/>
  <c r="H515" i="17"/>
  <c r="L514" i="17"/>
  <c r="K514" i="17"/>
  <c r="J514" i="17"/>
  <c r="I514" i="17"/>
  <c r="H514" i="17"/>
  <c r="L513" i="17"/>
  <c r="K513" i="17"/>
  <c r="J513" i="17"/>
  <c r="I513" i="17"/>
  <c r="H513" i="17"/>
  <c r="L512" i="17"/>
  <c r="K512" i="17"/>
  <c r="J512" i="17"/>
  <c r="I512" i="17"/>
  <c r="H512" i="17"/>
  <c r="L511" i="17"/>
  <c r="K511" i="17"/>
  <c r="J511" i="17"/>
  <c r="I511" i="17"/>
  <c r="H511" i="17"/>
  <c r="L510" i="17"/>
  <c r="K510" i="17"/>
  <c r="J510" i="17"/>
  <c r="I510" i="17"/>
  <c r="H510" i="17"/>
  <c r="L509" i="17"/>
  <c r="K509" i="17"/>
  <c r="J509" i="17"/>
  <c r="I509" i="17"/>
  <c r="H509" i="17"/>
  <c r="L508" i="17"/>
  <c r="K508" i="17"/>
  <c r="J508" i="17"/>
  <c r="I508" i="17"/>
  <c r="H508" i="17"/>
  <c r="L507" i="17"/>
  <c r="K507" i="17"/>
  <c r="J507" i="17"/>
  <c r="I507" i="17"/>
  <c r="H507" i="17"/>
  <c r="L506" i="17"/>
  <c r="K506" i="17"/>
  <c r="J506" i="17"/>
  <c r="I506" i="17"/>
  <c r="H506" i="17"/>
  <c r="L505" i="17"/>
  <c r="K505" i="17"/>
  <c r="J505" i="17"/>
  <c r="I505" i="17"/>
  <c r="H505" i="17"/>
  <c r="L504" i="17"/>
  <c r="K504" i="17"/>
  <c r="J504" i="17"/>
  <c r="I504" i="17"/>
  <c r="H504" i="17"/>
  <c r="L503" i="17"/>
  <c r="K503" i="17"/>
  <c r="J503" i="17"/>
  <c r="I503" i="17"/>
  <c r="H503" i="17"/>
  <c r="L502" i="17"/>
  <c r="K502" i="17"/>
  <c r="J502" i="17"/>
  <c r="I502" i="17"/>
  <c r="H502" i="17"/>
  <c r="L501" i="17"/>
  <c r="K501" i="17"/>
  <c r="J501" i="17"/>
  <c r="I501" i="17"/>
  <c r="H501" i="17"/>
  <c r="L500" i="17"/>
  <c r="K500" i="17"/>
  <c r="J500" i="17"/>
  <c r="I500" i="17"/>
  <c r="H500" i="17"/>
  <c r="L499" i="17"/>
  <c r="K499" i="17"/>
  <c r="J499" i="17"/>
  <c r="I499" i="17"/>
  <c r="H499" i="17"/>
  <c r="L498" i="17"/>
  <c r="K498" i="17"/>
  <c r="J498" i="17"/>
  <c r="I498" i="17"/>
  <c r="H498" i="17"/>
  <c r="L497" i="17"/>
  <c r="K497" i="17"/>
  <c r="J497" i="17"/>
  <c r="I497" i="17"/>
  <c r="H497" i="17"/>
  <c r="L496" i="17"/>
  <c r="K496" i="17"/>
  <c r="J496" i="17"/>
  <c r="I496" i="17"/>
  <c r="H496" i="17"/>
  <c r="L495" i="17"/>
  <c r="K495" i="17"/>
  <c r="J495" i="17"/>
  <c r="I495" i="17"/>
  <c r="H495" i="17"/>
  <c r="L494" i="17"/>
  <c r="K494" i="17"/>
  <c r="J494" i="17"/>
  <c r="I494" i="17"/>
  <c r="H494" i="17"/>
  <c r="L493" i="17"/>
  <c r="K493" i="17"/>
  <c r="J493" i="17"/>
  <c r="I493" i="17"/>
  <c r="H493" i="17"/>
  <c r="L492" i="17"/>
  <c r="K492" i="17"/>
  <c r="J492" i="17"/>
  <c r="I492" i="17"/>
  <c r="H492" i="17"/>
  <c r="L491" i="17"/>
  <c r="K491" i="17"/>
  <c r="J491" i="17"/>
  <c r="I491" i="17"/>
  <c r="H491" i="17"/>
  <c r="L490" i="17"/>
  <c r="K490" i="17"/>
  <c r="J490" i="17"/>
  <c r="I490" i="17"/>
  <c r="H490" i="17"/>
  <c r="L489" i="17"/>
  <c r="K489" i="17"/>
  <c r="J489" i="17"/>
  <c r="I489" i="17"/>
  <c r="H489" i="17"/>
  <c r="L488" i="17"/>
  <c r="K488" i="17"/>
  <c r="J488" i="17"/>
  <c r="I488" i="17"/>
  <c r="H488" i="17"/>
  <c r="L487" i="17"/>
  <c r="K487" i="17"/>
  <c r="J487" i="17"/>
  <c r="I487" i="17"/>
  <c r="H487" i="17"/>
  <c r="L486" i="17"/>
  <c r="K486" i="17"/>
  <c r="J486" i="17"/>
  <c r="I486" i="17"/>
  <c r="H486" i="17"/>
  <c r="L485" i="17"/>
  <c r="K485" i="17"/>
  <c r="J485" i="17"/>
  <c r="I485" i="17"/>
  <c r="H485" i="17"/>
  <c r="L484" i="17"/>
  <c r="K484" i="17"/>
  <c r="J484" i="17"/>
  <c r="I484" i="17"/>
  <c r="H484" i="17"/>
  <c r="L483" i="17"/>
  <c r="K483" i="17"/>
  <c r="J483" i="17"/>
  <c r="I483" i="17"/>
  <c r="H483" i="17"/>
  <c r="L482" i="17"/>
  <c r="K482" i="17"/>
  <c r="J482" i="17"/>
  <c r="I482" i="17"/>
  <c r="H482" i="17"/>
  <c r="L481" i="17"/>
  <c r="K481" i="17"/>
  <c r="J481" i="17"/>
  <c r="I481" i="17"/>
  <c r="H481" i="17"/>
  <c r="L480" i="17"/>
  <c r="K480" i="17"/>
  <c r="J480" i="17"/>
  <c r="I480" i="17"/>
  <c r="H480" i="17"/>
  <c r="L479" i="17"/>
  <c r="K479" i="17"/>
  <c r="J479" i="17"/>
  <c r="I479" i="17"/>
  <c r="H479" i="17"/>
  <c r="L478" i="17"/>
  <c r="K478" i="17"/>
  <c r="J478" i="17"/>
  <c r="I478" i="17"/>
  <c r="H478" i="17"/>
  <c r="L477" i="17"/>
  <c r="K477" i="17"/>
  <c r="J477" i="17"/>
  <c r="I477" i="17"/>
  <c r="H477" i="17"/>
  <c r="L476" i="17"/>
  <c r="K476" i="17"/>
  <c r="J476" i="17"/>
  <c r="I476" i="17"/>
  <c r="H476" i="17"/>
  <c r="L475" i="17"/>
  <c r="K475" i="17"/>
  <c r="J475" i="17"/>
  <c r="I475" i="17"/>
  <c r="H475" i="17"/>
  <c r="L474" i="17"/>
  <c r="K474" i="17"/>
  <c r="J474" i="17"/>
  <c r="I474" i="17"/>
  <c r="H474" i="17"/>
  <c r="L473" i="17"/>
  <c r="K473" i="17"/>
  <c r="J473" i="17"/>
  <c r="I473" i="17"/>
  <c r="H473" i="17"/>
  <c r="L472" i="17"/>
  <c r="K472" i="17"/>
  <c r="J472" i="17"/>
  <c r="I472" i="17"/>
  <c r="H472" i="17"/>
  <c r="L471" i="17"/>
  <c r="K471" i="17"/>
  <c r="J471" i="17"/>
  <c r="I471" i="17"/>
  <c r="H471" i="17"/>
  <c r="L470" i="17"/>
  <c r="K470" i="17"/>
  <c r="J470" i="17"/>
  <c r="I470" i="17"/>
  <c r="H470" i="17"/>
  <c r="L469" i="17"/>
  <c r="K469" i="17"/>
  <c r="J469" i="17"/>
  <c r="I469" i="17"/>
  <c r="H469" i="17"/>
  <c r="L468" i="17"/>
  <c r="K468" i="17"/>
  <c r="J468" i="17"/>
  <c r="I468" i="17"/>
  <c r="H468" i="17"/>
  <c r="L467" i="17"/>
  <c r="K467" i="17"/>
  <c r="J467" i="17"/>
  <c r="I467" i="17"/>
  <c r="H467" i="17"/>
  <c r="L466" i="17"/>
  <c r="K466" i="17"/>
  <c r="J466" i="17"/>
  <c r="I466" i="17"/>
  <c r="H466" i="17"/>
  <c r="L465" i="17"/>
  <c r="K465" i="17"/>
  <c r="J465" i="17"/>
  <c r="I465" i="17"/>
  <c r="H465" i="17"/>
  <c r="L464" i="17"/>
  <c r="K464" i="17"/>
  <c r="J464" i="17"/>
  <c r="I464" i="17"/>
  <c r="H464" i="17"/>
  <c r="L463" i="17"/>
  <c r="K463" i="17"/>
  <c r="J463" i="17"/>
  <c r="I463" i="17"/>
  <c r="H463" i="17"/>
  <c r="L462" i="17"/>
  <c r="K462" i="17"/>
  <c r="J462" i="17"/>
  <c r="I462" i="17"/>
  <c r="H462" i="17"/>
  <c r="L461" i="17"/>
  <c r="K461" i="17"/>
  <c r="J461" i="17"/>
  <c r="I461" i="17"/>
  <c r="H461" i="17"/>
  <c r="L460" i="17"/>
  <c r="K460" i="17"/>
  <c r="J460" i="17"/>
  <c r="I460" i="17"/>
  <c r="H460" i="17"/>
  <c r="L459" i="17"/>
  <c r="K459" i="17"/>
  <c r="J459" i="17"/>
  <c r="I459" i="17"/>
  <c r="H459" i="17"/>
  <c r="L458" i="17"/>
  <c r="K458" i="17"/>
  <c r="J458" i="17"/>
  <c r="I458" i="17"/>
  <c r="H458" i="17"/>
  <c r="L457" i="17"/>
  <c r="K457" i="17"/>
  <c r="J457" i="17"/>
  <c r="I457" i="17"/>
  <c r="H457" i="17"/>
  <c r="L456" i="17"/>
  <c r="K456" i="17"/>
  <c r="J456" i="17"/>
  <c r="I456" i="17"/>
  <c r="H456" i="17"/>
  <c r="L455" i="17"/>
  <c r="K455" i="17"/>
  <c r="J455" i="17"/>
  <c r="I455" i="17"/>
  <c r="H455" i="17"/>
  <c r="L454" i="17"/>
  <c r="K454" i="17"/>
  <c r="J454" i="17"/>
  <c r="I454" i="17"/>
  <c r="H454" i="17"/>
  <c r="L453" i="17"/>
  <c r="K453" i="17"/>
  <c r="J453" i="17"/>
  <c r="I453" i="17"/>
  <c r="H453" i="17"/>
  <c r="L452" i="17"/>
  <c r="K452" i="17"/>
  <c r="J452" i="17"/>
  <c r="I452" i="17"/>
  <c r="H452" i="17"/>
  <c r="L451" i="17"/>
  <c r="K451" i="17"/>
  <c r="J451" i="17"/>
  <c r="I451" i="17"/>
  <c r="H451" i="17"/>
  <c r="L450" i="17"/>
  <c r="K450" i="17"/>
  <c r="J450" i="17"/>
  <c r="I450" i="17"/>
  <c r="H450" i="17"/>
  <c r="L449" i="17"/>
  <c r="K449" i="17"/>
  <c r="J449" i="17"/>
  <c r="I449" i="17"/>
  <c r="H449" i="17"/>
  <c r="L448" i="17"/>
  <c r="K448" i="17"/>
  <c r="J448" i="17"/>
  <c r="I448" i="17"/>
  <c r="H448" i="17"/>
  <c r="L447" i="17"/>
  <c r="K447" i="17"/>
  <c r="J447" i="17"/>
  <c r="I447" i="17"/>
  <c r="H447" i="17"/>
  <c r="L446" i="17"/>
  <c r="K446" i="17"/>
  <c r="J446" i="17"/>
  <c r="I446" i="17"/>
  <c r="H446" i="17"/>
  <c r="L445" i="17"/>
  <c r="K445" i="17"/>
  <c r="J445" i="17"/>
  <c r="I445" i="17"/>
  <c r="H445" i="17"/>
  <c r="L444" i="17"/>
  <c r="K444" i="17"/>
  <c r="J444" i="17"/>
  <c r="I444" i="17"/>
  <c r="H444" i="17"/>
  <c r="L443" i="17"/>
  <c r="K443" i="17"/>
  <c r="J443" i="17"/>
  <c r="I443" i="17"/>
  <c r="H443" i="17"/>
  <c r="L442" i="17"/>
  <c r="K442" i="17"/>
  <c r="J442" i="17"/>
  <c r="I442" i="17"/>
  <c r="H442" i="17"/>
  <c r="L441" i="17"/>
  <c r="K441" i="17"/>
  <c r="J441" i="17"/>
  <c r="I441" i="17"/>
  <c r="H441" i="17"/>
  <c r="L440" i="17"/>
  <c r="K440" i="17"/>
  <c r="J440" i="17"/>
  <c r="I440" i="17"/>
  <c r="H440" i="17"/>
  <c r="L439" i="17"/>
  <c r="K439" i="17"/>
  <c r="J439" i="17"/>
  <c r="I439" i="17"/>
  <c r="H439" i="17"/>
  <c r="L438" i="17"/>
  <c r="K438" i="17"/>
  <c r="J438" i="17"/>
  <c r="I438" i="17"/>
  <c r="H438" i="17"/>
  <c r="L437" i="17"/>
  <c r="K437" i="17"/>
  <c r="J437" i="17"/>
  <c r="I437" i="17"/>
  <c r="H437" i="17"/>
  <c r="L436" i="17"/>
  <c r="K436" i="17"/>
  <c r="J436" i="17"/>
  <c r="I436" i="17"/>
  <c r="H436" i="17"/>
  <c r="L435" i="17"/>
  <c r="K435" i="17"/>
  <c r="J435" i="17"/>
  <c r="I435" i="17"/>
  <c r="H435" i="17"/>
  <c r="L434" i="17"/>
  <c r="K434" i="17"/>
  <c r="J434" i="17"/>
  <c r="I434" i="17"/>
  <c r="H434" i="17"/>
  <c r="L433" i="17"/>
  <c r="K433" i="17"/>
  <c r="J433" i="17"/>
  <c r="I433" i="17"/>
  <c r="H433" i="17"/>
  <c r="L432" i="17"/>
  <c r="K432" i="17"/>
  <c r="J432" i="17"/>
  <c r="I432" i="17"/>
  <c r="H432" i="17"/>
  <c r="L431" i="17"/>
  <c r="K431" i="17"/>
  <c r="J431" i="17"/>
  <c r="I431" i="17"/>
  <c r="H431" i="17"/>
  <c r="L430" i="17"/>
  <c r="K430" i="17"/>
  <c r="J430" i="17"/>
  <c r="I430" i="17"/>
  <c r="H430" i="17"/>
  <c r="L429" i="17"/>
  <c r="K429" i="17"/>
  <c r="J429" i="17"/>
  <c r="I429" i="17"/>
  <c r="H429" i="17"/>
  <c r="L428" i="17"/>
  <c r="K428" i="17"/>
  <c r="J428" i="17"/>
  <c r="I428" i="17"/>
  <c r="H428" i="17"/>
  <c r="L427" i="17"/>
  <c r="K427" i="17"/>
  <c r="J427" i="17"/>
  <c r="I427" i="17"/>
  <c r="H427" i="17"/>
  <c r="L426" i="17"/>
  <c r="K426" i="17"/>
  <c r="J426" i="17"/>
  <c r="I426" i="17"/>
  <c r="H426" i="17"/>
  <c r="L425" i="17"/>
  <c r="K425" i="17"/>
  <c r="J425" i="17"/>
  <c r="I425" i="17"/>
  <c r="H425" i="17"/>
  <c r="L424" i="17"/>
  <c r="K424" i="17"/>
  <c r="J424" i="17"/>
  <c r="I424" i="17"/>
  <c r="H424" i="17"/>
  <c r="L423" i="17"/>
  <c r="K423" i="17"/>
  <c r="J423" i="17"/>
  <c r="I423" i="17"/>
  <c r="H423" i="17"/>
  <c r="L422" i="17"/>
  <c r="K422" i="17"/>
  <c r="J422" i="17"/>
  <c r="I422" i="17"/>
  <c r="H422" i="17"/>
  <c r="L421" i="17"/>
  <c r="K421" i="17"/>
  <c r="J421" i="17"/>
  <c r="I421" i="17"/>
  <c r="H421" i="17"/>
  <c r="L420" i="17"/>
  <c r="K420" i="17"/>
  <c r="J420" i="17"/>
  <c r="I420" i="17"/>
  <c r="H420" i="17"/>
  <c r="L419" i="17"/>
  <c r="K419" i="17"/>
  <c r="J419" i="17"/>
  <c r="I419" i="17"/>
  <c r="H419" i="17"/>
  <c r="L418" i="17"/>
  <c r="K418" i="17"/>
  <c r="J418" i="17"/>
  <c r="I418" i="17"/>
  <c r="H418" i="17"/>
  <c r="L417" i="17"/>
  <c r="K417" i="17"/>
  <c r="J417" i="17"/>
  <c r="I417" i="17"/>
  <c r="H417" i="17"/>
  <c r="L416" i="17"/>
  <c r="K416" i="17"/>
  <c r="J416" i="17"/>
  <c r="I416" i="17"/>
  <c r="H416" i="17"/>
  <c r="L415" i="17"/>
  <c r="K415" i="17"/>
  <c r="J415" i="17"/>
  <c r="I415" i="17"/>
  <c r="H415" i="17"/>
  <c r="L414" i="17"/>
  <c r="K414" i="17"/>
  <c r="J414" i="17"/>
  <c r="I414" i="17"/>
  <c r="H414" i="17"/>
  <c r="L413" i="17"/>
  <c r="K413" i="17"/>
  <c r="J413" i="17"/>
  <c r="I413" i="17"/>
  <c r="H413" i="17"/>
  <c r="L412" i="17"/>
  <c r="K412" i="17"/>
  <c r="J412" i="17"/>
  <c r="I412" i="17"/>
  <c r="H412" i="17"/>
  <c r="L411" i="17"/>
  <c r="K411" i="17"/>
  <c r="J411" i="17"/>
  <c r="I411" i="17"/>
  <c r="H411" i="17"/>
  <c r="L410" i="17"/>
  <c r="K410" i="17"/>
  <c r="J410" i="17"/>
  <c r="I410" i="17"/>
  <c r="H410" i="17"/>
  <c r="L409" i="17"/>
  <c r="K409" i="17"/>
  <c r="J409" i="17"/>
  <c r="I409" i="17"/>
  <c r="H409" i="17"/>
  <c r="L408" i="17"/>
  <c r="K408" i="17"/>
  <c r="J408" i="17"/>
  <c r="I408" i="17"/>
  <c r="H408" i="17"/>
  <c r="L407" i="17"/>
  <c r="K407" i="17"/>
  <c r="J407" i="17"/>
  <c r="I407" i="17"/>
  <c r="H407" i="17"/>
  <c r="L406" i="17"/>
  <c r="K406" i="17"/>
  <c r="J406" i="17"/>
  <c r="I406" i="17"/>
  <c r="H406" i="17"/>
  <c r="L405" i="17"/>
  <c r="K405" i="17"/>
  <c r="J405" i="17"/>
  <c r="I405" i="17"/>
  <c r="H405" i="17"/>
  <c r="L404" i="17"/>
  <c r="K404" i="17"/>
  <c r="J404" i="17"/>
  <c r="I404" i="17"/>
  <c r="H404" i="17"/>
  <c r="L403" i="17"/>
  <c r="K403" i="17"/>
  <c r="J403" i="17"/>
  <c r="I403" i="17"/>
  <c r="H403" i="17"/>
  <c r="L402" i="17"/>
  <c r="K402" i="17"/>
  <c r="J402" i="17"/>
  <c r="I402" i="17"/>
  <c r="H402" i="17"/>
  <c r="L401" i="17"/>
  <c r="K401" i="17"/>
  <c r="J401" i="17"/>
  <c r="I401" i="17"/>
  <c r="H401" i="17"/>
  <c r="L400" i="17"/>
  <c r="K400" i="17"/>
  <c r="J400" i="17"/>
  <c r="I400" i="17"/>
  <c r="H400" i="17"/>
  <c r="L399" i="17"/>
  <c r="K399" i="17"/>
  <c r="J399" i="17"/>
  <c r="I399" i="17"/>
  <c r="H399" i="17"/>
  <c r="L398" i="17"/>
  <c r="K398" i="17"/>
  <c r="J398" i="17"/>
  <c r="I398" i="17"/>
  <c r="H398" i="17"/>
  <c r="L397" i="17"/>
  <c r="K397" i="17"/>
  <c r="J397" i="17"/>
  <c r="I397" i="17"/>
  <c r="H397" i="17"/>
  <c r="L396" i="17"/>
  <c r="K396" i="17"/>
  <c r="J396" i="17"/>
  <c r="I396" i="17"/>
  <c r="H396" i="17"/>
  <c r="L395" i="17"/>
  <c r="K395" i="17"/>
  <c r="J395" i="17"/>
  <c r="I395" i="17"/>
  <c r="H395" i="17"/>
  <c r="L394" i="17"/>
  <c r="K394" i="17"/>
  <c r="J394" i="17"/>
  <c r="I394" i="17"/>
  <c r="H394" i="17"/>
  <c r="L393" i="17"/>
  <c r="K393" i="17"/>
  <c r="J393" i="17"/>
  <c r="I393" i="17"/>
  <c r="H393" i="17"/>
  <c r="L392" i="17"/>
  <c r="K392" i="17"/>
  <c r="J392" i="17"/>
  <c r="I392" i="17"/>
  <c r="H392" i="17"/>
  <c r="L391" i="17"/>
  <c r="K391" i="17"/>
  <c r="J391" i="17"/>
  <c r="I391" i="17"/>
  <c r="H391" i="17"/>
  <c r="L390" i="17"/>
  <c r="K390" i="17"/>
  <c r="J390" i="17"/>
  <c r="I390" i="17"/>
  <c r="H390" i="17"/>
  <c r="L389" i="17"/>
  <c r="K389" i="17"/>
  <c r="J389" i="17"/>
  <c r="I389" i="17"/>
  <c r="H389" i="17"/>
  <c r="L388" i="17"/>
  <c r="K388" i="17"/>
  <c r="J388" i="17"/>
  <c r="I388" i="17"/>
  <c r="H388" i="17"/>
  <c r="L387" i="17"/>
  <c r="K387" i="17"/>
  <c r="J387" i="17"/>
  <c r="I387" i="17"/>
  <c r="H387" i="17"/>
  <c r="L386" i="17"/>
  <c r="K386" i="17"/>
  <c r="J386" i="17"/>
  <c r="I386" i="17"/>
  <c r="H386" i="17"/>
  <c r="L385" i="17"/>
  <c r="K385" i="17"/>
  <c r="J385" i="17"/>
  <c r="I385" i="17"/>
  <c r="H385" i="17"/>
  <c r="L384" i="17"/>
  <c r="K384" i="17"/>
  <c r="J384" i="17"/>
  <c r="I384" i="17"/>
  <c r="H384" i="17"/>
  <c r="L383" i="17"/>
  <c r="K383" i="17"/>
  <c r="J383" i="17"/>
  <c r="I383" i="17"/>
  <c r="H383" i="17"/>
  <c r="L382" i="17"/>
  <c r="K382" i="17"/>
  <c r="J382" i="17"/>
  <c r="I382" i="17"/>
  <c r="H382" i="17"/>
  <c r="L381" i="17"/>
  <c r="K381" i="17"/>
  <c r="J381" i="17"/>
  <c r="I381" i="17"/>
  <c r="H381" i="17"/>
  <c r="L380" i="17"/>
  <c r="K380" i="17"/>
  <c r="J380" i="17"/>
  <c r="I380" i="17"/>
  <c r="H380" i="17"/>
  <c r="L379" i="17"/>
  <c r="K379" i="17"/>
  <c r="J379" i="17"/>
  <c r="I379" i="17"/>
  <c r="H379" i="17"/>
  <c r="L378" i="17"/>
  <c r="K378" i="17"/>
  <c r="J378" i="17"/>
  <c r="I378" i="17"/>
  <c r="H378" i="17"/>
  <c r="L377" i="17"/>
  <c r="K377" i="17"/>
  <c r="J377" i="17"/>
  <c r="I377" i="17"/>
  <c r="H377" i="17"/>
  <c r="L376" i="17"/>
  <c r="K376" i="17"/>
  <c r="J376" i="17"/>
  <c r="I376" i="17"/>
  <c r="H376" i="17"/>
  <c r="L375" i="17"/>
  <c r="K375" i="17"/>
  <c r="J375" i="17"/>
  <c r="I375" i="17"/>
  <c r="H375" i="17"/>
  <c r="L374" i="17"/>
  <c r="K374" i="17"/>
  <c r="J374" i="17"/>
  <c r="I374" i="17"/>
  <c r="H374" i="17"/>
  <c r="L373" i="17"/>
  <c r="K373" i="17"/>
  <c r="J373" i="17"/>
  <c r="I373" i="17"/>
  <c r="H373" i="17"/>
  <c r="L372" i="17"/>
  <c r="K372" i="17"/>
  <c r="J372" i="17"/>
  <c r="I372" i="17"/>
  <c r="H372" i="17"/>
  <c r="L371" i="17"/>
  <c r="K371" i="17"/>
  <c r="J371" i="17"/>
  <c r="I371" i="17"/>
  <c r="H371" i="17"/>
  <c r="L370" i="17"/>
  <c r="K370" i="17"/>
  <c r="J370" i="17"/>
  <c r="I370" i="17"/>
  <c r="H370" i="17"/>
  <c r="L369" i="17"/>
  <c r="K369" i="17"/>
  <c r="J369" i="17"/>
  <c r="I369" i="17"/>
  <c r="H369" i="17"/>
  <c r="L368" i="17"/>
  <c r="K368" i="17"/>
  <c r="J368" i="17"/>
  <c r="I368" i="17"/>
  <c r="H368" i="17"/>
  <c r="L367" i="17"/>
  <c r="K367" i="17"/>
  <c r="J367" i="17"/>
  <c r="I367" i="17"/>
  <c r="H367" i="17"/>
  <c r="L366" i="17"/>
  <c r="K366" i="17"/>
  <c r="J366" i="17"/>
  <c r="I366" i="17"/>
  <c r="H366" i="17"/>
  <c r="L365" i="17"/>
  <c r="K365" i="17"/>
  <c r="J365" i="17"/>
  <c r="I365" i="17"/>
  <c r="H365" i="17"/>
  <c r="L364" i="17"/>
  <c r="K364" i="17"/>
  <c r="J364" i="17"/>
  <c r="I364" i="17"/>
  <c r="H364" i="17"/>
  <c r="L363" i="17"/>
  <c r="K363" i="17"/>
  <c r="J363" i="17"/>
  <c r="I363" i="17"/>
  <c r="H363" i="17"/>
  <c r="L362" i="17"/>
  <c r="K362" i="17"/>
  <c r="J362" i="17"/>
  <c r="I362" i="17"/>
  <c r="H362" i="17"/>
  <c r="L361" i="17"/>
  <c r="K361" i="17"/>
  <c r="J361" i="17"/>
  <c r="I361" i="17"/>
  <c r="H361" i="17"/>
  <c r="L360" i="17"/>
  <c r="K360" i="17"/>
  <c r="J360" i="17"/>
  <c r="I360" i="17"/>
  <c r="H360" i="17"/>
  <c r="L359" i="17"/>
  <c r="K359" i="17"/>
  <c r="J359" i="17"/>
  <c r="I359" i="17"/>
  <c r="H359" i="17"/>
  <c r="L358" i="17"/>
  <c r="K358" i="17"/>
  <c r="J358" i="17"/>
  <c r="I358" i="17"/>
  <c r="H358" i="17"/>
  <c r="L357" i="17"/>
  <c r="K357" i="17"/>
  <c r="J357" i="17"/>
  <c r="I357" i="17"/>
  <c r="H357" i="17"/>
  <c r="L356" i="17"/>
  <c r="K356" i="17"/>
  <c r="J356" i="17"/>
  <c r="I356" i="17"/>
  <c r="H356" i="17"/>
  <c r="L355" i="17"/>
  <c r="K355" i="17"/>
  <c r="J355" i="17"/>
  <c r="I355" i="17"/>
  <c r="H355" i="17"/>
  <c r="L354" i="17"/>
  <c r="K354" i="17"/>
  <c r="J354" i="17"/>
  <c r="I354" i="17"/>
  <c r="H354" i="17"/>
  <c r="L353" i="17"/>
  <c r="K353" i="17"/>
  <c r="J353" i="17"/>
  <c r="I353" i="17"/>
  <c r="H353" i="17"/>
  <c r="L352" i="17"/>
  <c r="K352" i="17"/>
  <c r="J352" i="17"/>
  <c r="I352" i="17"/>
  <c r="H352" i="17"/>
  <c r="L351" i="17"/>
  <c r="K351" i="17"/>
  <c r="J351" i="17"/>
  <c r="I351" i="17"/>
  <c r="H351" i="17"/>
  <c r="L350" i="17"/>
  <c r="K350" i="17"/>
  <c r="J350" i="17"/>
  <c r="I350" i="17"/>
  <c r="H350" i="17"/>
  <c r="L349" i="17"/>
  <c r="K349" i="17"/>
  <c r="J349" i="17"/>
  <c r="I349" i="17"/>
  <c r="H349" i="17"/>
  <c r="L348" i="17"/>
  <c r="K348" i="17"/>
  <c r="J348" i="17"/>
  <c r="I348" i="17"/>
  <c r="H348" i="17"/>
  <c r="L347" i="17"/>
  <c r="K347" i="17"/>
  <c r="J347" i="17"/>
  <c r="I347" i="17"/>
  <c r="H347" i="17"/>
  <c r="L346" i="17"/>
  <c r="K346" i="17"/>
  <c r="J346" i="17"/>
  <c r="I346" i="17"/>
  <c r="H346" i="17"/>
  <c r="L345" i="17"/>
  <c r="K345" i="17"/>
  <c r="J345" i="17"/>
  <c r="I345" i="17"/>
  <c r="H345" i="17"/>
  <c r="L344" i="17"/>
  <c r="K344" i="17"/>
  <c r="J344" i="17"/>
  <c r="I344" i="17"/>
  <c r="H344" i="17"/>
  <c r="L343" i="17"/>
  <c r="K343" i="17"/>
  <c r="J343" i="17"/>
  <c r="I343" i="17"/>
  <c r="H343" i="17"/>
  <c r="L342" i="17"/>
  <c r="K342" i="17"/>
  <c r="J342" i="17"/>
  <c r="I342" i="17"/>
  <c r="H342" i="17"/>
  <c r="L341" i="17"/>
  <c r="K341" i="17"/>
  <c r="J341" i="17"/>
  <c r="I341" i="17"/>
  <c r="H341" i="17"/>
  <c r="L340" i="17"/>
  <c r="K340" i="17"/>
  <c r="J340" i="17"/>
  <c r="I340" i="17"/>
  <c r="H340" i="17"/>
  <c r="L339" i="17"/>
  <c r="K339" i="17"/>
  <c r="J339" i="17"/>
  <c r="I339" i="17"/>
  <c r="H339" i="17"/>
  <c r="L338" i="17"/>
  <c r="K338" i="17"/>
  <c r="J338" i="17"/>
  <c r="I338" i="17"/>
  <c r="H338" i="17"/>
  <c r="L337" i="17"/>
  <c r="K337" i="17"/>
  <c r="J337" i="17"/>
  <c r="I337" i="17"/>
  <c r="H337" i="17"/>
  <c r="L336" i="17"/>
  <c r="K336" i="17"/>
  <c r="J336" i="17"/>
  <c r="I336" i="17"/>
  <c r="H336" i="17"/>
  <c r="L335" i="17"/>
  <c r="K335" i="17"/>
  <c r="J335" i="17"/>
  <c r="I335" i="17"/>
  <c r="H335" i="17"/>
  <c r="L334" i="17"/>
  <c r="K334" i="17"/>
  <c r="J334" i="17"/>
  <c r="I334" i="17"/>
  <c r="H334" i="17"/>
  <c r="L333" i="17"/>
  <c r="K333" i="17"/>
  <c r="J333" i="17"/>
  <c r="I333" i="17"/>
  <c r="H333" i="17"/>
  <c r="L332" i="17"/>
  <c r="K332" i="17"/>
  <c r="J332" i="17"/>
  <c r="I332" i="17"/>
  <c r="H332" i="17"/>
  <c r="L331" i="17"/>
  <c r="K331" i="17"/>
  <c r="J331" i="17"/>
  <c r="I331" i="17"/>
  <c r="H331" i="17"/>
  <c r="L330" i="17"/>
  <c r="K330" i="17"/>
  <c r="J330" i="17"/>
  <c r="I330" i="17"/>
  <c r="H330" i="17"/>
  <c r="L329" i="17"/>
  <c r="K329" i="17"/>
  <c r="J329" i="17"/>
  <c r="I329" i="17"/>
  <c r="H329" i="17"/>
  <c r="L328" i="17"/>
  <c r="K328" i="17"/>
  <c r="J328" i="17"/>
  <c r="I328" i="17"/>
  <c r="H328" i="17"/>
  <c r="L327" i="17"/>
  <c r="K327" i="17"/>
  <c r="J327" i="17"/>
  <c r="I327" i="17"/>
  <c r="H327" i="17"/>
  <c r="L326" i="17"/>
  <c r="K326" i="17"/>
  <c r="J326" i="17"/>
  <c r="I326" i="17"/>
  <c r="H326" i="17"/>
  <c r="L325" i="17"/>
  <c r="K325" i="17"/>
  <c r="J325" i="17"/>
  <c r="I325" i="17"/>
  <c r="H325" i="17"/>
  <c r="L324" i="17"/>
  <c r="K324" i="17"/>
  <c r="J324" i="17"/>
  <c r="I324" i="17"/>
  <c r="H324" i="17"/>
  <c r="L323" i="17"/>
  <c r="K323" i="17"/>
  <c r="J323" i="17"/>
  <c r="I323" i="17"/>
  <c r="H323" i="17"/>
  <c r="L322" i="17"/>
  <c r="K322" i="17"/>
  <c r="J322" i="17"/>
  <c r="I322" i="17"/>
  <c r="H322" i="17"/>
  <c r="L321" i="17"/>
  <c r="K321" i="17"/>
  <c r="J321" i="17"/>
  <c r="I321" i="17"/>
  <c r="H321" i="17"/>
  <c r="L320" i="17"/>
  <c r="K320" i="17"/>
  <c r="J320" i="17"/>
  <c r="I320" i="17"/>
  <c r="H320" i="17"/>
  <c r="L319" i="17"/>
  <c r="K319" i="17"/>
  <c r="J319" i="17"/>
  <c r="I319" i="17"/>
  <c r="H319" i="17"/>
  <c r="L318" i="17"/>
  <c r="K318" i="17"/>
  <c r="J318" i="17"/>
  <c r="I318" i="17"/>
  <c r="H318" i="17"/>
  <c r="L317" i="17"/>
  <c r="K317" i="17"/>
  <c r="J317" i="17"/>
  <c r="I317" i="17"/>
  <c r="H317" i="17"/>
  <c r="L316" i="17"/>
  <c r="K316" i="17"/>
  <c r="J316" i="17"/>
  <c r="I316" i="17"/>
  <c r="H316" i="17"/>
  <c r="L315" i="17"/>
  <c r="K315" i="17"/>
  <c r="J315" i="17"/>
  <c r="I315" i="17"/>
  <c r="H315" i="17"/>
  <c r="L314" i="17"/>
  <c r="K314" i="17"/>
  <c r="J314" i="17"/>
  <c r="I314" i="17"/>
  <c r="H314" i="17"/>
  <c r="L313" i="17"/>
  <c r="K313" i="17"/>
  <c r="J313" i="17"/>
  <c r="I313" i="17"/>
  <c r="H313" i="17"/>
  <c r="L312" i="17"/>
  <c r="K312" i="17"/>
  <c r="J312" i="17"/>
  <c r="I312" i="17"/>
  <c r="H312" i="17"/>
  <c r="L311" i="17"/>
  <c r="K311" i="17"/>
  <c r="J311" i="17"/>
  <c r="I311" i="17"/>
  <c r="H311" i="17"/>
  <c r="L310" i="17"/>
  <c r="K310" i="17"/>
  <c r="J310" i="17"/>
  <c r="I310" i="17"/>
  <c r="H310" i="17"/>
  <c r="L309" i="17"/>
  <c r="K309" i="17"/>
  <c r="J309" i="17"/>
  <c r="I309" i="17"/>
  <c r="H309" i="17"/>
  <c r="L308" i="17"/>
  <c r="K308" i="17"/>
  <c r="J308" i="17"/>
  <c r="I308" i="17"/>
  <c r="H308" i="17"/>
  <c r="L307" i="17"/>
  <c r="K307" i="17"/>
  <c r="J307" i="17"/>
  <c r="I307" i="17"/>
  <c r="H307" i="17"/>
  <c r="L306" i="17"/>
  <c r="K306" i="17"/>
  <c r="J306" i="17"/>
  <c r="I306" i="17"/>
  <c r="H306" i="17"/>
  <c r="L305" i="17"/>
  <c r="K305" i="17"/>
  <c r="J305" i="17"/>
  <c r="I305" i="17"/>
  <c r="H305" i="17"/>
  <c r="L304" i="17"/>
  <c r="K304" i="17"/>
  <c r="J304" i="17"/>
  <c r="I304" i="17"/>
  <c r="H304" i="17"/>
  <c r="L303" i="17"/>
  <c r="K303" i="17"/>
  <c r="J303" i="17"/>
  <c r="I303" i="17"/>
  <c r="H303" i="17"/>
  <c r="L302" i="17"/>
  <c r="K302" i="17"/>
  <c r="J302" i="17"/>
  <c r="I302" i="17"/>
  <c r="H302" i="17"/>
  <c r="L301" i="17"/>
  <c r="K301" i="17"/>
  <c r="J301" i="17"/>
  <c r="I301" i="17"/>
  <c r="H301" i="17"/>
  <c r="L300" i="17"/>
  <c r="K300" i="17"/>
  <c r="J300" i="17"/>
  <c r="I300" i="17"/>
  <c r="H300" i="17"/>
  <c r="L299" i="17"/>
  <c r="K299" i="17"/>
  <c r="J299" i="17"/>
  <c r="I299" i="17"/>
  <c r="H299" i="17"/>
  <c r="L298" i="17"/>
  <c r="K298" i="17"/>
  <c r="J298" i="17"/>
  <c r="I298" i="17"/>
  <c r="H298" i="17"/>
  <c r="L297" i="17"/>
  <c r="K297" i="17"/>
  <c r="J297" i="17"/>
  <c r="I297" i="17"/>
  <c r="H297" i="17"/>
  <c r="L296" i="17"/>
  <c r="K296" i="17"/>
  <c r="J296" i="17"/>
  <c r="I296" i="17"/>
  <c r="H296" i="17"/>
  <c r="L295" i="17"/>
  <c r="K295" i="17"/>
  <c r="J295" i="17"/>
  <c r="I295" i="17"/>
  <c r="H295" i="17"/>
  <c r="L294" i="17"/>
  <c r="K294" i="17"/>
  <c r="J294" i="17"/>
  <c r="I294" i="17"/>
  <c r="H294" i="17"/>
  <c r="L293" i="17"/>
  <c r="K293" i="17"/>
  <c r="J293" i="17"/>
  <c r="I293" i="17"/>
  <c r="H293" i="17"/>
  <c r="L292" i="17"/>
  <c r="K292" i="17"/>
  <c r="J292" i="17"/>
  <c r="I292" i="17"/>
  <c r="H292" i="17"/>
  <c r="L291" i="17"/>
  <c r="K291" i="17"/>
  <c r="J291" i="17"/>
  <c r="I291" i="17"/>
  <c r="H291" i="17"/>
  <c r="L290" i="17"/>
  <c r="K290" i="17"/>
  <c r="J290" i="17"/>
  <c r="I290" i="17"/>
  <c r="H290" i="17"/>
  <c r="L289" i="17"/>
  <c r="K289" i="17"/>
  <c r="J289" i="17"/>
  <c r="I289" i="17"/>
  <c r="H289" i="17"/>
  <c r="L288" i="17"/>
  <c r="K288" i="17"/>
  <c r="J288" i="17"/>
  <c r="I288" i="17"/>
  <c r="H288" i="17"/>
  <c r="L287" i="17"/>
  <c r="K287" i="17"/>
  <c r="J287" i="17"/>
  <c r="I287" i="17"/>
  <c r="H287" i="17"/>
  <c r="L286" i="17"/>
  <c r="K286" i="17"/>
  <c r="J286" i="17"/>
  <c r="I286" i="17"/>
  <c r="H286" i="17"/>
  <c r="L285" i="17"/>
  <c r="K285" i="17"/>
  <c r="J285" i="17"/>
  <c r="I285" i="17"/>
  <c r="H285" i="17"/>
  <c r="L284" i="17"/>
  <c r="K284" i="17"/>
  <c r="J284" i="17"/>
  <c r="I284" i="17"/>
  <c r="H284" i="17"/>
  <c r="L283" i="17"/>
  <c r="K283" i="17"/>
  <c r="J283" i="17"/>
  <c r="I283" i="17"/>
  <c r="H283" i="17"/>
  <c r="L282" i="17"/>
  <c r="K282" i="17"/>
  <c r="J282" i="17"/>
  <c r="I282" i="17"/>
  <c r="H282" i="17"/>
  <c r="L281" i="17"/>
  <c r="K281" i="17"/>
  <c r="J281" i="17"/>
  <c r="I281" i="17"/>
  <c r="H281" i="17"/>
  <c r="L280" i="17"/>
  <c r="K280" i="17"/>
  <c r="J280" i="17"/>
  <c r="I280" i="17"/>
  <c r="H280" i="17"/>
  <c r="L279" i="17"/>
  <c r="K279" i="17"/>
  <c r="J279" i="17"/>
  <c r="I279" i="17"/>
  <c r="H279" i="17"/>
  <c r="L278" i="17"/>
  <c r="K278" i="17"/>
  <c r="J278" i="17"/>
  <c r="I278" i="17"/>
  <c r="H278" i="17"/>
  <c r="L277" i="17"/>
  <c r="K277" i="17"/>
  <c r="J277" i="17"/>
  <c r="I277" i="17"/>
  <c r="H277" i="17"/>
  <c r="L276" i="17"/>
  <c r="K276" i="17"/>
  <c r="J276" i="17"/>
  <c r="I276" i="17"/>
  <c r="H276" i="17"/>
  <c r="L275" i="17"/>
  <c r="K275" i="17"/>
  <c r="J275" i="17"/>
  <c r="I275" i="17"/>
  <c r="H275" i="17"/>
  <c r="L274" i="17"/>
  <c r="K274" i="17"/>
  <c r="J274" i="17"/>
  <c r="I274" i="17"/>
  <c r="H274" i="17"/>
  <c r="L273" i="17"/>
  <c r="K273" i="17"/>
  <c r="J273" i="17"/>
  <c r="I273" i="17"/>
  <c r="H273" i="17"/>
  <c r="L272" i="17"/>
  <c r="K272" i="17"/>
  <c r="J272" i="17"/>
  <c r="I272" i="17"/>
  <c r="H272" i="17"/>
  <c r="L271" i="17"/>
  <c r="K271" i="17"/>
  <c r="J271" i="17"/>
  <c r="I271" i="17"/>
  <c r="H271" i="17"/>
  <c r="L270" i="17"/>
  <c r="K270" i="17"/>
  <c r="J270" i="17"/>
  <c r="I270" i="17"/>
  <c r="H270" i="17"/>
  <c r="L269" i="17"/>
  <c r="K269" i="17"/>
  <c r="J269" i="17"/>
  <c r="I269" i="17"/>
  <c r="H269" i="17"/>
  <c r="L268" i="17"/>
  <c r="K268" i="17"/>
  <c r="J268" i="17"/>
  <c r="I268" i="17"/>
  <c r="H268" i="17"/>
  <c r="L267" i="17"/>
  <c r="K267" i="17"/>
  <c r="J267" i="17"/>
  <c r="I267" i="17"/>
  <c r="H267" i="17"/>
  <c r="L266" i="17"/>
  <c r="K266" i="17"/>
  <c r="J266" i="17"/>
  <c r="I266" i="17"/>
  <c r="H266" i="17"/>
  <c r="L265" i="17"/>
  <c r="K265" i="17"/>
  <c r="J265" i="17"/>
  <c r="I265" i="17"/>
  <c r="H265" i="17"/>
  <c r="L264" i="17"/>
  <c r="K264" i="17"/>
  <c r="J264" i="17"/>
  <c r="I264" i="17"/>
  <c r="H264" i="17"/>
  <c r="L263" i="17"/>
  <c r="K263" i="17"/>
  <c r="J263" i="17"/>
  <c r="I263" i="17"/>
  <c r="H263" i="17"/>
  <c r="L262" i="17"/>
  <c r="K262" i="17"/>
  <c r="J262" i="17"/>
  <c r="I262" i="17"/>
  <c r="H262" i="17"/>
  <c r="L261" i="17"/>
  <c r="K261" i="17"/>
  <c r="J261" i="17"/>
  <c r="I261" i="17"/>
  <c r="H261" i="17"/>
  <c r="L260" i="17"/>
  <c r="K260" i="17"/>
  <c r="J260" i="17"/>
  <c r="I260" i="17"/>
  <c r="H260" i="17"/>
  <c r="L259" i="17"/>
  <c r="K259" i="17"/>
  <c r="J259" i="17"/>
  <c r="I259" i="17"/>
  <c r="H259" i="17"/>
  <c r="L258" i="17"/>
  <c r="K258" i="17"/>
  <c r="J258" i="17"/>
  <c r="I258" i="17"/>
  <c r="H258" i="17"/>
  <c r="L257" i="17"/>
  <c r="K257" i="17"/>
  <c r="J257" i="17"/>
  <c r="I257" i="17"/>
  <c r="H257" i="17"/>
  <c r="L256" i="17"/>
  <c r="K256" i="17"/>
  <c r="J256" i="17"/>
  <c r="I256" i="17"/>
  <c r="H256" i="17"/>
  <c r="L255" i="17"/>
  <c r="K255" i="17"/>
  <c r="J255" i="17"/>
  <c r="I255" i="17"/>
  <c r="H255" i="17"/>
  <c r="L254" i="17"/>
  <c r="K254" i="17"/>
  <c r="J254" i="17"/>
  <c r="I254" i="17"/>
  <c r="H254" i="17"/>
  <c r="L253" i="17"/>
  <c r="K253" i="17"/>
  <c r="J253" i="17"/>
  <c r="I253" i="17"/>
  <c r="H253" i="17"/>
  <c r="L252" i="17"/>
  <c r="K252" i="17"/>
  <c r="J252" i="17"/>
  <c r="I252" i="17"/>
  <c r="H252" i="17"/>
  <c r="L251" i="17"/>
  <c r="K251" i="17"/>
  <c r="J251" i="17"/>
  <c r="I251" i="17"/>
  <c r="H251" i="17"/>
  <c r="L250" i="17"/>
  <c r="K250" i="17"/>
  <c r="J250" i="17"/>
  <c r="I250" i="17"/>
  <c r="H250" i="17"/>
  <c r="L249" i="17"/>
  <c r="K249" i="17"/>
  <c r="J249" i="17"/>
  <c r="I249" i="17"/>
  <c r="H249" i="17"/>
  <c r="L248" i="17"/>
  <c r="K248" i="17"/>
  <c r="J248" i="17"/>
  <c r="I248" i="17"/>
  <c r="H248" i="17"/>
  <c r="L247" i="17"/>
  <c r="K247" i="17"/>
  <c r="J247" i="17"/>
  <c r="I247" i="17"/>
  <c r="H247" i="17"/>
  <c r="L246" i="17"/>
  <c r="K246" i="17"/>
  <c r="J246" i="17"/>
  <c r="I246" i="17"/>
  <c r="H246" i="17"/>
  <c r="L245" i="17"/>
  <c r="K245" i="17"/>
  <c r="J245" i="17"/>
  <c r="I245" i="17"/>
  <c r="H245" i="17"/>
  <c r="L244" i="17"/>
  <c r="K244" i="17"/>
  <c r="J244" i="17"/>
  <c r="I244" i="17"/>
  <c r="H244" i="17"/>
  <c r="L243" i="17"/>
  <c r="K243" i="17"/>
  <c r="J243" i="17"/>
  <c r="I243" i="17"/>
  <c r="H243" i="17"/>
  <c r="L242" i="17"/>
  <c r="K242" i="17"/>
  <c r="J242" i="17"/>
  <c r="I242" i="17"/>
  <c r="H242" i="17"/>
  <c r="L241" i="17"/>
  <c r="K241" i="17"/>
  <c r="J241" i="17"/>
  <c r="I241" i="17"/>
  <c r="H241" i="17"/>
  <c r="L240" i="17"/>
  <c r="K240" i="17"/>
  <c r="J240" i="17"/>
  <c r="I240" i="17"/>
  <c r="H240" i="17"/>
  <c r="L239" i="17"/>
  <c r="K239" i="17"/>
  <c r="J239" i="17"/>
  <c r="I239" i="17"/>
  <c r="H239" i="17"/>
  <c r="L238" i="17"/>
  <c r="K238" i="17"/>
  <c r="J238" i="17"/>
  <c r="I238" i="17"/>
  <c r="H238" i="17"/>
  <c r="L237" i="17"/>
  <c r="K237" i="17"/>
  <c r="J237" i="17"/>
  <c r="I237" i="17"/>
  <c r="H237" i="17"/>
  <c r="L236" i="17"/>
  <c r="K236" i="17"/>
  <c r="J236" i="17"/>
  <c r="I236" i="17"/>
  <c r="H236" i="17"/>
  <c r="L235" i="17"/>
  <c r="K235" i="17"/>
  <c r="J235" i="17"/>
  <c r="I235" i="17"/>
  <c r="H235" i="17"/>
  <c r="L234" i="17"/>
  <c r="K234" i="17"/>
  <c r="J234" i="17"/>
  <c r="I234" i="17"/>
  <c r="H234" i="17"/>
  <c r="L233" i="17"/>
  <c r="K233" i="17"/>
  <c r="J233" i="17"/>
  <c r="I233" i="17"/>
  <c r="H233" i="17"/>
  <c r="L232" i="17"/>
  <c r="K232" i="17"/>
  <c r="J232" i="17"/>
  <c r="I232" i="17"/>
  <c r="H232" i="17"/>
  <c r="L231" i="17"/>
  <c r="K231" i="17"/>
  <c r="J231" i="17"/>
  <c r="I231" i="17"/>
  <c r="H231" i="17"/>
  <c r="L230" i="17"/>
  <c r="K230" i="17"/>
  <c r="J230" i="17"/>
  <c r="I230" i="17"/>
  <c r="H230" i="17"/>
  <c r="L229" i="17"/>
  <c r="K229" i="17"/>
  <c r="J229" i="17"/>
  <c r="I229" i="17"/>
  <c r="H229" i="17"/>
  <c r="L228" i="17"/>
  <c r="K228" i="17"/>
  <c r="J228" i="17"/>
  <c r="I228" i="17"/>
  <c r="H228" i="17"/>
  <c r="L227" i="17"/>
  <c r="K227" i="17"/>
  <c r="J227" i="17"/>
  <c r="I227" i="17"/>
  <c r="H227" i="17"/>
  <c r="L226" i="17"/>
  <c r="K226" i="17"/>
  <c r="J226" i="17"/>
  <c r="I226" i="17"/>
  <c r="H226" i="17"/>
  <c r="L225" i="17"/>
  <c r="K225" i="17"/>
  <c r="J225" i="17"/>
  <c r="I225" i="17"/>
  <c r="H225" i="17"/>
  <c r="L224" i="17"/>
  <c r="K224" i="17"/>
  <c r="J224" i="17"/>
  <c r="I224" i="17"/>
  <c r="H224" i="17"/>
  <c r="L223" i="17"/>
  <c r="K223" i="17"/>
  <c r="J223" i="17"/>
  <c r="I223" i="17"/>
  <c r="H223" i="17"/>
  <c r="L222" i="17"/>
  <c r="K222" i="17"/>
  <c r="J222" i="17"/>
  <c r="I222" i="17"/>
  <c r="H222" i="17"/>
  <c r="L221" i="17"/>
  <c r="K221" i="17"/>
  <c r="J221" i="17"/>
  <c r="I221" i="17"/>
  <c r="H221" i="17"/>
  <c r="L220" i="17"/>
  <c r="K220" i="17"/>
  <c r="J220" i="17"/>
  <c r="I220" i="17"/>
  <c r="H220" i="17"/>
  <c r="L219" i="17"/>
  <c r="K219" i="17"/>
  <c r="J219" i="17"/>
  <c r="I219" i="17"/>
  <c r="H219" i="17"/>
  <c r="L218" i="17"/>
  <c r="K218" i="17"/>
  <c r="J218" i="17"/>
  <c r="I218" i="17"/>
  <c r="H218" i="17"/>
  <c r="L217" i="17"/>
  <c r="K217" i="17"/>
  <c r="J217" i="17"/>
  <c r="I217" i="17"/>
  <c r="H217" i="17"/>
  <c r="L216" i="17"/>
  <c r="K216" i="17"/>
  <c r="J216" i="17"/>
  <c r="I216" i="17"/>
  <c r="H216" i="17"/>
  <c r="L215" i="17"/>
  <c r="K215" i="17"/>
  <c r="J215" i="17"/>
  <c r="I215" i="17"/>
  <c r="H215" i="17"/>
  <c r="L214" i="17"/>
  <c r="K214" i="17"/>
  <c r="J214" i="17"/>
  <c r="I214" i="17"/>
  <c r="H214" i="17"/>
  <c r="L213" i="17"/>
  <c r="K213" i="17"/>
  <c r="J213" i="17"/>
  <c r="I213" i="17"/>
  <c r="H213" i="17"/>
  <c r="L212" i="17"/>
  <c r="K212" i="17"/>
  <c r="J212" i="17"/>
  <c r="I212" i="17"/>
  <c r="H212" i="17"/>
  <c r="L211" i="17"/>
  <c r="K211" i="17"/>
  <c r="J211" i="17"/>
  <c r="I211" i="17"/>
  <c r="H211" i="17"/>
  <c r="L210" i="17"/>
  <c r="K210" i="17"/>
  <c r="J210" i="17"/>
  <c r="I210" i="17"/>
  <c r="H210" i="17"/>
  <c r="L209" i="17"/>
  <c r="K209" i="17"/>
  <c r="J209" i="17"/>
  <c r="I209" i="17"/>
  <c r="H209" i="17"/>
  <c r="L208" i="17"/>
  <c r="K208" i="17"/>
  <c r="J208" i="17"/>
  <c r="I208" i="17"/>
  <c r="H208" i="17"/>
  <c r="L207" i="17"/>
  <c r="K207" i="17"/>
  <c r="J207" i="17"/>
  <c r="I207" i="17"/>
  <c r="H207" i="17"/>
  <c r="L206" i="17"/>
  <c r="K206" i="17"/>
  <c r="J206" i="17"/>
  <c r="I206" i="17"/>
  <c r="H206" i="17"/>
  <c r="L205" i="17"/>
  <c r="K205" i="17"/>
  <c r="J205" i="17"/>
  <c r="I205" i="17"/>
  <c r="H205" i="17"/>
  <c r="L204" i="17"/>
  <c r="K204" i="17"/>
  <c r="J204" i="17"/>
  <c r="I204" i="17"/>
  <c r="H204" i="17"/>
  <c r="L203" i="17"/>
  <c r="K203" i="17"/>
  <c r="J203" i="17"/>
  <c r="I203" i="17"/>
  <c r="H203" i="17"/>
  <c r="L202" i="17"/>
  <c r="K202" i="17"/>
  <c r="J202" i="17"/>
  <c r="I202" i="17"/>
  <c r="H202" i="17"/>
  <c r="L201" i="17"/>
  <c r="K201" i="17"/>
  <c r="J201" i="17"/>
  <c r="I201" i="17"/>
  <c r="H201" i="17"/>
  <c r="L200" i="17"/>
  <c r="K200" i="17"/>
  <c r="J200" i="17"/>
  <c r="I200" i="17"/>
  <c r="H200" i="17"/>
  <c r="L199" i="17"/>
  <c r="K199" i="17"/>
  <c r="J199" i="17"/>
  <c r="I199" i="17"/>
  <c r="H199" i="17"/>
  <c r="L198" i="17"/>
  <c r="K198" i="17"/>
  <c r="J198" i="17"/>
  <c r="I198" i="17"/>
  <c r="H198" i="17"/>
  <c r="L197" i="17"/>
  <c r="K197" i="17"/>
  <c r="J197" i="17"/>
  <c r="I197" i="17"/>
  <c r="H197" i="17"/>
  <c r="L196" i="17"/>
  <c r="K196" i="17"/>
  <c r="J196" i="17"/>
  <c r="I196" i="17"/>
  <c r="H196" i="17"/>
  <c r="L195" i="17"/>
  <c r="K195" i="17"/>
  <c r="J195" i="17"/>
  <c r="I195" i="17"/>
  <c r="H195" i="17"/>
  <c r="L194" i="17"/>
  <c r="K194" i="17"/>
  <c r="J194" i="17"/>
  <c r="I194" i="17"/>
  <c r="H194" i="17"/>
  <c r="L193" i="17"/>
  <c r="K193" i="17"/>
  <c r="J193" i="17"/>
  <c r="I193" i="17"/>
  <c r="H193" i="17"/>
  <c r="L192" i="17"/>
  <c r="K192" i="17"/>
  <c r="J192" i="17"/>
  <c r="I192" i="17"/>
  <c r="H192" i="17"/>
  <c r="L191" i="17"/>
  <c r="K191" i="17"/>
  <c r="J191" i="17"/>
  <c r="I191" i="17"/>
  <c r="H191" i="17"/>
  <c r="L190" i="17"/>
  <c r="K190" i="17"/>
  <c r="J190" i="17"/>
  <c r="I190" i="17"/>
  <c r="H190" i="17"/>
  <c r="L189" i="17"/>
  <c r="K189" i="17"/>
  <c r="J189" i="17"/>
  <c r="I189" i="17"/>
  <c r="H189" i="17"/>
  <c r="L188" i="17"/>
  <c r="K188" i="17"/>
  <c r="J188" i="17"/>
  <c r="I188" i="17"/>
  <c r="H188" i="17"/>
  <c r="L187" i="17"/>
  <c r="K187" i="17"/>
  <c r="J187" i="17"/>
  <c r="I187" i="17"/>
  <c r="H187" i="17"/>
  <c r="L186" i="17"/>
  <c r="K186" i="17"/>
  <c r="J186" i="17"/>
  <c r="I186" i="17"/>
  <c r="H186" i="17"/>
  <c r="L185" i="17"/>
  <c r="K185" i="17"/>
  <c r="J185" i="17"/>
  <c r="I185" i="17"/>
  <c r="H185" i="17"/>
  <c r="L184" i="17"/>
  <c r="K184" i="17"/>
  <c r="J184" i="17"/>
  <c r="I184" i="17"/>
  <c r="H184" i="17"/>
  <c r="L183" i="17"/>
  <c r="K183" i="17"/>
  <c r="J183" i="17"/>
  <c r="I183" i="17"/>
  <c r="H183" i="17"/>
  <c r="L182" i="17"/>
  <c r="K182" i="17"/>
  <c r="J182" i="17"/>
  <c r="I182" i="17"/>
  <c r="H182" i="17"/>
  <c r="L181" i="17"/>
  <c r="K181" i="17"/>
  <c r="J181" i="17"/>
  <c r="I181" i="17"/>
  <c r="H181" i="17"/>
  <c r="L180" i="17"/>
  <c r="K180" i="17"/>
  <c r="J180" i="17"/>
  <c r="I180" i="17"/>
  <c r="H180" i="17"/>
  <c r="L179" i="17"/>
  <c r="K179" i="17"/>
  <c r="J179" i="17"/>
  <c r="I179" i="17"/>
  <c r="H179" i="17"/>
  <c r="L178" i="17"/>
  <c r="K178" i="17"/>
  <c r="J178" i="17"/>
  <c r="I178" i="17"/>
  <c r="H178" i="17"/>
  <c r="L177" i="17"/>
  <c r="K177" i="17"/>
  <c r="J177" i="17"/>
  <c r="I177" i="17"/>
  <c r="H177" i="17"/>
  <c r="L176" i="17"/>
  <c r="K176" i="17"/>
  <c r="J176" i="17"/>
  <c r="I176" i="17"/>
  <c r="H176" i="17"/>
  <c r="L175" i="17"/>
  <c r="K175" i="17"/>
  <c r="J175" i="17"/>
  <c r="I175" i="17"/>
  <c r="H175" i="17"/>
  <c r="L174" i="17"/>
  <c r="K174" i="17"/>
  <c r="J174" i="17"/>
  <c r="I174" i="17"/>
  <c r="H174" i="17"/>
  <c r="L173" i="17"/>
  <c r="K173" i="17"/>
  <c r="J173" i="17"/>
  <c r="I173" i="17"/>
  <c r="H173" i="17"/>
  <c r="L172" i="17"/>
  <c r="K172" i="17"/>
  <c r="J172" i="17"/>
  <c r="I172" i="17"/>
  <c r="H172" i="17"/>
  <c r="L171" i="17"/>
  <c r="K171" i="17"/>
  <c r="J171" i="17"/>
  <c r="I171" i="17"/>
  <c r="H171" i="17"/>
  <c r="L170" i="17"/>
  <c r="K170" i="17"/>
  <c r="J170" i="17"/>
  <c r="I170" i="17"/>
  <c r="H170" i="17"/>
  <c r="L169" i="17"/>
  <c r="K169" i="17"/>
  <c r="J169" i="17"/>
  <c r="I169" i="17"/>
  <c r="H169" i="17"/>
  <c r="L168" i="17"/>
  <c r="K168" i="17"/>
  <c r="J168" i="17"/>
  <c r="I168" i="17"/>
  <c r="H168" i="17"/>
  <c r="L167" i="17"/>
  <c r="K167" i="17"/>
  <c r="J167" i="17"/>
  <c r="I167" i="17"/>
  <c r="H167" i="17"/>
  <c r="L166" i="17"/>
  <c r="K166" i="17"/>
  <c r="J166" i="17"/>
  <c r="I166" i="17"/>
  <c r="H166" i="17"/>
  <c r="L165" i="17"/>
  <c r="K165" i="17"/>
  <c r="J165" i="17"/>
  <c r="I165" i="17"/>
  <c r="H165" i="17"/>
  <c r="L164" i="17"/>
  <c r="K164" i="17"/>
  <c r="J164" i="17"/>
  <c r="I164" i="17"/>
  <c r="H164" i="17"/>
  <c r="L163" i="17"/>
  <c r="K163" i="17"/>
  <c r="J163" i="17"/>
  <c r="I163" i="17"/>
  <c r="H163" i="17"/>
  <c r="L162" i="17"/>
  <c r="K162" i="17"/>
  <c r="J162" i="17"/>
  <c r="I162" i="17"/>
  <c r="H162" i="17"/>
  <c r="L161" i="17"/>
  <c r="K161" i="17"/>
  <c r="J161" i="17"/>
  <c r="I161" i="17"/>
  <c r="H161" i="17"/>
  <c r="L160" i="17"/>
  <c r="K160" i="17"/>
  <c r="J160" i="17"/>
  <c r="I160" i="17"/>
  <c r="H160" i="17"/>
  <c r="L159" i="17"/>
  <c r="K159" i="17"/>
  <c r="J159" i="17"/>
  <c r="I159" i="17"/>
  <c r="H159" i="17"/>
  <c r="L158" i="17"/>
  <c r="K158" i="17"/>
  <c r="J158" i="17"/>
  <c r="I158" i="17"/>
  <c r="H158" i="17"/>
  <c r="L157" i="17"/>
  <c r="K157" i="17"/>
  <c r="J157" i="17"/>
  <c r="I157" i="17"/>
  <c r="H157" i="17"/>
  <c r="L156" i="17"/>
  <c r="K156" i="17"/>
  <c r="J156" i="17"/>
  <c r="I156" i="17"/>
  <c r="H156" i="17"/>
  <c r="L155" i="17"/>
  <c r="K155" i="17"/>
  <c r="J155" i="17"/>
  <c r="I155" i="17"/>
  <c r="H155" i="17"/>
  <c r="L154" i="17"/>
  <c r="K154" i="17"/>
  <c r="J154" i="17"/>
  <c r="I154" i="17"/>
  <c r="H154" i="17"/>
  <c r="L153" i="17"/>
  <c r="K153" i="17"/>
  <c r="J153" i="17"/>
  <c r="I153" i="17"/>
  <c r="H153" i="17"/>
  <c r="L152" i="17"/>
  <c r="K152" i="17"/>
  <c r="J152" i="17"/>
  <c r="I152" i="17"/>
  <c r="H152" i="17"/>
  <c r="L151" i="17"/>
  <c r="K151" i="17"/>
  <c r="J151" i="17"/>
  <c r="I151" i="17"/>
  <c r="H151" i="17"/>
  <c r="L150" i="17"/>
  <c r="K150" i="17"/>
  <c r="J150" i="17"/>
  <c r="I150" i="17"/>
  <c r="H150" i="17"/>
  <c r="L149" i="17"/>
  <c r="K149" i="17"/>
  <c r="J149" i="17"/>
  <c r="I149" i="17"/>
  <c r="H149" i="17"/>
  <c r="L148" i="17"/>
  <c r="K148" i="17"/>
  <c r="J148" i="17"/>
  <c r="I148" i="17"/>
  <c r="H148" i="17"/>
  <c r="L147" i="17"/>
  <c r="K147" i="17"/>
  <c r="J147" i="17"/>
  <c r="I147" i="17"/>
  <c r="H147" i="17"/>
  <c r="L146" i="17"/>
  <c r="K146" i="17"/>
  <c r="J146" i="17"/>
  <c r="I146" i="17"/>
  <c r="H146" i="17"/>
  <c r="L145" i="17"/>
  <c r="K145" i="17"/>
  <c r="J145" i="17"/>
  <c r="I145" i="17"/>
  <c r="H145" i="17"/>
  <c r="L144" i="17"/>
  <c r="K144" i="17"/>
  <c r="J144" i="17"/>
  <c r="I144" i="17"/>
  <c r="H144" i="17"/>
  <c r="L143" i="17"/>
  <c r="K143" i="17"/>
  <c r="J143" i="17"/>
  <c r="I143" i="17"/>
  <c r="H143" i="17"/>
  <c r="L142" i="17"/>
  <c r="K142" i="17"/>
  <c r="J142" i="17"/>
  <c r="I142" i="17"/>
  <c r="H142" i="17"/>
  <c r="L141" i="17"/>
  <c r="K141" i="17"/>
  <c r="J141" i="17"/>
  <c r="I141" i="17"/>
  <c r="H141" i="17"/>
  <c r="L140" i="17"/>
  <c r="K140" i="17"/>
  <c r="J140" i="17"/>
  <c r="I140" i="17"/>
  <c r="H140" i="17"/>
  <c r="L139" i="17"/>
  <c r="K139" i="17"/>
  <c r="J139" i="17"/>
  <c r="I139" i="17"/>
  <c r="H139" i="17"/>
  <c r="L138" i="17"/>
  <c r="K138" i="17"/>
  <c r="J138" i="17"/>
  <c r="I138" i="17"/>
  <c r="H138" i="17"/>
  <c r="L137" i="17"/>
  <c r="K137" i="17"/>
  <c r="J137" i="17"/>
  <c r="I137" i="17"/>
  <c r="H137" i="17"/>
  <c r="L136" i="17"/>
  <c r="K136" i="17"/>
  <c r="J136" i="17"/>
  <c r="I136" i="17"/>
  <c r="H136" i="17"/>
  <c r="L135" i="17"/>
  <c r="K135" i="17"/>
  <c r="J135" i="17"/>
  <c r="I135" i="17"/>
  <c r="H135" i="17"/>
  <c r="L134" i="17"/>
  <c r="K134" i="17"/>
  <c r="J134" i="17"/>
  <c r="I134" i="17"/>
  <c r="H134" i="17"/>
  <c r="L133" i="17"/>
  <c r="K133" i="17"/>
  <c r="J133" i="17"/>
  <c r="I133" i="17"/>
  <c r="H133" i="17"/>
  <c r="L132" i="17"/>
  <c r="K132" i="17"/>
  <c r="J132" i="17"/>
  <c r="I132" i="17"/>
  <c r="H132" i="17"/>
  <c r="L131" i="17"/>
  <c r="K131" i="17"/>
  <c r="J131" i="17"/>
  <c r="I131" i="17"/>
  <c r="H131" i="17"/>
  <c r="L130" i="17"/>
  <c r="K130" i="17"/>
  <c r="J130" i="17"/>
  <c r="I130" i="17"/>
  <c r="H130" i="17"/>
  <c r="L129" i="17"/>
  <c r="K129" i="17"/>
  <c r="J129" i="17"/>
  <c r="I129" i="17"/>
  <c r="H129" i="17"/>
  <c r="L128" i="17"/>
  <c r="K128" i="17"/>
  <c r="J128" i="17"/>
  <c r="I128" i="17"/>
  <c r="H128" i="17"/>
  <c r="L127" i="17"/>
  <c r="K127" i="17"/>
  <c r="J127" i="17"/>
  <c r="I127" i="17"/>
  <c r="H127" i="17"/>
  <c r="L126" i="17"/>
  <c r="K126" i="17"/>
  <c r="J126" i="17"/>
  <c r="I126" i="17"/>
  <c r="H126" i="17"/>
  <c r="L125" i="17"/>
  <c r="K125" i="17"/>
  <c r="J125" i="17"/>
  <c r="I125" i="17"/>
  <c r="H125" i="17"/>
  <c r="L124" i="17"/>
  <c r="K124" i="17"/>
  <c r="J124" i="17"/>
  <c r="I124" i="17"/>
  <c r="H124" i="17"/>
  <c r="L123" i="17"/>
  <c r="K123" i="17"/>
  <c r="J123" i="17"/>
  <c r="I123" i="17"/>
  <c r="H123" i="17"/>
  <c r="L122" i="17"/>
  <c r="K122" i="17"/>
  <c r="J122" i="17"/>
  <c r="I122" i="17"/>
  <c r="H122" i="17"/>
  <c r="L121" i="17"/>
  <c r="K121" i="17"/>
  <c r="J121" i="17"/>
  <c r="I121" i="17"/>
  <c r="H121" i="17"/>
  <c r="L120" i="17"/>
  <c r="K120" i="17"/>
  <c r="J120" i="17"/>
  <c r="I120" i="17"/>
  <c r="H120" i="17"/>
  <c r="L119" i="17"/>
  <c r="K119" i="17"/>
  <c r="J119" i="17"/>
  <c r="I119" i="17"/>
  <c r="H119" i="17"/>
  <c r="L118" i="17"/>
  <c r="K118" i="17"/>
  <c r="J118" i="17"/>
  <c r="I118" i="17"/>
  <c r="H118" i="17"/>
  <c r="L117" i="17"/>
  <c r="K117" i="17"/>
  <c r="J117" i="17"/>
  <c r="I117" i="17"/>
  <c r="H117" i="17"/>
  <c r="L116" i="17"/>
  <c r="K116" i="17"/>
  <c r="J116" i="17"/>
  <c r="I116" i="17"/>
  <c r="H116" i="17"/>
  <c r="L115" i="17"/>
  <c r="K115" i="17"/>
  <c r="J115" i="17"/>
  <c r="I115" i="17"/>
  <c r="H115" i="17"/>
  <c r="L114" i="17"/>
  <c r="K114" i="17"/>
  <c r="J114" i="17"/>
  <c r="I114" i="17"/>
  <c r="H114" i="17"/>
  <c r="L113" i="17"/>
  <c r="K113" i="17"/>
  <c r="J113" i="17"/>
  <c r="I113" i="17"/>
  <c r="H113" i="17"/>
  <c r="L112" i="17"/>
  <c r="K112" i="17"/>
  <c r="J112" i="17"/>
  <c r="I112" i="17"/>
  <c r="H112" i="17"/>
  <c r="L111" i="17"/>
  <c r="K111" i="17"/>
  <c r="J111" i="17"/>
  <c r="I111" i="17"/>
  <c r="H111" i="17"/>
  <c r="L110" i="17"/>
  <c r="K110" i="17"/>
  <c r="J110" i="17"/>
  <c r="I110" i="17"/>
  <c r="H110" i="17"/>
  <c r="L109" i="17"/>
  <c r="K109" i="17"/>
  <c r="J109" i="17"/>
  <c r="I109" i="17"/>
  <c r="H109" i="17"/>
  <c r="L108" i="17"/>
  <c r="K108" i="17"/>
  <c r="J108" i="17"/>
  <c r="I108" i="17"/>
  <c r="H108" i="17"/>
  <c r="L107" i="17"/>
  <c r="K107" i="17"/>
  <c r="J107" i="17"/>
  <c r="I107" i="17"/>
  <c r="H107" i="17"/>
  <c r="L106" i="17"/>
  <c r="K106" i="17"/>
  <c r="J106" i="17"/>
  <c r="I106" i="17"/>
  <c r="H106" i="17"/>
  <c r="L105" i="17"/>
  <c r="K105" i="17"/>
  <c r="J105" i="17"/>
  <c r="I105" i="17"/>
  <c r="H105" i="17"/>
  <c r="L104" i="17"/>
  <c r="K104" i="17"/>
  <c r="J104" i="17"/>
  <c r="I104" i="17"/>
  <c r="H104" i="17"/>
  <c r="L103" i="17"/>
  <c r="K103" i="17"/>
  <c r="J103" i="17"/>
  <c r="I103" i="17"/>
  <c r="H103" i="17"/>
  <c r="L102" i="17"/>
  <c r="K102" i="17"/>
  <c r="J102" i="17"/>
  <c r="I102" i="17"/>
  <c r="H102" i="17"/>
  <c r="L101" i="17"/>
  <c r="K101" i="17"/>
  <c r="J101" i="17"/>
  <c r="I101" i="17"/>
  <c r="H101" i="17"/>
  <c r="L100" i="17"/>
  <c r="K100" i="17"/>
  <c r="J100" i="17"/>
  <c r="I100" i="17"/>
  <c r="H100" i="17"/>
  <c r="L99" i="17"/>
  <c r="K99" i="17"/>
  <c r="J99" i="17"/>
  <c r="I99" i="17"/>
  <c r="H99" i="17"/>
  <c r="L98" i="17"/>
  <c r="K98" i="17"/>
  <c r="J98" i="17"/>
  <c r="I98" i="17"/>
  <c r="H98" i="17"/>
  <c r="L97" i="17"/>
  <c r="K97" i="17"/>
  <c r="J97" i="17"/>
  <c r="I97" i="17"/>
  <c r="H97" i="17"/>
  <c r="L96" i="17"/>
  <c r="K96" i="17"/>
  <c r="J96" i="17"/>
  <c r="I96" i="17"/>
  <c r="H96" i="17"/>
  <c r="L95" i="17"/>
  <c r="K95" i="17"/>
  <c r="J95" i="17"/>
  <c r="I95" i="17"/>
  <c r="H95" i="17"/>
  <c r="L94" i="17"/>
  <c r="K94" i="17"/>
  <c r="J94" i="17"/>
  <c r="I94" i="17"/>
  <c r="H94" i="17"/>
  <c r="L93" i="17"/>
  <c r="K93" i="17"/>
  <c r="J93" i="17"/>
  <c r="I93" i="17"/>
  <c r="H93" i="17"/>
  <c r="L92" i="17"/>
  <c r="K92" i="17"/>
  <c r="J92" i="17"/>
  <c r="I92" i="17"/>
  <c r="H92" i="17"/>
  <c r="L91" i="17"/>
  <c r="K91" i="17"/>
  <c r="J91" i="17"/>
  <c r="I91" i="17"/>
  <c r="H91" i="17"/>
  <c r="L90" i="17"/>
  <c r="K90" i="17"/>
  <c r="J90" i="17"/>
  <c r="I90" i="17"/>
  <c r="H90" i="17"/>
  <c r="L89" i="17"/>
  <c r="K89" i="17"/>
  <c r="J89" i="17"/>
  <c r="I89" i="17"/>
  <c r="H89" i="17"/>
  <c r="L88" i="17"/>
  <c r="K88" i="17"/>
  <c r="J88" i="17"/>
  <c r="I88" i="17"/>
  <c r="H88" i="17"/>
  <c r="L87" i="17"/>
  <c r="K87" i="17"/>
  <c r="J87" i="17"/>
  <c r="I87" i="17"/>
  <c r="H87" i="17"/>
  <c r="L86" i="17"/>
  <c r="K86" i="17"/>
  <c r="J86" i="17"/>
  <c r="I86" i="17"/>
  <c r="H86" i="17"/>
  <c r="L85" i="17"/>
  <c r="K85" i="17"/>
  <c r="J85" i="17"/>
  <c r="I85" i="17"/>
  <c r="H85" i="17"/>
  <c r="L84" i="17"/>
  <c r="K84" i="17"/>
  <c r="J84" i="17"/>
  <c r="I84" i="17"/>
  <c r="H84" i="17"/>
  <c r="L83" i="17"/>
  <c r="K83" i="17"/>
  <c r="J83" i="17"/>
  <c r="I83" i="17"/>
  <c r="H83" i="17"/>
  <c r="L82" i="17"/>
  <c r="K82" i="17"/>
  <c r="J82" i="17"/>
  <c r="I82" i="17"/>
  <c r="H82" i="17"/>
  <c r="L81" i="17"/>
  <c r="K81" i="17"/>
  <c r="J81" i="17"/>
  <c r="I81" i="17"/>
  <c r="H81" i="17"/>
  <c r="L80" i="17"/>
  <c r="K80" i="17"/>
  <c r="J80" i="17"/>
  <c r="I80" i="17"/>
  <c r="H80" i="17"/>
  <c r="L79" i="17"/>
  <c r="K79" i="17"/>
  <c r="J79" i="17"/>
  <c r="I79" i="17"/>
  <c r="H79" i="17"/>
  <c r="L78" i="17"/>
  <c r="K78" i="17"/>
  <c r="J78" i="17"/>
  <c r="I78" i="17"/>
  <c r="H78" i="17"/>
  <c r="L77" i="17"/>
  <c r="K77" i="17"/>
  <c r="J77" i="17"/>
  <c r="I77" i="17"/>
  <c r="H77" i="17"/>
  <c r="L76" i="17"/>
  <c r="K76" i="17"/>
  <c r="J76" i="17"/>
  <c r="I76" i="17"/>
  <c r="H76" i="17"/>
  <c r="L75" i="17"/>
  <c r="K75" i="17"/>
  <c r="J75" i="17"/>
  <c r="I75" i="17"/>
  <c r="H75" i="17"/>
  <c r="L74" i="17"/>
  <c r="K74" i="17"/>
  <c r="J74" i="17"/>
  <c r="I74" i="17"/>
  <c r="H74" i="17"/>
  <c r="L73" i="17"/>
  <c r="K73" i="17"/>
  <c r="J73" i="17"/>
  <c r="I73" i="17"/>
  <c r="H73" i="17"/>
  <c r="L72" i="17"/>
  <c r="K72" i="17"/>
  <c r="J72" i="17"/>
  <c r="I72" i="17"/>
  <c r="H72" i="17"/>
  <c r="L71" i="17"/>
  <c r="K71" i="17"/>
  <c r="J71" i="17"/>
  <c r="I71" i="17"/>
  <c r="H71" i="17"/>
  <c r="L70" i="17"/>
  <c r="K70" i="17"/>
  <c r="J70" i="17"/>
  <c r="I70" i="17"/>
  <c r="H70" i="17"/>
  <c r="L69" i="17"/>
  <c r="K69" i="17"/>
  <c r="J69" i="17"/>
  <c r="I69" i="17"/>
  <c r="H69" i="17"/>
  <c r="L68" i="17"/>
  <c r="K68" i="17"/>
  <c r="J68" i="17"/>
  <c r="I68" i="17"/>
  <c r="H68" i="17"/>
  <c r="L67" i="17"/>
  <c r="K67" i="17"/>
  <c r="J67" i="17"/>
  <c r="I67" i="17"/>
  <c r="H67" i="17"/>
  <c r="L66" i="17"/>
  <c r="K66" i="17"/>
  <c r="J66" i="17"/>
  <c r="I66" i="17"/>
  <c r="H66" i="17"/>
  <c r="L65" i="17"/>
  <c r="K65" i="17"/>
  <c r="J65" i="17"/>
  <c r="I65" i="17"/>
  <c r="H65" i="17"/>
  <c r="L64" i="17"/>
  <c r="K64" i="17"/>
  <c r="J64" i="17"/>
  <c r="I64" i="17"/>
  <c r="H64" i="17"/>
  <c r="L63" i="17"/>
  <c r="K63" i="17"/>
  <c r="J63" i="17"/>
  <c r="I63" i="17"/>
  <c r="H63" i="17"/>
  <c r="L62" i="17"/>
  <c r="K62" i="17"/>
  <c r="J62" i="17"/>
  <c r="I62" i="17"/>
  <c r="H62" i="17"/>
  <c r="L61" i="17"/>
  <c r="K61" i="17"/>
  <c r="J61" i="17"/>
  <c r="I61" i="17"/>
  <c r="H61" i="17"/>
  <c r="L60" i="17"/>
  <c r="K60" i="17"/>
  <c r="J60" i="17"/>
  <c r="I60" i="17"/>
  <c r="H60" i="17"/>
  <c r="L59" i="17"/>
  <c r="K59" i="17"/>
  <c r="J59" i="17"/>
  <c r="I59" i="17"/>
  <c r="H59" i="17"/>
  <c r="L58" i="17"/>
  <c r="K58" i="17"/>
  <c r="J58" i="17"/>
  <c r="I58" i="17"/>
  <c r="H58" i="17"/>
  <c r="L57" i="17"/>
  <c r="K57" i="17"/>
  <c r="J57" i="17"/>
  <c r="I57" i="17"/>
  <c r="H57" i="17"/>
  <c r="L56" i="17"/>
  <c r="K56" i="17"/>
  <c r="J56" i="17"/>
  <c r="I56" i="17"/>
  <c r="H56" i="17"/>
  <c r="L55" i="17"/>
  <c r="K55" i="17"/>
  <c r="J55" i="17"/>
  <c r="I55" i="17"/>
  <c r="H55" i="17"/>
  <c r="L54" i="17"/>
  <c r="K54" i="17"/>
  <c r="J54" i="17"/>
  <c r="I54" i="17"/>
  <c r="H54" i="17"/>
  <c r="L53" i="17"/>
  <c r="K53" i="17"/>
  <c r="J53" i="17"/>
  <c r="I53" i="17"/>
  <c r="H53" i="17"/>
  <c r="L52" i="17"/>
  <c r="K52" i="17"/>
  <c r="J52" i="17"/>
  <c r="I52" i="17"/>
  <c r="H52" i="17"/>
  <c r="L51" i="17"/>
  <c r="K51" i="17"/>
  <c r="J51" i="17"/>
  <c r="I51" i="17"/>
  <c r="H51" i="17"/>
  <c r="L50" i="17"/>
  <c r="K50" i="17"/>
  <c r="J50" i="17"/>
  <c r="I50" i="17"/>
  <c r="H50" i="17"/>
  <c r="L49" i="17"/>
  <c r="K49" i="17"/>
  <c r="J49" i="17"/>
  <c r="I49" i="17"/>
  <c r="H49" i="17"/>
  <c r="L48" i="17"/>
  <c r="K48" i="17"/>
  <c r="J48" i="17"/>
  <c r="I48" i="17"/>
  <c r="H48" i="17"/>
  <c r="L47" i="17"/>
  <c r="K47" i="17"/>
  <c r="J47" i="17"/>
  <c r="I47" i="17"/>
  <c r="H47" i="17"/>
  <c r="L46" i="17"/>
  <c r="K46" i="17"/>
  <c r="J46" i="17"/>
  <c r="I46" i="17"/>
  <c r="H46" i="17"/>
  <c r="L45" i="17"/>
  <c r="K45" i="17"/>
  <c r="J45" i="17"/>
  <c r="I45" i="17"/>
  <c r="H45" i="17"/>
  <c r="L44" i="17"/>
  <c r="K44" i="17"/>
  <c r="J44" i="17"/>
  <c r="I44" i="17"/>
  <c r="H44" i="17"/>
  <c r="L43" i="17"/>
  <c r="K43" i="17"/>
  <c r="J43" i="17"/>
  <c r="I43" i="17"/>
  <c r="H43" i="17"/>
  <c r="L42" i="17"/>
  <c r="K42" i="17"/>
  <c r="J42" i="17"/>
  <c r="I42" i="17"/>
  <c r="H42" i="17"/>
  <c r="L41" i="17"/>
  <c r="K41" i="17"/>
  <c r="J41" i="17"/>
  <c r="I41" i="17"/>
  <c r="H41" i="17"/>
  <c r="L40" i="17"/>
  <c r="K40" i="17"/>
  <c r="J40" i="17"/>
  <c r="I40" i="17"/>
  <c r="H40" i="17"/>
  <c r="L39" i="17"/>
  <c r="K39" i="17"/>
  <c r="J39" i="17"/>
  <c r="I39" i="17"/>
  <c r="H39" i="17"/>
  <c r="L38" i="17"/>
  <c r="K38" i="17"/>
  <c r="J38" i="17"/>
  <c r="I38" i="17"/>
  <c r="H38" i="17"/>
  <c r="L37" i="17"/>
  <c r="K37" i="17"/>
  <c r="J37" i="17"/>
  <c r="I37" i="17"/>
  <c r="H37" i="17"/>
  <c r="L36" i="17"/>
  <c r="K36" i="17"/>
  <c r="J36" i="17"/>
  <c r="I36" i="17"/>
  <c r="H36" i="17"/>
  <c r="L35" i="17"/>
  <c r="K35" i="17"/>
  <c r="J35" i="17"/>
  <c r="I35" i="17"/>
  <c r="H35" i="17"/>
  <c r="L34" i="17"/>
  <c r="K34" i="17"/>
  <c r="J34" i="17"/>
  <c r="I34" i="17"/>
  <c r="H34" i="17"/>
  <c r="L33" i="17"/>
  <c r="K33" i="17"/>
  <c r="J33" i="17"/>
  <c r="I33" i="17"/>
  <c r="H33" i="17"/>
  <c r="L32" i="17"/>
  <c r="K32" i="17"/>
  <c r="J32" i="17"/>
  <c r="I32" i="17"/>
  <c r="H32" i="17"/>
  <c r="L31" i="17"/>
  <c r="K31" i="17"/>
  <c r="J31" i="17"/>
  <c r="I31" i="17"/>
  <c r="H31" i="17"/>
  <c r="L30" i="17"/>
  <c r="K30" i="17"/>
  <c r="J30" i="17"/>
  <c r="I30" i="17"/>
  <c r="H30" i="17"/>
  <c r="L29" i="17"/>
  <c r="K29" i="17"/>
  <c r="J29" i="17"/>
  <c r="I29" i="17"/>
  <c r="H29" i="17"/>
  <c r="L28" i="17"/>
  <c r="K28" i="17"/>
  <c r="J28" i="17"/>
  <c r="I28" i="17"/>
  <c r="H28" i="17"/>
  <c r="L27" i="17"/>
  <c r="K27" i="17"/>
  <c r="J27" i="17"/>
  <c r="I27" i="17"/>
  <c r="H27" i="17"/>
  <c r="L26" i="17"/>
  <c r="K26" i="17"/>
  <c r="J26" i="17"/>
  <c r="I26" i="17"/>
  <c r="H26" i="17"/>
  <c r="L25" i="17"/>
  <c r="K25" i="17"/>
  <c r="J25" i="17"/>
  <c r="I25" i="17"/>
  <c r="H25" i="17"/>
  <c r="L24" i="17"/>
  <c r="K24" i="17"/>
  <c r="J24" i="17"/>
  <c r="I24" i="17"/>
  <c r="H24" i="17"/>
  <c r="L23" i="17"/>
  <c r="K23" i="17"/>
  <c r="J23" i="17"/>
  <c r="I23" i="17"/>
  <c r="H23" i="17"/>
  <c r="L22" i="17"/>
  <c r="K22" i="17"/>
  <c r="J22" i="17"/>
  <c r="I22" i="17"/>
  <c r="H22" i="17"/>
  <c r="L21" i="17"/>
  <c r="K21" i="17"/>
  <c r="J21" i="17"/>
  <c r="I21" i="17"/>
  <c r="H21" i="17"/>
  <c r="L20" i="17"/>
  <c r="K20" i="17"/>
  <c r="J20" i="17"/>
  <c r="I20" i="17"/>
  <c r="H20" i="17"/>
  <c r="L19" i="17"/>
  <c r="K19" i="17"/>
  <c r="J19" i="17"/>
  <c r="I19" i="17"/>
  <c r="H19" i="17"/>
  <c r="L18" i="17"/>
  <c r="K18" i="17"/>
  <c r="J18" i="17"/>
  <c r="I18" i="17"/>
  <c r="H18" i="17"/>
  <c r="L17" i="17"/>
  <c r="K17" i="17"/>
  <c r="J17" i="17"/>
  <c r="I17" i="17"/>
  <c r="H17" i="17"/>
  <c r="L16" i="17"/>
  <c r="K16" i="17"/>
  <c r="J16" i="17"/>
  <c r="I16" i="17"/>
  <c r="H16" i="17"/>
  <c r="L15" i="17"/>
  <c r="K15" i="17"/>
  <c r="J15" i="17"/>
  <c r="I15" i="17"/>
  <c r="H15" i="17"/>
  <c r="L14" i="17"/>
  <c r="K14" i="17"/>
  <c r="J14" i="17"/>
  <c r="I14" i="17"/>
  <c r="H14" i="17"/>
  <c r="L13" i="17"/>
  <c r="K13" i="17"/>
  <c r="J13" i="17"/>
  <c r="I13" i="17"/>
  <c r="H13" i="17"/>
  <c r="L12" i="17"/>
  <c r="K12" i="17"/>
  <c r="J12" i="17"/>
  <c r="I12" i="17"/>
  <c r="H12" i="17"/>
  <c r="L11" i="17"/>
  <c r="K11" i="17"/>
  <c r="J11" i="17"/>
  <c r="I11" i="17"/>
  <c r="H11" i="17"/>
  <c r="L10" i="17"/>
  <c r="K10" i="17"/>
  <c r="J10" i="17"/>
  <c r="I10" i="17"/>
  <c r="H10" i="17"/>
  <c r="L9" i="17"/>
  <c r="K9" i="17"/>
  <c r="J9" i="17"/>
  <c r="I9" i="17"/>
  <c r="H9" i="17"/>
  <c r="L8" i="17"/>
  <c r="K8" i="17"/>
  <c r="J8" i="17"/>
  <c r="I8" i="17"/>
  <c r="H8" i="17"/>
  <c r="L7" i="17"/>
  <c r="K7" i="17"/>
  <c r="J7" i="17"/>
  <c r="I7" i="17"/>
  <c r="H7" i="17"/>
  <c r="L6" i="17"/>
  <c r="K6" i="17"/>
  <c r="J6" i="17"/>
  <c r="I6" i="17"/>
  <c r="H6" i="17"/>
  <c r="K3" i="17"/>
  <c r="I3" i="17"/>
  <c r="I2" i="17"/>
  <c r="I1" i="17"/>
  <c r="C46" i="8"/>
  <c r="D46" i="8"/>
  <c r="E46" i="8"/>
  <c r="F46" i="8"/>
  <c r="G46" i="8"/>
  <c r="H46" i="8"/>
  <c r="I46" i="8"/>
  <c r="J46" i="8"/>
  <c r="K46" i="8"/>
  <c r="L46" i="8"/>
  <c r="M46" i="8"/>
  <c r="N46" i="8"/>
  <c r="O46" i="8"/>
  <c r="P46" i="8"/>
  <c r="Q46" i="8"/>
  <c r="L17" i="9"/>
  <c r="M17" i="9"/>
  <c r="K17" i="9"/>
  <c r="L16" i="9"/>
  <c r="M16" i="9"/>
  <c r="N16" i="9"/>
  <c r="O16" i="9"/>
  <c r="K16" i="9"/>
  <c r="M57" i="8" l="1"/>
  <c r="E61" i="8"/>
  <c r="F61" i="8"/>
  <c r="D61" i="8"/>
  <c r="P17" i="9"/>
  <c r="R17" i="9"/>
  <c r="N57" i="8" l="1"/>
  <c r="G61" i="8"/>
  <c r="O57" i="8" l="1"/>
  <c r="H61" i="8"/>
  <c r="I61" i="8"/>
  <c r="H46" i="16"/>
  <c r="H45" i="16"/>
  <c r="H44" i="16"/>
  <c r="H43" i="16"/>
  <c r="H42" i="16"/>
  <c r="H41" i="16"/>
  <c r="H40" i="16"/>
  <c r="H39" i="16"/>
  <c r="O38" i="16"/>
  <c r="N38" i="16"/>
  <c r="M38" i="16"/>
  <c r="L38" i="16"/>
  <c r="H38" i="16"/>
  <c r="P38" i="16"/>
  <c r="O37" i="16"/>
  <c r="N37" i="16"/>
  <c r="M37" i="16"/>
  <c r="L37" i="16"/>
  <c r="H37" i="16"/>
  <c r="O36" i="16"/>
  <c r="N36" i="16"/>
  <c r="M36" i="16"/>
  <c r="L36" i="16"/>
  <c r="H36" i="16"/>
  <c r="P36" i="16"/>
  <c r="O35" i="16"/>
  <c r="N35" i="16"/>
  <c r="M35" i="16"/>
  <c r="L35" i="16"/>
  <c r="H35" i="16"/>
  <c r="P35" i="16"/>
  <c r="O34" i="16"/>
  <c r="N34" i="16"/>
  <c r="M34" i="16"/>
  <c r="L34" i="16"/>
  <c r="H34" i="16"/>
  <c r="P34" i="16"/>
  <c r="O33" i="16"/>
  <c r="N33" i="16"/>
  <c r="M33" i="16"/>
  <c r="L33" i="16"/>
  <c r="H33" i="16"/>
  <c r="P33" i="16"/>
  <c r="O32" i="16"/>
  <c r="N32" i="16"/>
  <c r="M32" i="16"/>
  <c r="L32" i="16"/>
  <c r="H32" i="16"/>
  <c r="P32" i="16"/>
  <c r="O31" i="16"/>
  <c r="N31" i="16"/>
  <c r="M31" i="16"/>
  <c r="L31" i="16"/>
  <c r="H31" i="16"/>
  <c r="P31" i="16"/>
  <c r="O30" i="16"/>
  <c r="N30" i="16"/>
  <c r="M30" i="16"/>
  <c r="L30" i="16"/>
  <c r="H30" i="16"/>
  <c r="P30" i="16"/>
  <c r="O29" i="16"/>
  <c r="N29" i="16"/>
  <c r="M29" i="16"/>
  <c r="L29" i="16"/>
  <c r="H29" i="16"/>
  <c r="O28" i="16"/>
  <c r="N28" i="16"/>
  <c r="M28" i="16"/>
  <c r="L28" i="16"/>
  <c r="H28" i="16"/>
  <c r="P28" i="16"/>
  <c r="O27" i="16"/>
  <c r="N27" i="16"/>
  <c r="M27" i="16"/>
  <c r="L27" i="16"/>
  <c r="H27" i="16"/>
  <c r="P27" i="16"/>
  <c r="O26" i="16"/>
  <c r="N26" i="16"/>
  <c r="M26" i="16"/>
  <c r="L26" i="16"/>
  <c r="H26" i="16"/>
  <c r="P26" i="16"/>
  <c r="O25" i="16"/>
  <c r="N25" i="16"/>
  <c r="M25" i="16"/>
  <c r="L25" i="16"/>
  <c r="H25" i="16"/>
  <c r="P25" i="16"/>
  <c r="O24" i="16"/>
  <c r="N24" i="16"/>
  <c r="M24" i="16"/>
  <c r="L24" i="16"/>
  <c r="H24" i="16"/>
  <c r="P24" i="16"/>
  <c r="P23" i="16"/>
  <c r="O23" i="16"/>
  <c r="N23" i="16"/>
  <c r="M23" i="16"/>
  <c r="L23" i="16"/>
  <c r="L20" i="16"/>
  <c r="K20" i="16"/>
  <c r="J20" i="16"/>
  <c r="H20" i="16"/>
  <c r="O17" i="9"/>
  <c r="S17" i="9" s="1"/>
  <c r="L19" i="16"/>
  <c r="K19" i="16"/>
  <c r="J19" i="16"/>
  <c r="H19" i="16"/>
  <c r="M19" i="16"/>
  <c r="L18" i="16"/>
  <c r="K18" i="16"/>
  <c r="J18" i="16"/>
  <c r="H18" i="16"/>
  <c r="M18" i="16"/>
  <c r="L17" i="16"/>
  <c r="K17" i="16"/>
  <c r="J17" i="16"/>
  <c r="H17" i="16"/>
  <c r="M17" i="16"/>
  <c r="L16" i="16"/>
  <c r="K16" i="16"/>
  <c r="J16" i="16"/>
  <c r="H16" i="16"/>
  <c r="M16" i="16"/>
  <c r="L15" i="16"/>
  <c r="K15" i="16"/>
  <c r="J15" i="16"/>
  <c r="H15" i="16"/>
  <c r="M15" i="16"/>
  <c r="L14" i="16"/>
  <c r="K14" i="16"/>
  <c r="J14" i="16"/>
  <c r="H14" i="16"/>
  <c r="M14" i="16"/>
  <c r="L13" i="16"/>
  <c r="K13" i="16"/>
  <c r="J13" i="16"/>
  <c r="H13" i="16"/>
  <c r="M13" i="16"/>
  <c r="L12" i="16"/>
  <c r="K12" i="16"/>
  <c r="J12" i="16"/>
  <c r="H12" i="16"/>
  <c r="M12" i="16"/>
  <c r="L11" i="16"/>
  <c r="K11" i="16"/>
  <c r="J11" i="16"/>
  <c r="H11" i="16"/>
  <c r="M11" i="16"/>
  <c r="L10" i="16"/>
  <c r="K10" i="16"/>
  <c r="J10" i="16"/>
  <c r="H10" i="16"/>
  <c r="M10" i="16"/>
  <c r="L9" i="16"/>
  <c r="K9" i="16"/>
  <c r="J9" i="16"/>
  <c r="H9" i="16"/>
  <c r="M9" i="16"/>
  <c r="L8" i="16"/>
  <c r="K8" i="16"/>
  <c r="J8" i="16"/>
  <c r="H8" i="16"/>
  <c r="M8" i="16"/>
  <c r="L7" i="16"/>
  <c r="K7" i="16"/>
  <c r="J7" i="16"/>
  <c r="H7" i="16"/>
  <c r="M7" i="16"/>
  <c r="L6" i="16"/>
  <c r="K6" i="16"/>
  <c r="J6" i="16"/>
  <c r="H6" i="16"/>
  <c r="M6" i="16"/>
  <c r="L5" i="16"/>
  <c r="K5" i="16"/>
  <c r="J5" i="16"/>
  <c r="H5" i="16"/>
  <c r="M5" i="16"/>
  <c r="M4" i="16"/>
  <c r="L4" i="16"/>
  <c r="K4" i="16"/>
  <c r="J4" i="16"/>
  <c r="S2" i="16"/>
  <c r="A2" i="16"/>
  <c r="A1" i="16"/>
  <c r="S1" i="16" l="1"/>
  <c r="K2" i="17"/>
  <c r="K2" i="13" s="1"/>
  <c r="P57" i="8"/>
  <c r="M20" i="16"/>
  <c r="N17" i="9"/>
  <c r="Q17" i="9"/>
  <c r="P29" i="16"/>
  <c r="P37" i="16"/>
  <c r="L1286" i="15"/>
  <c r="K1286" i="15"/>
  <c r="J1286" i="15"/>
  <c r="I1286" i="15"/>
  <c r="H1286" i="15"/>
  <c r="L1285" i="15"/>
  <c r="K1285" i="15"/>
  <c r="J1285" i="15"/>
  <c r="I1285" i="15"/>
  <c r="H1285" i="15"/>
  <c r="L1284" i="15"/>
  <c r="K1284" i="15"/>
  <c r="J1284" i="15"/>
  <c r="I1284" i="15"/>
  <c r="H1284" i="15"/>
  <c r="L1283" i="15"/>
  <c r="K1283" i="15"/>
  <c r="J1283" i="15"/>
  <c r="I1283" i="15"/>
  <c r="H1283" i="15"/>
  <c r="L1282" i="15"/>
  <c r="K1282" i="15"/>
  <c r="J1282" i="15"/>
  <c r="I1282" i="15"/>
  <c r="H1282" i="15"/>
  <c r="L1281" i="15"/>
  <c r="K1281" i="15"/>
  <c r="J1281" i="15"/>
  <c r="I1281" i="15"/>
  <c r="H1281" i="15"/>
  <c r="L1280" i="15"/>
  <c r="K1280" i="15"/>
  <c r="J1280" i="15"/>
  <c r="I1280" i="15"/>
  <c r="H1280" i="15"/>
  <c r="L1279" i="15"/>
  <c r="K1279" i="15"/>
  <c r="J1279" i="15"/>
  <c r="I1279" i="15"/>
  <c r="H1279" i="15"/>
  <c r="L1278" i="15"/>
  <c r="K1278" i="15"/>
  <c r="J1278" i="15"/>
  <c r="I1278" i="15"/>
  <c r="H1278" i="15"/>
  <c r="L1277" i="15"/>
  <c r="K1277" i="15"/>
  <c r="J1277" i="15"/>
  <c r="I1277" i="15"/>
  <c r="H1277" i="15"/>
  <c r="L1276" i="15"/>
  <c r="K1276" i="15"/>
  <c r="J1276" i="15"/>
  <c r="I1276" i="15"/>
  <c r="H1276" i="15"/>
  <c r="L1275" i="15"/>
  <c r="K1275" i="15"/>
  <c r="J1275" i="15"/>
  <c r="I1275" i="15"/>
  <c r="H1275" i="15"/>
  <c r="L1274" i="15"/>
  <c r="K1274" i="15"/>
  <c r="J1274" i="15"/>
  <c r="I1274" i="15"/>
  <c r="H1274" i="15"/>
  <c r="L1273" i="15"/>
  <c r="K1273" i="15"/>
  <c r="J1273" i="15"/>
  <c r="I1273" i="15"/>
  <c r="H1273" i="15"/>
  <c r="L1272" i="15"/>
  <c r="K1272" i="15"/>
  <c r="J1272" i="15"/>
  <c r="I1272" i="15"/>
  <c r="H1272" i="15"/>
  <c r="L1271" i="15"/>
  <c r="K1271" i="15"/>
  <c r="J1271" i="15"/>
  <c r="I1271" i="15"/>
  <c r="H1271" i="15"/>
  <c r="L1270" i="15"/>
  <c r="K1270" i="15"/>
  <c r="J1270" i="15"/>
  <c r="I1270" i="15"/>
  <c r="H1270" i="15"/>
  <c r="L1269" i="15"/>
  <c r="K1269" i="15"/>
  <c r="J1269" i="15"/>
  <c r="I1269" i="15"/>
  <c r="H1269" i="15"/>
  <c r="L1268" i="15"/>
  <c r="K1268" i="15"/>
  <c r="J1268" i="15"/>
  <c r="I1268" i="15"/>
  <c r="H1268" i="15"/>
  <c r="L1267" i="15"/>
  <c r="K1267" i="15"/>
  <c r="J1267" i="15"/>
  <c r="I1267" i="15"/>
  <c r="H1267" i="15"/>
  <c r="L1266" i="15"/>
  <c r="K1266" i="15"/>
  <c r="J1266" i="15"/>
  <c r="I1266" i="15"/>
  <c r="H1266" i="15"/>
  <c r="L1265" i="15"/>
  <c r="K1265" i="15"/>
  <c r="J1265" i="15"/>
  <c r="I1265" i="15"/>
  <c r="H1265" i="15"/>
  <c r="L1264" i="15"/>
  <c r="K1264" i="15"/>
  <c r="J1264" i="15"/>
  <c r="I1264" i="15"/>
  <c r="H1264" i="15"/>
  <c r="L1263" i="15"/>
  <c r="K1263" i="15"/>
  <c r="J1263" i="15"/>
  <c r="I1263" i="15"/>
  <c r="H1263" i="15"/>
  <c r="L1262" i="15"/>
  <c r="K1262" i="15"/>
  <c r="J1262" i="15"/>
  <c r="I1262" i="15"/>
  <c r="H1262" i="15"/>
  <c r="L1261" i="15"/>
  <c r="K1261" i="15"/>
  <c r="J1261" i="15"/>
  <c r="I1261" i="15"/>
  <c r="H1261" i="15"/>
  <c r="L1260" i="15"/>
  <c r="K1260" i="15"/>
  <c r="J1260" i="15"/>
  <c r="I1260" i="15"/>
  <c r="H1260" i="15"/>
  <c r="L1259" i="15"/>
  <c r="K1259" i="15"/>
  <c r="J1259" i="15"/>
  <c r="I1259" i="15"/>
  <c r="H1259" i="15"/>
  <c r="L1258" i="15"/>
  <c r="K1258" i="15"/>
  <c r="J1258" i="15"/>
  <c r="I1258" i="15"/>
  <c r="H1258" i="15"/>
  <c r="L1257" i="15"/>
  <c r="K1257" i="15"/>
  <c r="J1257" i="15"/>
  <c r="I1257" i="15"/>
  <c r="H1257" i="15"/>
  <c r="L1256" i="15"/>
  <c r="K1256" i="15"/>
  <c r="J1256" i="15"/>
  <c r="I1256" i="15"/>
  <c r="H1256" i="15"/>
  <c r="L1255" i="15"/>
  <c r="K1255" i="15"/>
  <c r="J1255" i="15"/>
  <c r="I1255" i="15"/>
  <c r="H1255" i="15"/>
  <c r="L1254" i="15"/>
  <c r="K1254" i="15"/>
  <c r="J1254" i="15"/>
  <c r="I1254" i="15"/>
  <c r="H1254" i="15"/>
  <c r="L1253" i="15"/>
  <c r="K1253" i="15"/>
  <c r="J1253" i="15"/>
  <c r="I1253" i="15"/>
  <c r="H1253" i="15"/>
  <c r="L1252" i="15"/>
  <c r="K1252" i="15"/>
  <c r="J1252" i="15"/>
  <c r="I1252" i="15"/>
  <c r="H1252" i="15"/>
  <c r="L1251" i="15"/>
  <c r="K1251" i="15"/>
  <c r="J1251" i="15"/>
  <c r="I1251" i="15"/>
  <c r="H1251" i="15"/>
  <c r="L1250" i="15"/>
  <c r="K1250" i="15"/>
  <c r="J1250" i="15"/>
  <c r="I1250" i="15"/>
  <c r="H1250" i="15"/>
  <c r="L1249" i="15"/>
  <c r="K1249" i="15"/>
  <c r="J1249" i="15"/>
  <c r="I1249" i="15"/>
  <c r="H1249" i="15"/>
  <c r="L1248" i="15"/>
  <c r="K1248" i="15"/>
  <c r="J1248" i="15"/>
  <c r="I1248" i="15"/>
  <c r="H1248" i="15"/>
  <c r="L1247" i="15"/>
  <c r="K1247" i="15"/>
  <c r="J1247" i="15"/>
  <c r="I1247" i="15"/>
  <c r="H1247" i="15"/>
  <c r="L1246" i="15"/>
  <c r="K1246" i="15"/>
  <c r="J1246" i="15"/>
  <c r="I1246" i="15"/>
  <c r="H1246" i="15"/>
  <c r="L1245" i="15"/>
  <c r="K1245" i="15"/>
  <c r="J1245" i="15"/>
  <c r="I1245" i="15"/>
  <c r="H1245" i="15"/>
  <c r="L1244" i="15"/>
  <c r="K1244" i="15"/>
  <c r="J1244" i="15"/>
  <c r="I1244" i="15"/>
  <c r="H1244" i="15"/>
  <c r="L1243" i="15"/>
  <c r="K1243" i="15"/>
  <c r="J1243" i="15"/>
  <c r="I1243" i="15"/>
  <c r="H1243" i="15"/>
  <c r="L1242" i="15"/>
  <c r="K1242" i="15"/>
  <c r="J1242" i="15"/>
  <c r="I1242" i="15"/>
  <c r="H1242" i="15"/>
  <c r="L1241" i="15"/>
  <c r="K1241" i="15"/>
  <c r="J1241" i="15"/>
  <c r="I1241" i="15"/>
  <c r="H1241" i="15"/>
  <c r="L1240" i="15"/>
  <c r="K1240" i="15"/>
  <c r="J1240" i="15"/>
  <c r="I1240" i="15"/>
  <c r="H1240" i="15"/>
  <c r="L1239" i="15"/>
  <c r="K1239" i="15"/>
  <c r="J1239" i="15"/>
  <c r="I1239" i="15"/>
  <c r="H1239" i="15"/>
  <c r="L1238" i="15"/>
  <c r="K1238" i="15"/>
  <c r="J1238" i="15"/>
  <c r="I1238" i="15"/>
  <c r="H1238" i="15"/>
  <c r="L1237" i="15"/>
  <c r="K1237" i="15"/>
  <c r="J1237" i="15"/>
  <c r="I1237" i="15"/>
  <c r="H1237" i="15"/>
  <c r="L1236" i="15"/>
  <c r="K1236" i="15"/>
  <c r="J1236" i="15"/>
  <c r="I1236" i="15"/>
  <c r="H1236" i="15"/>
  <c r="L1235" i="15"/>
  <c r="K1235" i="15"/>
  <c r="J1235" i="15"/>
  <c r="I1235" i="15"/>
  <c r="H1235" i="15"/>
  <c r="L1234" i="15"/>
  <c r="K1234" i="15"/>
  <c r="J1234" i="15"/>
  <c r="I1234" i="15"/>
  <c r="H1234" i="15"/>
  <c r="L1233" i="15"/>
  <c r="K1233" i="15"/>
  <c r="J1233" i="15"/>
  <c r="I1233" i="15"/>
  <c r="H1233" i="15"/>
  <c r="L1232" i="15"/>
  <c r="K1232" i="15"/>
  <c r="J1232" i="15"/>
  <c r="I1232" i="15"/>
  <c r="H1232" i="15"/>
  <c r="L1231" i="15"/>
  <c r="K1231" i="15"/>
  <c r="J1231" i="15"/>
  <c r="I1231" i="15"/>
  <c r="H1231" i="15"/>
  <c r="L1230" i="15"/>
  <c r="K1230" i="15"/>
  <c r="J1230" i="15"/>
  <c r="I1230" i="15"/>
  <c r="H1230" i="15"/>
  <c r="L1229" i="15"/>
  <c r="K1229" i="15"/>
  <c r="J1229" i="15"/>
  <c r="I1229" i="15"/>
  <c r="H1229" i="15"/>
  <c r="L1228" i="15"/>
  <c r="K1228" i="15"/>
  <c r="J1228" i="15"/>
  <c r="I1228" i="15"/>
  <c r="H1228" i="15"/>
  <c r="L1227" i="15"/>
  <c r="K1227" i="15"/>
  <c r="J1227" i="15"/>
  <c r="I1227" i="15"/>
  <c r="H1227" i="15"/>
  <c r="L1226" i="15"/>
  <c r="K1226" i="15"/>
  <c r="J1226" i="15"/>
  <c r="I1226" i="15"/>
  <c r="H1226" i="15"/>
  <c r="L1225" i="15"/>
  <c r="K1225" i="15"/>
  <c r="J1225" i="15"/>
  <c r="I1225" i="15"/>
  <c r="H1225" i="15"/>
  <c r="L1224" i="15"/>
  <c r="K1224" i="15"/>
  <c r="J1224" i="15"/>
  <c r="I1224" i="15"/>
  <c r="H1224" i="15"/>
  <c r="L1223" i="15"/>
  <c r="K1223" i="15"/>
  <c r="J1223" i="15"/>
  <c r="I1223" i="15"/>
  <c r="H1223" i="15"/>
  <c r="L1222" i="15"/>
  <c r="K1222" i="15"/>
  <c r="J1222" i="15"/>
  <c r="I1222" i="15"/>
  <c r="H1222" i="15"/>
  <c r="L1221" i="15"/>
  <c r="K1221" i="15"/>
  <c r="J1221" i="15"/>
  <c r="I1221" i="15"/>
  <c r="H1221" i="15"/>
  <c r="L1220" i="15"/>
  <c r="K1220" i="15"/>
  <c r="J1220" i="15"/>
  <c r="I1220" i="15"/>
  <c r="H1220" i="15"/>
  <c r="L1219" i="15"/>
  <c r="K1219" i="15"/>
  <c r="J1219" i="15"/>
  <c r="I1219" i="15"/>
  <c r="H1219" i="15"/>
  <c r="L1218" i="15"/>
  <c r="K1218" i="15"/>
  <c r="J1218" i="15"/>
  <c r="I1218" i="15"/>
  <c r="H1218" i="15"/>
  <c r="L1217" i="15"/>
  <c r="K1217" i="15"/>
  <c r="J1217" i="15"/>
  <c r="I1217" i="15"/>
  <c r="H1217" i="15"/>
  <c r="L1216" i="15"/>
  <c r="K1216" i="15"/>
  <c r="J1216" i="15"/>
  <c r="I1216" i="15"/>
  <c r="H1216" i="15"/>
  <c r="L1215" i="15"/>
  <c r="K1215" i="15"/>
  <c r="J1215" i="15"/>
  <c r="I1215" i="15"/>
  <c r="H1215" i="15"/>
  <c r="L1214" i="15"/>
  <c r="K1214" i="15"/>
  <c r="J1214" i="15"/>
  <c r="I1214" i="15"/>
  <c r="H1214" i="15"/>
  <c r="L1213" i="15"/>
  <c r="K1213" i="15"/>
  <c r="J1213" i="15"/>
  <c r="I1213" i="15"/>
  <c r="H1213" i="15"/>
  <c r="L1212" i="15"/>
  <c r="K1212" i="15"/>
  <c r="J1212" i="15"/>
  <c r="I1212" i="15"/>
  <c r="H1212" i="15"/>
  <c r="L1211" i="15"/>
  <c r="K1211" i="15"/>
  <c r="J1211" i="15"/>
  <c r="I1211" i="15"/>
  <c r="H1211" i="15"/>
  <c r="L1210" i="15"/>
  <c r="K1210" i="15"/>
  <c r="J1210" i="15"/>
  <c r="I1210" i="15"/>
  <c r="H1210" i="15"/>
  <c r="L1209" i="15"/>
  <c r="K1209" i="15"/>
  <c r="J1209" i="15"/>
  <c r="I1209" i="15"/>
  <c r="H1209" i="15"/>
  <c r="L1208" i="15"/>
  <c r="K1208" i="15"/>
  <c r="J1208" i="15"/>
  <c r="I1208" i="15"/>
  <c r="H1208" i="15"/>
  <c r="L1207" i="15"/>
  <c r="K1207" i="15"/>
  <c r="J1207" i="15"/>
  <c r="I1207" i="15"/>
  <c r="H1207" i="15"/>
  <c r="L1206" i="15"/>
  <c r="K1206" i="15"/>
  <c r="J1206" i="15"/>
  <c r="I1206" i="15"/>
  <c r="H1206" i="15"/>
  <c r="L1205" i="15"/>
  <c r="K1205" i="15"/>
  <c r="J1205" i="15"/>
  <c r="I1205" i="15"/>
  <c r="H1205" i="15"/>
  <c r="L1204" i="15"/>
  <c r="K1204" i="15"/>
  <c r="J1204" i="15"/>
  <c r="I1204" i="15"/>
  <c r="H1204" i="15"/>
  <c r="L1203" i="15"/>
  <c r="K1203" i="15"/>
  <c r="J1203" i="15"/>
  <c r="I1203" i="15"/>
  <c r="H1203" i="15"/>
  <c r="L1202" i="15"/>
  <c r="K1202" i="15"/>
  <c r="J1202" i="15"/>
  <c r="I1202" i="15"/>
  <c r="H1202" i="15"/>
  <c r="L1201" i="15"/>
  <c r="K1201" i="15"/>
  <c r="J1201" i="15"/>
  <c r="I1201" i="15"/>
  <c r="H1201" i="15"/>
  <c r="L1200" i="15"/>
  <c r="K1200" i="15"/>
  <c r="J1200" i="15"/>
  <c r="I1200" i="15"/>
  <c r="H1200" i="15"/>
  <c r="L1199" i="15"/>
  <c r="K1199" i="15"/>
  <c r="J1199" i="15"/>
  <c r="I1199" i="15"/>
  <c r="H1199" i="15"/>
  <c r="L1198" i="15"/>
  <c r="K1198" i="15"/>
  <c r="J1198" i="15"/>
  <c r="I1198" i="15"/>
  <c r="H1198" i="15"/>
  <c r="L1197" i="15"/>
  <c r="K1197" i="15"/>
  <c r="J1197" i="15"/>
  <c r="I1197" i="15"/>
  <c r="H1197" i="15"/>
  <c r="L1196" i="15"/>
  <c r="K1196" i="15"/>
  <c r="J1196" i="15"/>
  <c r="I1196" i="15"/>
  <c r="H1196" i="15"/>
  <c r="L1195" i="15"/>
  <c r="K1195" i="15"/>
  <c r="J1195" i="15"/>
  <c r="I1195" i="15"/>
  <c r="H1195" i="15"/>
  <c r="L1194" i="15"/>
  <c r="K1194" i="15"/>
  <c r="J1194" i="15"/>
  <c r="I1194" i="15"/>
  <c r="H1194" i="15"/>
  <c r="L1193" i="15"/>
  <c r="K1193" i="15"/>
  <c r="J1193" i="15"/>
  <c r="I1193" i="15"/>
  <c r="H1193" i="15"/>
  <c r="L1192" i="15"/>
  <c r="K1192" i="15"/>
  <c r="J1192" i="15"/>
  <c r="I1192" i="15"/>
  <c r="H1192" i="15"/>
  <c r="L1191" i="15"/>
  <c r="K1191" i="15"/>
  <c r="J1191" i="15"/>
  <c r="I1191" i="15"/>
  <c r="H1191" i="15"/>
  <c r="L1190" i="15"/>
  <c r="K1190" i="15"/>
  <c r="J1190" i="15"/>
  <c r="I1190" i="15"/>
  <c r="H1190" i="15"/>
  <c r="L1189" i="15"/>
  <c r="K1189" i="15"/>
  <c r="J1189" i="15"/>
  <c r="I1189" i="15"/>
  <c r="H1189" i="15"/>
  <c r="L1188" i="15"/>
  <c r="K1188" i="15"/>
  <c r="J1188" i="15"/>
  <c r="I1188" i="15"/>
  <c r="H1188" i="15"/>
  <c r="L1187" i="15"/>
  <c r="K1187" i="15"/>
  <c r="J1187" i="15"/>
  <c r="I1187" i="15"/>
  <c r="H1187" i="15"/>
  <c r="L1186" i="15"/>
  <c r="K1186" i="15"/>
  <c r="J1186" i="15"/>
  <c r="I1186" i="15"/>
  <c r="H1186" i="15"/>
  <c r="L1185" i="15"/>
  <c r="K1185" i="15"/>
  <c r="J1185" i="15"/>
  <c r="I1185" i="15"/>
  <c r="H1185" i="15"/>
  <c r="L1184" i="15"/>
  <c r="K1184" i="15"/>
  <c r="J1184" i="15"/>
  <c r="I1184" i="15"/>
  <c r="H1184" i="15"/>
  <c r="L1183" i="15"/>
  <c r="K1183" i="15"/>
  <c r="J1183" i="15"/>
  <c r="I1183" i="15"/>
  <c r="H1183" i="15"/>
  <c r="L1182" i="15"/>
  <c r="K1182" i="15"/>
  <c r="J1182" i="15"/>
  <c r="I1182" i="15"/>
  <c r="H1182" i="15"/>
  <c r="L1181" i="15"/>
  <c r="K1181" i="15"/>
  <c r="J1181" i="15"/>
  <c r="I1181" i="15"/>
  <c r="H1181" i="15"/>
  <c r="L1180" i="15"/>
  <c r="K1180" i="15"/>
  <c r="J1180" i="15"/>
  <c r="I1180" i="15"/>
  <c r="H1180" i="15"/>
  <c r="L1179" i="15"/>
  <c r="K1179" i="15"/>
  <c r="J1179" i="15"/>
  <c r="I1179" i="15"/>
  <c r="H1179" i="15"/>
  <c r="L1178" i="15"/>
  <c r="K1178" i="15"/>
  <c r="J1178" i="15"/>
  <c r="I1178" i="15"/>
  <c r="H1178" i="15"/>
  <c r="L1177" i="15"/>
  <c r="K1177" i="15"/>
  <c r="J1177" i="15"/>
  <c r="I1177" i="15"/>
  <c r="H1177" i="15"/>
  <c r="L1176" i="15"/>
  <c r="K1176" i="15"/>
  <c r="J1176" i="15"/>
  <c r="I1176" i="15"/>
  <c r="H1176" i="15"/>
  <c r="L1175" i="15"/>
  <c r="K1175" i="15"/>
  <c r="J1175" i="15"/>
  <c r="I1175" i="15"/>
  <c r="H1175" i="15"/>
  <c r="L1174" i="15"/>
  <c r="K1174" i="15"/>
  <c r="J1174" i="15"/>
  <c r="I1174" i="15"/>
  <c r="H1174" i="15"/>
  <c r="L1173" i="15"/>
  <c r="K1173" i="15"/>
  <c r="J1173" i="15"/>
  <c r="I1173" i="15"/>
  <c r="H1173" i="15"/>
  <c r="L1172" i="15"/>
  <c r="K1172" i="15"/>
  <c r="J1172" i="15"/>
  <c r="I1172" i="15"/>
  <c r="H1172" i="15"/>
  <c r="L1171" i="15"/>
  <c r="K1171" i="15"/>
  <c r="J1171" i="15"/>
  <c r="I1171" i="15"/>
  <c r="H1171" i="15"/>
  <c r="L1170" i="15"/>
  <c r="K1170" i="15"/>
  <c r="J1170" i="15"/>
  <c r="I1170" i="15"/>
  <c r="H1170" i="15"/>
  <c r="L1169" i="15"/>
  <c r="K1169" i="15"/>
  <c r="J1169" i="15"/>
  <c r="I1169" i="15"/>
  <c r="H1169" i="15"/>
  <c r="L1168" i="15"/>
  <c r="K1168" i="15"/>
  <c r="J1168" i="15"/>
  <c r="I1168" i="15"/>
  <c r="H1168" i="15"/>
  <c r="L1167" i="15"/>
  <c r="K1167" i="15"/>
  <c r="J1167" i="15"/>
  <c r="I1167" i="15"/>
  <c r="H1167" i="15"/>
  <c r="L1166" i="15"/>
  <c r="K1166" i="15"/>
  <c r="J1166" i="15"/>
  <c r="I1166" i="15"/>
  <c r="H1166" i="15"/>
  <c r="L1165" i="15"/>
  <c r="K1165" i="15"/>
  <c r="J1165" i="15"/>
  <c r="I1165" i="15"/>
  <c r="H1165" i="15"/>
  <c r="L1164" i="15"/>
  <c r="K1164" i="15"/>
  <c r="J1164" i="15"/>
  <c r="I1164" i="15"/>
  <c r="H1164" i="15"/>
  <c r="L1163" i="15"/>
  <c r="K1163" i="15"/>
  <c r="J1163" i="15"/>
  <c r="I1163" i="15"/>
  <c r="H1163" i="15"/>
  <c r="L1162" i="15"/>
  <c r="K1162" i="15"/>
  <c r="J1162" i="15"/>
  <c r="I1162" i="15"/>
  <c r="H1162" i="15"/>
  <c r="L1161" i="15"/>
  <c r="K1161" i="15"/>
  <c r="J1161" i="15"/>
  <c r="I1161" i="15"/>
  <c r="H1161" i="15"/>
  <c r="L1160" i="15"/>
  <c r="K1160" i="15"/>
  <c r="J1160" i="15"/>
  <c r="I1160" i="15"/>
  <c r="H1160" i="15"/>
  <c r="L1159" i="15"/>
  <c r="K1159" i="15"/>
  <c r="J1159" i="15"/>
  <c r="I1159" i="15"/>
  <c r="H1159" i="15"/>
  <c r="L1158" i="15"/>
  <c r="K1158" i="15"/>
  <c r="J1158" i="15"/>
  <c r="I1158" i="15"/>
  <c r="H1158" i="15"/>
  <c r="L1157" i="15"/>
  <c r="K1157" i="15"/>
  <c r="J1157" i="15"/>
  <c r="I1157" i="15"/>
  <c r="H1157" i="15"/>
  <c r="L1156" i="15"/>
  <c r="K1156" i="15"/>
  <c r="J1156" i="15"/>
  <c r="I1156" i="15"/>
  <c r="H1156" i="15"/>
  <c r="L1155" i="15"/>
  <c r="K1155" i="15"/>
  <c r="J1155" i="15"/>
  <c r="I1155" i="15"/>
  <c r="H1155" i="15"/>
  <c r="L1154" i="15"/>
  <c r="K1154" i="15"/>
  <c r="J1154" i="15"/>
  <c r="I1154" i="15"/>
  <c r="H1154" i="15"/>
  <c r="L1153" i="15"/>
  <c r="K1153" i="15"/>
  <c r="J1153" i="15"/>
  <c r="I1153" i="15"/>
  <c r="H1153" i="15"/>
  <c r="L1152" i="15"/>
  <c r="K1152" i="15"/>
  <c r="J1152" i="15"/>
  <c r="I1152" i="15"/>
  <c r="H1152" i="15"/>
  <c r="L1151" i="15"/>
  <c r="K1151" i="15"/>
  <c r="J1151" i="15"/>
  <c r="I1151" i="15"/>
  <c r="H1151" i="15"/>
  <c r="L1150" i="15"/>
  <c r="K1150" i="15"/>
  <c r="J1150" i="15"/>
  <c r="I1150" i="15"/>
  <c r="H1150" i="15"/>
  <c r="L1149" i="15"/>
  <c r="K1149" i="15"/>
  <c r="J1149" i="15"/>
  <c r="I1149" i="15"/>
  <c r="H1149" i="15"/>
  <c r="L1148" i="15"/>
  <c r="K1148" i="15"/>
  <c r="J1148" i="15"/>
  <c r="I1148" i="15"/>
  <c r="H1148" i="15"/>
  <c r="L1147" i="15"/>
  <c r="K1147" i="15"/>
  <c r="J1147" i="15"/>
  <c r="I1147" i="15"/>
  <c r="H1147" i="15"/>
  <c r="L1146" i="15"/>
  <c r="K1146" i="15"/>
  <c r="J1146" i="15"/>
  <c r="I1146" i="15"/>
  <c r="H1146" i="15"/>
  <c r="L1145" i="15"/>
  <c r="K1145" i="15"/>
  <c r="J1145" i="15"/>
  <c r="I1145" i="15"/>
  <c r="H1145" i="15"/>
  <c r="L1144" i="15"/>
  <c r="K1144" i="15"/>
  <c r="J1144" i="15"/>
  <c r="I1144" i="15"/>
  <c r="H1144" i="15"/>
  <c r="L1143" i="15"/>
  <c r="K1143" i="15"/>
  <c r="J1143" i="15"/>
  <c r="I1143" i="15"/>
  <c r="H1143" i="15"/>
  <c r="L1142" i="15"/>
  <c r="K1142" i="15"/>
  <c r="J1142" i="15"/>
  <c r="I1142" i="15"/>
  <c r="H1142" i="15"/>
  <c r="L1141" i="15"/>
  <c r="K1141" i="15"/>
  <c r="J1141" i="15"/>
  <c r="I1141" i="15"/>
  <c r="H1141" i="15"/>
  <c r="L1140" i="15"/>
  <c r="K1140" i="15"/>
  <c r="J1140" i="15"/>
  <c r="I1140" i="15"/>
  <c r="H1140" i="15"/>
  <c r="L1139" i="15"/>
  <c r="K1139" i="15"/>
  <c r="J1139" i="15"/>
  <c r="I1139" i="15"/>
  <c r="H1139" i="15"/>
  <c r="L1138" i="15"/>
  <c r="K1138" i="15"/>
  <c r="J1138" i="15"/>
  <c r="I1138" i="15"/>
  <c r="H1138" i="15"/>
  <c r="L1137" i="15"/>
  <c r="K1137" i="15"/>
  <c r="J1137" i="15"/>
  <c r="I1137" i="15"/>
  <c r="H1137" i="15"/>
  <c r="L1136" i="15"/>
  <c r="K1136" i="15"/>
  <c r="J1136" i="15"/>
  <c r="I1136" i="15"/>
  <c r="H1136" i="15"/>
  <c r="L1135" i="15"/>
  <c r="K1135" i="15"/>
  <c r="J1135" i="15"/>
  <c r="I1135" i="15"/>
  <c r="H1135" i="15"/>
  <c r="L1134" i="15"/>
  <c r="K1134" i="15"/>
  <c r="J1134" i="15"/>
  <c r="I1134" i="15"/>
  <c r="H1134" i="15"/>
  <c r="L1133" i="15"/>
  <c r="K1133" i="15"/>
  <c r="J1133" i="15"/>
  <c r="I1133" i="15"/>
  <c r="H1133" i="15"/>
  <c r="L1132" i="15"/>
  <c r="K1132" i="15"/>
  <c r="J1132" i="15"/>
  <c r="I1132" i="15"/>
  <c r="H1132" i="15"/>
  <c r="L1131" i="15"/>
  <c r="K1131" i="15"/>
  <c r="J1131" i="15"/>
  <c r="I1131" i="15"/>
  <c r="H1131" i="15"/>
  <c r="L1130" i="15"/>
  <c r="K1130" i="15"/>
  <c r="J1130" i="15"/>
  <c r="I1130" i="15"/>
  <c r="H1130" i="15"/>
  <c r="L1129" i="15"/>
  <c r="K1129" i="15"/>
  <c r="J1129" i="15"/>
  <c r="I1129" i="15"/>
  <c r="H1129" i="15"/>
  <c r="L1128" i="15"/>
  <c r="K1128" i="15"/>
  <c r="J1128" i="15"/>
  <c r="I1128" i="15"/>
  <c r="H1128" i="15"/>
  <c r="L1127" i="15"/>
  <c r="K1127" i="15"/>
  <c r="J1127" i="15"/>
  <c r="I1127" i="15"/>
  <c r="H1127" i="15"/>
  <c r="L1126" i="15"/>
  <c r="K1126" i="15"/>
  <c r="J1126" i="15"/>
  <c r="I1126" i="15"/>
  <c r="H1126" i="15"/>
  <c r="L1125" i="15"/>
  <c r="K1125" i="15"/>
  <c r="J1125" i="15"/>
  <c r="I1125" i="15"/>
  <c r="H1125" i="15"/>
  <c r="L1124" i="15"/>
  <c r="K1124" i="15"/>
  <c r="J1124" i="15"/>
  <c r="I1124" i="15"/>
  <c r="H1124" i="15"/>
  <c r="L1123" i="15"/>
  <c r="K1123" i="15"/>
  <c r="J1123" i="15"/>
  <c r="I1123" i="15"/>
  <c r="H1123" i="15"/>
  <c r="L1122" i="15"/>
  <c r="K1122" i="15"/>
  <c r="J1122" i="15"/>
  <c r="I1122" i="15"/>
  <c r="H1122" i="15"/>
  <c r="L1121" i="15"/>
  <c r="K1121" i="15"/>
  <c r="J1121" i="15"/>
  <c r="I1121" i="15"/>
  <c r="H1121" i="15"/>
  <c r="L1120" i="15"/>
  <c r="K1120" i="15"/>
  <c r="J1120" i="15"/>
  <c r="I1120" i="15"/>
  <c r="H1120" i="15"/>
  <c r="L1119" i="15"/>
  <c r="K1119" i="15"/>
  <c r="J1119" i="15"/>
  <c r="I1119" i="15"/>
  <c r="H1119" i="15"/>
  <c r="L1118" i="15"/>
  <c r="K1118" i="15"/>
  <c r="J1118" i="15"/>
  <c r="I1118" i="15"/>
  <c r="H1118" i="15"/>
  <c r="L1117" i="15"/>
  <c r="K1117" i="15"/>
  <c r="J1117" i="15"/>
  <c r="I1117" i="15"/>
  <c r="H1117" i="15"/>
  <c r="L1116" i="15"/>
  <c r="K1116" i="15"/>
  <c r="J1116" i="15"/>
  <c r="I1116" i="15"/>
  <c r="H1116" i="15"/>
  <c r="L1115" i="15"/>
  <c r="K1115" i="15"/>
  <c r="J1115" i="15"/>
  <c r="I1115" i="15"/>
  <c r="H1115" i="15"/>
  <c r="L1114" i="15"/>
  <c r="K1114" i="15"/>
  <c r="J1114" i="15"/>
  <c r="I1114" i="15"/>
  <c r="H1114" i="15"/>
  <c r="L1113" i="15"/>
  <c r="K1113" i="15"/>
  <c r="J1113" i="15"/>
  <c r="I1113" i="15"/>
  <c r="H1113" i="15"/>
  <c r="L1112" i="15"/>
  <c r="K1112" i="15"/>
  <c r="J1112" i="15"/>
  <c r="I1112" i="15"/>
  <c r="H1112" i="15"/>
  <c r="L1111" i="15"/>
  <c r="K1111" i="15"/>
  <c r="J1111" i="15"/>
  <c r="I1111" i="15"/>
  <c r="H1111" i="15"/>
  <c r="L1110" i="15"/>
  <c r="K1110" i="15"/>
  <c r="J1110" i="15"/>
  <c r="I1110" i="15"/>
  <c r="H1110" i="15"/>
  <c r="L1109" i="15"/>
  <c r="K1109" i="15"/>
  <c r="J1109" i="15"/>
  <c r="I1109" i="15"/>
  <c r="H1109" i="15"/>
  <c r="L1108" i="15"/>
  <c r="K1108" i="15"/>
  <c r="J1108" i="15"/>
  <c r="I1108" i="15"/>
  <c r="H1108" i="15"/>
  <c r="L1107" i="15"/>
  <c r="K1107" i="15"/>
  <c r="J1107" i="15"/>
  <c r="I1107" i="15"/>
  <c r="H1107" i="15"/>
  <c r="L1106" i="15"/>
  <c r="K1106" i="15"/>
  <c r="J1106" i="15"/>
  <c r="I1106" i="15"/>
  <c r="H1106" i="15"/>
  <c r="L1105" i="15"/>
  <c r="K1105" i="15"/>
  <c r="J1105" i="15"/>
  <c r="I1105" i="15"/>
  <c r="H1105" i="15"/>
  <c r="L1104" i="15"/>
  <c r="K1104" i="15"/>
  <c r="J1104" i="15"/>
  <c r="I1104" i="15"/>
  <c r="H1104" i="15"/>
  <c r="L1103" i="15"/>
  <c r="K1103" i="15"/>
  <c r="J1103" i="15"/>
  <c r="I1103" i="15"/>
  <c r="H1103" i="15"/>
  <c r="L1102" i="15"/>
  <c r="K1102" i="15"/>
  <c r="J1102" i="15"/>
  <c r="I1102" i="15"/>
  <c r="H1102" i="15"/>
  <c r="L1101" i="15"/>
  <c r="K1101" i="15"/>
  <c r="J1101" i="15"/>
  <c r="I1101" i="15"/>
  <c r="H1101" i="15"/>
  <c r="L1100" i="15"/>
  <c r="K1100" i="15"/>
  <c r="J1100" i="15"/>
  <c r="I1100" i="15"/>
  <c r="H1100" i="15"/>
  <c r="L1099" i="15"/>
  <c r="K1099" i="15"/>
  <c r="J1099" i="15"/>
  <c r="I1099" i="15"/>
  <c r="H1099" i="15"/>
  <c r="L1098" i="15"/>
  <c r="K1098" i="15"/>
  <c r="J1098" i="15"/>
  <c r="I1098" i="15"/>
  <c r="H1098" i="15"/>
  <c r="L1097" i="15"/>
  <c r="K1097" i="15"/>
  <c r="J1097" i="15"/>
  <c r="I1097" i="15"/>
  <c r="H1097" i="15"/>
  <c r="L1096" i="15"/>
  <c r="K1096" i="15"/>
  <c r="J1096" i="15"/>
  <c r="I1096" i="15"/>
  <c r="H1096" i="15"/>
  <c r="L1095" i="15"/>
  <c r="K1095" i="15"/>
  <c r="J1095" i="15"/>
  <c r="I1095" i="15"/>
  <c r="H1095" i="15"/>
  <c r="L1094" i="15"/>
  <c r="K1094" i="15"/>
  <c r="J1094" i="15"/>
  <c r="I1094" i="15"/>
  <c r="H1094" i="15"/>
  <c r="L1093" i="15"/>
  <c r="K1093" i="15"/>
  <c r="J1093" i="15"/>
  <c r="I1093" i="15"/>
  <c r="H1093" i="15"/>
  <c r="L1092" i="15"/>
  <c r="K1092" i="15"/>
  <c r="J1092" i="15"/>
  <c r="I1092" i="15"/>
  <c r="H1092" i="15"/>
  <c r="L1091" i="15"/>
  <c r="K1091" i="15"/>
  <c r="J1091" i="15"/>
  <c r="I1091" i="15"/>
  <c r="H1091" i="15"/>
  <c r="L1090" i="15"/>
  <c r="K1090" i="15"/>
  <c r="J1090" i="15"/>
  <c r="I1090" i="15"/>
  <c r="H1090" i="15"/>
  <c r="L1089" i="15"/>
  <c r="K1089" i="15"/>
  <c r="J1089" i="15"/>
  <c r="I1089" i="15"/>
  <c r="H1089" i="15"/>
  <c r="L1088" i="15"/>
  <c r="K1088" i="15"/>
  <c r="J1088" i="15"/>
  <c r="I1088" i="15"/>
  <c r="H1088" i="15"/>
  <c r="L1087" i="15"/>
  <c r="K1087" i="15"/>
  <c r="J1087" i="15"/>
  <c r="I1087" i="15"/>
  <c r="H1087" i="15"/>
  <c r="L1086" i="15"/>
  <c r="K1086" i="15"/>
  <c r="J1086" i="15"/>
  <c r="I1086" i="15"/>
  <c r="H1086" i="15"/>
  <c r="L1085" i="15"/>
  <c r="K1085" i="15"/>
  <c r="J1085" i="15"/>
  <c r="I1085" i="15"/>
  <c r="H1085" i="15"/>
  <c r="L1084" i="15"/>
  <c r="K1084" i="15"/>
  <c r="J1084" i="15"/>
  <c r="I1084" i="15"/>
  <c r="H1084" i="15"/>
  <c r="L1083" i="15"/>
  <c r="K1083" i="15"/>
  <c r="J1083" i="15"/>
  <c r="I1083" i="15"/>
  <c r="H1083" i="15"/>
  <c r="L1082" i="15"/>
  <c r="K1082" i="15"/>
  <c r="J1082" i="15"/>
  <c r="I1082" i="15"/>
  <c r="H1082" i="15"/>
  <c r="L1081" i="15"/>
  <c r="K1081" i="15"/>
  <c r="J1081" i="15"/>
  <c r="I1081" i="15"/>
  <c r="H1081" i="15"/>
  <c r="L1080" i="15"/>
  <c r="K1080" i="15"/>
  <c r="J1080" i="15"/>
  <c r="I1080" i="15"/>
  <c r="H1080" i="15"/>
  <c r="L1079" i="15"/>
  <c r="K1079" i="15"/>
  <c r="J1079" i="15"/>
  <c r="I1079" i="15"/>
  <c r="H1079" i="15"/>
  <c r="L1078" i="15"/>
  <c r="K1078" i="15"/>
  <c r="J1078" i="15"/>
  <c r="I1078" i="15"/>
  <c r="H1078" i="15"/>
  <c r="L1077" i="15"/>
  <c r="K1077" i="15"/>
  <c r="J1077" i="15"/>
  <c r="I1077" i="15"/>
  <c r="H1077" i="15"/>
  <c r="L1076" i="15"/>
  <c r="K1076" i="15"/>
  <c r="J1076" i="15"/>
  <c r="I1076" i="15"/>
  <c r="H1076" i="15"/>
  <c r="L1075" i="15"/>
  <c r="K1075" i="15"/>
  <c r="J1075" i="15"/>
  <c r="I1075" i="15"/>
  <c r="H1075" i="15"/>
  <c r="L1074" i="15"/>
  <c r="K1074" i="15"/>
  <c r="J1074" i="15"/>
  <c r="I1074" i="15"/>
  <c r="H1074" i="15"/>
  <c r="L1073" i="15"/>
  <c r="K1073" i="15"/>
  <c r="J1073" i="15"/>
  <c r="I1073" i="15"/>
  <c r="H1073" i="15"/>
  <c r="L1072" i="15"/>
  <c r="K1072" i="15"/>
  <c r="J1072" i="15"/>
  <c r="I1072" i="15"/>
  <c r="H1072" i="15"/>
  <c r="L1071" i="15"/>
  <c r="K1071" i="15"/>
  <c r="J1071" i="15"/>
  <c r="I1071" i="15"/>
  <c r="H1071" i="15"/>
  <c r="L1070" i="15"/>
  <c r="K1070" i="15"/>
  <c r="J1070" i="15"/>
  <c r="I1070" i="15"/>
  <c r="H1070" i="15"/>
  <c r="L1069" i="15"/>
  <c r="K1069" i="15"/>
  <c r="J1069" i="15"/>
  <c r="I1069" i="15"/>
  <c r="H1069" i="15"/>
  <c r="L1068" i="15"/>
  <c r="K1068" i="15"/>
  <c r="J1068" i="15"/>
  <c r="I1068" i="15"/>
  <c r="H1068" i="15"/>
  <c r="L1067" i="15"/>
  <c r="K1067" i="15"/>
  <c r="J1067" i="15"/>
  <c r="I1067" i="15"/>
  <c r="H1067" i="15"/>
  <c r="L1066" i="15"/>
  <c r="K1066" i="15"/>
  <c r="J1066" i="15"/>
  <c r="I1066" i="15"/>
  <c r="H1066" i="15"/>
  <c r="L1065" i="15"/>
  <c r="K1065" i="15"/>
  <c r="J1065" i="15"/>
  <c r="I1065" i="15"/>
  <c r="H1065" i="15"/>
  <c r="L1064" i="15"/>
  <c r="K1064" i="15"/>
  <c r="J1064" i="15"/>
  <c r="I1064" i="15"/>
  <c r="H1064" i="15"/>
  <c r="L1063" i="15"/>
  <c r="K1063" i="15"/>
  <c r="J1063" i="15"/>
  <c r="I1063" i="15"/>
  <c r="H1063" i="15"/>
  <c r="L1062" i="15"/>
  <c r="K1062" i="15"/>
  <c r="J1062" i="15"/>
  <c r="I1062" i="15"/>
  <c r="H1062" i="15"/>
  <c r="L1061" i="15"/>
  <c r="K1061" i="15"/>
  <c r="J1061" i="15"/>
  <c r="I1061" i="15"/>
  <c r="H1061" i="15"/>
  <c r="L1060" i="15"/>
  <c r="K1060" i="15"/>
  <c r="J1060" i="15"/>
  <c r="I1060" i="15"/>
  <c r="H1060" i="15"/>
  <c r="L1059" i="15"/>
  <c r="K1059" i="15"/>
  <c r="J1059" i="15"/>
  <c r="I1059" i="15"/>
  <c r="H1059" i="15"/>
  <c r="L1058" i="15"/>
  <c r="K1058" i="15"/>
  <c r="J1058" i="15"/>
  <c r="I1058" i="15"/>
  <c r="H1058" i="15"/>
  <c r="L1057" i="15"/>
  <c r="K1057" i="15"/>
  <c r="J1057" i="15"/>
  <c r="I1057" i="15"/>
  <c r="H1057" i="15"/>
  <c r="L1056" i="15"/>
  <c r="K1056" i="15"/>
  <c r="J1056" i="15"/>
  <c r="I1056" i="15"/>
  <c r="H1056" i="15"/>
  <c r="L1055" i="15"/>
  <c r="K1055" i="15"/>
  <c r="J1055" i="15"/>
  <c r="I1055" i="15"/>
  <c r="H1055" i="15"/>
  <c r="L1054" i="15"/>
  <c r="K1054" i="15"/>
  <c r="J1054" i="15"/>
  <c r="I1054" i="15"/>
  <c r="H1054" i="15"/>
  <c r="L1053" i="15"/>
  <c r="K1053" i="15"/>
  <c r="J1053" i="15"/>
  <c r="I1053" i="15"/>
  <c r="H1053" i="15"/>
  <c r="L1052" i="15"/>
  <c r="K1052" i="15"/>
  <c r="J1052" i="15"/>
  <c r="I1052" i="15"/>
  <c r="H1052" i="15"/>
  <c r="L1051" i="15"/>
  <c r="K1051" i="15"/>
  <c r="J1051" i="15"/>
  <c r="I1051" i="15"/>
  <c r="H1051" i="15"/>
  <c r="L1050" i="15"/>
  <c r="K1050" i="15"/>
  <c r="J1050" i="15"/>
  <c r="I1050" i="15"/>
  <c r="H1050" i="15"/>
  <c r="L1049" i="15"/>
  <c r="K1049" i="15"/>
  <c r="J1049" i="15"/>
  <c r="I1049" i="15"/>
  <c r="H1049" i="15"/>
  <c r="L1048" i="15"/>
  <c r="K1048" i="15"/>
  <c r="J1048" i="15"/>
  <c r="I1048" i="15"/>
  <c r="H1048" i="15"/>
  <c r="L1047" i="15"/>
  <c r="K1047" i="15"/>
  <c r="J1047" i="15"/>
  <c r="I1047" i="15"/>
  <c r="H1047" i="15"/>
  <c r="L1046" i="15"/>
  <c r="K1046" i="15"/>
  <c r="J1046" i="15"/>
  <c r="I1046" i="15"/>
  <c r="H1046" i="15"/>
  <c r="L1045" i="15"/>
  <c r="K1045" i="15"/>
  <c r="J1045" i="15"/>
  <c r="I1045" i="15"/>
  <c r="H1045" i="15"/>
  <c r="L1044" i="15"/>
  <c r="K1044" i="15"/>
  <c r="J1044" i="15"/>
  <c r="I1044" i="15"/>
  <c r="H1044" i="15"/>
  <c r="L1043" i="15"/>
  <c r="K1043" i="15"/>
  <c r="J1043" i="15"/>
  <c r="I1043" i="15"/>
  <c r="H1043" i="15"/>
  <c r="L1042" i="15"/>
  <c r="K1042" i="15"/>
  <c r="J1042" i="15"/>
  <c r="I1042" i="15"/>
  <c r="H1042" i="15"/>
  <c r="L1041" i="15"/>
  <c r="K1041" i="15"/>
  <c r="J1041" i="15"/>
  <c r="I1041" i="15"/>
  <c r="H1041" i="15"/>
  <c r="L1040" i="15"/>
  <c r="K1040" i="15"/>
  <c r="J1040" i="15"/>
  <c r="I1040" i="15"/>
  <c r="H1040" i="15"/>
  <c r="L1039" i="15"/>
  <c r="K1039" i="15"/>
  <c r="J1039" i="15"/>
  <c r="I1039" i="15"/>
  <c r="H1039" i="15"/>
  <c r="L1038" i="15"/>
  <c r="K1038" i="15"/>
  <c r="J1038" i="15"/>
  <c r="I1038" i="15"/>
  <c r="H1038" i="15"/>
  <c r="L1037" i="15"/>
  <c r="K1037" i="15"/>
  <c r="J1037" i="15"/>
  <c r="I1037" i="15"/>
  <c r="H1037" i="15"/>
  <c r="L1036" i="15"/>
  <c r="K1036" i="15"/>
  <c r="J1036" i="15"/>
  <c r="I1036" i="15"/>
  <c r="H1036" i="15"/>
  <c r="L1035" i="15"/>
  <c r="K1035" i="15"/>
  <c r="J1035" i="15"/>
  <c r="I1035" i="15"/>
  <c r="H1035" i="15"/>
  <c r="L1034" i="15"/>
  <c r="K1034" i="15"/>
  <c r="J1034" i="15"/>
  <c r="I1034" i="15"/>
  <c r="H1034" i="15"/>
  <c r="L1033" i="15"/>
  <c r="K1033" i="15"/>
  <c r="J1033" i="15"/>
  <c r="I1033" i="15"/>
  <c r="H1033" i="15"/>
  <c r="L1032" i="15"/>
  <c r="K1032" i="15"/>
  <c r="J1032" i="15"/>
  <c r="I1032" i="15"/>
  <c r="H1032" i="15"/>
  <c r="L1031" i="15"/>
  <c r="K1031" i="15"/>
  <c r="J1031" i="15"/>
  <c r="I1031" i="15"/>
  <c r="H1031" i="15"/>
  <c r="L1030" i="15"/>
  <c r="K1030" i="15"/>
  <c r="J1030" i="15"/>
  <c r="I1030" i="15"/>
  <c r="H1030" i="15"/>
  <c r="L1029" i="15"/>
  <c r="K1029" i="15"/>
  <c r="J1029" i="15"/>
  <c r="I1029" i="15"/>
  <c r="H1029" i="15"/>
  <c r="L1028" i="15"/>
  <c r="K1028" i="15"/>
  <c r="J1028" i="15"/>
  <c r="I1028" i="15"/>
  <c r="H1028" i="15"/>
  <c r="L1027" i="15"/>
  <c r="K1027" i="15"/>
  <c r="J1027" i="15"/>
  <c r="I1027" i="15"/>
  <c r="H1027" i="15"/>
  <c r="L1026" i="15"/>
  <c r="K1026" i="15"/>
  <c r="J1026" i="15"/>
  <c r="I1026" i="15"/>
  <c r="H1026" i="15"/>
  <c r="L1025" i="15"/>
  <c r="K1025" i="15"/>
  <c r="J1025" i="15"/>
  <c r="I1025" i="15"/>
  <c r="H1025" i="15"/>
  <c r="L1024" i="15"/>
  <c r="K1024" i="15"/>
  <c r="J1024" i="15"/>
  <c r="I1024" i="15"/>
  <c r="H1024" i="15"/>
  <c r="L1023" i="15"/>
  <c r="K1023" i="15"/>
  <c r="J1023" i="15"/>
  <c r="I1023" i="15"/>
  <c r="H1023" i="15"/>
  <c r="L1022" i="15"/>
  <c r="K1022" i="15"/>
  <c r="J1022" i="15"/>
  <c r="I1022" i="15"/>
  <c r="H1022" i="15"/>
  <c r="L1021" i="15"/>
  <c r="K1021" i="15"/>
  <c r="J1021" i="15"/>
  <c r="I1021" i="15"/>
  <c r="H1021" i="15"/>
  <c r="L1020" i="15"/>
  <c r="K1020" i="15"/>
  <c r="J1020" i="15"/>
  <c r="I1020" i="15"/>
  <c r="H1020" i="15"/>
  <c r="L1019" i="15"/>
  <c r="K1019" i="15"/>
  <c r="J1019" i="15"/>
  <c r="I1019" i="15"/>
  <c r="H1019" i="15"/>
  <c r="L1018" i="15"/>
  <c r="K1018" i="15"/>
  <c r="J1018" i="15"/>
  <c r="I1018" i="15"/>
  <c r="H1018" i="15"/>
  <c r="L1017" i="15"/>
  <c r="K1017" i="15"/>
  <c r="J1017" i="15"/>
  <c r="I1017" i="15"/>
  <c r="H1017" i="15"/>
  <c r="L1016" i="15"/>
  <c r="K1016" i="15"/>
  <c r="J1016" i="15"/>
  <c r="I1016" i="15"/>
  <c r="H1016" i="15"/>
  <c r="L1015" i="15"/>
  <c r="K1015" i="15"/>
  <c r="J1015" i="15"/>
  <c r="I1015" i="15"/>
  <c r="H1015" i="15"/>
  <c r="L1014" i="15"/>
  <c r="K1014" i="15"/>
  <c r="J1014" i="15"/>
  <c r="I1014" i="15"/>
  <c r="H1014" i="15"/>
  <c r="L1013" i="15"/>
  <c r="K1013" i="15"/>
  <c r="J1013" i="15"/>
  <c r="I1013" i="15"/>
  <c r="H1013" i="15"/>
  <c r="L1012" i="15"/>
  <c r="K1012" i="15"/>
  <c r="J1012" i="15"/>
  <c r="I1012" i="15"/>
  <c r="H1012" i="15"/>
  <c r="L1011" i="15"/>
  <c r="K1011" i="15"/>
  <c r="J1011" i="15"/>
  <c r="I1011" i="15"/>
  <c r="H1011" i="15"/>
  <c r="L1010" i="15"/>
  <c r="K1010" i="15"/>
  <c r="J1010" i="15"/>
  <c r="I1010" i="15"/>
  <c r="H1010" i="15"/>
  <c r="L1009" i="15"/>
  <c r="K1009" i="15"/>
  <c r="J1009" i="15"/>
  <c r="I1009" i="15"/>
  <c r="H1009" i="15"/>
  <c r="L1008" i="15"/>
  <c r="K1008" i="15"/>
  <c r="J1008" i="15"/>
  <c r="I1008" i="15"/>
  <c r="H1008" i="15"/>
  <c r="L1007" i="15"/>
  <c r="K1007" i="15"/>
  <c r="J1007" i="15"/>
  <c r="I1007" i="15"/>
  <c r="H1007" i="15"/>
  <c r="L1006" i="15"/>
  <c r="K1006" i="15"/>
  <c r="J1006" i="15"/>
  <c r="I1006" i="15"/>
  <c r="H1006" i="15"/>
  <c r="L1005" i="15"/>
  <c r="K1005" i="15"/>
  <c r="J1005" i="15"/>
  <c r="I1005" i="15"/>
  <c r="H1005" i="15"/>
  <c r="L1004" i="15"/>
  <c r="K1004" i="15"/>
  <c r="J1004" i="15"/>
  <c r="I1004" i="15"/>
  <c r="H1004" i="15"/>
  <c r="L1003" i="15"/>
  <c r="K1003" i="15"/>
  <c r="J1003" i="15"/>
  <c r="I1003" i="15"/>
  <c r="H1003" i="15"/>
  <c r="L1002" i="15"/>
  <c r="K1002" i="15"/>
  <c r="J1002" i="15"/>
  <c r="I1002" i="15"/>
  <c r="H1002" i="15"/>
  <c r="L1001" i="15"/>
  <c r="K1001" i="15"/>
  <c r="J1001" i="15"/>
  <c r="I1001" i="15"/>
  <c r="H1001" i="15"/>
  <c r="L1000" i="15"/>
  <c r="K1000" i="15"/>
  <c r="J1000" i="15"/>
  <c r="I1000" i="15"/>
  <c r="H1000" i="15"/>
  <c r="L999" i="15"/>
  <c r="K999" i="15"/>
  <c r="J999" i="15"/>
  <c r="I999" i="15"/>
  <c r="H999" i="15"/>
  <c r="L998" i="15"/>
  <c r="K998" i="15"/>
  <c r="J998" i="15"/>
  <c r="I998" i="15"/>
  <c r="H998" i="15"/>
  <c r="L997" i="15"/>
  <c r="K997" i="15"/>
  <c r="J997" i="15"/>
  <c r="I997" i="15"/>
  <c r="H997" i="15"/>
  <c r="L996" i="15"/>
  <c r="K996" i="15"/>
  <c r="J996" i="15"/>
  <c r="I996" i="15"/>
  <c r="H996" i="15"/>
  <c r="L995" i="15"/>
  <c r="K995" i="15"/>
  <c r="J995" i="15"/>
  <c r="I995" i="15"/>
  <c r="H995" i="15"/>
  <c r="L994" i="15"/>
  <c r="K994" i="15"/>
  <c r="J994" i="15"/>
  <c r="I994" i="15"/>
  <c r="H994" i="15"/>
  <c r="L993" i="15"/>
  <c r="K993" i="15"/>
  <c r="J993" i="15"/>
  <c r="I993" i="15"/>
  <c r="H993" i="15"/>
  <c r="L992" i="15"/>
  <c r="K992" i="15"/>
  <c r="J992" i="15"/>
  <c r="I992" i="15"/>
  <c r="H992" i="15"/>
  <c r="L991" i="15"/>
  <c r="K991" i="15"/>
  <c r="J991" i="15"/>
  <c r="I991" i="15"/>
  <c r="H991" i="15"/>
  <c r="L990" i="15"/>
  <c r="K990" i="15"/>
  <c r="J990" i="15"/>
  <c r="I990" i="15"/>
  <c r="H990" i="15"/>
  <c r="L989" i="15"/>
  <c r="K989" i="15"/>
  <c r="J989" i="15"/>
  <c r="I989" i="15"/>
  <c r="H989" i="15"/>
  <c r="L988" i="15"/>
  <c r="K988" i="15"/>
  <c r="J988" i="15"/>
  <c r="I988" i="15"/>
  <c r="H988" i="15"/>
  <c r="L987" i="15"/>
  <c r="K987" i="15"/>
  <c r="J987" i="15"/>
  <c r="I987" i="15"/>
  <c r="H987" i="15"/>
  <c r="L986" i="15"/>
  <c r="K986" i="15"/>
  <c r="J986" i="15"/>
  <c r="I986" i="15"/>
  <c r="H986" i="15"/>
  <c r="L985" i="15"/>
  <c r="K985" i="15"/>
  <c r="J985" i="15"/>
  <c r="I985" i="15"/>
  <c r="H985" i="15"/>
  <c r="L984" i="15"/>
  <c r="K984" i="15"/>
  <c r="J984" i="15"/>
  <c r="I984" i="15"/>
  <c r="H984" i="15"/>
  <c r="L983" i="15"/>
  <c r="K983" i="15"/>
  <c r="J983" i="15"/>
  <c r="I983" i="15"/>
  <c r="H983" i="15"/>
  <c r="L982" i="15"/>
  <c r="K982" i="15"/>
  <c r="J982" i="15"/>
  <c r="I982" i="15"/>
  <c r="H982" i="15"/>
  <c r="L981" i="15"/>
  <c r="K981" i="15"/>
  <c r="J981" i="15"/>
  <c r="I981" i="15"/>
  <c r="H981" i="15"/>
  <c r="L980" i="15"/>
  <c r="K980" i="15"/>
  <c r="J980" i="15"/>
  <c r="I980" i="15"/>
  <c r="H980" i="15"/>
  <c r="L979" i="15"/>
  <c r="K979" i="15"/>
  <c r="J979" i="15"/>
  <c r="I979" i="15"/>
  <c r="H979" i="15"/>
  <c r="L978" i="15"/>
  <c r="K978" i="15"/>
  <c r="J978" i="15"/>
  <c r="I978" i="15"/>
  <c r="H978" i="15"/>
  <c r="L977" i="15"/>
  <c r="K977" i="15"/>
  <c r="J977" i="15"/>
  <c r="I977" i="15"/>
  <c r="H977" i="15"/>
  <c r="L976" i="15"/>
  <c r="K976" i="15"/>
  <c r="J976" i="15"/>
  <c r="I976" i="15"/>
  <c r="H976" i="15"/>
  <c r="L975" i="15"/>
  <c r="K975" i="15"/>
  <c r="J975" i="15"/>
  <c r="I975" i="15"/>
  <c r="H975" i="15"/>
  <c r="L974" i="15"/>
  <c r="K974" i="15"/>
  <c r="J974" i="15"/>
  <c r="I974" i="15"/>
  <c r="H974" i="15"/>
  <c r="L973" i="15"/>
  <c r="K973" i="15"/>
  <c r="J973" i="15"/>
  <c r="I973" i="15"/>
  <c r="H973" i="15"/>
  <c r="L972" i="15"/>
  <c r="K972" i="15"/>
  <c r="J972" i="15"/>
  <c r="I972" i="15"/>
  <c r="H972" i="15"/>
  <c r="L971" i="15"/>
  <c r="K971" i="15"/>
  <c r="J971" i="15"/>
  <c r="I971" i="15"/>
  <c r="H971" i="15"/>
  <c r="L970" i="15"/>
  <c r="K970" i="15"/>
  <c r="J970" i="15"/>
  <c r="I970" i="15"/>
  <c r="H970" i="15"/>
  <c r="L969" i="15"/>
  <c r="K969" i="15"/>
  <c r="J969" i="15"/>
  <c r="I969" i="15"/>
  <c r="H969" i="15"/>
  <c r="L968" i="15"/>
  <c r="K968" i="15"/>
  <c r="J968" i="15"/>
  <c r="I968" i="15"/>
  <c r="H968" i="15"/>
  <c r="L967" i="15"/>
  <c r="K967" i="15"/>
  <c r="J967" i="15"/>
  <c r="I967" i="15"/>
  <c r="H967" i="15"/>
  <c r="L966" i="15"/>
  <c r="K966" i="15"/>
  <c r="J966" i="15"/>
  <c r="I966" i="15"/>
  <c r="H966" i="15"/>
  <c r="L965" i="15"/>
  <c r="K965" i="15"/>
  <c r="J965" i="15"/>
  <c r="I965" i="15"/>
  <c r="H965" i="15"/>
  <c r="L964" i="15"/>
  <c r="K964" i="15"/>
  <c r="J964" i="15"/>
  <c r="I964" i="15"/>
  <c r="H964" i="15"/>
  <c r="L963" i="15"/>
  <c r="K963" i="15"/>
  <c r="J963" i="15"/>
  <c r="I963" i="15"/>
  <c r="H963" i="15"/>
  <c r="L962" i="15"/>
  <c r="K962" i="15"/>
  <c r="J962" i="15"/>
  <c r="I962" i="15"/>
  <c r="H962" i="15"/>
  <c r="L961" i="15"/>
  <c r="K961" i="15"/>
  <c r="J961" i="15"/>
  <c r="I961" i="15"/>
  <c r="H961" i="15"/>
  <c r="L960" i="15"/>
  <c r="K960" i="15"/>
  <c r="J960" i="15"/>
  <c r="I960" i="15"/>
  <c r="H960" i="15"/>
  <c r="L959" i="15"/>
  <c r="K959" i="15"/>
  <c r="J959" i="15"/>
  <c r="I959" i="15"/>
  <c r="H959" i="15"/>
  <c r="L958" i="15"/>
  <c r="K958" i="15"/>
  <c r="J958" i="15"/>
  <c r="I958" i="15"/>
  <c r="H958" i="15"/>
  <c r="L957" i="15"/>
  <c r="K957" i="15"/>
  <c r="J957" i="15"/>
  <c r="I957" i="15"/>
  <c r="H957" i="15"/>
  <c r="L956" i="15"/>
  <c r="K956" i="15"/>
  <c r="J956" i="15"/>
  <c r="I956" i="15"/>
  <c r="H956" i="15"/>
  <c r="L955" i="15"/>
  <c r="K955" i="15"/>
  <c r="J955" i="15"/>
  <c r="I955" i="15"/>
  <c r="H955" i="15"/>
  <c r="L954" i="15"/>
  <c r="K954" i="15"/>
  <c r="J954" i="15"/>
  <c r="I954" i="15"/>
  <c r="H954" i="15"/>
  <c r="L953" i="15"/>
  <c r="K953" i="15"/>
  <c r="J953" i="15"/>
  <c r="I953" i="15"/>
  <c r="H953" i="15"/>
  <c r="L952" i="15"/>
  <c r="K952" i="15"/>
  <c r="J952" i="15"/>
  <c r="I952" i="15"/>
  <c r="H952" i="15"/>
  <c r="L951" i="15"/>
  <c r="K951" i="15"/>
  <c r="J951" i="15"/>
  <c r="I951" i="15"/>
  <c r="H951" i="15"/>
  <c r="L950" i="15"/>
  <c r="K950" i="15"/>
  <c r="J950" i="15"/>
  <c r="I950" i="15"/>
  <c r="H950" i="15"/>
  <c r="L949" i="15"/>
  <c r="K949" i="15"/>
  <c r="J949" i="15"/>
  <c r="I949" i="15"/>
  <c r="H949" i="15"/>
  <c r="L948" i="15"/>
  <c r="K948" i="15"/>
  <c r="J948" i="15"/>
  <c r="I948" i="15"/>
  <c r="H948" i="15"/>
  <c r="L947" i="15"/>
  <c r="K947" i="15"/>
  <c r="J947" i="15"/>
  <c r="I947" i="15"/>
  <c r="H947" i="15"/>
  <c r="L946" i="15"/>
  <c r="K946" i="15"/>
  <c r="J946" i="15"/>
  <c r="I946" i="15"/>
  <c r="H946" i="15"/>
  <c r="L945" i="15"/>
  <c r="K945" i="15"/>
  <c r="J945" i="15"/>
  <c r="I945" i="15"/>
  <c r="H945" i="15"/>
  <c r="L944" i="15"/>
  <c r="K944" i="15"/>
  <c r="J944" i="15"/>
  <c r="I944" i="15"/>
  <c r="H944" i="15"/>
  <c r="L943" i="15"/>
  <c r="K943" i="15"/>
  <c r="J943" i="15"/>
  <c r="I943" i="15"/>
  <c r="H943" i="15"/>
  <c r="L942" i="15"/>
  <c r="K942" i="15"/>
  <c r="J942" i="15"/>
  <c r="I942" i="15"/>
  <c r="H942" i="15"/>
  <c r="L941" i="15"/>
  <c r="K941" i="15"/>
  <c r="J941" i="15"/>
  <c r="I941" i="15"/>
  <c r="H941" i="15"/>
  <c r="L940" i="15"/>
  <c r="K940" i="15"/>
  <c r="J940" i="15"/>
  <c r="I940" i="15"/>
  <c r="H940" i="15"/>
  <c r="L939" i="15"/>
  <c r="K939" i="15"/>
  <c r="J939" i="15"/>
  <c r="I939" i="15"/>
  <c r="H939" i="15"/>
  <c r="L938" i="15"/>
  <c r="K938" i="15"/>
  <c r="J938" i="15"/>
  <c r="I938" i="15"/>
  <c r="H938" i="15"/>
  <c r="L937" i="15"/>
  <c r="K937" i="15"/>
  <c r="J937" i="15"/>
  <c r="I937" i="15"/>
  <c r="H937" i="15"/>
  <c r="L936" i="15"/>
  <c r="K936" i="15"/>
  <c r="J936" i="15"/>
  <c r="I936" i="15"/>
  <c r="H936" i="15"/>
  <c r="L935" i="15"/>
  <c r="K935" i="15"/>
  <c r="J935" i="15"/>
  <c r="I935" i="15"/>
  <c r="H935" i="15"/>
  <c r="L934" i="15"/>
  <c r="K934" i="15"/>
  <c r="J934" i="15"/>
  <c r="I934" i="15"/>
  <c r="H934" i="15"/>
  <c r="L933" i="15"/>
  <c r="K933" i="15"/>
  <c r="J933" i="15"/>
  <c r="I933" i="15"/>
  <c r="H933" i="15"/>
  <c r="L932" i="15"/>
  <c r="K932" i="15"/>
  <c r="J932" i="15"/>
  <c r="I932" i="15"/>
  <c r="H932" i="15"/>
  <c r="L931" i="15"/>
  <c r="K931" i="15"/>
  <c r="J931" i="15"/>
  <c r="I931" i="15"/>
  <c r="H931" i="15"/>
  <c r="L930" i="15"/>
  <c r="K930" i="15"/>
  <c r="J930" i="15"/>
  <c r="I930" i="15"/>
  <c r="H930" i="15"/>
  <c r="L929" i="15"/>
  <c r="K929" i="15"/>
  <c r="J929" i="15"/>
  <c r="I929" i="15"/>
  <c r="H929" i="15"/>
  <c r="L928" i="15"/>
  <c r="K928" i="15"/>
  <c r="J928" i="15"/>
  <c r="I928" i="15"/>
  <c r="H928" i="15"/>
  <c r="L927" i="15"/>
  <c r="K927" i="15"/>
  <c r="J927" i="15"/>
  <c r="I927" i="15"/>
  <c r="H927" i="15"/>
  <c r="L926" i="15"/>
  <c r="K926" i="15"/>
  <c r="J926" i="15"/>
  <c r="I926" i="15"/>
  <c r="H926" i="15"/>
  <c r="L925" i="15"/>
  <c r="K925" i="15"/>
  <c r="J925" i="15"/>
  <c r="I925" i="15"/>
  <c r="H925" i="15"/>
  <c r="L924" i="15"/>
  <c r="K924" i="15"/>
  <c r="J924" i="15"/>
  <c r="I924" i="15"/>
  <c r="H924" i="15"/>
  <c r="L923" i="15"/>
  <c r="K923" i="15"/>
  <c r="J923" i="15"/>
  <c r="I923" i="15"/>
  <c r="H923" i="15"/>
  <c r="L922" i="15"/>
  <c r="K922" i="15"/>
  <c r="J922" i="15"/>
  <c r="I922" i="15"/>
  <c r="H922" i="15"/>
  <c r="L921" i="15"/>
  <c r="K921" i="15"/>
  <c r="J921" i="15"/>
  <c r="I921" i="15"/>
  <c r="H921" i="15"/>
  <c r="L920" i="15"/>
  <c r="K920" i="15"/>
  <c r="J920" i="15"/>
  <c r="I920" i="15"/>
  <c r="H920" i="15"/>
  <c r="L919" i="15"/>
  <c r="K919" i="15"/>
  <c r="J919" i="15"/>
  <c r="I919" i="15"/>
  <c r="H919" i="15"/>
  <c r="L918" i="15"/>
  <c r="K918" i="15"/>
  <c r="J918" i="15"/>
  <c r="I918" i="15"/>
  <c r="H918" i="15"/>
  <c r="L917" i="15"/>
  <c r="K917" i="15"/>
  <c r="J917" i="15"/>
  <c r="I917" i="15"/>
  <c r="H917" i="15"/>
  <c r="L916" i="15"/>
  <c r="K916" i="15"/>
  <c r="J916" i="15"/>
  <c r="I916" i="15"/>
  <c r="H916" i="15"/>
  <c r="L915" i="15"/>
  <c r="K915" i="15"/>
  <c r="J915" i="15"/>
  <c r="I915" i="15"/>
  <c r="H915" i="15"/>
  <c r="L914" i="15"/>
  <c r="K914" i="15"/>
  <c r="J914" i="15"/>
  <c r="I914" i="15"/>
  <c r="H914" i="15"/>
  <c r="L913" i="15"/>
  <c r="K913" i="15"/>
  <c r="J913" i="15"/>
  <c r="I913" i="15"/>
  <c r="H913" i="15"/>
  <c r="L912" i="15"/>
  <c r="K912" i="15"/>
  <c r="J912" i="15"/>
  <c r="I912" i="15"/>
  <c r="H912" i="15"/>
  <c r="L911" i="15"/>
  <c r="K911" i="15"/>
  <c r="J911" i="15"/>
  <c r="I911" i="15"/>
  <c r="H911" i="15"/>
  <c r="L910" i="15"/>
  <c r="K910" i="15"/>
  <c r="J910" i="15"/>
  <c r="I910" i="15"/>
  <c r="H910" i="15"/>
  <c r="L909" i="15"/>
  <c r="K909" i="15"/>
  <c r="J909" i="15"/>
  <c r="I909" i="15"/>
  <c r="H909" i="15"/>
  <c r="L908" i="15"/>
  <c r="K908" i="15"/>
  <c r="J908" i="15"/>
  <c r="I908" i="15"/>
  <c r="H908" i="15"/>
  <c r="L907" i="15"/>
  <c r="K907" i="15"/>
  <c r="J907" i="15"/>
  <c r="I907" i="15"/>
  <c r="H907" i="15"/>
  <c r="L906" i="15"/>
  <c r="K906" i="15"/>
  <c r="J906" i="15"/>
  <c r="I906" i="15"/>
  <c r="H906" i="15"/>
  <c r="L905" i="15"/>
  <c r="K905" i="15"/>
  <c r="J905" i="15"/>
  <c r="I905" i="15"/>
  <c r="H905" i="15"/>
  <c r="L904" i="15"/>
  <c r="K904" i="15"/>
  <c r="J904" i="15"/>
  <c r="I904" i="15"/>
  <c r="H904" i="15"/>
  <c r="L903" i="15"/>
  <c r="K903" i="15"/>
  <c r="J903" i="15"/>
  <c r="I903" i="15"/>
  <c r="H903" i="15"/>
  <c r="L902" i="15"/>
  <c r="K902" i="15"/>
  <c r="J902" i="15"/>
  <c r="I902" i="15"/>
  <c r="H902" i="15"/>
  <c r="L901" i="15"/>
  <c r="K901" i="15"/>
  <c r="J901" i="15"/>
  <c r="I901" i="15"/>
  <c r="H901" i="15"/>
  <c r="L900" i="15"/>
  <c r="K900" i="15"/>
  <c r="J900" i="15"/>
  <c r="I900" i="15"/>
  <c r="H900" i="15"/>
  <c r="L899" i="15"/>
  <c r="K899" i="15"/>
  <c r="J899" i="15"/>
  <c r="I899" i="15"/>
  <c r="H899" i="15"/>
  <c r="L898" i="15"/>
  <c r="K898" i="15"/>
  <c r="J898" i="15"/>
  <c r="I898" i="15"/>
  <c r="H898" i="15"/>
  <c r="L897" i="15"/>
  <c r="K897" i="15"/>
  <c r="J897" i="15"/>
  <c r="I897" i="15"/>
  <c r="H897" i="15"/>
  <c r="L896" i="15"/>
  <c r="K896" i="15"/>
  <c r="J896" i="15"/>
  <c r="I896" i="15"/>
  <c r="H896" i="15"/>
  <c r="L895" i="15"/>
  <c r="K895" i="15"/>
  <c r="J895" i="15"/>
  <c r="I895" i="15"/>
  <c r="H895" i="15"/>
  <c r="L894" i="15"/>
  <c r="K894" i="15"/>
  <c r="J894" i="15"/>
  <c r="I894" i="15"/>
  <c r="H894" i="15"/>
  <c r="L893" i="15"/>
  <c r="K893" i="15"/>
  <c r="J893" i="15"/>
  <c r="I893" i="15"/>
  <c r="H893" i="15"/>
  <c r="L892" i="15"/>
  <c r="K892" i="15"/>
  <c r="J892" i="15"/>
  <c r="I892" i="15"/>
  <c r="H892" i="15"/>
  <c r="L891" i="15"/>
  <c r="K891" i="15"/>
  <c r="J891" i="15"/>
  <c r="I891" i="15"/>
  <c r="H891" i="15"/>
  <c r="L890" i="15"/>
  <c r="K890" i="15"/>
  <c r="J890" i="15"/>
  <c r="I890" i="15"/>
  <c r="H890" i="15"/>
  <c r="L889" i="15"/>
  <c r="K889" i="15"/>
  <c r="J889" i="15"/>
  <c r="I889" i="15"/>
  <c r="H889" i="15"/>
  <c r="L888" i="15"/>
  <c r="K888" i="15"/>
  <c r="J888" i="15"/>
  <c r="I888" i="15"/>
  <c r="H888" i="15"/>
  <c r="L887" i="15"/>
  <c r="K887" i="15"/>
  <c r="J887" i="15"/>
  <c r="I887" i="15"/>
  <c r="H887" i="15"/>
  <c r="L886" i="15"/>
  <c r="K886" i="15"/>
  <c r="J886" i="15"/>
  <c r="I886" i="15"/>
  <c r="H886" i="15"/>
  <c r="L885" i="15"/>
  <c r="K885" i="15"/>
  <c r="J885" i="15"/>
  <c r="I885" i="15"/>
  <c r="H885" i="15"/>
  <c r="L884" i="15"/>
  <c r="K884" i="15"/>
  <c r="J884" i="15"/>
  <c r="I884" i="15"/>
  <c r="H884" i="15"/>
  <c r="L883" i="15"/>
  <c r="K883" i="15"/>
  <c r="J883" i="15"/>
  <c r="I883" i="15"/>
  <c r="H883" i="15"/>
  <c r="L882" i="15"/>
  <c r="K882" i="15"/>
  <c r="J882" i="15"/>
  <c r="I882" i="15"/>
  <c r="H882" i="15"/>
  <c r="L881" i="15"/>
  <c r="K881" i="15"/>
  <c r="J881" i="15"/>
  <c r="I881" i="15"/>
  <c r="H881" i="15"/>
  <c r="L880" i="15"/>
  <c r="K880" i="15"/>
  <c r="J880" i="15"/>
  <c r="I880" i="15"/>
  <c r="H880" i="15"/>
  <c r="L879" i="15"/>
  <c r="K879" i="15"/>
  <c r="J879" i="15"/>
  <c r="I879" i="15"/>
  <c r="H879" i="15"/>
  <c r="L878" i="15"/>
  <c r="K878" i="15"/>
  <c r="J878" i="15"/>
  <c r="I878" i="15"/>
  <c r="H878" i="15"/>
  <c r="L877" i="15"/>
  <c r="K877" i="15"/>
  <c r="J877" i="15"/>
  <c r="I877" i="15"/>
  <c r="H877" i="15"/>
  <c r="L876" i="15"/>
  <c r="K876" i="15"/>
  <c r="J876" i="15"/>
  <c r="I876" i="15"/>
  <c r="H876" i="15"/>
  <c r="L875" i="15"/>
  <c r="K875" i="15"/>
  <c r="J875" i="15"/>
  <c r="I875" i="15"/>
  <c r="H875" i="15"/>
  <c r="L874" i="15"/>
  <c r="K874" i="15"/>
  <c r="J874" i="15"/>
  <c r="I874" i="15"/>
  <c r="H874" i="15"/>
  <c r="L873" i="15"/>
  <c r="K873" i="15"/>
  <c r="J873" i="15"/>
  <c r="I873" i="15"/>
  <c r="H873" i="15"/>
  <c r="L872" i="15"/>
  <c r="K872" i="15"/>
  <c r="J872" i="15"/>
  <c r="I872" i="15"/>
  <c r="H872" i="15"/>
  <c r="L871" i="15"/>
  <c r="K871" i="15"/>
  <c r="J871" i="15"/>
  <c r="I871" i="15"/>
  <c r="H871" i="15"/>
  <c r="L870" i="15"/>
  <c r="K870" i="15"/>
  <c r="J870" i="15"/>
  <c r="I870" i="15"/>
  <c r="H870" i="15"/>
  <c r="L869" i="15"/>
  <c r="K869" i="15"/>
  <c r="J869" i="15"/>
  <c r="I869" i="15"/>
  <c r="H869" i="15"/>
  <c r="L868" i="15"/>
  <c r="K868" i="15"/>
  <c r="J868" i="15"/>
  <c r="I868" i="15"/>
  <c r="H868" i="15"/>
  <c r="L867" i="15"/>
  <c r="K867" i="15"/>
  <c r="J867" i="15"/>
  <c r="I867" i="15"/>
  <c r="H867" i="15"/>
  <c r="L866" i="15"/>
  <c r="K866" i="15"/>
  <c r="J866" i="15"/>
  <c r="I866" i="15"/>
  <c r="H866" i="15"/>
  <c r="L865" i="15"/>
  <c r="K865" i="15"/>
  <c r="J865" i="15"/>
  <c r="I865" i="15"/>
  <c r="H865" i="15"/>
  <c r="L864" i="15"/>
  <c r="K864" i="15"/>
  <c r="J864" i="15"/>
  <c r="I864" i="15"/>
  <c r="H864" i="15"/>
  <c r="L863" i="15"/>
  <c r="K863" i="15"/>
  <c r="J863" i="15"/>
  <c r="I863" i="15"/>
  <c r="H863" i="15"/>
  <c r="L862" i="15"/>
  <c r="K862" i="15"/>
  <c r="J862" i="15"/>
  <c r="I862" i="15"/>
  <c r="H862" i="15"/>
  <c r="L861" i="15"/>
  <c r="K861" i="15"/>
  <c r="J861" i="15"/>
  <c r="I861" i="15"/>
  <c r="H861" i="15"/>
  <c r="L860" i="15"/>
  <c r="K860" i="15"/>
  <c r="J860" i="15"/>
  <c r="I860" i="15"/>
  <c r="H860" i="15"/>
  <c r="L859" i="15"/>
  <c r="K859" i="15"/>
  <c r="J859" i="15"/>
  <c r="I859" i="15"/>
  <c r="H859" i="15"/>
  <c r="L858" i="15"/>
  <c r="K858" i="15"/>
  <c r="J858" i="15"/>
  <c r="I858" i="15"/>
  <c r="H858" i="15"/>
  <c r="L857" i="15"/>
  <c r="K857" i="15"/>
  <c r="J857" i="15"/>
  <c r="I857" i="15"/>
  <c r="H857" i="15"/>
  <c r="L856" i="15"/>
  <c r="K856" i="15"/>
  <c r="J856" i="15"/>
  <c r="I856" i="15"/>
  <c r="H856" i="15"/>
  <c r="L855" i="15"/>
  <c r="K855" i="15"/>
  <c r="J855" i="15"/>
  <c r="I855" i="15"/>
  <c r="H855" i="15"/>
  <c r="L854" i="15"/>
  <c r="K854" i="15"/>
  <c r="J854" i="15"/>
  <c r="I854" i="15"/>
  <c r="H854" i="15"/>
  <c r="L853" i="15"/>
  <c r="K853" i="15"/>
  <c r="J853" i="15"/>
  <c r="I853" i="15"/>
  <c r="H853" i="15"/>
  <c r="L852" i="15"/>
  <c r="K852" i="15"/>
  <c r="J852" i="15"/>
  <c r="I852" i="15"/>
  <c r="H852" i="15"/>
  <c r="L851" i="15"/>
  <c r="K851" i="15"/>
  <c r="J851" i="15"/>
  <c r="I851" i="15"/>
  <c r="H851" i="15"/>
  <c r="L850" i="15"/>
  <c r="K850" i="15"/>
  <c r="J850" i="15"/>
  <c r="I850" i="15"/>
  <c r="H850" i="15"/>
  <c r="L849" i="15"/>
  <c r="K849" i="15"/>
  <c r="J849" i="15"/>
  <c r="I849" i="15"/>
  <c r="H849" i="15"/>
  <c r="L848" i="15"/>
  <c r="K848" i="15"/>
  <c r="J848" i="15"/>
  <c r="I848" i="15"/>
  <c r="H848" i="15"/>
  <c r="L847" i="15"/>
  <c r="K847" i="15"/>
  <c r="J847" i="15"/>
  <c r="I847" i="15"/>
  <c r="H847" i="15"/>
  <c r="L846" i="15"/>
  <c r="K846" i="15"/>
  <c r="J846" i="15"/>
  <c r="I846" i="15"/>
  <c r="H846" i="15"/>
  <c r="L845" i="15"/>
  <c r="K845" i="15"/>
  <c r="J845" i="15"/>
  <c r="I845" i="15"/>
  <c r="H845" i="15"/>
  <c r="L844" i="15"/>
  <c r="K844" i="15"/>
  <c r="J844" i="15"/>
  <c r="I844" i="15"/>
  <c r="H844" i="15"/>
  <c r="L843" i="15"/>
  <c r="K843" i="15"/>
  <c r="J843" i="15"/>
  <c r="I843" i="15"/>
  <c r="H843" i="15"/>
  <c r="L842" i="15"/>
  <c r="K842" i="15"/>
  <c r="J842" i="15"/>
  <c r="I842" i="15"/>
  <c r="H842" i="15"/>
  <c r="L841" i="15"/>
  <c r="K841" i="15"/>
  <c r="J841" i="15"/>
  <c r="I841" i="15"/>
  <c r="H841" i="15"/>
  <c r="L840" i="15"/>
  <c r="K840" i="15"/>
  <c r="J840" i="15"/>
  <c r="I840" i="15"/>
  <c r="H840" i="15"/>
  <c r="L839" i="15"/>
  <c r="K839" i="15"/>
  <c r="J839" i="15"/>
  <c r="I839" i="15"/>
  <c r="H839" i="15"/>
  <c r="L838" i="15"/>
  <c r="K838" i="15"/>
  <c r="J838" i="15"/>
  <c r="I838" i="15"/>
  <c r="H838" i="15"/>
  <c r="L837" i="15"/>
  <c r="K837" i="15"/>
  <c r="J837" i="15"/>
  <c r="I837" i="15"/>
  <c r="H837" i="15"/>
  <c r="L836" i="15"/>
  <c r="K836" i="15"/>
  <c r="J836" i="15"/>
  <c r="I836" i="15"/>
  <c r="H836" i="15"/>
  <c r="L835" i="15"/>
  <c r="K835" i="15"/>
  <c r="J835" i="15"/>
  <c r="I835" i="15"/>
  <c r="H835" i="15"/>
  <c r="L834" i="15"/>
  <c r="K834" i="15"/>
  <c r="J834" i="15"/>
  <c r="I834" i="15"/>
  <c r="H834" i="15"/>
  <c r="L833" i="15"/>
  <c r="K833" i="15"/>
  <c r="J833" i="15"/>
  <c r="I833" i="15"/>
  <c r="H833" i="15"/>
  <c r="L832" i="15"/>
  <c r="K832" i="15"/>
  <c r="J832" i="15"/>
  <c r="I832" i="15"/>
  <c r="H832" i="15"/>
  <c r="L831" i="15"/>
  <c r="K831" i="15"/>
  <c r="J831" i="15"/>
  <c r="I831" i="15"/>
  <c r="H831" i="15"/>
  <c r="L830" i="15"/>
  <c r="K830" i="15"/>
  <c r="J830" i="15"/>
  <c r="I830" i="15"/>
  <c r="H830" i="15"/>
  <c r="L829" i="15"/>
  <c r="K829" i="15"/>
  <c r="J829" i="15"/>
  <c r="I829" i="15"/>
  <c r="H829" i="15"/>
  <c r="L828" i="15"/>
  <c r="K828" i="15"/>
  <c r="J828" i="15"/>
  <c r="I828" i="15"/>
  <c r="H828" i="15"/>
  <c r="L827" i="15"/>
  <c r="K827" i="15"/>
  <c r="J827" i="15"/>
  <c r="I827" i="15"/>
  <c r="H827" i="15"/>
  <c r="L826" i="15"/>
  <c r="K826" i="15"/>
  <c r="J826" i="15"/>
  <c r="I826" i="15"/>
  <c r="H826" i="15"/>
  <c r="L825" i="15"/>
  <c r="K825" i="15"/>
  <c r="J825" i="15"/>
  <c r="I825" i="15"/>
  <c r="H825" i="15"/>
  <c r="L824" i="15"/>
  <c r="K824" i="15"/>
  <c r="J824" i="15"/>
  <c r="I824" i="15"/>
  <c r="H824" i="15"/>
  <c r="L823" i="15"/>
  <c r="K823" i="15"/>
  <c r="J823" i="15"/>
  <c r="I823" i="15"/>
  <c r="H823" i="15"/>
  <c r="L822" i="15"/>
  <c r="K822" i="15"/>
  <c r="J822" i="15"/>
  <c r="I822" i="15"/>
  <c r="H822" i="15"/>
  <c r="L821" i="15"/>
  <c r="K821" i="15"/>
  <c r="J821" i="15"/>
  <c r="I821" i="15"/>
  <c r="H821" i="15"/>
  <c r="L820" i="15"/>
  <c r="K820" i="15"/>
  <c r="J820" i="15"/>
  <c r="I820" i="15"/>
  <c r="H820" i="15"/>
  <c r="L819" i="15"/>
  <c r="K819" i="15"/>
  <c r="J819" i="15"/>
  <c r="I819" i="15"/>
  <c r="H819" i="15"/>
  <c r="L818" i="15"/>
  <c r="K818" i="15"/>
  <c r="J818" i="15"/>
  <c r="I818" i="15"/>
  <c r="H818" i="15"/>
  <c r="L817" i="15"/>
  <c r="K817" i="15"/>
  <c r="J817" i="15"/>
  <c r="I817" i="15"/>
  <c r="H817" i="15"/>
  <c r="L816" i="15"/>
  <c r="K816" i="15"/>
  <c r="J816" i="15"/>
  <c r="I816" i="15"/>
  <c r="H816" i="15"/>
  <c r="L815" i="15"/>
  <c r="K815" i="15"/>
  <c r="J815" i="15"/>
  <c r="I815" i="15"/>
  <c r="H815" i="15"/>
  <c r="L814" i="15"/>
  <c r="K814" i="15"/>
  <c r="J814" i="15"/>
  <c r="I814" i="15"/>
  <c r="H814" i="15"/>
  <c r="L813" i="15"/>
  <c r="K813" i="15"/>
  <c r="J813" i="15"/>
  <c r="I813" i="15"/>
  <c r="H813" i="15"/>
  <c r="L812" i="15"/>
  <c r="K812" i="15"/>
  <c r="J812" i="15"/>
  <c r="I812" i="15"/>
  <c r="H812" i="15"/>
  <c r="L811" i="15"/>
  <c r="K811" i="15"/>
  <c r="J811" i="15"/>
  <c r="I811" i="15"/>
  <c r="H811" i="15"/>
  <c r="L810" i="15"/>
  <c r="K810" i="15"/>
  <c r="J810" i="15"/>
  <c r="I810" i="15"/>
  <c r="H810" i="15"/>
  <c r="L809" i="15"/>
  <c r="K809" i="15"/>
  <c r="J809" i="15"/>
  <c r="I809" i="15"/>
  <c r="H809" i="15"/>
  <c r="L808" i="15"/>
  <c r="K808" i="15"/>
  <c r="J808" i="15"/>
  <c r="I808" i="15"/>
  <c r="H808" i="15"/>
  <c r="L807" i="15"/>
  <c r="K807" i="15"/>
  <c r="J807" i="15"/>
  <c r="I807" i="15"/>
  <c r="H807" i="15"/>
  <c r="L806" i="15"/>
  <c r="K806" i="15"/>
  <c r="J806" i="15"/>
  <c r="I806" i="15"/>
  <c r="H806" i="15"/>
  <c r="L805" i="15"/>
  <c r="K805" i="15"/>
  <c r="J805" i="15"/>
  <c r="I805" i="15"/>
  <c r="H805" i="15"/>
  <c r="L804" i="15"/>
  <c r="K804" i="15"/>
  <c r="J804" i="15"/>
  <c r="I804" i="15"/>
  <c r="H804" i="15"/>
  <c r="L803" i="15"/>
  <c r="K803" i="15"/>
  <c r="J803" i="15"/>
  <c r="I803" i="15"/>
  <c r="H803" i="15"/>
  <c r="L802" i="15"/>
  <c r="K802" i="15"/>
  <c r="J802" i="15"/>
  <c r="I802" i="15"/>
  <c r="H802" i="15"/>
  <c r="L801" i="15"/>
  <c r="K801" i="15"/>
  <c r="J801" i="15"/>
  <c r="I801" i="15"/>
  <c r="H801" i="15"/>
  <c r="L800" i="15"/>
  <c r="K800" i="15"/>
  <c r="J800" i="15"/>
  <c r="I800" i="15"/>
  <c r="H800" i="15"/>
  <c r="L799" i="15"/>
  <c r="K799" i="15"/>
  <c r="J799" i="15"/>
  <c r="I799" i="15"/>
  <c r="H799" i="15"/>
  <c r="L798" i="15"/>
  <c r="K798" i="15"/>
  <c r="J798" i="15"/>
  <c r="I798" i="15"/>
  <c r="H798" i="15"/>
  <c r="L797" i="15"/>
  <c r="K797" i="15"/>
  <c r="J797" i="15"/>
  <c r="I797" i="15"/>
  <c r="H797" i="15"/>
  <c r="L796" i="15"/>
  <c r="K796" i="15"/>
  <c r="J796" i="15"/>
  <c r="I796" i="15"/>
  <c r="H796" i="15"/>
  <c r="L795" i="15"/>
  <c r="K795" i="15"/>
  <c r="J795" i="15"/>
  <c r="I795" i="15"/>
  <c r="H795" i="15"/>
  <c r="L794" i="15"/>
  <c r="K794" i="15"/>
  <c r="J794" i="15"/>
  <c r="I794" i="15"/>
  <c r="H794" i="15"/>
  <c r="L793" i="15"/>
  <c r="K793" i="15"/>
  <c r="J793" i="15"/>
  <c r="I793" i="15"/>
  <c r="H793" i="15"/>
  <c r="L792" i="15"/>
  <c r="K792" i="15"/>
  <c r="J792" i="15"/>
  <c r="I792" i="15"/>
  <c r="H792" i="15"/>
  <c r="L791" i="15"/>
  <c r="K791" i="15"/>
  <c r="J791" i="15"/>
  <c r="I791" i="15"/>
  <c r="H791" i="15"/>
  <c r="L790" i="15"/>
  <c r="K790" i="15"/>
  <c r="J790" i="15"/>
  <c r="I790" i="15"/>
  <c r="H790" i="15"/>
  <c r="L789" i="15"/>
  <c r="K789" i="15"/>
  <c r="J789" i="15"/>
  <c r="I789" i="15"/>
  <c r="H789" i="15"/>
  <c r="L788" i="15"/>
  <c r="K788" i="15"/>
  <c r="J788" i="15"/>
  <c r="I788" i="15"/>
  <c r="H788" i="15"/>
  <c r="L787" i="15"/>
  <c r="K787" i="15"/>
  <c r="J787" i="15"/>
  <c r="I787" i="15"/>
  <c r="H787" i="15"/>
  <c r="L786" i="15"/>
  <c r="K786" i="15"/>
  <c r="J786" i="15"/>
  <c r="I786" i="15"/>
  <c r="H786" i="15"/>
  <c r="L785" i="15"/>
  <c r="K785" i="15"/>
  <c r="J785" i="15"/>
  <c r="I785" i="15"/>
  <c r="H785" i="15"/>
  <c r="L784" i="15"/>
  <c r="K784" i="15"/>
  <c r="J784" i="15"/>
  <c r="I784" i="15"/>
  <c r="H784" i="15"/>
  <c r="L783" i="15"/>
  <c r="K783" i="15"/>
  <c r="J783" i="15"/>
  <c r="I783" i="15"/>
  <c r="H783" i="15"/>
  <c r="L782" i="15"/>
  <c r="K782" i="15"/>
  <c r="J782" i="15"/>
  <c r="I782" i="15"/>
  <c r="H782" i="15"/>
  <c r="L781" i="15"/>
  <c r="K781" i="15"/>
  <c r="J781" i="15"/>
  <c r="I781" i="15"/>
  <c r="H781" i="15"/>
  <c r="L780" i="15"/>
  <c r="K780" i="15"/>
  <c r="J780" i="15"/>
  <c r="I780" i="15"/>
  <c r="H780" i="15"/>
  <c r="L779" i="15"/>
  <c r="K779" i="15"/>
  <c r="J779" i="15"/>
  <c r="I779" i="15"/>
  <c r="H779" i="15"/>
  <c r="L778" i="15"/>
  <c r="K778" i="15"/>
  <c r="J778" i="15"/>
  <c r="I778" i="15"/>
  <c r="H778" i="15"/>
  <c r="L777" i="15"/>
  <c r="K777" i="15"/>
  <c r="J777" i="15"/>
  <c r="I777" i="15"/>
  <c r="H777" i="15"/>
  <c r="L776" i="15"/>
  <c r="K776" i="15"/>
  <c r="J776" i="15"/>
  <c r="I776" i="15"/>
  <c r="H776" i="15"/>
  <c r="L775" i="15"/>
  <c r="K775" i="15"/>
  <c r="J775" i="15"/>
  <c r="I775" i="15"/>
  <c r="H775" i="15"/>
  <c r="L774" i="15"/>
  <c r="K774" i="15"/>
  <c r="J774" i="15"/>
  <c r="I774" i="15"/>
  <c r="H774" i="15"/>
  <c r="L773" i="15"/>
  <c r="K773" i="15"/>
  <c r="J773" i="15"/>
  <c r="I773" i="15"/>
  <c r="H773" i="15"/>
  <c r="L772" i="15"/>
  <c r="K772" i="15"/>
  <c r="J772" i="15"/>
  <c r="I772" i="15"/>
  <c r="H772" i="15"/>
  <c r="L771" i="15"/>
  <c r="K771" i="15"/>
  <c r="J771" i="15"/>
  <c r="I771" i="15"/>
  <c r="H771" i="15"/>
  <c r="L770" i="15"/>
  <c r="K770" i="15"/>
  <c r="J770" i="15"/>
  <c r="I770" i="15"/>
  <c r="H770" i="15"/>
  <c r="L769" i="15"/>
  <c r="K769" i="15"/>
  <c r="J769" i="15"/>
  <c r="I769" i="15"/>
  <c r="H769" i="15"/>
  <c r="L768" i="15"/>
  <c r="K768" i="15"/>
  <c r="J768" i="15"/>
  <c r="I768" i="15"/>
  <c r="H768" i="15"/>
  <c r="L767" i="15"/>
  <c r="K767" i="15"/>
  <c r="J767" i="15"/>
  <c r="I767" i="15"/>
  <c r="H767" i="15"/>
  <c r="L766" i="15"/>
  <c r="K766" i="15"/>
  <c r="J766" i="15"/>
  <c r="I766" i="15"/>
  <c r="H766" i="15"/>
  <c r="L765" i="15"/>
  <c r="K765" i="15"/>
  <c r="J765" i="15"/>
  <c r="I765" i="15"/>
  <c r="H765" i="15"/>
  <c r="L764" i="15"/>
  <c r="K764" i="15"/>
  <c r="J764" i="15"/>
  <c r="I764" i="15"/>
  <c r="H764" i="15"/>
  <c r="L763" i="15"/>
  <c r="K763" i="15"/>
  <c r="J763" i="15"/>
  <c r="I763" i="15"/>
  <c r="H763" i="15"/>
  <c r="L762" i="15"/>
  <c r="K762" i="15"/>
  <c r="J762" i="15"/>
  <c r="I762" i="15"/>
  <c r="H762" i="15"/>
  <c r="L761" i="15"/>
  <c r="K761" i="15"/>
  <c r="J761" i="15"/>
  <c r="I761" i="15"/>
  <c r="H761" i="15"/>
  <c r="L760" i="15"/>
  <c r="K760" i="15"/>
  <c r="J760" i="15"/>
  <c r="I760" i="15"/>
  <c r="H760" i="15"/>
  <c r="L759" i="15"/>
  <c r="K759" i="15"/>
  <c r="J759" i="15"/>
  <c r="I759" i="15"/>
  <c r="H759" i="15"/>
  <c r="L758" i="15"/>
  <c r="K758" i="15"/>
  <c r="J758" i="15"/>
  <c r="I758" i="15"/>
  <c r="H758" i="15"/>
  <c r="L757" i="15"/>
  <c r="K757" i="15"/>
  <c r="J757" i="15"/>
  <c r="I757" i="15"/>
  <c r="H757" i="15"/>
  <c r="L756" i="15"/>
  <c r="K756" i="15"/>
  <c r="J756" i="15"/>
  <c r="I756" i="15"/>
  <c r="H756" i="15"/>
  <c r="L755" i="15"/>
  <c r="K755" i="15"/>
  <c r="J755" i="15"/>
  <c r="I755" i="15"/>
  <c r="H755" i="15"/>
  <c r="L754" i="15"/>
  <c r="K754" i="15"/>
  <c r="J754" i="15"/>
  <c r="I754" i="15"/>
  <c r="H754" i="15"/>
  <c r="L753" i="15"/>
  <c r="K753" i="15"/>
  <c r="J753" i="15"/>
  <c r="I753" i="15"/>
  <c r="H753" i="15"/>
  <c r="L752" i="15"/>
  <c r="K752" i="15"/>
  <c r="J752" i="15"/>
  <c r="I752" i="15"/>
  <c r="H752" i="15"/>
  <c r="L751" i="15"/>
  <c r="K751" i="15"/>
  <c r="J751" i="15"/>
  <c r="I751" i="15"/>
  <c r="H751" i="15"/>
  <c r="L750" i="15"/>
  <c r="K750" i="15"/>
  <c r="J750" i="15"/>
  <c r="I750" i="15"/>
  <c r="H750" i="15"/>
  <c r="L749" i="15"/>
  <c r="K749" i="15"/>
  <c r="J749" i="15"/>
  <c r="I749" i="15"/>
  <c r="H749" i="15"/>
  <c r="L748" i="15"/>
  <c r="K748" i="15"/>
  <c r="J748" i="15"/>
  <c r="I748" i="15"/>
  <c r="H748" i="15"/>
  <c r="L747" i="15"/>
  <c r="K747" i="15"/>
  <c r="J747" i="15"/>
  <c r="I747" i="15"/>
  <c r="H747" i="15"/>
  <c r="L746" i="15"/>
  <c r="K746" i="15"/>
  <c r="J746" i="15"/>
  <c r="I746" i="15"/>
  <c r="H746" i="15"/>
  <c r="L745" i="15"/>
  <c r="K745" i="15"/>
  <c r="J745" i="15"/>
  <c r="I745" i="15"/>
  <c r="H745" i="15"/>
  <c r="L744" i="15"/>
  <c r="K744" i="15"/>
  <c r="J744" i="15"/>
  <c r="I744" i="15"/>
  <c r="H744" i="15"/>
  <c r="L743" i="15"/>
  <c r="K743" i="15"/>
  <c r="J743" i="15"/>
  <c r="I743" i="15"/>
  <c r="H743" i="15"/>
  <c r="L742" i="15"/>
  <c r="K742" i="15"/>
  <c r="J742" i="15"/>
  <c r="I742" i="15"/>
  <c r="H742" i="15"/>
  <c r="L741" i="15"/>
  <c r="K741" i="15"/>
  <c r="J741" i="15"/>
  <c r="I741" i="15"/>
  <c r="H741" i="15"/>
  <c r="L740" i="15"/>
  <c r="K740" i="15"/>
  <c r="J740" i="15"/>
  <c r="I740" i="15"/>
  <c r="H740" i="15"/>
  <c r="L739" i="15"/>
  <c r="K739" i="15"/>
  <c r="J739" i="15"/>
  <c r="I739" i="15"/>
  <c r="H739" i="15"/>
  <c r="L738" i="15"/>
  <c r="K738" i="15"/>
  <c r="J738" i="15"/>
  <c r="I738" i="15"/>
  <c r="H738" i="15"/>
  <c r="L737" i="15"/>
  <c r="K737" i="15"/>
  <c r="J737" i="15"/>
  <c r="I737" i="15"/>
  <c r="H737" i="15"/>
  <c r="L736" i="15"/>
  <c r="K736" i="15"/>
  <c r="J736" i="15"/>
  <c r="I736" i="15"/>
  <c r="H736" i="15"/>
  <c r="L735" i="15"/>
  <c r="K735" i="15"/>
  <c r="J735" i="15"/>
  <c r="I735" i="15"/>
  <c r="H735" i="15"/>
  <c r="L734" i="15"/>
  <c r="K734" i="15"/>
  <c r="J734" i="15"/>
  <c r="I734" i="15"/>
  <c r="H734" i="15"/>
  <c r="L733" i="15"/>
  <c r="K733" i="15"/>
  <c r="J733" i="15"/>
  <c r="I733" i="15"/>
  <c r="H733" i="15"/>
  <c r="L732" i="15"/>
  <c r="K732" i="15"/>
  <c r="J732" i="15"/>
  <c r="I732" i="15"/>
  <c r="H732" i="15"/>
  <c r="L731" i="15"/>
  <c r="K731" i="15"/>
  <c r="J731" i="15"/>
  <c r="I731" i="15"/>
  <c r="H731" i="15"/>
  <c r="L730" i="15"/>
  <c r="K730" i="15"/>
  <c r="J730" i="15"/>
  <c r="I730" i="15"/>
  <c r="H730" i="15"/>
  <c r="L729" i="15"/>
  <c r="K729" i="15"/>
  <c r="J729" i="15"/>
  <c r="I729" i="15"/>
  <c r="H729" i="15"/>
  <c r="L728" i="15"/>
  <c r="K728" i="15"/>
  <c r="J728" i="15"/>
  <c r="I728" i="15"/>
  <c r="H728" i="15"/>
  <c r="L727" i="15"/>
  <c r="K727" i="15"/>
  <c r="J727" i="15"/>
  <c r="I727" i="15"/>
  <c r="H727" i="15"/>
  <c r="L726" i="15"/>
  <c r="K726" i="15"/>
  <c r="J726" i="15"/>
  <c r="I726" i="15"/>
  <c r="H726" i="15"/>
  <c r="L725" i="15"/>
  <c r="K725" i="15"/>
  <c r="J725" i="15"/>
  <c r="I725" i="15"/>
  <c r="H725" i="15"/>
  <c r="L724" i="15"/>
  <c r="K724" i="15"/>
  <c r="J724" i="15"/>
  <c r="I724" i="15"/>
  <c r="H724" i="15"/>
  <c r="L723" i="15"/>
  <c r="K723" i="15"/>
  <c r="J723" i="15"/>
  <c r="I723" i="15"/>
  <c r="H723" i="15"/>
  <c r="L722" i="15"/>
  <c r="K722" i="15"/>
  <c r="J722" i="15"/>
  <c r="I722" i="15"/>
  <c r="H722" i="15"/>
  <c r="L721" i="15"/>
  <c r="K721" i="15"/>
  <c r="J721" i="15"/>
  <c r="I721" i="15"/>
  <c r="H721" i="15"/>
  <c r="L720" i="15"/>
  <c r="K720" i="15"/>
  <c r="J720" i="15"/>
  <c r="I720" i="15"/>
  <c r="H720" i="15"/>
  <c r="L719" i="15"/>
  <c r="K719" i="15"/>
  <c r="J719" i="15"/>
  <c r="I719" i="15"/>
  <c r="H719" i="15"/>
  <c r="L718" i="15"/>
  <c r="K718" i="15"/>
  <c r="J718" i="15"/>
  <c r="I718" i="15"/>
  <c r="H718" i="15"/>
  <c r="L717" i="15"/>
  <c r="K717" i="15"/>
  <c r="J717" i="15"/>
  <c r="I717" i="15"/>
  <c r="H717" i="15"/>
  <c r="L716" i="15"/>
  <c r="K716" i="15"/>
  <c r="J716" i="15"/>
  <c r="I716" i="15"/>
  <c r="H716" i="15"/>
  <c r="L715" i="15"/>
  <c r="K715" i="15"/>
  <c r="J715" i="15"/>
  <c r="I715" i="15"/>
  <c r="H715" i="15"/>
  <c r="L714" i="15"/>
  <c r="K714" i="15"/>
  <c r="J714" i="15"/>
  <c r="I714" i="15"/>
  <c r="H714" i="15"/>
  <c r="L713" i="15"/>
  <c r="K713" i="15"/>
  <c r="J713" i="15"/>
  <c r="I713" i="15"/>
  <c r="H713" i="15"/>
  <c r="L712" i="15"/>
  <c r="K712" i="15"/>
  <c r="J712" i="15"/>
  <c r="I712" i="15"/>
  <c r="H712" i="15"/>
  <c r="L711" i="15"/>
  <c r="K711" i="15"/>
  <c r="J711" i="15"/>
  <c r="I711" i="15"/>
  <c r="H711" i="15"/>
  <c r="L710" i="15"/>
  <c r="K710" i="15"/>
  <c r="J710" i="15"/>
  <c r="I710" i="15"/>
  <c r="H710" i="15"/>
  <c r="L709" i="15"/>
  <c r="K709" i="15"/>
  <c r="J709" i="15"/>
  <c r="I709" i="15"/>
  <c r="H709" i="15"/>
  <c r="L708" i="15"/>
  <c r="K708" i="15"/>
  <c r="J708" i="15"/>
  <c r="I708" i="15"/>
  <c r="H708" i="15"/>
  <c r="L707" i="15"/>
  <c r="K707" i="15"/>
  <c r="J707" i="15"/>
  <c r="I707" i="15"/>
  <c r="H707" i="15"/>
  <c r="L706" i="15"/>
  <c r="K706" i="15"/>
  <c r="J706" i="15"/>
  <c r="I706" i="15"/>
  <c r="H706" i="15"/>
  <c r="L705" i="15"/>
  <c r="K705" i="15"/>
  <c r="J705" i="15"/>
  <c r="I705" i="15"/>
  <c r="H705" i="15"/>
  <c r="L704" i="15"/>
  <c r="K704" i="15"/>
  <c r="J704" i="15"/>
  <c r="I704" i="15"/>
  <c r="H704" i="15"/>
  <c r="L703" i="15"/>
  <c r="K703" i="15"/>
  <c r="J703" i="15"/>
  <c r="I703" i="15"/>
  <c r="H703" i="15"/>
  <c r="L702" i="15"/>
  <c r="K702" i="15"/>
  <c r="J702" i="15"/>
  <c r="I702" i="15"/>
  <c r="H702" i="15"/>
  <c r="L701" i="15"/>
  <c r="K701" i="15"/>
  <c r="J701" i="15"/>
  <c r="I701" i="15"/>
  <c r="H701" i="15"/>
  <c r="L700" i="15"/>
  <c r="K700" i="15"/>
  <c r="J700" i="15"/>
  <c r="I700" i="15"/>
  <c r="H700" i="15"/>
  <c r="L699" i="15"/>
  <c r="K699" i="15"/>
  <c r="J699" i="15"/>
  <c r="I699" i="15"/>
  <c r="H699" i="15"/>
  <c r="L698" i="15"/>
  <c r="K698" i="15"/>
  <c r="J698" i="15"/>
  <c r="I698" i="15"/>
  <c r="H698" i="15"/>
  <c r="L697" i="15"/>
  <c r="K697" i="15"/>
  <c r="J697" i="15"/>
  <c r="I697" i="15"/>
  <c r="H697" i="15"/>
  <c r="L696" i="15"/>
  <c r="K696" i="15"/>
  <c r="J696" i="15"/>
  <c r="I696" i="15"/>
  <c r="H696" i="15"/>
  <c r="L695" i="15"/>
  <c r="K695" i="15"/>
  <c r="J695" i="15"/>
  <c r="I695" i="15"/>
  <c r="H695" i="15"/>
  <c r="L694" i="15"/>
  <c r="K694" i="15"/>
  <c r="J694" i="15"/>
  <c r="I694" i="15"/>
  <c r="H694" i="15"/>
  <c r="L693" i="15"/>
  <c r="K693" i="15"/>
  <c r="J693" i="15"/>
  <c r="I693" i="15"/>
  <c r="H693" i="15"/>
  <c r="L692" i="15"/>
  <c r="K692" i="15"/>
  <c r="J692" i="15"/>
  <c r="I692" i="15"/>
  <c r="H692" i="15"/>
  <c r="L691" i="15"/>
  <c r="K691" i="15"/>
  <c r="J691" i="15"/>
  <c r="I691" i="15"/>
  <c r="H691" i="15"/>
  <c r="L690" i="15"/>
  <c r="K690" i="15"/>
  <c r="J690" i="15"/>
  <c r="I690" i="15"/>
  <c r="H690" i="15"/>
  <c r="L689" i="15"/>
  <c r="K689" i="15"/>
  <c r="J689" i="15"/>
  <c r="I689" i="15"/>
  <c r="H689" i="15"/>
  <c r="L688" i="15"/>
  <c r="K688" i="15"/>
  <c r="J688" i="15"/>
  <c r="I688" i="15"/>
  <c r="H688" i="15"/>
  <c r="L687" i="15"/>
  <c r="K687" i="15"/>
  <c r="J687" i="15"/>
  <c r="I687" i="15"/>
  <c r="H687" i="15"/>
  <c r="L686" i="15"/>
  <c r="K686" i="15"/>
  <c r="J686" i="15"/>
  <c r="I686" i="15"/>
  <c r="H686" i="15"/>
  <c r="L685" i="15"/>
  <c r="K685" i="15"/>
  <c r="J685" i="15"/>
  <c r="I685" i="15"/>
  <c r="H685" i="15"/>
  <c r="L684" i="15"/>
  <c r="K684" i="15"/>
  <c r="J684" i="15"/>
  <c r="I684" i="15"/>
  <c r="H684" i="15"/>
  <c r="L683" i="15"/>
  <c r="K683" i="15"/>
  <c r="J683" i="15"/>
  <c r="I683" i="15"/>
  <c r="H683" i="15"/>
  <c r="L682" i="15"/>
  <c r="K682" i="15"/>
  <c r="J682" i="15"/>
  <c r="I682" i="15"/>
  <c r="H682" i="15"/>
  <c r="L681" i="15"/>
  <c r="K681" i="15"/>
  <c r="J681" i="15"/>
  <c r="I681" i="15"/>
  <c r="H681" i="15"/>
  <c r="L680" i="15"/>
  <c r="K680" i="15"/>
  <c r="J680" i="15"/>
  <c r="I680" i="15"/>
  <c r="H680" i="15"/>
  <c r="L679" i="15"/>
  <c r="K679" i="15"/>
  <c r="J679" i="15"/>
  <c r="I679" i="15"/>
  <c r="H679" i="15"/>
  <c r="L678" i="15"/>
  <c r="K678" i="15"/>
  <c r="J678" i="15"/>
  <c r="I678" i="15"/>
  <c r="H678" i="15"/>
  <c r="L677" i="15"/>
  <c r="K677" i="15"/>
  <c r="J677" i="15"/>
  <c r="I677" i="15"/>
  <c r="H677" i="15"/>
  <c r="L676" i="15"/>
  <c r="K676" i="15"/>
  <c r="J676" i="15"/>
  <c r="I676" i="15"/>
  <c r="H676" i="15"/>
  <c r="L675" i="15"/>
  <c r="K675" i="15"/>
  <c r="J675" i="15"/>
  <c r="I675" i="15"/>
  <c r="H675" i="15"/>
  <c r="L674" i="15"/>
  <c r="K674" i="15"/>
  <c r="J674" i="15"/>
  <c r="I674" i="15"/>
  <c r="H674" i="15"/>
  <c r="L673" i="15"/>
  <c r="K673" i="15"/>
  <c r="J673" i="15"/>
  <c r="I673" i="15"/>
  <c r="H673" i="15"/>
  <c r="L672" i="15"/>
  <c r="K672" i="15"/>
  <c r="J672" i="15"/>
  <c r="I672" i="15"/>
  <c r="H672" i="15"/>
  <c r="L671" i="15"/>
  <c r="K671" i="15"/>
  <c r="J671" i="15"/>
  <c r="I671" i="15"/>
  <c r="H671" i="15"/>
  <c r="L670" i="15"/>
  <c r="K670" i="15"/>
  <c r="J670" i="15"/>
  <c r="I670" i="15"/>
  <c r="H670" i="15"/>
  <c r="L669" i="15"/>
  <c r="K669" i="15"/>
  <c r="J669" i="15"/>
  <c r="I669" i="15"/>
  <c r="H669" i="15"/>
  <c r="L668" i="15"/>
  <c r="K668" i="15"/>
  <c r="J668" i="15"/>
  <c r="I668" i="15"/>
  <c r="H668" i="15"/>
  <c r="L667" i="15"/>
  <c r="K667" i="15"/>
  <c r="J667" i="15"/>
  <c r="I667" i="15"/>
  <c r="H667" i="15"/>
  <c r="L666" i="15"/>
  <c r="K666" i="15"/>
  <c r="J666" i="15"/>
  <c r="I666" i="15"/>
  <c r="H666" i="15"/>
  <c r="L665" i="15"/>
  <c r="K665" i="15"/>
  <c r="J665" i="15"/>
  <c r="I665" i="15"/>
  <c r="H665" i="15"/>
  <c r="L664" i="15"/>
  <c r="K664" i="15"/>
  <c r="J664" i="15"/>
  <c r="I664" i="15"/>
  <c r="H664" i="15"/>
  <c r="L663" i="15"/>
  <c r="K663" i="15"/>
  <c r="J663" i="15"/>
  <c r="I663" i="15"/>
  <c r="H663" i="15"/>
  <c r="L662" i="15"/>
  <c r="K662" i="15"/>
  <c r="J662" i="15"/>
  <c r="I662" i="15"/>
  <c r="H662" i="15"/>
  <c r="L661" i="15"/>
  <c r="K661" i="15"/>
  <c r="J661" i="15"/>
  <c r="I661" i="15"/>
  <c r="H661" i="15"/>
  <c r="L660" i="15"/>
  <c r="K660" i="15"/>
  <c r="J660" i="15"/>
  <c r="I660" i="15"/>
  <c r="H660" i="15"/>
  <c r="L659" i="15"/>
  <c r="K659" i="15"/>
  <c r="J659" i="15"/>
  <c r="I659" i="15"/>
  <c r="H659" i="15"/>
  <c r="L658" i="15"/>
  <c r="K658" i="15"/>
  <c r="J658" i="15"/>
  <c r="I658" i="15"/>
  <c r="H658" i="15"/>
  <c r="L657" i="15"/>
  <c r="K657" i="15"/>
  <c r="J657" i="15"/>
  <c r="I657" i="15"/>
  <c r="H657" i="15"/>
  <c r="L656" i="15"/>
  <c r="K656" i="15"/>
  <c r="J656" i="15"/>
  <c r="I656" i="15"/>
  <c r="H656" i="15"/>
  <c r="L655" i="15"/>
  <c r="K655" i="15"/>
  <c r="J655" i="15"/>
  <c r="I655" i="15"/>
  <c r="H655" i="15"/>
  <c r="L654" i="15"/>
  <c r="K654" i="15"/>
  <c r="J654" i="15"/>
  <c r="I654" i="15"/>
  <c r="H654" i="15"/>
  <c r="L653" i="15"/>
  <c r="K653" i="15"/>
  <c r="J653" i="15"/>
  <c r="I653" i="15"/>
  <c r="H653" i="15"/>
  <c r="L652" i="15"/>
  <c r="K652" i="15"/>
  <c r="J652" i="15"/>
  <c r="I652" i="15"/>
  <c r="H652" i="15"/>
  <c r="L651" i="15"/>
  <c r="K651" i="15"/>
  <c r="J651" i="15"/>
  <c r="I651" i="15"/>
  <c r="H651" i="15"/>
  <c r="L650" i="15"/>
  <c r="K650" i="15"/>
  <c r="J650" i="15"/>
  <c r="I650" i="15"/>
  <c r="H650" i="15"/>
  <c r="L649" i="15"/>
  <c r="K649" i="15"/>
  <c r="J649" i="15"/>
  <c r="I649" i="15"/>
  <c r="H649" i="15"/>
  <c r="L648" i="15"/>
  <c r="K648" i="15"/>
  <c r="J648" i="15"/>
  <c r="I648" i="15"/>
  <c r="H648" i="15"/>
  <c r="L647" i="15"/>
  <c r="K647" i="15"/>
  <c r="J647" i="15"/>
  <c r="I647" i="15"/>
  <c r="H647" i="15"/>
  <c r="L646" i="15"/>
  <c r="K646" i="15"/>
  <c r="J646" i="15"/>
  <c r="I646" i="15"/>
  <c r="H646" i="15"/>
  <c r="L645" i="15"/>
  <c r="K645" i="15"/>
  <c r="J645" i="15"/>
  <c r="I645" i="15"/>
  <c r="H645" i="15"/>
  <c r="L644" i="15"/>
  <c r="K644" i="15"/>
  <c r="J644" i="15"/>
  <c r="I644" i="15"/>
  <c r="H644" i="15"/>
  <c r="L643" i="15"/>
  <c r="K643" i="15"/>
  <c r="J643" i="15"/>
  <c r="I643" i="15"/>
  <c r="H643" i="15"/>
  <c r="L642" i="15"/>
  <c r="K642" i="15"/>
  <c r="J642" i="15"/>
  <c r="I642" i="15"/>
  <c r="H642" i="15"/>
  <c r="L641" i="15"/>
  <c r="K641" i="15"/>
  <c r="J641" i="15"/>
  <c r="I641" i="15"/>
  <c r="H641" i="15"/>
  <c r="L640" i="15"/>
  <c r="K640" i="15"/>
  <c r="J640" i="15"/>
  <c r="I640" i="15"/>
  <c r="H640" i="15"/>
  <c r="L639" i="15"/>
  <c r="K639" i="15"/>
  <c r="J639" i="15"/>
  <c r="I639" i="15"/>
  <c r="H639" i="15"/>
  <c r="L638" i="15"/>
  <c r="K638" i="15"/>
  <c r="J638" i="15"/>
  <c r="I638" i="15"/>
  <c r="H638" i="15"/>
  <c r="L637" i="15"/>
  <c r="K637" i="15"/>
  <c r="J637" i="15"/>
  <c r="I637" i="15"/>
  <c r="H637" i="15"/>
  <c r="L636" i="15"/>
  <c r="K636" i="15"/>
  <c r="J636" i="15"/>
  <c r="I636" i="15"/>
  <c r="H636" i="15"/>
  <c r="L635" i="15"/>
  <c r="K635" i="15"/>
  <c r="J635" i="15"/>
  <c r="I635" i="15"/>
  <c r="H635" i="15"/>
  <c r="L634" i="15"/>
  <c r="K634" i="15"/>
  <c r="J634" i="15"/>
  <c r="I634" i="15"/>
  <c r="H634" i="15"/>
  <c r="L633" i="15"/>
  <c r="K633" i="15"/>
  <c r="J633" i="15"/>
  <c r="I633" i="15"/>
  <c r="H633" i="15"/>
  <c r="L632" i="15"/>
  <c r="K632" i="15"/>
  <c r="J632" i="15"/>
  <c r="I632" i="15"/>
  <c r="H632" i="15"/>
  <c r="L631" i="15"/>
  <c r="K631" i="15"/>
  <c r="J631" i="15"/>
  <c r="I631" i="15"/>
  <c r="H631" i="15"/>
  <c r="L630" i="15"/>
  <c r="K630" i="15"/>
  <c r="J630" i="15"/>
  <c r="I630" i="15"/>
  <c r="H630" i="15"/>
  <c r="L629" i="15"/>
  <c r="K629" i="15"/>
  <c r="J629" i="15"/>
  <c r="I629" i="15"/>
  <c r="H629" i="15"/>
  <c r="L628" i="15"/>
  <c r="K628" i="15"/>
  <c r="J628" i="15"/>
  <c r="I628" i="15"/>
  <c r="H628" i="15"/>
  <c r="L627" i="15"/>
  <c r="K627" i="15"/>
  <c r="J627" i="15"/>
  <c r="I627" i="15"/>
  <c r="H627" i="15"/>
  <c r="L626" i="15"/>
  <c r="K626" i="15"/>
  <c r="J626" i="15"/>
  <c r="I626" i="15"/>
  <c r="H626" i="15"/>
  <c r="L625" i="15"/>
  <c r="K625" i="15"/>
  <c r="J625" i="15"/>
  <c r="I625" i="15"/>
  <c r="H625" i="15"/>
  <c r="L624" i="15"/>
  <c r="K624" i="15"/>
  <c r="J624" i="15"/>
  <c r="I624" i="15"/>
  <c r="H624" i="15"/>
  <c r="L623" i="15"/>
  <c r="K623" i="15"/>
  <c r="J623" i="15"/>
  <c r="I623" i="15"/>
  <c r="H623" i="15"/>
  <c r="L622" i="15"/>
  <c r="K622" i="15"/>
  <c r="J622" i="15"/>
  <c r="I622" i="15"/>
  <c r="H622" i="15"/>
  <c r="L621" i="15"/>
  <c r="K621" i="15"/>
  <c r="J621" i="15"/>
  <c r="I621" i="15"/>
  <c r="H621" i="15"/>
  <c r="L620" i="15"/>
  <c r="K620" i="15"/>
  <c r="J620" i="15"/>
  <c r="I620" i="15"/>
  <c r="H620" i="15"/>
  <c r="L619" i="15"/>
  <c r="K619" i="15"/>
  <c r="J619" i="15"/>
  <c r="I619" i="15"/>
  <c r="H619" i="15"/>
  <c r="L618" i="15"/>
  <c r="K618" i="15"/>
  <c r="J618" i="15"/>
  <c r="I618" i="15"/>
  <c r="H618" i="15"/>
  <c r="L617" i="15"/>
  <c r="K617" i="15"/>
  <c r="J617" i="15"/>
  <c r="I617" i="15"/>
  <c r="H617" i="15"/>
  <c r="L616" i="15"/>
  <c r="K616" i="15"/>
  <c r="J616" i="15"/>
  <c r="I616" i="15"/>
  <c r="H616" i="15"/>
  <c r="L615" i="15"/>
  <c r="K615" i="15"/>
  <c r="J615" i="15"/>
  <c r="I615" i="15"/>
  <c r="H615" i="15"/>
  <c r="L614" i="15"/>
  <c r="K614" i="15"/>
  <c r="J614" i="15"/>
  <c r="I614" i="15"/>
  <c r="H614" i="15"/>
  <c r="L613" i="15"/>
  <c r="K613" i="15"/>
  <c r="J613" i="15"/>
  <c r="I613" i="15"/>
  <c r="H613" i="15"/>
  <c r="L612" i="15"/>
  <c r="K612" i="15"/>
  <c r="J612" i="15"/>
  <c r="I612" i="15"/>
  <c r="H612" i="15"/>
  <c r="L611" i="15"/>
  <c r="K611" i="15"/>
  <c r="J611" i="15"/>
  <c r="I611" i="15"/>
  <c r="H611" i="15"/>
  <c r="L610" i="15"/>
  <c r="K610" i="15"/>
  <c r="J610" i="15"/>
  <c r="I610" i="15"/>
  <c r="H610" i="15"/>
  <c r="L609" i="15"/>
  <c r="K609" i="15"/>
  <c r="J609" i="15"/>
  <c r="I609" i="15"/>
  <c r="H609" i="15"/>
  <c r="L608" i="15"/>
  <c r="K608" i="15"/>
  <c r="J608" i="15"/>
  <c r="I608" i="15"/>
  <c r="H608" i="15"/>
  <c r="L607" i="15"/>
  <c r="K607" i="15"/>
  <c r="J607" i="15"/>
  <c r="I607" i="15"/>
  <c r="H607" i="15"/>
  <c r="L606" i="15"/>
  <c r="K606" i="15"/>
  <c r="J606" i="15"/>
  <c r="I606" i="15"/>
  <c r="H606" i="15"/>
  <c r="L605" i="15"/>
  <c r="K605" i="15"/>
  <c r="J605" i="15"/>
  <c r="I605" i="15"/>
  <c r="H605" i="15"/>
  <c r="L604" i="15"/>
  <c r="K604" i="15"/>
  <c r="J604" i="15"/>
  <c r="I604" i="15"/>
  <c r="H604" i="15"/>
  <c r="L603" i="15"/>
  <c r="K603" i="15"/>
  <c r="J603" i="15"/>
  <c r="I603" i="15"/>
  <c r="H603" i="15"/>
  <c r="L602" i="15"/>
  <c r="K602" i="15"/>
  <c r="J602" i="15"/>
  <c r="I602" i="15"/>
  <c r="H602" i="15"/>
  <c r="L601" i="15"/>
  <c r="K601" i="15"/>
  <c r="J601" i="15"/>
  <c r="I601" i="15"/>
  <c r="H601" i="15"/>
  <c r="L600" i="15"/>
  <c r="K600" i="15"/>
  <c r="J600" i="15"/>
  <c r="I600" i="15"/>
  <c r="H600" i="15"/>
  <c r="L599" i="15"/>
  <c r="K599" i="15"/>
  <c r="J599" i="15"/>
  <c r="I599" i="15"/>
  <c r="H599" i="15"/>
  <c r="L598" i="15"/>
  <c r="K598" i="15"/>
  <c r="J598" i="15"/>
  <c r="I598" i="15"/>
  <c r="H598" i="15"/>
  <c r="L597" i="15"/>
  <c r="K597" i="15"/>
  <c r="J597" i="15"/>
  <c r="I597" i="15"/>
  <c r="H597" i="15"/>
  <c r="L596" i="15"/>
  <c r="K596" i="15"/>
  <c r="J596" i="15"/>
  <c r="I596" i="15"/>
  <c r="H596" i="15"/>
  <c r="L595" i="15"/>
  <c r="K595" i="15"/>
  <c r="J595" i="15"/>
  <c r="I595" i="15"/>
  <c r="H595" i="15"/>
  <c r="L594" i="15"/>
  <c r="K594" i="15"/>
  <c r="J594" i="15"/>
  <c r="I594" i="15"/>
  <c r="H594" i="15"/>
  <c r="L593" i="15"/>
  <c r="K593" i="15"/>
  <c r="J593" i="15"/>
  <c r="I593" i="15"/>
  <c r="H593" i="15"/>
  <c r="L592" i="15"/>
  <c r="K592" i="15"/>
  <c r="J592" i="15"/>
  <c r="I592" i="15"/>
  <c r="H592" i="15"/>
  <c r="L591" i="15"/>
  <c r="K591" i="15"/>
  <c r="J591" i="15"/>
  <c r="I591" i="15"/>
  <c r="H591" i="15"/>
  <c r="L590" i="15"/>
  <c r="K590" i="15"/>
  <c r="J590" i="15"/>
  <c r="I590" i="15"/>
  <c r="H590" i="15"/>
  <c r="L589" i="15"/>
  <c r="K589" i="15"/>
  <c r="J589" i="15"/>
  <c r="I589" i="15"/>
  <c r="H589" i="15"/>
  <c r="L588" i="15"/>
  <c r="K588" i="15"/>
  <c r="J588" i="15"/>
  <c r="I588" i="15"/>
  <c r="H588" i="15"/>
  <c r="L587" i="15"/>
  <c r="K587" i="15"/>
  <c r="J587" i="15"/>
  <c r="I587" i="15"/>
  <c r="H587" i="15"/>
  <c r="L586" i="15"/>
  <c r="K586" i="15"/>
  <c r="J586" i="15"/>
  <c r="I586" i="15"/>
  <c r="H586" i="15"/>
  <c r="L585" i="15"/>
  <c r="K585" i="15"/>
  <c r="J585" i="15"/>
  <c r="I585" i="15"/>
  <c r="H585" i="15"/>
  <c r="L584" i="15"/>
  <c r="K584" i="15"/>
  <c r="J584" i="15"/>
  <c r="I584" i="15"/>
  <c r="H584" i="15"/>
  <c r="L583" i="15"/>
  <c r="K583" i="15"/>
  <c r="J583" i="15"/>
  <c r="I583" i="15"/>
  <c r="H583" i="15"/>
  <c r="L582" i="15"/>
  <c r="K582" i="15"/>
  <c r="J582" i="15"/>
  <c r="I582" i="15"/>
  <c r="H582" i="15"/>
  <c r="L581" i="15"/>
  <c r="K581" i="15"/>
  <c r="J581" i="15"/>
  <c r="I581" i="15"/>
  <c r="H581" i="15"/>
  <c r="L580" i="15"/>
  <c r="K580" i="15"/>
  <c r="J580" i="15"/>
  <c r="I580" i="15"/>
  <c r="H580" i="15"/>
  <c r="L579" i="15"/>
  <c r="K579" i="15"/>
  <c r="J579" i="15"/>
  <c r="I579" i="15"/>
  <c r="H579" i="15"/>
  <c r="L578" i="15"/>
  <c r="K578" i="15"/>
  <c r="J578" i="15"/>
  <c r="I578" i="15"/>
  <c r="H578" i="15"/>
  <c r="L577" i="15"/>
  <c r="K577" i="15"/>
  <c r="J577" i="15"/>
  <c r="I577" i="15"/>
  <c r="H577" i="15"/>
  <c r="L576" i="15"/>
  <c r="K576" i="15"/>
  <c r="J576" i="15"/>
  <c r="I576" i="15"/>
  <c r="H576" i="15"/>
  <c r="L575" i="15"/>
  <c r="K575" i="15"/>
  <c r="J575" i="15"/>
  <c r="I575" i="15"/>
  <c r="H575" i="15"/>
  <c r="L574" i="15"/>
  <c r="K574" i="15"/>
  <c r="J574" i="15"/>
  <c r="I574" i="15"/>
  <c r="H574" i="15"/>
  <c r="L573" i="15"/>
  <c r="K573" i="15"/>
  <c r="J573" i="15"/>
  <c r="I573" i="15"/>
  <c r="H573" i="15"/>
  <c r="L572" i="15"/>
  <c r="K572" i="15"/>
  <c r="J572" i="15"/>
  <c r="I572" i="15"/>
  <c r="H572" i="15"/>
  <c r="L571" i="15"/>
  <c r="K571" i="15"/>
  <c r="J571" i="15"/>
  <c r="I571" i="15"/>
  <c r="H571" i="15"/>
  <c r="L570" i="15"/>
  <c r="K570" i="15"/>
  <c r="J570" i="15"/>
  <c r="I570" i="15"/>
  <c r="H570" i="15"/>
  <c r="L569" i="15"/>
  <c r="K569" i="15"/>
  <c r="J569" i="15"/>
  <c r="I569" i="15"/>
  <c r="H569" i="15"/>
  <c r="L568" i="15"/>
  <c r="K568" i="15"/>
  <c r="J568" i="15"/>
  <c r="I568" i="15"/>
  <c r="H568" i="15"/>
  <c r="L567" i="15"/>
  <c r="K567" i="15"/>
  <c r="J567" i="15"/>
  <c r="I567" i="15"/>
  <c r="H567" i="15"/>
  <c r="L566" i="15"/>
  <c r="K566" i="15"/>
  <c r="J566" i="15"/>
  <c r="I566" i="15"/>
  <c r="H566" i="15"/>
  <c r="L565" i="15"/>
  <c r="K565" i="15"/>
  <c r="J565" i="15"/>
  <c r="I565" i="15"/>
  <c r="H565" i="15"/>
  <c r="L564" i="15"/>
  <c r="K564" i="15"/>
  <c r="J564" i="15"/>
  <c r="I564" i="15"/>
  <c r="H564" i="15"/>
  <c r="L563" i="15"/>
  <c r="K563" i="15"/>
  <c r="J563" i="15"/>
  <c r="I563" i="15"/>
  <c r="H563" i="15"/>
  <c r="L562" i="15"/>
  <c r="K562" i="15"/>
  <c r="J562" i="15"/>
  <c r="I562" i="15"/>
  <c r="H562" i="15"/>
  <c r="L561" i="15"/>
  <c r="K561" i="15"/>
  <c r="J561" i="15"/>
  <c r="I561" i="15"/>
  <c r="H561" i="15"/>
  <c r="L560" i="15"/>
  <c r="K560" i="15"/>
  <c r="J560" i="15"/>
  <c r="I560" i="15"/>
  <c r="H560" i="15"/>
  <c r="L559" i="15"/>
  <c r="K559" i="15"/>
  <c r="J559" i="15"/>
  <c r="I559" i="15"/>
  <c r="H559" i="15"/>
  <c r="L558" i="15"/>
  <c r="K558" i="15"/>
  <c r="J558" i="15"/>
  <c r="I558" i="15"/>
  <c r="H558" i="15"/>
  <c r="L557" i="15"/>
  <c r="K557" i="15"/>
  <c r="J557" i="15"/>
  <c r="I557" i="15"/>
  <c r="H557" i="15"/>
  <c r="L556" i="15"/>
  <c r="K556" i="15"/>
  <c r="J556" i="15"/>
  <c r="I556" i="15"/>
  <c r="H556" i="15"/>
  <c r="L555" i="15"/>
  <c r="K555" i="15"/>
  <c r="J555" i="15"/>
  <c r="I555" i="15"/>
  <c r="H555" i="15"/>
  <c r="L554" i="15"/>
  <c r="K554" i="15"/>
  <c r="J554" i="15"/>
  <c r="I554" i="15"/>
  <c r="H554" i="15"/>
  <c r="L553" i="15"/>
  <c r="K553" i="15"/>
  <c r="J553" i="15"/>
  <c r="I553" i="15"/>
  <c r="H553" i="15"/>
  <c r="L552" i="15"/>
  <c r="K552" i="15"/>
  <c r="J552" i="15"/>
  <c r="I552" i="15"/>
  <c r="H552" i="15"/>
  <c r="L551" i="15"/>
  <c r="K551" i="15"/>
  <c r="J551" i="15"/>
  <c r="I551" i="15"/>
  <c r="H551" i="15"/>
  <c r="L550" i="15"/>
  <c r="K550" i="15"/>
  <c r="J550" i="15"/>
  <c r="I550" i="15"/>
  <c r="H550" i="15"/>
  <c r="L549" i="15"/>
  <c r="K549" i="15"/>
  <c r="J549" i="15"/>
  <c r="I549" i="15"/>
  <c r="H549" i="15"/>
  <c r="L548" i="15"/>
  <c r="K548" i="15"/>
  <c r="J548" i="15"/>
  <c r="I548" i="15"/>
  <c r="H548" i="15"/>
  <c r="L547" i="15"/>
  <c r="K547" i="15"/>
  <c r="J547" i="15"/>
  <c r="I547" i="15"/>
  <c r="H547" i="15"/>
  <c r="L546" i="15"/>
  <c r="K546" i="15"/>
  <c r="J546" i="15"/>
  <c r="I546" i="15"/>
  <c r="H546" i="15"/>
  <c r="L545" i="15"/>
  <c r="K545" i="15"/>
  <c r="J545" i="15"/>
  <c r="I545" i="15"/>
  <c r="H545" i="15"/>
  <c r="L544" i="15"/>
  <c r="K544" i="15"/>
  <c r="J544" i="15"/>
  <c r="I544" i="15"/>
  <c r="H544" i="15"/>
  <c r="L543" i="15"/>
  <c r="K543" i="15"/>
  <c r="J543" i="15"/>
  <c r="I543" i="15"/>
  <c r="H543" i="15"/>
  <c r="L542" i="15"/>
  <c r="K542" i="15"/>
  <c r="J542" i="15"/>
  <c r="I542" i="15"/>
  <c r="H542" i="15"/>
  <c r="L541" i="15"/>
  <c r="K541" i="15"/>
  <c r="J541" i="15"/>
  <c r="I541" i="15"/>
  <c r="H541" i="15"/>
  <c r="L540" i="15"/>
  <c r="K540" i="15"/>
  <c r="J540" i="15"/>
  <c r="I540" i="15"/>
  <c r="H540" i="15"/>
  <c r="L539" i="15"/>
  <c r="K539" i="15"/>
  <c r="J539" i="15"/>
  <c r="I539" i="15"/>
  <c r="H539" i="15"/>
  <c r="L538" i="15"/>
  <c r="K538" i="15"/>
  <c r="J538" i="15"/>
  <c r="I538" i="15"/>
  <c r="H538" i="15"/>
  <c r="L537" i="15"/>
  <c r="K537" i="15"/>
  <c r="J537" i="15"/>
  <c r="I537" i="15"/>
  <c r="H537" i="15"/>
  <c r="L536" i="15"/>
  <c r="K536" i="15"/>
  <c r="J536" i="15"/>
  <c r="I536" i="15"/>
  <c r="H536" i="15"/>
  <c r="L535" i="15"/>
  <c r="K535" i="15"/>
  <c r="J535" i="15"/>
  <c r="I535" i="15"/>
  <c r="H535" i="15"/>
  <c r="L534" i="15"/>
  <c r="K534" i="15"/>
  <c r="J534" i="15"/>
  <c r="I534" i="15"/>
  <c r="H534" i="15"/>
  <c r="L533" i="15"/>
  <c r="K533" i="15"/>
  <c r="J533" i="15"/>
  <c r="I533" i="15"/>
  <c r="H533" i="15"/>
  <c r="L532" i="15"/>
  <c r="K532" i="15"/>
  <c r="J532" i="15"/>
  <c r="I532" i="15"/>
  <c r="H532" i="15"/>
  <c r="L531" i="15"/>
  <c r="K531" i="15"/>
  <c r="J531" i="15"/>
  <c r="I531" i="15"/>
  <c r="H531" i="15"/>
  <c r="L530" i="15"/>
  <c r="K530" i="15"/>
  <c r="J530" i="15"/>
  <c r="I530" i="15"/>
  <c r="H530" i="15"/>
  <c r="L529" i="15"/>
  <c r="K529" i="15"/>
  <c r="J529" i="15"/>
  <c r="I529" i="15"/>
  <c r="H529" i="15"/>
  <c r="L528" i="15"/>
  <c r="K528" i="15"/>
  <c r="J528" i="15"/>
  <c r="I528" i="15"/>
  <c r="H528" i="15"/>
  <c r="L527" i="15"/>
  <c r="K527" i="15"/>
  <c r="J527" i="15"/>
  <c r="I527" i="15"/>
  <c r="H527" i="15"/>
  <c r="L526" i="15"/>
  <c r="K526" i="15"/>
  <c r="J526" i="15"/>
  <c r="I526" i="15"/>
  <c r="H526" i="15"/>
  <c r="L525" i="15"/>
  <c r="K525" i="15"/>
  <c r="J525" i="15"/>
  <c r="I525" i="15"/>
  <c r="H525" i="15"/>
  <c r="L524" i="15"/>
  <c r="K524" i="15"/>
  <c r="J524" i="15"/>
  <c r="I524" i="15"/>
  <c r="H524" i="15"/>
  <c r="L523" i="15"/>
  <c r="K523" i="15"/>
  <c r="J523" i="15"/>
  <c r="I523" i="15"/>
  <c r="H523" i="15"/>
  <c r="L522" i="15"/>
  <c r="K522" i="15"/>
  <c r="J522" i="15"/>
  <c r="I522" i="15"/>
  <c r="H522" i="15"/>
  <c r="L521" i="15"/>
  <c r="K521" i="15"/>
  <c r="J521" i="15"/>
  <c r="I521" i="15"/>
  <c r="H521" i="15"/>
  <c r="L520" i="15"/>
  <c r="K520" i="15"/>
  <c r="J520" i="15"/>
  <c r="I520" i="15"/>
  <c r="H520" i="15"/>
  <c r="L519" i="15"/>
  <c r="K519" i="15"/>
  <c r="J519" i="15"/>
  <c r="I519" i="15"/>
  <c r="H519" i="15"/>
  <c r="L518" i="15"/>
  <c r="K518" i="15"/>
  <c r="J518" i="15"/>
  <c r="I518" i="15"/>
  <c r="H518" i="15"/>
  <c r="L517" i="15"/>
  <c r="K517" i="15"/>
  <c r="J517" i="15"/>
  <c r="I517" i="15"/>
  <c r="H517" i="15"/>
  <c r="L516" i="15"/>
  <c r="K516" i="15"/>
  <c r="J516" i="15"/>
  <c r="I516" i="15"/>
  <c r="H516" i="15"/>
  <c r="L515" i="15"/>
  <c r="K515" i="15"/>
  <c r="J515" i="15"/>
  <c r="I515" i="15"/>
  <c r="H515" i="15"/>
  <c r="L514" i="15"/>
  <c r="K514" i="15"/>
  <c r="J514" i="15"/>
  <c r="I514" i="15"/>
  <c r="H514" i="15"/>
  <c r="L513" i="15"/>
  <c r="K513" i="15"/>
  <c r="J513" i="15"/>
  <c r="I513" i="15"/>
  <c r="H513" i="15"/>
  <c r="L512" i="15"/>
  <c r="K512" i="15"/>
  <c r="J512" i="15"/>
  <c r="I512" i="15"/>
  <c r="H512" i="15"/>
  <c r="L511" i="15"/>
  <c r="K511" i="15"/>
  <c r="J511" i="15"/>
  <c r="I511" i="15"/>
  <c r="H511" i="15"/>
  <c r="L510" i="15"/>
  <c r="K510" i="15"/>
  <c r="J510" i="15"/>
  <c r="I510" i="15"/>
  <c r="H510" i="15"/>
  <c r="L509" i="15"/>
  <c r="K509" i="15"/>
  <c r="J509" i="15"/>
  <c r="I509" i="15"/>
  <c r="H509" i="15"/>
  <c r="L508" i="15"/>
  <c r="K508" i="15"/>
  <c r="J508" i="15"/>
  <c r="I508" i="15"/>
  <c r="H508" i="15"/>
  <c r="L507" i="15"/>
  <c r="K507" i="15"/>
  <c r="J507" i="15"/>
  <c r="I507" i="15"/>
  <c r="H507" i="15"/>
  <c r="L506" i="15"/>
  <c r="K506" i="15"/>
  <c r="J506" i="15"/>
  <c r="I506" i="15"/>
  <c r="H506" i="15"/>
  <c r="L505" i="15"/>
  <c r="K505" i="15"/>
  <c r="J505" i="15"/>
  <c r="I505" i="15"/>
  <c r="H505" i="15"/>
  <c r="L504" i="15"/>
  <c r="K504" i="15"/>
  <c r="J504" i="15"/>
  <c r="I504" i="15"/>
  <c r="H504" i="15"/>
  <c r="L503" i="15"/>
  <c r="K503" i="15"/>
  <c r="J503" i="15"/>
  <c r="I503" i="15"/>
  <c r="H503" i="15"/>
  <c r="L502" i="15"/>
  <c r="K502" i="15"/>
  <c r="J502" i="15"/>
  <c r="I502" i="15"/>
  <c r="H502" i="15"/>
  <c r="L501" i="15"/>
  <c r="K501" i="15"/>
  <c r="J501" i="15"/>
  <c r="I501" i="15"/>
  <c r="H501" i="15"/>
  <c r="L500" i="15"/>
  <c r="K500" i="15"/>
  <c r="J500" i="15"/>
  <c r="I500" i="15"/>
  <c r="H500" i="15"/>
  <c r="L499" i="15"/>
  <c r="K499" i="15"/>
  <c r="J499" i="15"/>
  <c r="I499" i="15"/>
  <c r="H499" i="15"/>
  <c r="L498" i="15"/>
  <c r="K498" i="15"/>
  <c r="J498" i="15"/>
  <c r="I498" i="15"/>
  <c r="H498" i="15"/>
  <c r="L497" i="15"/>
  <c r="K497" i="15"/>
  <c r="J497" i="15"/>
  <c r="I497" i="15"/>
  <c r="H497" i="15"/>
  <c r="L496" i="15"/>
  <c r="K496" i="15"/>
  <c r="J496" i="15"/>
  <c r="I496" i="15"/>
  <c r="H496" i="15"/>
  <c r="L495" i="15"/>
  <c r="K495" i="15"/>
  <c r="J495" i="15"/>
  <c r="I495" i="15"/>
  <c r="H495" i="15"/>
  <c r="L494" i="15"/>
  <c r="K494" i="15"/>
  <c r="J494" i="15"/>
  <c r="I494" i="15"/>
  <c r="H494" i="15"/>
  <c r="L493" i="15"/>
  <c r="K493" i="15"/>
  <c r="J493" i="15"/>
  <c r="I493" i="15"/>
  <c r="H493" i="15"/>
  <c r="L492" i="15"/>
  <c r="K492" i="15"/>
  <c r="J492" i="15"/>
  <c r="I492" i="15"/>
  <c r="H492" i="15"/>
  <c r="L491" i="15"/>
  <c r="K491" i="15"/>
  <c r="J491" i="15"/>
  <c r="I491" i="15"/>
  <c r="H491" i="15"/>
  <c r="L490" i="15"/>
  <c r="K490" i="15"/>
  <c r="J490" i="15"/>
  <c r="I490" i="15"/>
  <c r="H490" i="15"/>
  <c r="L489" i="15"/>
  <c r="K489" i="15"/>
  <c r="J489" i="15"/>
  <c r="I489" i="15"/>
  <c r="H489" i="15"/>
  <c r="L488" i="15"/>
  <c r="K488" i="15"/>
  <c r="J488" i="15"/>
  <c r="I488" i="15"/>
  <c r="H488" i="15"/>
  <c r="L487" i="15"/>
  <c r="K487" i="15"/>
  <c r="J487" i="15"/>
  <c r="I487" i="15"/>
  <c r="H487" i="15"/>
  <c r="L486" i="15"/>
  <c r="K486" i="15"/>
  <c r="J486" i="15"/>
  <c r="I486" i="15"/>
  <c r="H486" i="15"/>
  <c r="L485" i="15"/>
  <c r="K485" i="15"/>
  <c r="J485" i="15"/>
  <c r="I485" i="15"/>
  <c r="H485" i="15"/>
  <c r="L484" i="15"/>
  <c r="K484" i="15"/>
  <c r="J484" i="15"/>
  <c r="I484" i="15"/>
  <c r="H484" i="15"/>
  <c r="L483" i="15"/>
  <c r="K483" i="15"/>
  <c r="J483" i="15"/>
  <c r="I483" i="15"/>
  <c r="H483" i="15"/>
  <c r="L482" i="15"/>
  <c r="K482" i="15"/>
  <c r="J482" i="15"/>
  <c r="I482" i="15"/>
  <c r="H482" i="15"/>
  <c r="L481" i="15"/>
  <c r="K481" i="15"/>
  <c r="J481" i="15"/>
  <c r="I481" i="15"/>
  <c r="H481" i="15"/>
  <c r="L480" i="15"/>
  <c r="K480" i="15"/>
  <c r="J480" i="15"/>
  <c r="I480" i="15"/>
  <c r="H480" i="15"/>
  <c r="L479" i="15"/>
  <c r="K479" i="15"/>
  <c r="J479" i="15"/>
  <c r="I479" i="15"/>
  <c r="H479" i="15"/>
  <c r="L478" i="15"/>
  <c r="K478" i="15"/>
  <c r="J478" i="15"/>
  <c r="I478" i="15"/>
  <c r="H478" i="15"/>
  <c r="L477" i="15"/>
  <c r="K477" i="15"/>
  <c r="J477" i="15"/>
  <c r="I477" i="15"/>
  <c r="H477" i="15"/>
  <c r="L476" i="15"/>
  <c r="K476" i="15"/>
  <c r="J476" i="15"/>
  <c r="I476" i="15"/>
  <c r="H476" i="15"/>
  <c r="L475" i="15"/>
  <c r="K475" i="15"/>
  <c r="J475" i="15"/>
  <c r="I475" i="15"/>
  <c r="H475" i="15"/>
  <c r="L474" i="15"/>
  <c r="K474" i="15"/>
  <c r="J474" i="15"/>
  <c r="I474" i="15"/>
  <c r="H474" i="15"/>
  <c r="L473" i="15"/>
  <c r="K473" i="15"/>
  <c r="J473" i="15"/>
  <c r="I473" i="15"/>
  <c r="H473" i="15"/>
  <c r="L472" i="15"/>
  <c r="K472" i="15"/>
  <c r="J472" i="15"/>
  <c r="I472" i="15"/>
  <c r="H472" i="15"/>
  <c r="L471" i="15"/>
  <c r="K471" i="15"/>
  <c r="J471" i="15"/>
  <c r="I471" i="15"/>
  <c r="H471" i="15"/>
  <c r="L470" i="15"/>
  <c r="K470" i="15"/>
  <c r="J470" i="15"/>
  <c r="I470" i="15"/>
  <c r="H470" i="15"/>
  <c r="L469" i="15"/>
  <c r="K469" i="15"/>
  <c r="J469" i="15"/>
  <c r="I469" i="15"/>
  <c r="H469" i="15"/>
  <c r="L468" i="15"/>
  <c r="K468" i="15"/>
  <c r="J468" i="15"/>
  <c r="I468" i="15"/>
  <c r="H468" i="15"/>
  <c r="L467" i="15"/>
  <c r="K467" i="15"/>
  <c r="J467" i="15"/>
  <c r="I467" i="15"/>
  <c r="H467" i="15"/>
  <c r="L466" i="15"/>
  <c r="K466" i="15"/>
  <c r="J466" i="15"/>
  <c r="I466" i="15"/>
  <c r="H466" i="15"/>
  <c r="L465" i="15"/>
  <c r="K465" i="15"/>
  <c r="J465" i="15"/>
  <c r="I465" i="15"/>
  <c r="H465" i="15"/>
  <c r="L464" i="15"/>
  <c r="K464" i="15"/>
  <c r="J464" i="15"/>
  <c r="I464" i="15"/>
  <c r="H464" i="15"/>
  <c r="L463" i="15"/>
  <c r="K463" i="15"/>
  <c r="J463" i="15"/>
  <c r="I463" i="15"/>
  <c r="H463" i="15"/>
  <c r="L462" i="15"/>
  <c r="K462" i="15"/>
  <c r="J462" i="15"/>
  <c r="I462" i="15"/>
  <c r="H462" i="15"/>
  <c r="L461" i="15"/>
  <c r="K461" i="15"/>
  <c r="J461" i="15"/>
  <c r="I461" i="15"/>
  <c r="H461" i="15"/>
  <c r="L460" i="15"/>
  <c r="K460" i="15"/>
  <c r="J460" i="15"/>
  <c r="I460" i="15"/>
  <c r="H460" i="15"/>
  <c r="L459" i="15"/>
  <c r="K459" i="15"/>
  <c r="J459" i="15"/>
  <c r="I459" i="15"/>
  <c r="H459" i="15"/>
  <c r="L458" i="15"/>
  <c r="K458" i="15"/>
  <c r="J458" i="15"/>
  <c r="I458" i="15"/>
  <c r="H458" i="15"/>
  <c r="L457" i="15"/>
  <c r="K457" i="15"/>
  <c r="J457" i="15"/>
  <c r="I457" i="15"/>
  <c r="H457" i="15"/>
  <c r="L456" i="15"/>
  <c r="K456" i="15"/>
  <c r="J456" i="15"/>
  <c r="I456" i="15"/>
  <c r="H456" i="15"/>
  <c r="L455" i="15"/>
  <c r="K455" i="15"/>
  <c r="J455" i="15"/>
  <c r="I455" i="15"/>
  <c r="H455" i="15"/>
  <c r="L454" i="15"/>
  <c r="K454" i="15"/>
  <c r="J454" i="15"/>
  <c r="I454" i="15"/>
  <c r="H454" i="15"/>
  <c r="L453" i="15"/>
  <c r="K453" i="15"/>
  <c r="J453" i="15"/>
  <c r="I453" i="15"/>
  <c r="H453" i="15"/>
  <c r="L452" i="15"/>
  <c r="K452" i="15"/>
  <c r="J452" i="15"/>
  <c r="I452" i="15"/>
  <c r="H452" i="15"/>
  <c r="L451" i="15"/>
  <c r="K451" i="15"/>
  <c r="J451" i="15"/>
  <c r="I451" i="15"/>
  <c r="H451" i="15"/>
  <c r="L450" i="15"/>
  <c r="K450" i="15"/>
  <c r="J450" i="15"/>
  <c r="I450" i="15"/>
  <c r="H450" i="15"/>
  <c r="L449" i="15"/>
  <c r="K449" i="15"/>
  <c r="J449" i="15"/>
  <c r="I449" i="15"/>
  <c r="H449" i="15"/>
  <c r="L448" i="15"/>
  <c r="K448" i="15"/>
  <c r="J448" i="15"/>
  <c r="I448" i="15"/>
  <c r="H448" i="15"/>
  <c r="L447" i="15"/>
  <c r="K447" i="15"/>
  <c r="J447" i="15"/>
  <c r="I447" i="15"/>
  <c r="H447" i="15"/>
  <c r="L446" i="15"/>
  <c r="K446" i="15"/>
  <c r="J446" i="15"/>
  <c r="I446" i="15"/>
  <c r="H446" i="15"/>
  <c r="L445" i="15"/>
  <c r="K445" i="15"/>
  <c r="J445" i="15"/>
  <c r="I445" i="15"/>
  <c r="H445" i="15"/>
  <c r="L444" i="15"/>
  <c r="K444" i="15"/>
  <c r="J444" i="15"/>
  <c r="I444" i="15"/>
  <c r="H444" i="15"/>
  <c r="L443" i="15"/>
  <c r="K443" i="15"/>
  <c r="J443" i="15"/>
  <c r="I443" i="15"/>
  <c r="H443" i="15"/>
  <c r="L442" i="15"/>
  <c r="K442" i="15"/>
  <c r="J442" i="15"/>
  <c r="I442" i="15"/>
  <c r="H442" i="15"/>
  <c r="L441" i="15"/>
  <c r="K441" i="15"/>
  <c r="J441" i="15"/>
  <c r="I441" i="15"/>
  <c r="H441" i="15"/>
  <c r="L440" i="15"/>
  <c r="K440" i="15"/>
  <c r="J440" i="15"/>
  <c r="I440" i="15"/>
  <c r="H440" i="15"/>
  <c r="L439" i="15"/>
  <c r="K439" i="15"/>
  <c r="J439" i="15"/>
  <c r="I439" i="15"/>
  <c r="H439" i="15"/>
  <c r="L438" i="15"/>
  <c r="K438" i="15"/>
  <c r="J438" i="15"/>
  <c r="I438" i="15"/>
  <c r="H438" i="15"/>
  <c r="L437" i="15"/>
  <c r="K437" i="15"/>
  <c r="J437" i="15"/>
  <c r="I437" i="15"/>
  <c r="H437" i="15"/>
  <c r="L436" i="15"/>
  <c r="K436" i="15"/>
  <c r="J436" i="15"/>
  <c r="I436" i="15"/>
  <c r="H436" i="15"/>
  <c r="L435" i="15"/>
  <c r="K435" i="15"/>
  <c r="J435" i="15"/>
  <c r="I435" i="15"/>
  <c r="H435" i="15"/>
  <c r="L434" i="15"/>
  <c r="K434" i="15"/>
  <c r="J434" i="15"/>
  <c r="I434" i="15"/>
  <c r="H434" i="15"/>
  <c r="L433" i="15"/>
  <c r="K433" i="15"/>
  <c r="J433" i="15"/>
  <c r="I433" i="15"/>
  <c r="H433" i="15"/>
  <c r="L432" i="15"/>
  <c r="K432" i="15"/>
  <c r="J432" i="15"/>
  <c r="I432" i="15"/>
  <c r="H432" i="15"/>
  <c r="L431" i="15"/>
  <c r="K431" i="15"/>
  <c r="J431" i="15"/>
  <c r="I431" i="15"/>
  <c r="H431" i="15"/>
  <c r="L430" i="15"/>
  <c r="K430" i="15"/>
  <c r="J430" i="15"/>
  <c r="I430" i="15"/>
  <c r="H430" i="15"/>
  <c r="L429" i="15"/>
  <c r="K429" i="15"/>
  <c r="J429" i="15"/>
  <c r="I429" i="15"/>
  <c r="H429" i="15"/>
  <c r="L428" i="15"/>
  <c r="K428" i="15"/>
  <c r="J428" i="15"/>
  <c r="I428" i="15"/>
  <c r="H428" i="15"/>
  <c r="L427" i="15"/>
  <c r="K427" i="15"/>
  <c r="J427" i="15"/>
  <c r="I427" i="15"/>
  <c r="H427" i="15"/>
  <c r="L426" i="15"/>
  <c r="K426" i="15"/>
  <c r="J426" i="15"/>
  <c r="I426" i="15"/>
  <c r="H426" i="15"/>
  <c r="L425" i="15"/>
  <c r="K425" i="15"/>
  <c r="J425" i="15"/>
  <c r="I425" i="15"/>
  <c r="H425" i="15"/>
  <c r="L424" i="15"/>
  <c r="K424" i="15"/>
  <c r="J424" i="15"/>
  <c r="I424" i="15"/>
  <c r="H424" i="15"/>
  <c r="L423" i="15"/>
  <c r="K423" i="15"/>
  <c r="J423" i="15"/>
  <c r="I423" i="15"/>
  <c r="H423" i="15"/>
  <c r="L422" i="15"/>
  <c r="K422" i="15"/>
  <c r="J422" i="15"/>
  <c r="I422" i="15"/>
  <c r="H422" i="15"/>
  <c r="L421" i="15"/>
  <c r="K421" i="15"/>
  <c r="J421" i="15"/>
  <c r="I421" i="15"/>
  <c r="H421" i="15"/>
  <c r="L420" i="15"/>
  <c r="K420" i="15"/>
  <c r="J420" i="15"/>
  <c r="I420" i="15"/>
  <c r="H420" i="15"/>
  <c r="L419" i="15"/>
  <c r="K419" i="15"/>
  <c r="J419" i="15"/>
  <c r="I419" i="15"/>
  <c r="H419" i="15"/>
  <c r="L418" i="15"/>
  <c r="K418" i="15"/>
  <c r="J418" i="15"/>
  <c r="I418" i="15"/>
  <c r="H418" i="15"/>
  <c r="L417" i="15"/>
  <c r="K417" i="15"/>
  <c r="J417" i="15"/>
  <c r="I417" i="15"/>
  <c r="H417" i="15"/>
  <c r="L416" i="15"/>
  <c r="K416" i="15"/>
  <c r="J416" i="15"/>
  <c r="I416" i="15"/>
  <c r="H416" i="15"/>
  <c r="L415" i="15"/>
  <c r="K415" i="15"/>
  <c r="J415" i="15"/>
  <c r="I415" i="15"/>
  <c r="H415" i="15"/>
  <c r="L414" i="15"/>
  <c r="K414" i="15"/>
  <c r="J414" i="15"/>
  <c r="I414" i="15"/>
  <c r="H414" i="15"/>
  <c r="L413" i="15"/>
  <c r="K413" i="15"/>
  <c r="J413" i="15"/>
  <c r="I413" i="15"/>
  <c r="H413" i="15"/>
  <c r="L412" i="15"/>
  <c r="K412" i="15"/>
  <c r="J412" i="15"/>
  <c r="I412" i="15"/>
  <c r="H412" i="15"/>
  <c r="L411" i="15"/>
  <c r="K411" i="15"/>
  <c r="J411" i="15"/>
  <c r="I411" i="15"/>
  <c r="H411" i="15"/>
  <c r="L410" i="15"/>
  <c r="K410" i="15"/>
  <c r="J410" i="15"/>
  <c r="I410" i="15"/>
  <c r="H410" i="15"/>
  <c r="L409" i="15"/>
  <c r="K409" i="15"/>
  <c r="J409" i="15"/>
  <c r="I409" i="15"/>
  <c r="H409" i="15"/>
  <c r="L408" i="15"/>
  <c r="K408" i="15"/>
  <c r="J408" i="15"/>
  <c r="I408" i="15"/>
  <c r="H408" i="15"/>
  <c r="L407" i="15"/>
  <c r="K407" i="15"/>
  <c r="J407" i="15"/>
  <c r="I407" i="15"/>
  <c r="H407" i="15"/>
  <c r="L406" i="15"/>
  <c r="K406" i="15"/>
  <c r="J406" i="15"/>
  <c r="I406" i="15"/>
  <c r="H406" i="15"/>
  <c r="L405" i="15"/>
  <c r="K405" i="15"/>
  <c r="J405" i="15"/>
  <c r="I405" i="15"/>
  <c r="H405" i="15"/>
  <c r="L404" i="15"/>
  <c r="K404" i="15"/>
  <c r="J404" i="15"/>
  <c r="I404" i="15"/>
  <c r="H404" i="15"/>
  <c r="L403" i="15"/>
  <c r="K403" i="15"/>
  <c r="J403" i="15"/>
  <c r="I403" i="15"/>
  <c r="H403" i="15"/>
  <c r="L402" i="15"/>
  <c r="K402" i="15"/>
  <c r="J402" i="15"/>
  <c r="I402" i="15"/>
  <c r="H402" i="15"/>
  <c r="L401" i="15"/>
  <c r="K401" i="15"/>
  <c r="J401" i="15"/>
  <c r="I401" i="15"/>
  <c r="H401" i="15"/>
  <c r="L400" i="15"/>
  <c r="K400" i="15"/>
  <c r="J400" i="15"/>
  <c r="I400" i="15"/>
  <c r="H400" i="15"/>
  <c r="L399" i="15"/>
  <c r="K399" i="15"/>
  <c r="J399" i="15"/>
  <c r="I399" i="15"/>
  <c r="H399" i="15"/>
  <c r="L398" i="15"/>
  <c r="K398" i="15"/>
  <c r="J398" i="15"/>
  <c r="I398" i="15"/>
  <c r="H398" i="15"/>
  <c r="L397" i="15"/>
  <c r="K397" i="15"/>
  <c r="J397" i="15"/>
  <c r="I397" i="15"/>
  <c r="H397" i="15"/>
  <c r="L396" i="15"/>
  <c r="K396" i="15"/>
  <c r="J396" i="15"/>
  <c r="I396" i="15"/>
  <c r="H396" i="15"/>
  <c r="L395" i="15"/>
  <c r="K395" i="15"/>
  <c r="J395" i="15"/>
  <c r="I395" i="15"/>
  <c r="H395" i="15"/>
  <c r="L394" i="15"/>
  <c r="K394" i="15"/>
  <c r="J394" i="15"/>
  <c r="I394" i="15"/>
  <c r="H394" i="15"/>
  <c r="L393" i="15"/>
  <c r="K393" i="15"/>
  <c r="J393" i="15"/>
  <c r="I393" i="15"/>
  <c r="H393" i="15"/>
  <c r="L392" i="15"/>
  <c r="K392" i="15"/>
  <c r="J392" i="15"/>
  <c r="I392" i="15"/>
  <c r="H392" i="15"/>
  <c r="L391" i="15"/>
  <c r="K391" i="15"/>
  <c r="J391" i="15"/>
  <c r="I391" i="15"/>
  <c r="H391" i="15"/>
  <c r="L390" i="15"/>
  <c r="K390" i="15"/>
  <c r="J390" i="15"/>
  <c r="I390" i="15"/>
  <c r="H390" i="15"/>
  <c r="L389" i="15"/>
  <c r="K389" i="15"/>
  <c r="J389" i="15"/>
  <c r="I389" i="15"/>
  <c r="H389" i="15"/>
  <c r="L388" i="15"/>
  <c r="K388" i="15"/>
  <c r="J388" i="15"/>
  <c r="I388" i="15"/>
  <c r="H388" i="15"/>
  <c r="L387" i="15"/>
  <c r="K387" i="15"/>
  <c r="J387" i="15"/>
  <c r="I387" i="15"/>
  <c r="H387" i="15"/>
  <c r="L386" i="15"/>
  <c r="K386" i="15"/>
  <c r="J386" i="15"/>
  <c r="I386" i="15"/>
  <c r="H386" i="15"/>
  <c r="L385" i="15"/>
  <c r="K385" i="15"/>
  <c r="J385" i="15"/>
  <c r="I385" i="15"/>
  <c r="H385" i="15"/>
  <c r="L384" i="15"/>
  <c r="K384" i="15"/>
  <c r="J384" i="15"/>
  <c r="I384" i="15"/>
  <c r="H384" i="15"/>
  <c r="L383" i="15"/>
  <c r="K383" i="15"/>
  <c r="J383" i="15"/>
  <c r="I383" i="15"/>
  <c r="H383" i="15"/>
  <c r="L382" i="15"/>
  <c r="K382" i="15"/>
  <c r="J382" i="15"/>
  <c r="I382" i="15"/>
  <c r="H382" i="15"/>
  <c r="L381" i="15"/>
  <c r="K381" i="15"/>
  <c r="J381" i="15"/>
  <c r="I381" i="15"/>
  <c r="H381" i="15"/>
  <c r="L380" i="15"/>
  <c r="K380" i="15"/>
  <c r="J380" i="15"/>
  <c r="I380" i="15"/>
  <c r="H380" i="15"/>
  <c r="L379" i="15"/>
  <c r="K379" i="15"/>
  <c r="J379" i="15"/>
  <c r="I379" i="15"/>
  <c r="H379" i="15"/>
  <c r="L378" i="15"/>
  <c r="K378" i="15"/>
  <c r="J378" i="15"/>
  <c r="I378" i="15"/>
  <c r="H378" i="15"/>
  <c r="L377" i="15"/>
  <c r="K377" i="15"/>
  <c r="J377" i="15"/>
  <c r="I377" i="15"/>
  <c r="H377" i="15"/>
  <c r="L376" i="15"/>
  <c r="K376" i="15"/>
  <c r="J376" i="15"/>
  <c r="I376" i="15"/>
  <c r="H376" i="15"/>
  <c r="L375" i="15"/>
  <c r="K375" i="15"/>
  <c r="J375" i="15"/>
  <c r="I375" i="15"/>
  <c r="H375" i="15"/>
  <c r="L374" i="15"/>
  <c r="K374" i="15"/>
  <c r="J374" i="15"/>
  <c r="I374" i="15"/>
  <c r="H374" i="15"/>
  <c r="L373" i="15"/>
  <c r="K373" i="15"/>
  <c r="J373" i="15"/>
  <c r="I373" i="15"/>
  <c r="H373" i="15"/>
  <c r="L372" i="15"/>
  <c r="K372" i="15"/>
  <c r="J372" i="15"/>
  <c r="I372" i="15"/>
  <c r="H372" i="15"/>
  <c r="L371" i="15"/>
  <c r="K371" i="15"/>
  <c r="J371" i="15"/>
  <c r="I371" i="15"/>
  <c r="H371" i="15"/>
  <c r="L370" i="15"/>
  <c r="K370" i="15"/>
  <c r="J370" i="15"/>
  <c r="I370" i="15"/>
  <c r="H370" i="15"/>
  <c r="L369" i="15"/>
  <c r="K369" i="15"/>
  <c r="J369" i="15"/>
  <c r="I369" i="15"/>
  <c r="H369" i="15"/>
  <c r="L368" i="15"/>
  <c r="K368" i="15"/>
  <c r="J368" i="15"/>
  <c r="I368" i="15"/>
  <c r="H368" i="15"/>
  <c r="L367" i="15"/>
  <c r="K367" i="15"/>
  <c r="J367" i="15"/>
  <c r="I367" i="15"/>
  <c r="H367" i="15"/>
  <c r="L366" i="15"/>
  <c r="K366" i="15"/>
  <c r="J366" i="15"/>
  <c r="I366" i="15"/>
  <c r="H366" i="15"/>
  <c r="L365" i="15"/>
  <c r="K365" i="15"/>
  <c r="J365" i="15"/>
  <c r="I365" i="15"/>
  <c r="H365" i="15"/>
  <c r="L364" i="15"/>
  <c r="K364" i="15"/>
  <c r="J364" i="15"/>
  <c r="I364" i="15"/>
  <c r="H364" i="15"/>
  <c r="L363" i="15"/>
  <c r="K363" i="15"/>
  <c r="J363" i="15"/>
  <c r="I363" i="15"/>
  <c r="H363" i="15"/>
  <c r="L362" i="15"/>
  <c r="K362" i="15"/>
  <c r="J362" i="15"/>
  <c r="I362" i="15"/>
  <c r="H362" i="15"/>
  <c r="L361" i="15"/>
  <c r="K361" i="15"/>
  <c r="J361" i="15"/>
  <c r="I361" i="15"/>
  <c r="H361" i="15"/>
  <c r="L360" i="15"/>
  <c r="K360" i="15"/>
  <c r="J360" i="15"/>
  <c r="I360" i="15"/>
  <c r="H360" i="15"/>
  <c r="L359" i="15"/>
  <c r="K359" i="15"/>
  <c r="J359" i="15"/>
  <c r="I359" i="15"/>
  <c r="H359" i="15"/>
  <c r="L358" i="15"/>
  <c r="K358" i="15"/>
  <c r="J358" i="15"/>
  <c r="I358" i="15"/>
  <c r="H358" i="15"/>
  <c r="L357" i="15"/>
  <c r="K357" i="15"/>
  <c r="J357" i="15"/>
  <c r="I357" i="15"/>
  <c r="H357" i="15"/>
  <c r="L356" i="15"/>
  <c r="K356" i="15"/>
  <c r="J356" i="15"/>
  <c r="I356" i="15"/>
  <c r="H356" i="15"/>
  <c r="L355" i="15"/>
  <c r="K355" i="15"/>
  <c r="J355" i="15"/>
  <c r="I355" i="15"/>
  <c r="H355" i="15"/>
  <c r="L354" i="15"/>
  <c r="K354" i="15"/>
  <c r="J354" i="15"/>
  <c r="I354" i="15"/>
  <c r="H354" i="15"/>
  <c r="L353" i="15"/>
  <c r="K353" i="15"/>
  <c r="J353" i="15"/>
  <c r="I353" i="15"/>
  <c r="H353" i="15"/>
  <c r="L352" i="15"/>
  <c r="K352" i="15"/>
  <c r="J352" i="15"/>
  <c r="I352" i="15"/>
  <c r="H352" i="15"/>
  <c r="L351" i="15"/>
  <c r="K351" i="15"/>
  <c r="J351" i="15"/>
  <c r="I351" i="15"/>
  <c r="H351" i="15"/>
  <c r="L350" i="15"/>
  <c r="K350" i="15"/>
  <c r="J350" i="15"/>
  <c r="I350" i="15"/>
  <c r="H350" i="15"/>
  <c r="L349" i="15"/>
  <c r="K349" i="15"/>
  <c r="J349" i="15"/>
  <c r="I349" i="15"/>
  <c r="H349" i="15"/>
  <c r="L348" i="15"/>
  <c r="K348" i="15"/>
  <c r="J348" i="15"/>
  <c r="I348" i="15"/>
  <c r="H348" i="15"/>
  <c r="L347" i="15"/>
  <c r="K347" i="15"/>
  <c r="J347" i="15"/>
  <c r="I347" i="15"/>
  <c r="H347" i="15"/>
  <c r="L346" i="15"/>
  <c r="K346" i="15"/>
  <c r="J346" i="15"/>
  <c r="I346" i="15"/>
  <c r="H346" i="15"/>
  <c r="L345" i="15"/>
  <c r="K345" i="15"/>
  <c r="J345" i="15"/>
  <c r="I345" i="15"/>
  <c r="H345" i="15"/>
  <c r="L344" i="15"/>
  <c r="K344" i="15"/>
  <c r="J344" i="15"/>
  <c r="I344" i="15"/>
  <c r="H344" i="15"/>
  <c r="L343" i="15"/>
  <c r="K343" i="15"/>
  <c r="J343" i="15"/>
  <c r="I343" i="15"/>
  <c r="H343" i="15"/>
  <c r="L342" i="15"/>
  <c r="K342" i="15"/>
  <c r="J342" i="15"/>
  <c r="I342" i="15"/>
  <c r="H342" i="15"/>
  <c r="L341" i="15"/>
  <c r="K341" i="15"/>
  <c r="J341" i="15"/>
  <c r="I341" i="15"/>
  <c r="H341" i="15"/>
  <c r="L340" i="15"/>
  <c r="K340" i="15"/>
  <c r="J340" i="15"/>
  <c r="I340" i="15"/>
  <c r="H340" i="15"/>
  <c r="L339" i="15"/>
  <c r="K339" i="15"/>
  <c r="J339" i="15"/>
  <c r="I339" i="15"/>
  <c r="H339" i="15"/>
  <c r="L338" i="15"/>
  <c r="K338" i="15"/>
  <c r="J338" i="15"/>
  <c r="I338" i="15"/>
  <c r="H338" i="15"/>
  <c r="L337" i="15"/>
  <c r="K337" i="15"/>
  <c r="J337" i="15"/>
  <c r="I337" i="15"/>
  <c r="H337" i="15"/>
  <c r="L336" i="15"/>
  <c r="K336" i="15"/>
  <c r="J336" i="15"/>
  <c r="I336" i="15"/>
  <c r="H336" i="15"/>
  <c r="L335" i="15"/>
  <c r="K335" i="15"/>
  <c r="J335" i="15"/>
  <c r="I335" i="15"/>
  <c r="H335" i="15"/>
  <c r="L334" i="15"/>
  <c r="K334" i="15"/>
  <c r="J334" i="15"/>
  <c r="I334" i="15"/>
  <c r="H334" i="15"/>
  <c r="L333" i="15"/>
  <c r="K333" i="15"/>
  <c r="J333" i="15"/>
  <c r="I333" i="15"/>
  <c r="H333" i="15"/>
  <c r="L332" i="15"/>
  <c r="K332" i="15"/>
  <c r="J332" i="15"/>
  <c r="I332" i="15"/>
  <c r="H332" i="15"/>
  <c r="L331" i="15"/>
  <c r="K331" i="15"/>
  <c r="J331" i="15"/>
  <c r="I331" i="15"/>
  <c r="H331" i="15"/>
  <c r="L330" i="15"/>
  <c r="K330" i="15"/>
  <c r="J330" i="15"/>
  <c r="I330" i="15"/>
  <c r="H330" i="15"/>
  <c r="L329" i="15"/>
  <c r="K329" i="15"/>
  <c r="J329" i="15"/>
  <c r="I329" i="15"/>
  <c r="H329" i="15"/>
  <c r="L328" i="15"/>
  <c r="K328" i="15"/>
  <c r="J328" i="15"/>
  <c r="I328" i="15"/>
  <c r="H328" i="15"/>
  <c r="L327" i="15"/>
  <c r="K327" i="15"/>
  <c r="J327" i="15"/>
  <c r="I327" i="15"/>
  <c r="H327" i="15"/>
  <c r="L326" i="15"/>
  <c r="K326" i="15"/>
  <c r="J326" i="15"/>
  <c r="I326" i="15"/>
  <c r="H326" i="15"/>
  <c r="L325" i="15"/>
  <c r="K325" i="15"/>
  <c r="J325" i="15"/>
  <c r="I325" i="15"/>
  <c r="H325" i="15"/>
  <c r="L324" i="15"/>
  <c r="K324" i="15"/>
  <c r="J324" i="15"/>
  <c r="I324" i="15"/>
  <c r="H324" i="15"/>
  <c r="L323" i="15"/>
  <c r="K323" i="15"/>
  <c r="J323" i="15"/>
  <c r="I323" i="15"/>
  <c r="H323" i="15"/>
  <c r="L322" i="15"/>
  <c r="K322" i="15"/>
  <c r="J322" i="15"/>
  <c r="I322" i="15"/>
  <c r="H322" i="15"/>
  <c r="L321" i="15"/>
  <c r="K321" i="15"/>
  <c r="J321" i="15"/>
  <c r="I321" i="15"/>
  <c r="H321" i="15"/>
  <c r="L320" i="15"/>
  <c r="K320" i="15"/>
  <c r="J320" i="15"/>
  <c r="I320" i="15"/>
  <c r="H320" i="15"/>
  <c r="L319" i="15"/>
  <c r="K319" i="15"/>
  <c r="J319" i="15"/>
  <c r="I319" i="15"/>
  <c r="H319" i="15"/>
  <c r="L318" i="15"/>
  <c r="K318" i="15"/>
  <c r="J318" i="15"/>
  <c r="I318" i="15"/>
  <c r="H318" i="15"/>
  <c r="L317" i="15"/>
  <c r="K317" i="15"/>
  <c r="J317" i="15"/>
  <c r="I317" i="15"/>
  <c r="H317" i="15"/>
  <c r="L316" i="15"/>
  <c r="K316" i="15"/>
  <c r="J316" i="15"/>
  <c r="I316" i="15"/>
  <c r="H316" i="15"/>
  <c r="L315" i="15"/>
  <c r="K315" i="15"/>
  <c r="J315" i="15"/>
  <c r="I315" i="15"/>
  <c r="H315" i="15"/>
  <c r="L314" i="15"/>
  <c r="K314" i="15"/>
  <c r="J314" i="15"/>
  <c r="I314" i="15"/>
  <c r="H314" i="15"/>
  <c r="L313" i="15"/>
  <c r="K313" i="15"/>
  <c r="J313" i="15"/>
  <c r="I313" i="15"/>
  <c r="H313" i="15"/>
  <c r="L312" i="15"/>
  <c r="K312" i="15"/>
  <c r="J312" i="15"/>
  <c r="I312" i="15"/>
  <c r="H312" i="15"/>
  <c r="L311" i="15"/>
  <c r="K311" i="15"/>
  <c r="J311" i="15"/>
  <c r="I311" i="15"/>
  <c r="H311" i="15"/>
  <c r="L310" i="15"/>
  <c r="K310" i="15"/>
  <c r="J310" i="15"/>
  <c r="I310" i="15"/>
  <c r="H310" i="15"/>
  <c r="L309" i="15"/>
  <c r="K309" i="15"/>
  <c r="J309" i="15"/>
  <c r="I309" i="15"/>
  <c r="H309" i="15"/>
  <c r="L308" i="15"/>
  <c r="K308" i="15"/>
  <c r="J308" i="15"/>
  <c r="I308" i="15"/>
  <c r="H308" i="15"/>
  <c r="L307" i="15"/>
  <c r="K307" i="15"/>
  <c r="J307" i="15"/>
  <c r="I307" i="15"/>
  <c r="H307" i="15"/>
  <c r="L306" i="15"/>
  <c r="K306" i="15"/>
  <c r="J306" i="15"/>
  <c r="I306" i="15"/>
  <c r="H306" i="15"/>
  <c r="L305" i="15"/>
  <c r="K305" i="15"/>
  <c r="J305" i="15"/>
  <c r="I305" i="15"/>
  <c r="H305" i="15"/>
  <c r="L304" i="15"/>
  <c r="K304" i="15"/>
  <c r="J304" i="15"/>
  <c r="I304" i="15"/>
  <c r="H304" i="15"/>
  <c r="L303" i="15"/>
  <c r="K303" i="15"/>
  <c r="J303" i="15"/>
  <c r="I303" i="15"/>
  <c r="H303" i="15"/>
  <c r="L302" i="15"/>
  <c r="K302" i="15"/>
  <c r="J302" i="15"/>
  <c r="I302" i="15"/>
  <c r="H302" i="15"/>
  <c r="L301" i="15"/>
  <c r="K301" i="15"/>
  <c r="J301" i="15"/>
  <c r="I301" i="15"/>
  <c r="H301" i="15"/>
  <c r="L300" i="15"/>
  <c r="K300" i="15"/>
  <c r="J300" i="15"/>
  <c r="I300" i="15"/>
  <c r="H300" i="15"/>
  <c r="L299" i="15"/>
  <c r="K299" i="15"/>
  <c r="J299" i="15"/>
  <c r="I299" i="15"/>
  <c r="H299" i="15"/>
  <c r="L298" i="15"/>
  <c r="K298" i="15"/>
  <c r="J298" i="15"/>
  <c r="I298" i="15"/>
  <c r="H298" i="15"/>
  <c r="L297" i="15"/>
  <c r="K297" i="15"/>
  <c r="J297" i="15"/>
  <c r="I297" i="15"/>
  <c r="H297" i="15"/>
  <c r="L296" i="15"/>
  <c r="K296" i="15"/>
  <c r="J296" i="15"/>
  <c r="I296" i="15"/>
  <c r="H296" i="15"/>
  <c r="L295" i="15"/>
  <c r="K295" i="15"/>
  <c r="J295" i="15"/>
  <c r="I295" i="15"/>
  <c r="H295" i="15"/>
  <c r="L294" i="15"/>
  <c r="K294" i="15"/>
  <c r="J294" i="15"/>
  <c r="I294" i="15"/>
  <c r="H294" i="15"/>
  <c r="L293" i="15"/>
  <c r="K293" i="15"/>
  <c r="J293" i="15"/>
  <c r="I293" i="15"/>
  <c r="H293" i="15"/>
  <c r="L292" i="15"/>
  <c r="K292" i="15"/>
  <c r="J292" i="15"/>
  <c r="I292" i="15"/>
  <c r="H292" i="15"/>
  <c r="L291" i="15"/>
  <c r="K291" i="15"/>
  <c r="J291" i="15"/>
  <c r="I291" i="15"/>
  <c r="H291" i="15"/>
  <c r="L290" i="15"/>
  <c r="K290" i="15"/>
  <c r="J290" i="15"/>
  <c r="I290" i="15"/>
  <c r="H290" i="15"/>
  <c r="L289" i="15"/>
  <c r="K289" i="15"/>
  <c r="J289" i="15"/>
  <c r="I289" i="15"/>
  <c r="H289" i="15"/>
  <c r="L288" i="15"/>
  <c r="K288" i="15"/>
  <c r="J288" i="15"/>
  <c r="I288" i="15"/>
  <c r="H288" i="15"/>
  <c r="L287" i="15"/>
  <c r="K287" i="15"/>
  <c r="J287" i="15"/>
  <c r="I287" i="15"/>
  <c r="H287" i="15"/>
  <c r="L286" i="15"/>
  <c r="K286" i="15"/>
  <c r="J286" i="15"/>
  <c r="I286" i="15"/>
  <c r="H286" i="15"/>
  <c r="L285" i="15"/>
  <c r="K285" i="15"/>
  <c r="J285" i="15"/>
  <c r="I285" i="15"/>
  <c r="H285" i="15"/>
  <c r="L284" i="15"/>
  <c r="K284" i="15"/>
  <c r="J284" i="15"/>
  <c r="I284" i="15"/>
  <c r="H284" i="15"/>
  <c r="L283" i="15"/>
  <c r="K283" i="15"/>
  <c r="J283" i="15"/>
  <c r="I283" i="15"/>
  <c r="H283" i="15"/>
  <c r="L282" i="15"/>
  <c r="K282" i="15"/>
  <c r="J282" i="15"/>
  <c r="I282" i="15"/>
  <c r="H282" i="15"/>
  <c r="L281" i="15"/>
  <c r="K281" i="15"/>
  <c r="J281" i="15"/>
  <c r="I281" i="15"/>
  <c r="H281" i="15"/>
  <c r="L280" i="15"/>
  <c r="K280" i="15"/>
  <c r="J280" i="15"/>
  <c r="I280" i="15"/>
  <c r="H280" i="15"/>
  <c r="L279" i="15"/>
  <c r="K279" i="15"/>
  <c r="J279" i="15"/>
  <c r="I279" i="15"/>
  <c r="H279" i="15"/>
  <c r="L278" i="15"/>
  <c r="K278" i="15"/>
  <c r="J278" i="15"/>
  <c r="I278" i="15"/>
  <c r="H278" i="15"/>
  <c r="L277" i="15"/>
  <c r="K277" i="15"/>
  <c r="J277" i="15"/>
  <c r="I277" i="15"/>
  <c r="H277" i="15"/>
  <c r="L276" i="15"/>
  <c r="K276" i="15"/>
  <c r="J276" i="15"/>
  <c r="I276" i="15"/>
  <c r="H276" i="15"/>
  <c r="L275" i="15"/>
  <c r="K275" i="15"/>
  <c r="J275" i="15"/>
  <c r="I275" i="15"/>
  <c r="H275" i="15"/>
  <c r="L274" i="15"/>
  <c r="K274" i="15"/>
  <c r="J274" i="15"/>
  <c r="I274" i="15"/>
  <c r="H274" i="15"/>
  <c r="L273" i="15"/>
  <c r="K273" i="15"/>
  <c r="J273" i="15"/>
  <c r="I273" i="15"/>
  <c r="H273" i="15"/>
  <c r="L272" i="15"/>
  <c r="K272" i="15"/>
  <c r="J272" i="15"/>
  <c r="I272" i="15"/>
  <c r="H272" i="15"/>
  <c r="L271" i="15"/>
  <c r="K271" i="15"/>
  <c r="J271" i="15"/>
  <c r="I271" i="15"/>
  <c r="H271" i="15"/>
  <c r="L270" i="15"/>
  <c r="K270" i="15"/>
  <c r="J270" i="15"/>
  <c r="I270" i="15"/>
  <c r="H270" i="15"/>
  <c r="L269" i="15"/>
  <c r="K269" i="15"/>
  <c r="J269" i="15"/>
  <c r="I269" i="15"/>
  <c r="H269" i="15"/>
  <c r="L268" i="15"/>
  <c r="K268" i="15"/>
  <c r="J268" i="15"/>
  <c r="I268" i="15"/>
  <c r="H268" i="15"/>
  <c r="L267" i="15"/>
  <c r="K267" i="15"/>
  <c r="J267" i="15"/>
  <c r="I267" i="15"/>
  <c r="H267" i="15"/>
  <c r="L266" i="15"/>
  <c r="K266" i="15"/>
  <c r="J266" i="15"/>
  <c r="I266" i="15"/>
  <c r="H266" i="15"/>
  <c r="L265" i="15"/>
  <c r="K265" i="15"/>
  <c r="J265" i="15"/>
  <c r="I265" i="15"/>
  <c r="H265" i="15"/>
  <c r="L264" i="15"/>
  <c r="K264" i="15"/>
  <c r="J264" i="15"/>
  <c r="I264" i="15"/>
  <c r="H264" i="15"/>
  <c r="L263" i="15"/>
  <c r="K263" i="15"/>
  <c r="J263" i="15"/>
  <c r="I263" i="15"/>
  <c r="H263" i="15"/>
  <c r="L262" i="15"/>
  <c r="K262" i="15"/>
  <c r="J262" i="15"/>
  <c r="I262" i="15"/>
  <c r="H262" i="15"/>
  <c r="L261" i="15"/>
  <c r="K261" i="15"/>
  <c r="J261" i="15"/>
  <c r="I261" i="15"/>
  <c r="H261" i="15"/>
  <c r="L260" i="15"/>
  <c r="K260" i="15"/>
  <c r="J260" i="15"/>
  <c r="I260" i="15"/>
  <c r="H260" i="15"/>
  <c r="L259" i="15"/>
  <c r="K259" i="15"/>
  <c r="J259" i="15"/>
  <c r="I259" i="15"/>
  <c r="H259" i="15"/>
  <c r="L258" i="15"/>
  <c r="K258" i="15"/>
  <c r="J258" i="15"/>
  <c r="I258" i="15"/>
  <c r="H258" i="15"/>
  <c r="L257" i="15"/>
  <c r="K257" i="15"/>
  <c r="J257" i="15"/>
  <c r="I257" i="15"/>
  <c r="H257" i="15"/>
  <c r="L256" i="15"/>
  <c r="K256" i="15"/>
  <c r="J256" i="15"/>
  <c r="I256" i="15"/>
  <c r="H256" i="15"/>
  <c r="L255" i="15"/>
  <c r="K255" i="15"/>
  <c r="J255" i="15"/>
  <c r="I255" i="15"/>
  <c r="H255" i="15"/>
  <c r="L254" i="15"/>
  <c r="K254" i="15"/>
  <c r="J254" i="15"/>
  <c r="I254" i="15"/>
  <c r="H254" i="15"/>
  <c r="L253" i="15"/>
  <c r="K253" i="15"/>
  <c r="J253" i="15"/>
  <c r="I253" i="15"/>
  <c r="H253" i="15"/>
  <c r="L252" i="15"/>
  <c r="K252" i="15"/>
  <c r="J252" i="15"/>
  <c r="I252" i="15"/>
  <c r="H252" i="15"/>
  <c r="L251" i="15"/>
  <c r="K251" i="15"/>
  <c r="J251" i="15"/>
  <c r="I251" i="15"/>
  <c r="H251" i="15"/>
  <c r="L250" i="15"/>
  <c r="K250" i="15"/>
  <c r="J250" i="15"/>
  <c r="I250" i="15"/>
  <c r="H250" i="15"/>
  <c r="L249" i="15"/>
  <c r="K249" i="15"/>
  <c r="J249" i="15"/>
  <c r="I249" i="15"/>
  <c r="H249" i="15"/>
  <c r="L248" i="15"/>
  <c r="K248" i="15"/>
  <c r="J248" i="15"/>
  <c r="I248" i="15"/>
  <c r="H248" i="15"/>
  <c r="L247" i="15"/>
  <c r="K247" i="15"/>
  <c r="J247" i="15"/>
  <c r="I247" i="15"/>
  <c r="H247" i="15"/>
  <c r="L246" i="15"/>
  <c r="K246" i="15"/>
  <c r="J246" i="15"/>
  <c r="I246" i="15"/>
  <c r="H246" i="15"/>
  <c r="L245" i="15"/>
  <c r="K245" i="15"/>
  <c r="J245" i="15"/>
  <c r="I245" i="15"/>
  <c r="H245" i="15"/>
  <c r="L244" i="15"/>
  <c r="K244" i="15"/>
  <c r="J244" i="15"/>
  <c r="I244" i="15"/>
  <c r="H244" i="15"/>
  <c r="L243" i="15"/>
  <c r="K243" i="15"/>
  <c r="J243" i="15"/>
  <c r="I243" i="15"/>
  <c r="H243" i="15"/>
  <c r="L242" i="15"/>
  <c r="K242" i="15"/>
  <c r="J242" i="15"/>
  <c r="I242" i="15"/>
  <c r="H242" i="15"/>
  <c r="L241" i="15"/>
  <c r="K241" i="15"/>
  <c r="J241" i="15"/>
  <c r="I241" i="15"/>
  <c r="H241" i="15"/>
  <c r="L240" i="15"/>
  <c r="K240" i="15"/>
  <c r="J240" i="15"/>
  <c r="I240" i="15"/>
  <c r="H240" i="15"/>
  <c r="L239" i="15"/>
  <c r="K239" i="15"/>
  <c r="J239" i="15"/>
  <c r="I239" i="15"/>
  <c r="H239" i="15"/>
  <c r="L238" i="15"/>
  <c r="K238" i="15"/>
  <c r="J238" i="15"/>
  <c r="I238" i="15"/>
  <c r="H238" i="15"/>
  <c r="L237" i="15"/>
  <c r="K237" i="15"/>
  <c r="J237" i="15"/>
  <c r="I237" i="15"/>
  <c r="H237" i="15"/>
  <c r="L236" i="15"/>
  <c r="K236" i="15"/>
  <c r="J236" i="15"/>
  <c r="I236" i="15"/>
  <c r="H236" i="15"/>
  <c r="L235" i="15"/>
  <c r="K235" i="15"/>
  <c r="J235" i="15"/>
  <c r="I235" i="15"/>
  <c r="H235" i="15"/>
  <c r="L234" i="15"/>
  <c r="K234" i="15"/>
  <c r="J234" i="15"/>
  <c r="I234" i="15"/>
  <c r="H234" i="15"/>
  <c r="L233" i="15"/>
  <c r="K233" i="15"/>
  <c r="J233" i="15"/>
  <c r="I233" i="15"/>
  <c r="H233" i="15"/>
  <c r="L232" i="15"/>
  <c r="K232" i="15"/>
  <c r="J232" i="15"/>
  <c r="I232" i="15"/>
  <c r="H232" i="15"/>
  <c r="L231" i="15"/>
  <c r="K231" i="15"/>
  <c r="J231" i="15"/>
  <c r="I231" i="15"/>
  <c r="H231" i="15"/>
  <c r="L230" i="15"/>
  <c r="K230" i="15"/>
  <c r="J230" i="15"/>
  <c r="I230" i="15"/>
  <c r="H230" i="15"/>
  <c r="L229" i="15"/>
  <c r="K229" i="15"/>
  <c r="J229" i="15"/>
  <c r="I229" i="15"/>
  <c r="H229" i="15"/>
  <c r="L228" i="15"/>
  <c r="K228" i="15"/>
  <c r="J228" i="15"/>
  <c r="I228" i="15"/>
  <c r="H228" i="15"/>
  <c r="L227" i="15"/>
  <c r="K227" i="15"/>
  <c r="J227" i="15"/>
  <c r="I227" i="15"/>
  <c r="H227" i="15"/>
  <c r="L226" i="15"/>
  <c r="K226" i="15"/>
  <c r="J226" i="15"/>
  <c r="I226" i="15"/>
  <c r="H226" i="15"/>
  <c r="L225" i="15"/>
  <c r="K225" i="15"/>
  <c r="J225" i="15"/>
  <c r="I225" i="15"/>
  <c r="H225" i="15"/>
  <c r="L224" i="15"/>
  <c r="K224" i="15"/>
  <c r="J224" i="15"/>
  <c r="I224" i="15"/>
  <c r="H224" i="15"/>
  <c r="L223" i="15"/>
  <c r="K223" i="15"/>
  <c r="J223" i="15"/>
  <c r="I223" i="15"/>
  <c r="H223" i="15"/>
  <c r="L222" i="15"/>
  <c r="K222" i="15"/>
  <c r="J222" i="15"/>
  <c r="I222" i="15"/>
  <c r="H222" i="15"/>
  <c r="L221" i="15"/>
  <c r="K221" i="15"/>
  <c r="J221" i="15"/>
  <c r="I221" i="15"/>
  <c r="H221" i="15"/>
  <c r="L220" i="15"/>
  <c r="K220" i="15"/>
  <c r="J220" i="15"/>
  <c r="I220" i="15"/>
  <c r="H220" i="15"/>
  <c r="L219" i="15"/>
  <c r="K219" i="15"/>
  <c r="J219" i="15"/>
  <c r="I219" i="15"/>
  <c r="H219" i="15"/>
  <c r="L218" i="15"/>
  <c r="K218" i="15"/>
  <c r="J218" i="15"/>
  <c r="I218" i="15"/>
  <c r="H218" i="15"/>
  <c r="L217" i="15"/>
  <c r="K217" i="15"/>
  <c r="J217" i="15"/>
  <c r="I217" i="15"/>
  <c r="H217" i="15"/>
  <c r="L216" i="15"/>
  <c r="K216" i="15"/>
  <c r="J216" i="15"/>
  <c r="I216" i="15"/>
  <c r="H216" i="15"/>
  <c r="L215" i="15"/>
  <c r="K215" i="15"/>
  <c r="J215" i="15"/>
  <c r="I215" i="15"/>
  <c r="H215" i="15"/>
  <c r="L214" i="15"/>
  <c r="K214" i="15"/>
  <c r="J214" i="15"/>
  <c r="I214" i="15"/>
  <c r="H214" i="15"/>
  <c r="L213" i="15"/>
  <c r="K213" i="15"/>
  <c r="J213" i="15"/>
  <c r="I213" i="15"/>
  <c r="H213" i="15"/>
  <c r="L212" i="15"/>
  <c r="K212" i="15"/>
  <c r="J212" i="15"/>
  <c r="I212" i="15"/>
  <c r="H212" i="15"/>
  <c r="L211" i="15"/>
  <c r="K211" i="15"/>
  <c r="J211" i="15"/>
  <c r="I211" i="15"/>
  <c r="H211" i="15"/>
  <c r="L210" i="15"/>
  <c r="K210" i="15"/>
  <c r="J210" i="15"/>
  <c r="I210" i="15"/>
  <c r="H210" i="15"/>
  <c r="L209" i="15"/>
  <c r="K209" i="15"/>
  <c r="J209" i="15"/>
  <c r="I209" i="15"/>
  <c r="H209" i="15"/>
  <c r="L208" i="15"/>
  <c r="K208" i="15"/>
  <c r="J208" i="15"/>
  <c r="I208" i="15"/>
  <c r="H208" i="15"/>
  <c r="L207" i="15"/>
  <c r="K207" i="15"/>
  <c r="J207" i="15"/>
  <c r="I207" i="15"/>
  <c r="H207" i="15"/>
  <c r="L206" i="15"/>
  <c r="K206" i="15"/>
  <c r="J206" i="15"/>
  <c r="I206" i="15"/>
  <c r="H206" i="15"/>
  <c r="L205" i="15"/>
  <c r="K205" i="15"/>
  <c r="J205" i="15"/>
  <c r="I205" i="15"/>
  <c r="H205" i="15"/>
  <c r="L204" i="15"/>
  <c r="K204" i="15"/>
  <c r="J204" i="15"/>
  <c r="I204" i="15"/>
  <c r="H204" i="15"/>
  <c r="L203" i="15"/>
  <c r="K203" i="15"/>
  <c r="J203" i="15"/>
  <c r="I203" i="15"/>
  <c r="H203" i="15"/>
  <c r="L202" i="15"/>
  <c r="K202" i="15"/>
  <c r="J202" i="15"/>
  <c r="I202" i="15"/>
  <c r="H202" i="15"/>
  <c r="L201" i="15"/>
  <c r="K201" i="15"/>
  <c r="J201" i="15"/>
  <c r="I201" i="15"/>
  <c r="H201" i="15"/>
  <c r="L200" i="15"/>
  <c r="K200" i="15"/>
  <c r="J200" i="15"/>
  <c r="I200" i="15"/>
  <c r="H200" i="15"/>
  <c r="L199" i="15"/>
  <c r="K199" i="15"/>
  <c r="J199" i="15"/>
  <c r="I199" i="15"/>
  <c r="H199" i="15"/>
  <c r="L198" i="15"/>
  <c r="K198" i="15"/>
  <c r="J198" i="15"/>
  <c r="I198" i="15"/>
  <c r="H198" i="15"/>
  <c r="L197" i="15"/>
  <c r="K197" i="15"/>
  <c r="J197" i="15"/>
  <c r="I197" i="15"/>
  <c r="H197" i="15"/>
  <c r="L196" i="15"/>
  <c r="K196" i="15"/>
  <c r="J196" i="15"/>
  <c r="I196" i="15"/>
  <c r="H196" i="15"/>
  <c r="L195" i="15"/>
  <c r="K195" i="15"/>
  <c r="J195" i="15"/>
  <c r="I195" i="15"/>
  <c r="H195" i="15"/>
  <c r="L194" i="15"/>
  <c r="K194" i="15"/>
  <c r="J194" i="15"/>
  <c r="I194" i="15"/>
  <c r="H194" i="15"/>
  <c r="L193" i="15"/>
  <c r="K193" i="15"/>
  <c r="J193" i="15"/>
  <c r="I193" i="15"/>
  <c r="H193" i="15"/>
  <c r="L192" i="15"/>
  <c r="K192" i="15"/>
  <c r="J192" i="15"/>
  <c r="I192" i="15"/>
  <c r="H192" i="15"/>
  <c r="L191" i="15"/>
  <c r="K191" i="15"/>
  <c r="J191" i="15"/>
  <c r="I191" i="15"/>
  <c r="H191" i="15"/>
  <c r="L190" i="15"/>
  <c r="K190" i="15"/>
  <c r="J190" i="15"/>
  <c r="I190" i="15"/>
  <c r="H190" i="15"/>
  <c r="L189" i="15"/>
  <c r="K189" i="15"/>
  <c r="J189" i="15"/>
  <c r="I189" i="15"/>
  <c r="H189" i="15"/>
  <c r="L188" i="15"/>
  <c r="K188" i="15"/>
  <c r="J188" i="15"/>
  <c r="I188" i="15"/>
  <c r="H188" i="15"/>
  <c r="L187" i="15"/>
  <c r="K187" i="15"/>
  <c r="J187" i="15"/>
  <c r="I187" i="15"/>
  <c r="H187" i="15"/>
  <c r="L186" i="15"/>
  <c r="K186" i="15"/>
  <c r="J186" i="15"/>
  <c r="I186" i="15"/>
  <c r="H186" i="15"/>
  <c r="L185" i="15"/>
  <c r="K185" i="15"/>
  <c r="J185" i="15"/>
  <c r="I185" i="15"/>
  <c r="H185" i="15"/>
  <c r="L184" i="15"/>
  <c r="K184" i="15"/>
  <c r="J184" i="15"/>
  <c r="I184" i="15"/>
  <c r="H184" i="15"/>
  <c r="L183" i="15"/>
  <c r="K183" i="15"/>
  <c r="J183" i="15"/>
  <c r="I183" i="15"/>
  <c r="H183" i="15"/>
  <c r="L182" i="15"/>
  <c r="K182" i="15"/>
  <c r="J182" i="15"/>
  <c r="I182" i="15"/>
  <c r="H182" i="15"/>
  <c r="L181" i="15"/>
  <c r="K181" i="15"/>
  <c r="J181" i="15"/>
  <c r="I181" i="15"/>
  <c r="H181" i="15"/>
  <c r="L180" i="15"/>
  <c r="K180" i="15"/>
  <c r="J180" i="15"/>
  <c r="I180" i="15"/>
  <c r="H180" i="15"/>
  <c r="L179" i="15"/>
  <c r="K179" i="15"/>
  <c r="J179" i="15"/>
  <c r="I179" i="15"/>
  <c r="H179" i="15"/>
  <c r="L178" i="15"/>
  <c r="K178" i="15"/>
  <c r="J178" i="15"/>
  <c r="I178" i="15"/>
  <c r="H178" i="15"/>
  <c r="L177" i="15"/>
  <c r="K177" i="15"/>
  <c r="J177" i="15"/>
  <c r="I177" i="15"/>
  <c r="H177" i="15"/>
  <c r="L176" i="15"/>
  <c r="K176" i="15"/>
  <c r="J176" i="15"/>
  <c r="I176" i="15"/>
  <c r="H176" i="15"/>
  <c r="L175" i="15"/>
  <c r="K175" i="15"/>
  <c r="J175" i="15"/>
  <c r="I175" i="15"/>
  <c r="H175" i="15"/>
  <c r="L174" i="15"/>
  <c r="K174" i="15"/>
  <c r="J174" i="15"/>
  <c r="I174" i="15"/>
  <c r="H174" i="15"/>
  <c r="L173" i="15"/>
  <c r="K173" i="15"/>
  <c r="J173" i="15"/>
  <c r="I173" i="15"/>
  <c r="H173" i="15"/>
  <c r="L172" i="15"/>
  <c r="K172" i="15"/>
  <c r="J172" i="15"/>
  <c r="I172" i="15"/>
  <c r="H172" i="15"/>
  <c r="L171" i="15"/>
  <c r="K171" i="15"/>
  <c r="J171" i="15"/>
  <c r="I171" i="15"/>
  <c r="H171" i="15"/>
  <c r="L170" i="15"/>
  <c r="K170" i="15"/>
  <c r="J170" i="15"/>
  <c r="I170" i="15"/>
  <c r="H170" i="15"/>
  <c r="L169" i="15"/>
  <c r="K169" i="15"/>
  <c r="J169" i="15"/>
  <c r="I169" i="15"/>
  <c r="H169" i="15"/>
  <c r="L168" i="15"/>
  <c r="K168" i="15"/>
  <c r="J168" i="15"/>
  <c r="I168" i="15"/>
  <c r="H168" i="15"/>
  <c r="L167" i="15"/>
  <c r="K167" i="15"/>
  <c r="J167" i="15"/>
  <c r="I167" i="15"/>
  <c r="H167" i="15"/>
  <c r="L166" i="15"/>
  <c r="K166" i="15"/>
  <c r="J166" i="15"/>
  <c r="I166" i="15"/>
  <c r="H166" i="15"/>
  <c r="L165" i="15"/>
  <c r="K165" i="15"/>
  <c r="J165" i="15"/>
  <c r="I165" i="15"/>
  <c r="H165" i="15"/>
  <c r="L164" i="15"/>
  <c r="K164" i="15"/>
  <c r="J164" i="15"/>
  <c r="I164" i="15"/>
  <c r="H164" i="15"/>
  <c r="L163" i="15"/>
  <c r="K163" i="15"/>
  <c r="J163" i="15"/>
  <c r="I163" i="15"/>
  <c r="H163" i="15"/>
  <c r="L162" i="15"/>
  <c r="K162" i="15"/>
  <c r="J162" i="15"/>
  <c r="I162" i="15"/>
  <c r="H162" i="15"/>
  <c r="L161" i="15"/>
  <c r="K161" i="15"/>
  <c r="J161" i="15"/>
  <c r="I161" i="15"/>
  <c r="H161" i="15"/>
  <c r="L160" i="15"/>
  <c r="K160" i="15"/>
  <c r="J160" i="15"/>
  <c r="I160" i="15"/>
  <c r="H160" i="15"/>
  <c r="L159" i="15"/>
  <c r="K159" i="15"/>
  <c r="J159" i="15"/>
  <c r="I159" i="15"/>
  <c r="H159" i="15"/>
  <c r="L158" i="15"/>
  <c r="K158" i="15"/>
  <c r="J158" i="15"/>
  <c r="I158" i="15"/>
  <c r="H158" i="15"/>
  <c r="L157" i="15"/>
  <c r="K157" i="15"/>
  <c r="J157" i="15"/>
  <c r="I157" i="15"/>
  <c r="H157" i="15"/>
  <c r="L156" i="15"/>
  <c r="K156" i="15"/>
  <c r="J156" i="15"/>
  <c r="I156" i="15"/>
  <c r="H156" i="15"/>
  <c r="L155" i="15"/>
  <c r="K155" i="15"/>
  <c r="J155" i="15"/>
  <c r="I155" i="15"/>
  <c r="H155" i="15"/>
  <c r="L154" i="15"/>
  <c r="K154" i="15"/>
  <c r="J154" i="15"/>
  <c r="I154" i="15"/>
  <c r="H154" i="15"/>
  <c r="L153" i="15"/>
  <c r="K153" i="15"/>
  <c r="J153" i="15"/>
  <c r="I153" i="15"/>
  <c r="H153" i="15"/>
  <c r="L152" i="15"/>
  <c r="K152" i="15"/>
  <c r="J152" i="15"/>
  <c r="I152" i="15"/>
  <c r="H152" i="15"/>
  <c r="L151" i="15"/>
  <c r="K151" i="15"/>
  <c r="J151" i="15"/>
  <c r="I151" i="15"/>
  <c r="H151" i="15"/>
  <c r="L150" i="15"/>
  <c r="K150" i="15"/>
  <c r="J150" i="15"/>
  <c r="I150" i="15"/>
  <c r="H150" i="15"/>
  <c r="L149" i="15"/>
  <c r="K149" i="15"/>
  <c r="J149" i="15"/>
  <c r="I149" i="15"/>
  <c r="H149" i="15"/>
  <c r="L148" i="15"/>
  <c r="K148" i="15"/>
  <c r="J148" i="15"/>
  <c r="I148" i="15"/>
  <c r="H148" i="15"/>
  <c r="L147" i="15"/>
  <c r="K147" i="15"/>
  <c r="J147" i="15"/>
  <c r="I147" i="15"/>
  <c r="H147" i="15"/>
  <c r="L146" i="15"/>
  <c r="K146" i="15"/>
  <c r="J146" i="15"/>
  <c r="I146" i="15"/>
  <c r="H146" i="15"/>
  <c r="L145" i="15"/>
  <c r="K145" i="15"/>
  <c r="J145" i="15"/>
  <c r="I145" i="15"/>
  <c r="H145" i="15"/>
  <c r="L144" i="15"/>
  <c r="K144" i="15"/>
  <c r="J144" i="15"/>
  <c r="I144" i="15"/>
  <c r="H144" i="15"/>
  <c r="L143" i="15"/>
  <c r="K143" i="15"/>
  <c r="J143" i="15"/>
  <c r="I143" i="15"/>
  <c r="H143" i="15"/>
  <c r="L142" i="15"/>
  <c r="K142" i="15"/>
  <c r="J142" i="15"/>
  <c r="I142" i="15"/>
  <c r="H142" i="15"/>
  <c r="L141" i="15"/>
  <c r="K141" i="15"/>
  <c r="J141" i="15"/>
  <c r="I141" i="15"/>
  <c r="H141" i="15"/>
  <c r="L140" i="15"/>
  <c r="K140" i="15"/>
  <c r="J140" i="15"/>
  <c r="I140" i="15"/>
  <c r="H140" i="15"/>
  <c r="L139" i="15"/>
  <c r="K139" i="15"/>
  <c r="J139" i="15"/>
  <c r="I139" i="15"/>
  <c r="H139" i="15"/>
  <c r="L138" i="15"/>
  <c r="K138" i="15"/>
  <c r="J138" i="15"/>
  <c r="I138" i="15"/>
  <c r="H138" i="15"/>
  <c r="L137" i="15"/>
  <c r="K137" i="15"/>
  <c r="J137" i="15"/>
  <c r="I137" i="15"/>
  <c r="H137" i="15"/>
  <c r="L136" i="15"/>
  <c r="K136" i="15"/>
  <c r="J136" i="15"/>
  <c r="I136" i="15"/>
  <c r="H136" i="15"/>
  <c r="L135" i="15"/>
  <c r="K135" i="15"/>
  <c r="J135" i="15"/>
  <c r="I135" i="15"/>
  <c r="H135" i="15"/>
  <c r="L134" i="15"/>
  <c r="K134" i="15"/>
  <c r="J134" i="15"/>
  <c r="I134" i="15"/>
  <c r="H134" i="15"/>
  <c r="L133" i="15"/>
  <c r="K133" i="15"/>
  <c r="J133" i="15"/>
  <c r="I133" i="15"/>
  <c r="H133" i="15"/>
  <c r="L132" i="15"/>
  <c r="K132" i="15"/>
  <c r="J132" i="15"/>
  <c r="I132" i="15"/>
  <c r="H132" i="15"/>
  <c r="L131" i="15"/>
  <c r="K131" i="15"/>
  <c r="J131" i="15"/>
  <c r="I131" i="15"/>
  <c r="H131" i="15"/>
  <c r="L130" i="15"/>
  <c r="K130" i="15"/>
  <c r="J130" i="15"/>
  <c r="I130" i="15"/>
  <c r="H130" i="15"/>
  <c r="L129" i="15"/>
  <c r="K129" i="15"/>
  <c r="J129" i="15"/>
  <c r="I129" i="15"/>
  <c r="H129" i="15"/>
  <c r="L128" i="15"/>
  <c r="K128" i="15"/>
  <c r="J128" i="15"/>
  <c r="I128" i="15"/>
  <c r="H128" i="15"/>
  <c r="L127" i="15"/>
  <c r="K127" i="15"/>
  <c r="J127" i="15"/>
  <c r="I127" i="15"/>
  <c r="H127" i="15"/>
  <c r="L126" i="15"/>
  <c r="K126" i="15"/>
  <c r="J126" i="15"/>
  <c r="I126" i="15"/>
  <c r="H126" i="15"/>
  <c r="L125" i="15"/>
  <c r="K125" i="15"/>
  <c r="J125" i="15"/>
  <c r="I125" i="15"/>
  <c r="H125" i="15"/>
  <c r="L124" i="15"/>
  <c r="K124" i="15"/>
  <c r="J124" i="15"/>
  <c r="I124" i="15"/>
  <c r="H124" i="15"/>
  <c r="L123" i="15"/>
  <c r="K123" i="15"/>
  <c r="J123" i="15"/>
  <c r="I123" i="15"/>
  <c r="H123" i="15"/>
  <c r="L122" i="15"/>
  <c r="K122" i="15"/>
  <c r="J122" i="15"/>
  <c r="I122" i="15"/>
  <c r="H122" i="15"/>
  <c r="L121" i="15"/>
  <c r="K121" i="15"/>
  <c r="J121" i="15"/>
  <c r="I121" i="15"/>
  <c r="H121" i="15"/>
  <c r="L120" i="15"/>
  <c r="K120" i="15"/>
  <c r="J120" i="15"/>
  <c r="I120" i="15"/>
  <c r="H120" i="15"/>
  <c r="L119" i="15"/>
  <c r="K119" i="15"/>
  <c r="J119" i="15"/>
  <c r="I119" i="15"/>
  <c r="H119" i="15"/>
  <c r="L118" i="15"/>
  <c r="K118" i="15"/>
  <c r="J118" i="15"/>
  <c r="I118" i="15"/>
  <c r="H118" i="15"/>
  <c r="L117" i="15"/>
  <c r="K117" i="15"/>
  <c r="J117" i="15"/>
  <c r="I117" i="15"/>
  <c r="H117" i="15"/>
  <c r="L116" i="15"/>
  <c r="K116" i="15"/>
  <c r="J116" i="15"/>
  <c r="I116" i="15"/>
  <c r="H116" i="15"/>
  <c r="L115" i="15"/>
  <c r="K115" i="15"/>
  <c r="J115" i="15"/>
  <c r="I115" i="15"/>
  <c r="H115" i="15"/>
  <c r="L114" i="15"/>
  <c r="K114" i="15"/>
  <c r="J114" i="15"/>
  <c r="I114" i="15"/>
  <c r="H114" i="15"/>
  <c r="L113" i="15"/>
  <c r="K113" i="15"/>
  <c r="J113" i="15"/>
  <c r="I113" i="15"/>
  <c r="H113" i="15"/>
  <c r="L112" i="15"/>
  <c r="K112" i="15"/>
  <c r="J112" i="15"/>
  <c r="I112" i="15"/>
  <c r="H112" i="15"/>
  <c r="L111" i="15"/>
  <c r="K111" i="15"/>
  <c r="J111" i="15"/>
  <c r="I111" i="15"/>
  <c r="H111" i="15"/>
  <c r="L110" i="15"/>
  <c r="K110" i="15"/>
  <c r="J110" i="15"/>
  <c r="I110" i="15"/>
  <c r="H110" i="15"/>
  <c r="L109" i="15"/>
  <c r="K109" i="15"/>
  <c r="J109" i="15"/>
  <c r="I109" i="15"/>
  <c r="H109" i="15"/>
  <c r="L108" i="15"/>
  <c r="K108" i="15"/>
  <c r="J108" i="15"/>
  <c r="I108" i="15"/>
  <c r="H108" i="15"/>
  <c r="L107" i="15"/>
  <c r="K107" i="15"/>
  <c r="J107" i="15"/>
  <c r="I107" i="15"/>
  <c r="H107" i="15"/>
  <c r="L106" i="15"/>
  <c r="K106" i="15"/>
  <c r="J106" i="15"/>
  <c r="I106" i="15"/>
  <c r="H106" i="15"/>
  <c r="L105" i="15"/>
  <c r="K105" i="15"/>
  <c r="J105" i="15"/>
  <c r="I105" i="15"/>
  <c r="H105" i="15"/>
  <c r="L104" i="15"/>
  <c r="K104" i="15"/>
  <c r="J104" i="15"/>
  <c r="I104" i="15"/>
  <c r="H104" i="15"/>
  <c r="L103" i="15"/>
  <c r="K103" i="15"/>
  <c r="J103" i="15"/>
  <c r="I103" i="15"/>
  <c r="H103" i="15"/>
  <c r="L102" i="15"/>
  <c r="K102" i="15"/>
  <c r="J102" i="15"/>
  <c r="I102" i="15"/>
  <c r="H102" i="15"/>
  <c r="L101" i="15"/>
  <c r="K101" i="15"/>
  <c r="J101" i="15"/>
  <c r="I101" i="15"/>
  <c r="H101" i="15"/>
  <c r="L100" i="15"/>
  <c r="K100" i="15"/>
  <c r="J100" i="15"/>
  <c r="I100" i="15"/>
  <c r="H100" i="15"/>
  <c r="L99" i="15"/>
  <c r="K99" i="15"/>
  <c r="J99" i="15"/>
  <c r="I99" i="15"/>
  <c r="H99" i="15"/>
  <c r="L98" i="15"/>
  <c r="K98" i="15"/>
  <c r="J98" i="15"/>
  <c r="I98" i="15"/>
  <c r="H98" i="15"/>
  <c r="L97" i="15"/>
  <c r="K97" i="15"/>
  <c r="J97" i="15"/>
  <c r="I97" i="15"/>
  <c r="H97" i="15"/>
  <c r="L96" i="15"/>
  <c r="K96" i="15"/>
  <c r="J96" i="15"/>
  <c r="I96" i="15"/>
  <c r="H96" i="15"/>
  <c r="L95" i="15"/>
  <c r="K95" i="15"/>
  <c r="J95" i="15"/>
  <c r="I95" i="15"/>
  <c r="H95" i="15"/>
  <c r="L94" i="15"/>
  <c r="K94" i="15"/>
  <c r="J94" i="15"/>
  <c r="I94" i="15"/>
  <c r="H94" i="15"/>
  <c r="L93" i="15"/>
  <c r="K93" i="15"/>
  <c r="J93" i="15"/>
  <c r="I93" i="15"/>
  <c r="H93" i="15"/>
  <c r="L92" i="15"/>
  <c r="K92" i="15"/>
  <c r="J92" i="15"/>
  <c r="I92" i="15"/>
  <c r="H92" i="15"/>
  <c r="L91" i="15"/>
  <c r="K91" i="15"/>
  <c r="J91" i="15"/>
  <c r="I91" i="15"/>
  <c r="H91" i="15"/>
  <c r="L90" i="15"/>
  <c r="K90" i="15"/>
  <c r="J90" i="15"/>
  <c r="I90" i="15"/>
  <c r="H90" i="15"/>
  <c r="L89" i="15"/>
  <c r="K89" i="15"/>
  <c r="J89" i="15"/>
  <c r="I89" i="15"/>
  <c r="H89" i="15"/>
  <c r="L88" i="15"/>
  <c r="K88" i="15"/>
  <c r="J88" i="15"/>
  <c r="I88" i="15"/>
  <c r="H88" i="15"/>
  <c r="L87" i="15"/>
  <c r="K87" i="15"/>
  <c r="J87" i="15"/>
  <c r="I87" i="15"/>
  <c r="H87" i="15"/>
  <c r="L86" i="15"/>
  <c r="K86" i="15"/>
  <c r="J86" i="15"/>
  <c r="I86" i="15"/>
  <c r="H86" i="15"/>
  <c r="L85" i="15"/>
  <c r="K85" i="15"/>
  <c r="J85" i="15"/>
  <c r="I85" i="15"/>
  <c r="H85" i="15"/>
  <c r="L84" i="15"/>
  <c r="K84" i="15"/>
  <c r="J84" i="15"/>
  <c r="I84" i="15"/>
  <c r="H84" i="15"/>
  <c r="L83" i="15"/>
  <c r="K83" i="15"/>
  <c r="J83" i="15"/>
  <c r="I83" i="15"/>
  <c r="H83" i="15"/>
  <c r="L82" i="15"/>
  <c r="K82" i="15"/>
  <c r="J82" i="15"/>
  <c r="I82" i="15"/>
  <c r="H82" i="15"/>
  <c r="L81" i="15"/>
  <c r="K81" i="15"/>
  <c r="J81" i="15"/>
  <c r="I81" i="15"/>
  <c r="H81" i="15"/>
  <c r="L80" i="15"/>
  <c r="K80" i="15"/>
  <c r="J80" i="15"/>
  <c r="I80" i="15"/>
  <c r="H80" i="15"/>
  <c r="L79" i="15"/>
  <c r="K79" i="15"/>
  <c r="J79" i="15"/>
  <c r="I79" i="15"/>
  <c r="H79" i="15"/>
  <c r="L78" i="15"/>
  <c r="K78" i="15"/>
  <c r="J78" i="15"/>
  <c r="I78" i="15"/>
  <c r="H78" i="15"/>
  <c r="L77" i="15"/>
  <c r="K77" i="15"/>
  <c r="J77" i="15"/>
  <c r="I77" i="15"/>
  <c r="H77" i="15"/>
  <c r="L76" i="15"/>
  <c r="K76" i="15"/>
  <c r="J76" i="15"/>
  <c r="I76" i="15"/>
  <c r="H76" i="15"/>
  <c r="L75" i="15"/>
  <c r="K75" i="15"/>
  <c r="J75" i="15"/>
  <c r="I75" i="15"/>
  <c r="H75" i="15"/>
  <c r="L74" i="15"/>
  <c r="K74" i="15"/>
  <c r="J74" i="15"/>
  <c r="I74" i="15"/>
  <c r="H74" i="15"/>
  <c r="L73" i="15"/>
  <c r="K73" i="15"/>
  <c r="J73" i="15"/>
  <c r="I73" i="15"/>
  <c r="H73" i="15"/>
  <c r="L72" i="15"/>
  <c r="K72" i="15"/>
  <c r="J72" i="15"/>
  <c r="I72" i="15"/>
  <c r="H72" i="15"/>
  <c r="L71" i="15"/>
  <c r="K71" i="15"/>
  <c r="J71" i="15"/>
  <c r="I71" i="15"/>
  <c r="H71" i="15"/>
  <c r="L70" i="15"/>
  <c r="K70" i="15"/>
  <c r="J70" i="15"/>
  <c r="I70" i="15"/>
  <c r="H70" i="15"/>
  <c r="L69" i="15"/>
  <c r="K69" i="15"/>
  <c r="J69" i="15"/>
  <c r="I69" i="15"/>
  <c r="H69" i="15"/>
  <c r="L68" i="15"/>
  <c r="K68" i="15"/>
  <c r="J68" i="15"/>
  <c r="I68" i="15"/>
  <c r="H68" i="15"/>
  <c r="L67" i="15"/>
  <c r="K67" i="15"/>
  <c r="J67" i="15"/>
  <c r="I67" i="15"/>
  <c r="H67" i="15"/>
  <c r="L66" i="15"/>
  <c r="K66" i="15"/>
  <c r="J66" i="15"/>
  <c r="I66" i="15"/>
  <c r="H66" i="15"/>
  <c r="L65" i="15"/>
  <c r="K65" i="15"/>
  <c r="J65" i="15"/>
  <c r="I65" i="15"/>
  <c r="H65" i="15"/>
  <c r="L64" i="15"/>
  <c r="K64" i="15"/>
  <c r="J64" i="15"/>
  <c r="I64" i="15"/>
  <c r="H64" i="15"/>
  <c r="L63" i="15"/>
  <c r="K63" i="15"/>
  <c r="J63" i="15"/>
  <c r="I63" i="15"/>
  <c r="H63" i="15"/>
  <c r="L62" i="15"/>
  <c r="K62" i="15"/>
  <c r="J62" i="15"/>
  <c r="I62" i="15"/>
  <c r="H62" i="15"/>
  <c r="L61" i="15"/>
  <c r="K61" i="15"/>
  <c r="J61" i="15"/>
  <c r="I61" i="15"/>
  <c r="H61" i="15"/>
  <c r="L60" i="15"/>
  <c r="K60" i="15"/>
  <c r="J60" i="15"/>
  <c r="I60" i="15"/>
  <c r="H60" i="15"/>
  <c r="L59" i="15"/>
  <c r="K59" i="15"/>
  <c r="J59" i="15"/>
  <c r="I59" i="15"/>
  <c r="H59" i="15"/>
  <c r="L58" i="15"/>
  <c r="K58" i="15"/>
  <c r="J58" i="15"/>
  <c r="I58" i="15"/>
  <c r="H58" i="15"/>
  <c r="L57" i="15"/>
  <c r="K57" i="15"/>
  <c r="J57" i="15"/>
  <c r="I57" i="15"/>
  <c r="H57" i="15"/>
  <c r="L56" i="15"/>
  <c r="K56" i="15"/>
  <c r="J56" i="15"/>
  <c r="I56" i="15"/>
  <c r="H56" i="15"/>
  <c r="L55" i="15"/>
  <c r="K55" i="15"/>
  <c r="J55" i="15"/>
  <c r="I55" i="15"/>
  <c r="H55" i="15"/>
  <c r="L54" i="15"/>
  <c r="K54" i="15"/>
  <c r="J54" i="15"/>
  <c r="I54" i="15"/>
  <c r="H54" i="15"/>
  <c r="L53" i="15"/>
  <c r="K53" i="15"/>
  <c r="J53" i="15"/>
  <c r="I53" i="15"/>
  <c r="H53" i="15"/>
  <c r="L52" i="15"/>
  <c r="K52" i="15"/>
  <c r="J52" i="15"/>
  <c r="I52" i="15"/>
  <c r="H52" i="15"/>
  <c r="L51" i="15"/>
  <c r="K51" i="15"/>
  <c r="J51" i="15"/>
  <c r="I51" i="15"/>
  <c r="H51" i="15"/>
  <c r="L50" i="15"/>
  <c r="K50" i="15"/>
  <c r="J50" i="15"/>
  <c r="I50" i="15"/>
  <c r="H50" i="15"/>
  <c r="L49" i="15"/>
  <c r="K49" i="15"/>
  <c r="J49" i="15"/>
  <c r="I49" i="15"/>
  <c r="H49" i="15"/>
  <c r="L48" i="15"/>
  <c r="K48" i="15"/>
  <c r="J48" i="15"/>
  <c r="I48" i="15"/>
  <c r="H48" i="15"/>
  <c r="L47" i="15"/>
  <c r="K47" i="15"/>
  <c r="J47" i="15"/>
  <c r="I47" i="15"/>
  <c r="H47" i="15"/>
  <c r="L46" i="15"/>
  <c r="K46" i="15"/>
  <c r="J46" i="15"/>
  <c r="I46" i="15"/>
  <c r="H46" i="15"/>
  <c r="L45" i="15"/>
  <c r="K45" i="15"/>
  <c r="J45" i="15"/>
  <c r="I45" i="15"/>
  <c r="H45" i="15"/>
  <c r="L44" i="15"/>
  <c r="K44" i="15"/>
  <c r="J44" i="15"/>
  <c r="I44" i="15"/>
  <c r="H44" i="15"/>
  <c r="L43" i="15"/>
  <c r="K43" i="15"/>
  <c r="J43" i="15"/>
  <c r="I43" i="15"/>
  <c r="H43" i="15"/>
  <c r="L42" i="15"/>
  <c r="K42" i="15"/>
  <c r="J42" i="15"/>
  <c r="I42" i="15"/>
  <c r="H42" i="15"/>
  <c r="L41" i="15"/>
  <c r="K41" i="15"/>
  <c r="J41" i="15"/>
  <c r="I41" i="15"/>
  <c r="H41" i="15"/>
  <c r="L40" i="15"/>
  <c r="K40" i="15"/>
  <c r="J40" i="15"/>
  <c r="I40" i="15"/>
  <c r="H40" i="15"/>
  <c r="L39" i="15"/>
  <c r="K39" i="15"/>
  <c r="J39" i="15"/>
  <c r="I39" i="15"/>
  <c r="H39" i="15"/>
  <c r="L38" i="15"/>
  <c r="K38" i="15"/>
  <c r="J38" i="15"/>
  <c r="I38" i="15"/>
  <c r="H38" i="15"/>
  <c r="L37" i="15"/>
  <c r="K37" i="15"/>
  <c r="J37" i="15"/>
  <c r="I37" i="15"/>
  <c r="H37" i="15"/>
  <c r="L36" i="15"/>
  <c r="K36" i="15"/>
  <c r="J36" i="15"/>
  <c r="I36" i="15"/>
  <c r="H36" i="15"/>
  <c r="L35" i="15"/>
  <c r="K35" i="15"/>
  <c r="J35" i="15"/>
  <c r="I35" i="15"/>
  <c r="H35" i="15"/>
  <c r="L34" i="15"/>
  <c r="K34" i="15"/>
  <c r="J34" i="15"/>
  <c r="I34" i="15"/>
  <c r="H34" i="15"/>
  <c r="L33" i="15"/>
  <c r="K33" i="15"/>
  <c r="J33" i="15"/>
  <c r="I33" i="15"/>
  <c r="H33" i="15"/>
  <c r="L32" i="15"/>
  <c r="K32" i="15"/>
  <c r="J32" i="15"/>
  <c r="I32" i="15"/>
  <c r="H32" i="15"/>
  <c r="L31" i="15"/>
  <c r="K31" i="15"/>
  <c r="J31" i="15"/>
  <c r="I31" i="15"/>
  <c r="H31" i="15"/>
  <c r="L30" i="15"/>
  <c r="K30" i="15"/>
  <c r="J30" i="15"/>
  <c r="I30" i="15"/>
  <c r="H30" i="15"/>
  <c r="L29" i="15"/>
  <c r="K29" i="15"/>
  <c r="J29" i="15"/>
  <c r="I29" i="15"/>
  <c r="H29" i="15"/>
  <c r="L28" i="15"/>
  <c r="K28" i="15"/>
  <c r="J28" i="15"/>
  <c r="I28" i="15"/>
  <c r="H28" i="15"/>
  <c r="L27" i="15"/>
  <c r="K27" i="15"/>
  <c r="J27" i="15"/>
  <c r="I27" i="15"/>
  <c r="H27" i="15"/>
  <c r="L26" i="15"/>
  <c r="K26" i="15"/>
  <c r="J26" i="15"/>
  <c r="I26" i="15"/>
  <c r="H26" i="15"/>
  <c r="L25" i="15"/>
  <c r="K25" i="15"/>
  <c r="J25" i="15"/>
  <c r="I25" i="15"/>
  <c r="H25" i="15"/>
  <c r="L24" i="15"/>
  <c r="K24" i="15"/>
  <c r="J24" i="15"/>
  <c r="I24" i="15"/>
  <c r="H24" i="15"/>
  <c r="L23" i="15"/>
  <c r="K23" i="15"/>
  <c r="J23" i="15"/>
  <c r="I23" i="15"/>
  <c r="H23" i="15"/>
  <c r="L22" i="15"/>
  <c r="K22" i="15"/>
  <c r="J22" i="15"/>
  <c r="I22" i="15"/>
  <c r="H22" i="15"/>
  <c r="L21" i="15"/>
  <c r="K21" i="15"/>
  <c r="J21" i="15"/>
  <c r="I21" i="15"/>
  <c r="H21" i="15"/>
  <c r="L20" i="15"/>
  <c r="K20" i="15"/>
  <c r="J20" i="15"/>
  <c r="I20" i="15"/>
  <c r="H20" i="15"/>
  <c r="L19" i="15"/>
  <c r="K19" i="15"/>
  <c r="J19" i="15"/>
  <c r="I19" i="15"/>
  <c r="H19" i="15"/>
  <c r="L18" i="15"/>
  <c r="K18" i="15"/>
  <c r="J18" i="15"/>
  <c r="I18" i="15"/>
  <c r="H18" i="15"/>
  <c r="L17" i="15"/>
  <c r="K17" i="15"/>
  <c r="J17" i="15"/>
  <c r="I17" i="15"/>
  <c r="H17" i="15"/>
  <c r="L16" i="15"/>
  <c r="K16" i="15"/>
  <c r="J16" i="15"/>
  <c r="I16" i="15"/>
  <c r="H16" i="15"/>
  <c r="L15" i="15"/>
  <c r="K15" i="15"/>
  <c r="J15" i="15"/>
  <c r="I15" i="15"/>
  <c r="H15" i="15"/>
  <c r="L14" i="15"/>
  <c r="K14" i="15"/>
  <c r="J14" i="15"/>
  <c r="I14" i="15"/>
  <c r="H14" i="15"/>
  <c r="L13" i="15"/>
  <c r="K13" i="15"/>
  <c r="J13" i="15"/>
  <c r="I13" i="15"/>
  <c r="H13" i="15"/>
  <c r="L12" i="15"/>
  <c r="K12" i="15"/>
  <c r="J12" i="15"/>
  <c r="I12" i="15"/>
  <c r="H12" i="15"/>
  <c r="L11" i="15"/>
  <c r="K11" i="15"/>
  <c r="J11" i="15"/>
  <c r="I11" i="15"/>
  <c r="H11" i="15"/>
  <c r="L10" i="15"/>
  <c r="K10" i="15"/>
  <c r="J10" i="15"/>
  <c r="I10" i="15"/>
  <c r="H10" i="15"/>
  <c r="L9" i="15"/>
  <c r="K9" i="15"/>
  <c r="J9" i="15"/>
  <c r="I9" i="15"/>
  <c r="H9" i="15"/>
  <c r="L8" i="15"/>
  <c r="K8" i="15"/>
  <c r="J8" i="15"/>
  <c r="I8" i="15"/>
  <c r="H8" i="15"/>
  <c r="L7" i="15"/>
  <c r="K7" i="15"/>
  <c r="J7" i="15"/>
  <c r="I7" i="15"/>
  <c r="H7" i="15"/>
  <c r="L6" i="15"/>
  <c r="K6" i="15"/>
  <c r="J6" i="15"/>
  <c r="I6" i="15"/>
  <c r="H6" i="15"/>
  <c r="K3" i="15"/>
  <c r="I3" i="15"/>
  <c r="I2" i="15"/>
  <c r="A2" i="15"/>
  <c r="I1" i="15"/>
  <c r="A1" i="15"/>
  <c r="Q57" i="8" l="1"/>
  <c r="J61" i="8"/>
  <c r="K61" i="8"/>
  <c r="F46" i="14"/>
  <c r="N43" i="14" s="1"/>
  <c r="E46" i="14"/>
  <c r="M43" i="14" s="1"/>
  <c r="F45" i="14"/>
  <c r="E45" i="14"/>
  <c r="F44" i="14"/>
  <c r="E44" i="14"/>
  <c r="L43" i="14"/>
  <c r="K43" i="14"/>
  <c r="J43" i="14"/>
  <c r="I43" i="14"/>
  <c r="F43" i="14"/>
  <c r="E43" i="14"/>
  <c r="L42" i="14"/>
  <c r="K42" i="14"/>
  <c r="J42" i="14"/>
  <c r="I42" i="14"/>
  <c r="F42" i="14"/>
  <c r="N42" i="14" s="1"/>
  <c r="E42" i="14"/>
  <c r="M42" i="14" s="1"/>
  <c r="L41" i="14"/>
  <c r="K41" i="14"/>
  <c r="J41" i="14"/>
  <c r="I41" i="14"/>
  <c r="F41" i="14"/>
  <c r="N41" i="14" s="1"/>
  <c r="E41" i="14"/>
  <c r="M41" i="14" s="1"/>
  <c r="L40" i="14"/>
  <c r="K40" i="14"/>
  <c r="J40" i="14"/>
  <c r="I40" i="14"/>
  <c r="F40" i="14"/>
  <c r="N40" i="14" s="1"/>
  <c r="E40" i="14"/>
  <c r="M40" i="14" s="1"/>
  <c r="L39" i="14"/>
  <c r="K39" i="14"/>
  <c r="J39" i="14"/>
  <c r="I39" i="14"/>
  <c r="F39" i="14"/>
  <c r="N39" i="14" s="1"/>
  <c r="E39" i="14"/>
  <c r="M39" i="14" s="1"/>
  <c r="L38" i="14"/>
  <c r="K38" i="14"/>
  <c r="J38" i="14"/>
  <c r="I38" i="14"/>
  <c r="F38" i="14"/>
  <c r="N38" i="14" s="1"/>
  <c r="E38" i="14"/>
  <c r="M38" i="14" s="1"/>
  <c r="L37" i="14"/>
  <c r="K37" i="14"/>
  <c r="J37" i="14"/>
  <c r="I37" i="14"/>
  <c r="F37" i="14"/>
  <c r="N37" i="14" s="1"/>
  <c r="E37" i="14"/>
  <c r="M37" i="14" s="1"/>
  <c r="L36" i="14"/>
  <c r="K36" i="14"/>
  <c r="J36" i="14"/>
  <c r="I36" i="14"/>
  <c r="F36" i="14"/>
  <c r="N36" i="14" s="1"/>
  <c r="E36" i="14"/>
  <c r="M36" i="14" s="1"/>
  <c r="L35" i="14"/>
  <c r="K35" i="14"/>
  <c r="J35" i="14"/>
  <c r="I35" i="14"/>
  <c r="F35" i="14"/>
  <c r="N35" i="14" s="1"/>
  <c r="E35" i="14"/>
  <c r="M35" i="14" s="1"/>
  <c r="L34" i="14"/>
  <c r="K34" i="14"/>
  <c r="J34" i="14"/>
  <c r="I34" i="14"/>
  <c r="F34" i="14"/>
  <c r="N34" i="14" s="1"/>
  <c r="E34" i="14"/>
  <c r="M34" i="14" s="1"/>
  <c r="L33" i="14"/>
  <c r="K33" i="14"/>
  <c r="J33" i="14"/>
  <c r="I33" i="14"/>
  <c r="F33" i="14"/>
  <c r="N33" i="14" s="1"/>
  <c r="E33" i="14"/>
  <c r="M33" i="14" s="1"/>
  <c r="L32" i="14"/>
  <c r="K32" i="14"/>
  <c r="J32" i="14"/>
  <c r="I32" i="14"/>
  <c r="F32" i="14"/>
  <c r="N32" i="14" s="1"/>
  <c r="E32" i="14"/>
  <c r="M32" i="14" s="1"/>
  <c r="L31" i="14"/>
  <c r="K31" i="14"/>
  <c r="J31" i="14"/>
  <c r="I31" i="14"/>
  <c r="F31" i="14"/>
  <c r="N31" i="14" s="1"/>
  <c r="E31" i="14"/>
  <c r="M31" i="14" s="1"/>
  <c r="L30" i="14"/>
  <c r="K30" i="14"/>
  <c r="J30" i="14"/>
  <c r="I30" i="14"/>
  <c r="F30" i="14"/>
  <c r="N30" i="14" s="1"/>
  <c r="E30" i="14"/>
  <c r="M30" i="14" s="1"/>
  <c r="L29" i="14"/>
  <c r="K29" i="14"/>
  <c r="J29" i="14"/>
  <c r="I29" i="14"/>
  <c r="F29" i="14"/>
  <c r="N29" i="14" s="1"/>
  <c r="E29" i="14"/>
  <c r="M29" i="14" s="1"/>
  <c r="L28" i="14"/>
  <c r="K28" i="14"/>
  <c r="J28" i="14"/>
  <c r="I28" i="14"/>
  <c r="F28" i="14"/>
  <c r="N28" i="14" s="1"/>
  <c r="E28" i="14"/>
  <c r="M28" i="14" s="1"/>
  <c r="L27" i="14"/>
  <c r="K27" i="14"/>
  <c r="J27" i="14"/>
  <c r="I27" i="14"/>
  <c r="F27" i="14"/>
  <c r="N27" i="14" s="1"/>
  <c r="E27" i="14"/>
  <c r="M27" i="14" s="1"/>
  <c r="L26" i="14"/>
  <c r="K26" i="14"/>
  <c r="J26" i="14"/>
  <c r="I26" i="14"/>
  <c r="F26" i="14"/>
  <c r="N26" i="14" s="1"/>
  <c r="E26" i="14"/>
  <c r="M26" i="14" s="1"/>
  <c r="L25" i="14"/>
  <c r="K25" i="14"/>
  <c r="J25" i="14"/>
  <c r="I25" i="14"/>
  <c r="F25" i="14"/>
  <c r="N25" i="14" s="1"/>
  <c r="E25" i="14"/>
  <c r="M25" i="14" s="1"/>
  <c r="L24" i="14"/>
  <c r="K24" i="14"/>
  <c r="J24" i="14"/>
  <c r="I24" i="14"/>
  <c r="F24" i="14"/>
  <c r="N24" i="14" s="1"/>
  <c r="E24" i="14"/>
  <c r="M24" i="14" s="1"/>
  <c r="N23" i="14"/>
  <c r="M23" i="14"/>
  <c r="L23" i="14"/>
  <c r="K23" i="14"/>
  <c r="J23" i="14"/>
  <c r="I23" i="14"/>
  <c r="L20" i="14"/>
  <c r="K20" i="14"/>
  <c r="J20" i="14"/>
  <c r="I20" i="14"/>
  <c r="F20" i="14"/>
  <c r="E20" i="14"/>
  <c r="M20" i="14" s="1"/>
  <c r="L19" i="14"/>
  <c r="K19" i="14"/>
  <c r="J19" i="14"/>
  <c r="I19" i="14"/>
  <c r="F19" i="14"/>
  <c r="E19" i="14"/>
  <c r="M19" i="14" s="1"/>
  <c r="L18" i="14"/>
  <c r="K18" i="14"/>
  <c r="J18" i="14"/>
  <c r="I18" i="14"/>
  <c r="F18" i="14"/>
  <c r="E18" i="14"/>
  <c r="M18" i="14" s="1"/>
  <c r="L17" i="14"/>
  <c r="K17" i="14"/>
  <c r="J17" i="14"/>
  <c r="I17" i="14"/>
  <c r="F17" i="14"/>
  <c r="E17" i="14"/>
  <c r="M17" i="14" s="1"/>
  <c r="L16" i="14"/>
  <c r="K16" i="14"/>
  <c r="J16" i="14"/>
  <c r="I16" i="14"/>
  <c r="F16" i="14"/>
  <c r="E16" i="14"/>
  <c r="M16" i="14" s="1"/>
  <c r="L15" i="14"/>
  <c r="K15" i="14"/>
  <c r="J15" i="14"/>
  <c r="I15" i="14"/>
  <c r="F15" i="14"/>
  <c r="E15" i="14"/>
  <c r="M15" i="14" s="1"/>
  <c r="L14" i="14"/>
  <c r="K14" i="14"/>
  <c r="J14" i="14"/>
  <c r="I14" i="14"/>
  <c r="F14" i="14"/>
  <c r="E14" i="14"/>
  <c r="M14" i="14" s="1"/>
  <c r="L13" i="14"/>
  <c r="K13" i="14"/>
  <c r="J13" i="14"/>
  <c r="I13" i="14"/>
  <c r="F13" i="14"/>
  <c r="E13" i="14"/>
  <c r="M13" i="14" s="1"/>
  <c r="L12" i="14"/>
  <c r="K12" i="14"/>
  <c r="J12" i="14"/>
  <c r="I12" i="14"/>
  <c r="F12" i="14"/>
  <c r="E12" i="14"/>
  <c r="M12" i="14" s="1"/>
  <c r="L11" i="14"/>
  <c r="K11" i="14"/>
  <c r="J11" i="14"/>
  <c r="I11" i="14"/>
  <c r="F11" i="14"/>
  <c r="E11" i="14"/>
  <c r="M11" i="14" s="1"/>
  <c r="L10" i="14"/>
  <c r="K10" i="14"/>
  <c r="J10" i="14"/>
  <c r="I10" i="14"/>
  <c r="F10" i="14"/>
  <c r="E10" i="14"/>
  <c r="M10" i="14" s="1"/>
  <c r="L9" i="14"/>
  <c r="K9" i="14"/>
  <c r="J9" i="14"/>
  <c r="I9" i="14"/>
  <c r="F9" i="14"/>
  <c r="E9" i="14"/>
  <c r="M9" i="14" s="1"/>
  <c r="L8" i="14"/>
  <c r="K8" i="14"/>
  <c r="J8" i="14"/>
  <c r="I8" i="14"/>
  <c r="F8" i="14"/>
  <c r="E8" i="14"/>
  <c r="M8" i="14" s="1"/>
  <c r="L7" i="14"/>
  <c r="K7" i="14"/>
  <c r="J7" i="14"/>
  <c r="I7" i="14"/>
  <c r="F7" i="14"/>
  <c r="E7" i="14"/>
  <c r="M7" i="14" s="1"/>
  <c r="L6" i="14"/>
  <c r="K6" i="14"/>
  <c r="J6" i="14"/>
  <c r="I6" i="14"/>
  <c r="F6" i="14"/>
  <c r="E6" i="14"/>
  <c r="M6" i="14" s="1"/>
  <c r="L5" i="14"/>
  <c r="K5" i="14"/>
  <c r="J5" i="14"/>
  <c r="I5" i="14"/>
  <c r="F5" i="14"/>
  <c r="E5" i="14"/>
  <c r="M5" i="14" s="1"/>
  <c r="M4" i="14"/>
  <c r="L4" i="14"/>
  <c r="K4" i="14"/>
  <c r="J4" i="14"/>
  <c r="I4" i="14"/>
  <c r="P2" i="14"/>
  <c r="P1" i="14" s="1"/>
  <c r="R57" i="8" l="1"/>
  <c r="L61" i="8"/>
  <c r="K3" i="13"/>
  <c r="I3" i="13"/>
  <c r="I2" i="13"/>
  <c r="I1"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988" i="13"/>
  <c r="J989" i="13"/>
  <c r="J990" i="13"/>
  <c r="J991" i="13"/>
  <c r="J992" i="13"/>
  <c r="J993" i="13"/>
  <c r="J994" i="13"/>
  <c r="J995" i="13"/>
  <c r="J996" i="13"/>
  <c r="J997" i="13"/>
  <c r="J998" i="13"/>
  <c r="J999" i="13"/>
  <c r="J1000" i="13"/>
  <c r="J1001" i="13"/>
  <c r="J1002" i="13"/>
  <c r="J1003" i="13"/>
  <c r="J1004" i="13"/>
  <c r="J1005" i="13"/>
  <c r="J1006" i="13"/>
  <c r="J1007" i="13"/>
  <c r="J1008" i="13"/>
  <c r="J1009" i="13"/>
  <c r="J1010" i="13"/>
  <c r="J1011" i="13"/>
  <c r="J1012" i="13"/>
  <c r="J1013" i="13"/>
  <c r="J1014" i="13"/>
  <c r="J1015" i="13"/>
  <c r="J1016" i="13"/>
  <c r="J1017" i="13"/>
  <c r="J1018" i="13"/>
  <c r="J1019" i="13"/>
  <c r="J1020" i="13"/>
  <c r="J1021" i="13"/>
  <c r="J1022" i="13"/>
  <c r="J1023" i="13"/>
  <c r="J1024" i="13"/>
  <c r="J1025" i="13"/>
  <c r="J1026" i="13"/>
  <c r="J1027" i="13"/>
  <c r="J1028" i="13"/>
  <c r="J1029" i="13"/>
  <c r="J1030" i="13"/>
  <c r="J1031" i="13"/>
  <c r="J1032" i="13"/>
  <c r="J1033" i="13"/>
  <c r="J1034" i="13"/>
  <c r="J1035" i="13"/>
  <c r="J1036" i="13"/>
  <c r="J1037" i="13"/>
  <c r="J1038" i="13"/>
  <c r="J1039" i="13"/>
  <c r="J1040" i="13"/>
  <c r="J1041" i="13"/>
  <c r="J1042" i="13"/>
  <c r="J1043" i="13"/>
  <c r="J1044" i="13"/>
  <c r="J1045" i="13"/>
  <c r="J1046" i="13"/>
  <c r="J1047" i="13"/>
  <c r="J1048" i="13"/>
  <c r="J1049" i="13"/>
  <c r="J1050" i="13"/>
  <c r="J1051" i="13"/>
  <c r="J1052" i="13"/>
  <c r="J1053" i="13"/>
  <c r="J1054" i="13"/>
  <c r="J1055" i="13"/>
  <c r="J1056" i="13"/>
  <c r="J1057" i="13"/>
  <c r="J1058" i="13"/>
  <c r="J1059" i="13"/>
  <c r="J1060" i="13"/>
  <c r="J1061" i="13"/>
  <c r="J1062" i="13"/>
  <c r="J1063" i="13"/>
  <c r="J1064" i="13"/>
  <c r="J1065" i="13"/>
  <c r="J1066" i="13"/>
  <c r="J1067" i="13"/>
  <c r="J1068" i="13"/>
  <c r="J1069" i="13"/>
  <c r="J1070" i="13"/>
  <c r="J1071" i="13"/>
  <c r="J1072" i="13"/>
  <c r="J1073" i="13"/>
  <c r="J1074" i="13"/>
  <c r="J1075" i="13"/>
  <c r="J1076" i="13"/>
  <c r="J1077" i="13"/>
  <c r="J1078" i="13"/>
  <c r="J1079" i="13"/>
  <c r="J1080" i="13"/>
  <c r="J1081" i="13"/>
  <c r="J1082" i="13"/>
  <c r="J1083" i="13"/>
  <c r="J1084" i="13"/>
  <c r="J1085" i="13"/>
  <c r="J1086" i="13"/>
  <c r="J1087" i="13"/>
  <c r="J1088" i="13"/>
  <c r="J1089" i="13"/>
  <c r="J1090" i="13"/>
  <c r="J1091" i="13"/>
  <c r="J1092" i="13"/>
  <c r="J1093" i="13"/>
  <c r="J1094" i="13"/>
  <c r="J1095" i="13"/>
  <c r="J1096" i="13"/>
  <c r="J1097" i="13"/>
  <c r="J1098" i="13"/>
  <c r="J1099" i="13"/>
  <c r="J1100" i="13"/>
  <c r="J1101" i="13"/>
  <c r="J1102" i="13"/>
  <c r="J1103" i="13"/>
  <c r="J1104" i="13"/>
  <c r="J1105" i="13"/>
  <c r="J1106" i="13"/>
  <c r="J1107" i="13"/>
  <c r="J1108" i="13"/>
  <c r="J1109" i="13"/>
  <c r="J1110" i="13"/>
  <c r="J1111" i="13"/>
  <c r="J1112" i="13"/>
  <c r="J1113" i="13"/>
  <c r="J1114" i="13"/>
  <c r="J1115" i="13"/>
  <c r="J1116" i="13"/>
  <c r="J1117" i="13"/>
  <c r="J1118" i="13"/>
  <c r="J1119" i="13"/>
  <c r="J1120" i="13"/>
  <c r="J1121" i="13"/>
  <c r="J1122" i="13"/>
  <c r="J1123" i="13"/>
  <c r="J1124" i="13"/>
  <c r="J1125" i="13"/>
  <c r="J1126" i="13"/>
  <c r="J1127" i="13"/>
  <c r="J1128" i="13"/>
  <c r="J1129" i="13"/>
  <c r="J1130" i="13"/>
  <c r="J1131" i="13"/>
  <c r="J1132" i="13"/>
  <c r="J1133" i="13"/>
  <c r="J1134" i="13"/>
  <c r="J1135" i="13"/>
  <c r="J1136" i="13"/>
  <c r="J1137" i="13"/>
  <c r="J1138" i="13"/>
  <c r="J1139" i="13"/>
  <c r="J1140" i="13"/>
  <c r="J1141" i="13"/>
  <c r="J1142" i="13"/>
  <c r="J1143" i="13"/>
  <c r="J1144" i="13"/>
  <c r="J1145" i="13"/>
  <c r="J1146" i="13"/>
  <c r="J1147" i="13"/>
  <c r="J1148" i="13"/>
  <c r="J1149" i="13"/>
  <c r="J1150" i="13"/>
  <c r="J1151" i="13"/>
  <c r="J1152" i="13"/>
  <c r="J1153" i="13"/>
  <c r="J1154" i="13"/>
  <c r="J1155" i="13"/>
  <c r="J1156" i="13"/>
  <c r="J1157" i="13"/>
  <c r="J1158" i="13"/>
  <c r="J1159" i="13"/>
  <c r="J1160" i="13"/>
  <c r="J1161" i="13"/>
  <c r="J1162" i="13"/>
  <c r="J1163" i="13"/>
  <c r="J1164" i="13"/>
  <c r="J1165" i="13"/>
  <c r="J1166" i="13"/>
  <c r="J1167" i="13"/>
  <c r="J1168" i="13"/>
  <c r="J1169" i="13"/>
  <c r="J1170" i="13"/>
  <c r="J1171" i="13"/>
  <c r="J1172" i="13"/>
  <c r="J1173" i="13"/>
  <c r="J1174" i="13"/>
  <c r="J1175" i="13"/>
  <c r="J1176" i="13"/>
  <c r="J1177" i="13"/>
  <c r="J1178" i="13"/>
  <c r="J1179" i="13"/>
  <c r="J1180" i="13"/>
  <c r="J1181" i="13"/>
  <c r="J1182" i="13"/>
  <c r="J1183" i="13"/>
  <c r="J1184" i="13"/>
  <c r="J1185" i="13"/>
  <c r="J1186" i="13"/>
  <c r="J1187" i="13"/>
  <c r="J1188" i="13"/>
  <c r="J1189" i="13"/>
  <c r="J1190" i="13"/>
  <c r="J1191" i="13"/>
  <c r="J1192" i="13"/>
  <c r="J1193" i="13"/>
  <c r="J1194" i="13"/>
  <c r="J1195" i="13"/>
  <c r="J1196" i="13"/>
  <c r="J1197" i="13"/>
  <c r="J1198" i="13"/>
  <c r="J1199" i="13"/>
  <c r="J1200" i="13"/>
  <c r="J1201" i="13"/>
  <c r="J1202" i="13"/>
  <c r="J1203" i="13"/>
  <c r="J1204" i="13"/>
  <c r="J1205" i="13"/>
  <c r="J1206" i="13"/>
  <c r="J1207" i="13"/>
  <c r="J1208" i="13"/>
  <c r="J1209" i="13"/>
  <c r="J1210" i="13"/>
  <c r="J1211" i="13"/>
  <c r="J1212" i="13"/>
  <c r="J1213" i="13"/>
  <c r="J1214" i="13"/>
  <c r="J1215" i="13"/>
  <c r="J1216" i="13"/>
  <c r="J1217" i="13"/>
  <c r="J1218" i="13"/>
  <c r="J1219" i="13"/>
  <c r="J1220" i="13"/>
  <c r="J1221" i="13"/>
  <c r="J1222" i="13"/>
  <c r="J1223" i="13"/>
  <c r="J1224" i="13"/>
  <c r="J1225" i="13"/>
  <c r="J1226" i="13"/>
  <c r="J1227" i="13"/>
  <c r="J1228" i="13"/>
  <c r="J1229" i="13"/>
  <c r="J1230" i="13"/>
  <c r="J1231" i="13"/>
  <c r="J1232" i="13"/>
  <c r="J1233" i="13"/>
  <c r="J1234" i="13"/>
  <c r="J1235" i="13"/>
  <c r="J1236" i="13"/>
  <c r="J1237" i="13"/>
  <c r="J1238" i="13"/>
  <c r="J1239" i="13"/>
  <c r="J1240" i="13"/>
  <c r="J1241" i="13"/>
  <c r="J1242" i="13"/>
  <c r="J1243" i="13"/>
  <c r="J1244" i="13"/>
  <c r="J1245" i="13"/>
  <c r="J1246" i="13"/>
  <c r="J1247" i="13"/>
  <c r="J1248" i="13"/>
  <c r="J1249" i="13"/>
  <c r="J1250" i="13"/>
  <c r="J1251" i="13"/>
  <c r="J1252" i="13"/>
  <c r="J1253" i="13"/>
  <c r="J1254" i="13"/>
  <c r="J1255" i="13"/>
  <c r="J1256" i="13"/>
  <c r="J1257" i="13"/>
  <c r="J1258" i="13"/>
  <c r="J1259" i="13"/>
  <c r="J1260" i="13"/>
  <c r="J1261" i="13"/>
  <c r="J1262" i="13"/>
  <c r="J1263" i="13"/>
  <c r="J1264" i="13"/>
  <c r="J1265" i="13"/>
  <c r="J1266" i="13"/>
  <c r="J1267" i="13"/>
  <c r="J1268" i="13"/>
  <c r="J1269" i="13"/>
  <c r="J1270" i="13"/>
  <c r="J1271" i="13"/>
  <c r="J1272" i="13"/>
  <c r="J1273" i="13"/>
  <c r="J1274" i="13"/>
  <c r="J1275" i="13"/>
  <c r="J1276" i="13"/>
  <c r="J1277" i="13"/>
  <c r="J1278" i="13"/>
  <c r="J1279" i="13"/>
  <c r="J1280" i="13"/>
  <c r="J1281" i="13"/>
  <c r="J1282" i="13"/>
  <c r="J1283" i="13"/>
  <c r="J1284" i="13"/>
  <c r="J1285" i="13"/>
  <c r="J1286" i="13"/>
  <c r="J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I1002" i="13"/>
  <c r="I1003" i="13"/>
  <c r="I1004" i="13"/>
  <c r="I1005" i="13"/>
  <c r="I1006" i="13"/>
  <c r="I1007" i="13"/>
  <c r="I1008" i="13"/>
  <c r="I1009" i="13"/>
  <c r="I1010" i="13"/>
  <c r="I1011" i="13"/>
  <c r="I1012" i="13"/>
  <c r="I1013" i="13"/>
  <c r="I1014" i="13"/>
  <c r="I1015" i="13"/>
  <c r="I1016" i="13"/>
  <c r="I1017" i="13"/>
  <c r="I1018" i="13"/>
  <c r="I1019" i="13"/>
  <c r="I1020" i="13"/>
  <c r="I1021" i="13"/>
  <c r="I1022" i="13"/>
  <c r="I1023" i="13"/>
  <c r="I1024" i="13"/>
  <c r="I1025" i="13"/>
  <c r="I1026" i="13"/>
  <c r="I1027" i="13"/>
  <c r="I1028" i="13"/>
  <c r="I1029" i="13"/>
  <c r="I1030" i="13"/>
  <c r="I1031" i="13"/>
  <c r="I1032" i="13"/>
  <c r="I1033" i="13"/>
  <c r="I1034" i="13"/>
  <c r="I1035" i="13"/>
  <c r="I1036" i="13"/>
  <c r="I1037" i="13"/>
  <c r="I1038" i="13"/>
  <c r="I1039" i="13"/>
  <c r="I1040" i="13"/>
  <c r="I1041" i="13"/>
  <c r="I1042" i="13"/>
  <c r="I1043" i="13"/>
  <c r="I1044" i="13"/>
  <c r="I1045" i="13"/>
  <c r="I1046" i="13"/>
  <c r="I1047" i="13"/>
  <c r="I1048" i="13"/>
  <c r="I1049" i="13"/>
  <c r="I1050" i="13"/>
  <c r="I1051" i="13"/>
  <c r="I1052" i="13"/>
  <c r="I1053" i="13"/>
  <c r="I1054" i="13"/>
  <c r="I1055" i="13"/>
  <c r="I1056" i="13"/>
  <c r="I1057" i="13"/>
  <c r="I1058" i="13"/>
  <c r="I1059" i="13"/>
  <c r="I1060" i="13"/>
  <c r="I1061" i="13"/>
  <c r="I1062" i="13"/>
  <c r="I1063" i="13"/>
  <c r="I1064" i="13"/>
  <c r="I1065" i="13"/>
  <c r="I1066" i="13"/>
  <c r="I1067" i="13"/>
  <c r="I1068" i="13"/>
  <c r="I1069" i="13"/>
  <c r="I1070" i="13"/>
  <c r="I1071" i="13"/>
  <c r="I1072" i="13"/>
  <c r="I1073" i="13"/>
  <c r="I1074" i="13"/>
  <c r="I1075" i="13"/>
  <c r="I1076" i="13"/>
  <c r="I1077" i="13"/>
  <c r="I1078" i="13"/>
  <c r="I1079" i="13"/>
  <c r="I1080" i="13"/>
  <c r="I1081" i="13"/>
  <c r="I1082" i="13"/>
  <c r="I1083" i="13"/>
  <c r="I1084" i="13"/>
  <c r="I1085" i="13"/>
  <c r="I1086" i="13"/>
  <c r="I1087" i="13"/>
  <c r="I1088" i="13"/>
  <c r="I1089" i="13"/>
  <c r="I1090" i="13"/>
  <c r="I1091" i="13"/>
  <c r="I1092" i="13"/>
  <c r="I1093" i="13"/>
  <c r="I1094" i="13"/>
  <c r="I1095" i="13"/>
  <c r="I1096" i="13"/>
  <c r="I1097" i="13"/>
  <c r="I1098" i="13"/>
  <c r="I1099" i="13"/>
  <c r="I1100" i="13"/>
  <c r="I1101" i="13"/>
  <c r="I1102" i="13"/>
  <c r="I1103" i="13"/>
  <c r="I1104" i="13"/>
  <c r="I1105" i="13"/>
  <c r="I1106" i="13"/>
  <c r="I1107" i="13"/>
  <c r="I1108" i="13"/>
  <c r="I1109" i="13"/>
  <c r="I1110" i="13"/>
  <c r="I1111" i="13"/>
  <c r="I1112" i="13"/>
  <c r="I1113" i="13"/>
  <c r="I1114" i="13"/>
  <c r="I1115" i="13"/>
  <c r="I1116" i="13"/>
  <c r="I1117" i="13"/>
  <c r="I1118" i="13"/>
  <c r="I1119" i="13"/>
  <c r="I1120" i="13"/>
  <c r="I1121" i="13"/>
  <c r="I1122" i="13"/>
  <c r="I1123" i="13"/>
  <c r="I1124" i="13"/>
  <c r="I1125" i="13"/>
  <c r="I1126" i="13"/>
  <c r="I1127" i="13"/>
  <c r="I1128" i="13"/>
  <c r="I1129" i="13"/>
  <c r="I1130" i="13"/>
  <c r="I1131" i="13"/>
  <c r="I1132" i="13"/>
  <c r="I1133" i="13"/>
  <c r="I1134" i="13"/>
  <c r="I1135" i="13"/>
  <c r="I1136" i="13"/>
  <c r="I1137" i="13"/>
  <c r="I1138" i="13"/>
  <c r="I1139" i="13"/>
  <c r="I1140" i="13"/>
  <c r="I1141" i="13"/>
  <c r="I1142" i="13"/>
  <c r="I1143" i="13"/>
  <c r="I1144" i="13"/>
  <c r="I1145" i="13"/>
  <c r="I1146" i="13"/>
  <c r="I1147" i="13"/>
  <c r="I1148" i="13"/>
  <c r="I1149" i="13"/>
  <c r="I1150" i="13"/>
  <c r="I1151" i="13"/>
  <c r="I1152" i="13"/>
  <c r="I1153" i="13"/>
  <c r="I1154" i="13"/>
  <c r="I1155" i="13"/>
  <c r="I1156" i="13"/>
  <c r="I1157" i="13"/>
  <c r="I1158" i="13"/>
  <c r="I1159" i="13"/>
  <c r="I1160" i="13"/>
  <c r="I1161" i="13"/>
  <c r="I1162" i="13"/>
  <c r="I1163" i="13"/>
  <c r="I1164" i="13"/>
  <c r="I1165" i="13"/>
  <c r="I1166" i="13"/>
  <c r="I1167" i="13"/>
  <c r="I1168" i="13"/>
  <c r="I1169" i="13"/>
  <c r="I1170" i="13"/>
  <c r="I1171" i="13"/>
  <c r="I1172" i="13"/>
  <c r="I1173" i="13"/>
  <c r="I1174" i="13"/>
  <c r="I1175" i="13"/>
  <c r="I1176" i="13"/>
  <c r="I1177" i="13"/>
  <c r="I1178" i="13"/>
  <c r="I1179" i="13"/>
  <c r="I1180" i="13"/>
  <c r="I1181" i="13"/>
  <c r="I1182" i="13"/>
  <c r="I1183" i="13"/>
  <c r="I1184" i="13"/>
  <c r="I1185" i="13"/>
  <c r="I1186" i="13"/>
  <c r="I1187" i="13"/>
  <c r="I1188" i="13"/>
  <c r="I1189" i="13"/>
  <c r="I1190" i="13"/>
  <c r="I1191" i="13"/>
  <c r="I1192" i="13"/>
  <c r="I1193" i="13"/>
  <c r="I1194" i="13"/>
  <c r="I1195" i="13"/>
  <c r="I1196" i="13"/>
  <c r="I1197" i="13"/>
  <c r="I1198" i="13"/>
  <c r="I1199" i="13"/>
  <c r="I1200" i="13"/>
  <c r="I1201" i="13"/>
  <c r="I1202" i="13"/>
  <c r="I1203" i="13"/>
  <c r="I1204" i="13"/>
  <c r="I1205" i="13"/>
  <c r="I1206" i="13"/>
  <c r="I1207" i="13"/>
  <c r="I1208" i="13"/>
  <c r="I1209" i="13"/>
  <c r="I1210" i="13"/>
  <c r="I1211" i="13"/>
  <c r="I1212" i="13"/>
  <c r="I1213" i="13"/>
  <c r="I1214" i="13"/>
  <c r="I1215" i="13"/>
  <c r="I1216" i="13"/>
  <c r="I1217" i="13"/>
  <c r="I1218" i="13"/>
  <c r="I1219" i="13"/>
  <c r="I1220" i="13"/>
  <c r="I1221" i="13"/>
  <c r="I1222" i="13"/>
  <c r="I1223" i="13"/>
  <c r="I1224" i="13"/>
  <c r="I1225" i="13"/>
  <c r="I1226" i="13"/>
  <c r="I1227" i="13"/>
  <c r="I1228" i="13"/>
  <c r="I1229" i="13"/>
  <c r="I1230" i="13"/>
  <c r="I1231" i="13"/>
  <c r="I1232" i="13"/>
  <c r="I1233" i="13"/>
  <c r="I1234" i="13"/>
  <c r="I1235" i="13"/>
  <c r="I1236" i="13"/>
  <c r="I1237" i="13"/>
  <c r="I1238" i="13"/>
  <c r="I1239" i="13"/>
  <c r="I1240" i="13"/>
  <c r="I1241" i="13"/>
  <c r="I1242" i="13"/>
  <c r="I1243" i="13"/>
  <c r="I1244" i="13"/>
  <c r="I1245" i="13"/>
  <c r="I1246" i="13"/>
  <c r="I1247" i="13"/>
  <c r="I1248" i="13"/>
  <c r="I1249" i="13"/>
  <c r="I1250" i="13"/>
  <c r="I1251" i="13"/>
  <c r="I1252" i="13"/>
  <c r="I1253" i="13"/>
  <c r="I1254" i="13"/>
  <c r="I1255" i="13"/>
  <c r="I1256" i="13"/>
  <c r="I1257" i="13"/>
  <c r="I1258" i="13"/>
  <c r="I1259" i="13"/>
  <c r="I1260" i="13"/>
  <c r="I1261" i="13"/>
  <c r="I1262" i="13"/>
  <c r="I1263" i="13"/>
  <c r="I1264" i="13"/>
  <c r="I1265" i="13"/>
  <c r="I1266" i="13"/>
  <c r="I1267" i="13"/>
  <c r="I1268" i="13"/>
  <c r="I1269" i="13"/>
  <c r="I1270" i="13"/>
  <c r="I1271" i="13"/>
  <c r="I1272" i="13"/>
  <c r="I1273" i="13"/>
  <c r="I1274" i="13"/>
  <c r="I1275" i="13"/>
  <c r="I1276" i="13"/>
  <c r="I1277" i="13"/>
  <c r="I1278" i="13"/>
  <c r="I1279" i="13"/>
  <c r="I1280" i="13"/>
  <c r="I1281" i="13"/>
  <c r="I1282" i="13"/>
  <c r="I1283" i="13"/>
  <c r="I1284" i="13"/>
  <c r="I1285" i="13"/>
  <c r="I1286" i="13"/>
  <c r="I6" i="13"/>
  <c r="R3" i="9"/>
  <c r="P2" i="9"/>
  <c r="P3" i="9"/>
  <c r="P1" i="9"/>
  <c r="B2" i="9"/>
  <c r="B1" i="9"/>
  <c r="A2" i="7"/>
  <c r="A1" i="7"/>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6" i="10"/>
  <c r="K3" i="10"/>
  <c r="I2" i="10"/>
  <c r="I3" i="10"/>
  <c r="I1" i="10"/>
  <c r="A2" i="10"/>
  <c r="A1" i="10"/>
  <c r="G2" i="3"/>
  <c r="G3" i="3"/>
  <c r="I3" i="3"/>
  <c r="G1" i="3"/>
  <c r="A2" i="3"/>
  <c r="A1" i="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502" i="13"/>
  <c r="K503" i="13"/>
  <c r="K504" i="13"/>
  <c r="K505" i="13"/>
  <c r="K506" i="13"/>
  <c r="K507" i="13"/>
  <c r="K508" i="13"/>
  <c r="K509" i="13"/>
  <c r="K510" i="13"/>
  <c r="K511" i="13"/>
  <c r="K512" i="13"/>
  <c r="K513" i="13"/>
  <c r="K514" i="13"/>
  <c r="K515" i="13"/>
  <c r="K516" i="13"/>
  <c r="K517" i="13"/>
  <c r="K518" i="13"/>
  <c r="K519" i="13"/>
  <c r="K520" i="13"/>
  <c r="K521" i="13"/>
  <c r="K522" i="13"/>
  <c r="K523" i="13"/>
  <c r="K524" i="13"/>
  <c r="K525" i="13"/>
  <c r="K526" i="13"/>
  <c r="K527" i="13"/>
  <c r="K528" i="13"/>
  <c r="K529" i="13"/>
  <c r="K530" i="13"/>
  <c r="K531" i="13"/>
  <c r="K532" i="13"/>
  <c r="K533" i="13"/>
  <c r="K534" i="13"/>
  <c r="K535" i="13"/>
  <c r="K536" i="13"/>
  <c r="K537" i="13"/>
  <c r="K538" i="13"/>
  <c r="K539" i="13"/>
  <c r="K540" i="13"/>
  <c r="K541" i="13"/>
  <c r="K542" i="13"/>
  <c r="K543" i="13"/>
  <c r="K544" i="13"/>
  <c r="K545" i="13"/>
  <c r="K546" i="13"/>
  <c r="K547" i="13"/>
  <c r="K548" i="13"/>
  <c r="K549" i="13"/>
  <c r="K550" i="13"/>
  <c r="K551" i="13"/>
  <c r="K552" i="13"/>
  <c r="K553" i="13"/>
  <c r="K554" i="13"/>
  <c r="K555" i="13"/>
  <c r="K556" i="13"/>
  <c r="K557" i="13"/>
  <c r="K558" i="13"/>
  <c r="K559" i="13"/>
  <c r="K560" i="13"/>
  <c r="K561" i="13"/>
  <c r="K562" i="13"/>
  <c r="K563" i="13"/>
  <c r="K564" i="13"/>
  <c r="K565" i="13"/>
  <c r="K566" i="13"/>
  <c r="K567" i="13"/>
  <c r="K568" i="13"/>
  <c r="K569" i="13"/>
  <c r="K570" i="13"/>
  <c r="K571" i="13"/>
  <c r="K572" i="13"/>
  <c r="K573" i="13"/>
  <c r="K574" i="13"/>
  <c r="K575" i="13"/>
  <c r="K576" i="13"/>
  <c r="K577" i="13"/>
  <c r="K578" i="13"/>
  <c r="K579" i="13"/>
  <c r="K580" i="13"/>
  <c r="K581" i="13"/>
  <c r="K582" i="13"/>
  <c r="K583" i="13"/>
  <c r="K584" i="13"/>
  <c r="K585" i="13"/>
  <c r="K586" i="13"/>
  <c r="K587" i="13"/>
  <c r="K588" i="13"/>
  <c r="K589" i="13"/>
  <c r="K590" i="13"/>
  <c r="K591" i="13"/>
  <c r="K592" i="13"/>
  <c r="K593" i="13"/>
  <c r="K594" i="13"/>
  <c r="K595" i="13"/>
  <c r="K596" i="13"/>
  <c r="K597" i="13"/>
  <c r="K598" i="13"/>
  <c r="K599" i="13"/>
  <c r="K600" i="13"/>
  <c r="K601" i="13"/>
  <c r="K602" i="13"/>
  <c r="K603" i="13"/>
  <c r="K604" i="13"/>
  <c r="K605" i="13"/>
  <c r="K606" i="13"/>
  <c r="K607" i="13"/>
  <c r="K608" i="13"/>
  <c r="K609" i="13"/>
  <c r="K610" i="13"/>
  <c r="K611" i="13"/>
  <c r="K612" i="13"/>
  <c r="K613" i="13"/>
  <c r="K614" i="13"/>
  <c r="K615" i="13"/>
  <c r="K616" i="13"/>
  <c r="K617" i="13"/>
  <c r="K618" i="13"/>
  <c r="K619" i="13"/>
  <c r="K620" i="13"/>
  <c r="K621" i="13"/>
  <c r="K622" i="13"/>
  <c r="K623" i="13"/>
  <c r="K624" i="13"/>
  <c r="K625" i="13"/>
  <c r="K626" i="13"/>
  <c r="K627" i="13"/>
  <c r="K628" i="13"/>
  <c r="K629" i="13"/>
  <c r="K630" i="13"/>
  <c r="K631" i="13"/>
  <c r="K632" i="13"/>
  <c r="K633" i="13"/>
  <c r="K634" i="13"/>
  <c r="K635" i="13"/>
  <c r="K636" i="13"/>
  <c r="K637" i="13"/>
  <c r="K638" i="13"/>
  <c r="K639" i="13"/>
  <c r="K640" i="13"/>
  <c r="K641" i="13"/>
  <c r="K642" i="13"/>
  <c r="K643" i="13"/>
  <c r="K644" i="13"/>
  <c r="K645" i="13"/>
  <c r="K646" i="13"/>
  <c r="K647" i="13"/>
  <c r="K648" i="13"/>
  <c r="K649" i="13"/>
  <c r="K650" i="13"/>
  <c r="K651" i="13"/>
  <c r="K652" i="13"/>
  <c r="K653" i="13"/>
  <c r="K654" i="13"/>
  <c r="K655" i="13"/>
  <c r="K656" i="13"/>
  <c r="K657" i="13"/>
  <c r="K658" i="13"/>
  <c r="K659" i="13"/>
  <c r="K660" i="13"/>
  <c r="K661" i="13"/>
  <c r="K662" i="13"/>
  <c r="K663" i="13"/>
  <c r="K664" i="13"/>
  <c r="K665" i="13"/>
  <c r="K666" i="13"/>
  <c r="K667" i="13"/>
  <c r="K668" i="13"/>
  <c r="K669" i="13"/>
  <c r="K670" i="13"/>
  <c r="K671" i="13"/>
  <c r="K672" i="13"/>
  <c r="K673" i="13"/>
  <c r="K674" i="13"/>
  <c r="K675" i="13"/>
  <c r="K676" i="13"/>
  <c r="K677" i="13"/>
  <c r="K678" i="13"/>
  <c r="K679" i="13"/>
  <c r="K680" i="13"/>
  <c r="K681" i="13"/>
  <c r="K682" i="13"/>
  <c r="K683" i="13"/>
  <c r="K684" i="13"/>
  <c r="K685" i="13"/>
  <c r="K686" i="13"/>
  <c r="K687" i="13"/>
  <c r="K688" i="13"/>
  <c r="K689" i="13"/>
  <c r="K690" i="13"/>
  <c r="K691" i="13"/>
  <c r="K692" i="13"/>
  <c r="K693" i="13"/>
  <c r="K694" i="13"/>
  <c r="K695" i="13"/>
  <c r="K696" i="13"/>
  <c r="K697" i="13"/>
  <c r="K698" i="13"/>
  <c r="K699" i="13"/>
  <c r="K700" i="13"/>
  <c r="K701" i="13"/>
  <c r="K702" i="13"/>
  <c r="K703" i="13"/>
  <c r="K704" i="13"/>
  <c r="K705" i="13"/>
  <c r="K706" i="13"/>
  <c r="K707" i="13"/>
  <c r="K708" i="13"/>
  <c r="K709" i="13"/>
  <c r="K710" i="13"/>
  <c r="K711" i="13"/>
  <c r="K712" i="13"/>
  <c r="K713" i="13"/>
  <c r="K714" i="13"/>
  <c r="K715" i="13"/>
  <c r="K716" i="13"/>
  <c r="K717" i="13"/>
  <c r="K718" i="13"/>
  <c r="K719" i="13"/>
  <c r="K720" i="13"/>
  <c r="K721" i="13"/>
  <c r="K722" i="13"/>
  <c r="K723" i="13"/>
  <c r="K724" i="13"/>
  <c r="K725" i="13"/>
  <c r="K726" i="13"/>
  <c r="K727" i="13"/>
  <c r="K728" i="13"/>
  <c r="K729" i="13"/>
  <c r="K730" i="13"/>
  <c r="K731" i="13"/>
  <c r="K732" i="13"/>
  <c r="K733" i="13"/>
  <c r="K734" i="13"/>
  <c r="K735" i="13"/>
  <c r="K736" i="13"/>
  <c r="K737" i="13"/>
  <c r="K738" i="13"/>
  <c r="K739" i="13"/>
  <c r="K740" i="13"/>
  <c r="K741" i="13"/>
  <c r="K742" i="13"/>
  <c r="K743" i="13"/>
  <c r="K744" i="13"/>
  <c r="K745" i="13"/>
  <c r="K746" i="13"/>
  <c r="K747" i="13"/>
  <c r="K748" i="13"/>
  <c r="K749" i="13"/>
  <c r="K750" i="13"/>
  <c r="K751" i="13"/>
  <c r="K752" i="13"/>
  <c r="K753" i="13"/>
  <c r="K754" i="13"/>
  <c r="K755" i="13"/>
  <c r="K756" i="13"/>
  <c r="K757" i="13"/>
  <c r="K758" i="13"/>
  <c r="K759" i="13"/>
  <c r="K760" i="13"/>
  <c r="K761" i="13"/>
  <c r="K762" i="13"/>
  <c r="K763" i="13"/>
  <c r="K764" i="13"/>
  <c r="K765" i="13"/>
  <c r="K766" i="13"/>
  <c r="K767" i="13"/>
  <c r="K768" i="13"/>
  <c r="K769" i="13"/>
  <c r="K770" i="13"/>
  <c r="K771" i="13"/>
  <c r="K772" i="13"/>
  <c r="K773" i="13"/>
  <c r="K774" i="13"/>
  <c r="K775" i="13"/>
  <c r="K776" i="13"/>
  <c r="K777" i="13"/>
  <c r="K778" i="13"/>
  <c r="K779" i="13"/>
  <c r="K780" i="13"/>
  <c r="K781" i="13"/>
  <c r="K782" i="13"/>
  <c r="K783" i="13"/>
  <c r="K784" i="13"/>
  <c r="K785" i="13"/>
  <c r="K786" i="13"/>
  <c r="K787" i="13"/>
  <c r="K788" i="13"/>
  <c r="K789" i="13"/>
  <c r="K790" i="13"/>
  <c r="K791" i="13"/>
  <c r="K792" i="13"/>
  <c r="K793" i="13"/>
  <c r="K794" i="13"/>
  <c r="K795" i="13"/>
  <c r="K796" i="13"/>
  <c r="K797" i="13"/>
  <c r="K798" i="13"/>
  <c r="K799" i="13"/>
  <c r="K800" i="13"/>
  <c r="K801" i="13"/>
  <c r="K802" i="13"/>
  <c r="K803" i="13"/>
  <c r="K804" i="13"/>
  <c r="K805" i="13"/>
  <c r="K806" i="13"/>
  <c r="K807" i="13"/>
  <c r="K808" i="13"/>
  <c r="K809" i="13"/>
  <c r="K810" i="13"/>
  <c r="K811" i="13"/>
  <c r="K812" i="13"/>
  <c r="K813" i="13"/>
  <c r="K814" i="13"/>
  <c r="K815" i="13"/>
  <c r="K816" i="13"/>
  <c r="K817" i="13"/>
  <c r="K818" i="13"/>
  <c r="K819" i="13"/>
  <c r="K820" i="13"/>
  <c r="K821" i="13"/>
  <c r="K822" i="13"/>
  <c r="K823" i="13"/>
  <c r="K824" i="13"/>
  <c r="K825" i="13"/>
  <c r="K826" i="13"/>
  <c r="K827" i="13"/>
  <c r="K828" i="13"/>
  <c r="K829" i="13"/>
  <c r="K830" i="13"/>
  <c r="K831" i="13"/>
  <c r="K832" i="13"/>
  <c r="K833" i="13"/>
  <c r="K834" i="13"/>
  <c r="K835" i="13"/>
  <c r="K836" i="13"/>
  <c r="K837" i="13"/>
  <c r="K838" i="13"/>
  <c r="K839" i="13"/>
  <c r="K840" i="13"/>
  <c r="K841" i="13"/>
  <c r="K842" i="13"/>
  <c r="K843" i="13"/>
  <c r="K844" i="13"/>
  <c r="K845" i="13"/>
  <c r="K846" i="13"/>
  <c r="K847" i="13"/>
  <c r="K848" i="13"/>
  <c r="K849" i="13"/>
  <c r="K850" i="13"/>
  <c r="K851" i="13"/>
  <c r="K852" i="13"/>
  <c r="K853" i="13"/>
  <c r="K854" i="13"/>
  <c r="K855" i="13"/>
  <c r="K856" i="13"/>
  <c r="K857" i="13"/>
  <c r="K858" i="13"/>
  <c r="K859" i="13"/>
  <c r="K860" i="13"/>
  <c r="K861" i="13"/>
  <c r="K862" i="13"/>
  <c r="K863" i="13"/>
  <c r="K864" i="13"/>
  <c r="K865" i="13"/>
  <c r="K866" i="13"/>
  <c r="K867" i="13"/>
  <c r="K868" i="13"/>
  <c r="K869" i="13"/>
  <c r="K870" i="13"/>
  <c r="K871" i="13"/>
  <c r="K872" i="13"/>
  <c r="K873" i="13"/>
  <c r="K874" i="13"/>
  <c r="K875" i="13"/>
  <c r="K876" i="13"/>
  <c r="K877" i="13"/>
  <c r="K878" i="13"/>
  <c r="K879" i="13"/>
  <c r="K880" i="13"/>
  <c r="K881" i="13"/>
  <c r="K882" i="13"/>
  <c r="K883" i="13"/>
  <c r="K884" i="13"/>
  <c r="K885" i="13"/>
  <c r="K886" i="13"/>
  <c r="K887" i="13"/>
  <c r="K888" i="13"/>
  <c r="K889" i="13"/>
  <c r="K890" i="13"/>
  <c r="K891" i="13"/>
  <c r="K892" i="13"/>
  <c r="K893" i="13"/>
  <c r="K894" i="13"/>
  <c r="K895" i="13"/>
  <c r="K896" i="13"/>
  <c r="K897" i="13"/>
  <c r="K898" i="13"/>
  <c r="K899" i="13"/>
  <c r="K900" i="13"/>
  <c r="K901" i="13"/>
  <c r="K902" i="13"/>
  <c r="K903" i="13"/>
  <c r="K904" i="13"/>
  <c r="K905" i="13"/>
  <c r="K906" i="13"/>
  <c r="K907" i="13"/>
  <c r="K908" i="13"/>
  <c r="K909" i="13"/>
  <c r="K910" i="13"/>
  <c r="K911" i="13"/>
  <c r="K912" i="13"/>
  <c r="K913" i="13"/>
  <c r="K914" i="13"/>
  <c r="K915" i="13"/>
  <c r="K916" i="13"/>
  <c r="K917" i="13"/>
  <c r="K918" i="13"/>
  <c r="K919" i="13"/>
  <c r="K920" i="13"/>
  <c r="K921" i="13"/>
  <c r="K922" i="13"/>
  <c r="K923" i="13"/>
  <c r="K924" i="13"/>
  <c r="K925" i="13"/>
  <c r="K926" i="13"/>
  <c r="K927" i="13"/>
  <c r="K928" i="13"/>
  <c r="K929" i="13"/>
  <c r="K930" i="13"/>
  <c r="K931" i="13"/>
  <c r="K932" i="13"/>
  <c r="K933" i="13"/>
  <c r="K934" i="13"/>
  <c r="K935" i="13"/>
  <c r="K936" i="13"/>
  <c r="K937" i="13"/>
  <c r="K938" i="13"/>
  <c r="K939" i="13"/>
  <c r="K940" i="13"/>
  <c r="K941" i="13"/>
  <c r="K942" i="13"/>
  <c r="K943" i="13"/>
  <c r="K944" i="13"/>
  <c r="K945" i="13"/>
  <c r="K946" i="13"/>
  <c r="K947" i="13"/>
  <c r="K948" i="13"/>
  <c r="K949" i="13"/>
  <c r="K950" i="13"/>
  <c r="K951" i="13"/>
  <c r="K952" i="13"/>
  <c r="K953" i="13"/>
  <c r="K954" i="13"/>
  <c r="K955" i="13"/>
  <c r="K956" i="13"/>
  <c r="K957" i="13"/>
  <c r="K958" i="13"/>
  <c r="K959" i="13"/>
  <c r="K960" i="13"/>
  <c r="K961" i="13"/>
  <c r="K962" i="13"/>
  <c r="K963" i="13"/>
  <c r="K964" i="13"/>
  <c r="K965" i="13"/>
  <c r="K966" i="13"/>
  <c r="K967" i="13"/>
  <c r="K968" i="13"/>
  <c r="K969" i="13"/>
  <c r="K970" i="13"/>
  <c r="K971" i="13"/>
  <c r="K972" i="13"/>
  <c r="K973" i="13"/>
  <c r="K974" i="13"/>
  <c r="K975" i="13"/>
  <c r="K976" i="13"/>
  <c r="K977" i="13"/>
  <c r="K978" i="13"/>
  <c r="K979" i="13"/>
  <c r="K980" i="13"/>
  <c r="K981" i="13"/>
  <c r="K982" i="13"/>
  <c r="K983" i="13"/>
  <c r="K984" i="13"/>
  <c r="K985" i="13"/>
  <c r="K986" i="13"/>
  <c r="K987" i="13"/>
  <c r="K988" i="13"/>
  <c r="K989" i="13"/>
  <c r="K990" i="13"/>
  <c r="K991" i="13"/>
  <c r="K992" i="13"/>
  <c r="K993" i="13"/>
  <c r="K994" i="13"/>
  <c r="K995" i="13"/>
  <c r="K996" i="13"/>
  <c r="K997" i="13"/>
  <c r="K998" i="13"/>
  <c r="K999" i="13"/>
  <c r="K1000" i="13"/>
  <c r="K1001" i="13"/>
  <c r="K1002" i="13"/>
  <c r="K1003" i="13"/>
  <c r="K1004" i="13"/>
  <c r="K1005" i="13"/>
  <c r="K1006" i="13"/>
  <c r="K1007" i="13"/>
  <c r="K1008" i="13"/>
  <c r="K1009" i="13"/>
  <c r="K1010" i="13"/>
  <c r="K1011" i="13"/>
  <c r="K1012" i="13"/>
  <c r="K1013" i="13"/>
  <c r="K1014" i="13"/>
  <c r="K1015" i="13"/>
  <c r="K1016" i="13"/>
  <c r="K1017" i="13"/>
  <c r="K1018" i="13"/>
  <c r="K1019" i="13"/>
  <c r="K1020" i="13"/>
  <c r="K1021" i="13"/>
  <c r="K1022" i="13"/>
  <c r="K1023" i="13"/>
  <c r="K1024" i="13"/>
  <c r="K1025" i="13"/>
  <c r="K1026" i="13"/>
  <c r="K1027" i="13"/>
  <c r="K1028" i="13"/>
  <c r="K1029" i="13"/>
  <c r="K1030" i="13"/>
  <c r="K1031" i="13"/>
  <c r="K1032" i="13"/>
  <c r="K1033" i="13"/>
  <c r="K1034" i="13"/>
  <c r="K1035" i="13"/>
  <c r="K1036" i="13"/>
  <c r="K1037" i="13"/>
  <c r="K1038" i="13"/>
  <c r="K1039" i="13"/>
  <c r="K1040" i="13"/>
  <c r="K1041" i="13"/>
  <c r="K1042" i="13"/>
  <c r="K1043" i="13"/>
  <c r="K1044" i="13"/>
  <c r="K1045" i="13"/>
  <c r="K1046" i="13"/>
  <c r="K1047" i="13"/>
  <c r="K1048" i="13"/>
  <c r="K1049" i="13"/>
  <c r="K1050" i="13"/>
  <c r="K1051" i="13"/>
  <c r="K1052" i="13"/>
  <c r="K1053" i="13"/>
  <c r="K1054" i="13"/>
  <c r="K1055" i="13"/>
  <c r="K1056" i="13"/>
  <c r="K1057" i="13"/>
  <c r="K1058" i="13"/>
  <c r="K1059" i="13"/>
  <c r="K1060" i="13"/>
  <c r="K1061" i="13"/>
  <c r="K1062" i="13"/>
  <c r="K1063" i="13"/>
  <c r="K1064" i="13"/>
  <c r="K1065" i="13"/>
  <c r="K1066" i="13"/>
  <c r="K1067" i="13"/>
  <c r="K1068" i="13"/>
  <c r="K1069" i="13"/>
  <c r="K1070" i="13"/>
  <c r="K1071" i="13"/>
  <c r="K1072" i="13"/>
  <c r="K1073" i="13"/>
  <c r="K1074" i="13"/>
  <c r="K1075" i="13"/>
  <c r="K1076" i="13"/>
  <c r="K1077" i="13"/>
  <c r="K1078" i="13"/>
  <c r="K1079" i="13"/>
  <c r="K1080" i="13"/>
  <c r="K1081" i="13"/>
  <c r="K1082" i="13"/>
  <c r="K1083" i="13"/>
  <c r="K1084" i="13"/>
  <c r="K1085" i="13"/>
  <c r="K1086" i="13"/>
  <c r="K1087" i="13"/>
  <c r="K1088" i="13"/>
  <c r="K1089" i="13"/>
  <c r="K1090" i="13"/>
  <c r="K1091" i="13"/>
  <c r="K1092" i="13"/>
  <c r="K1093" i="13"/>
  <c r="K1094" i="13"/>
  <c r="K1095" i="13"/>
  <c r="K1096" i="13"/>
  <c r="K1097" i="13"/>
  <c r="K1098" i="13"/>
  <c r="K1099" i="13"/>
  <c r="K1100" i="13"/>
  <c r="K1101" i="13"/>
  <c r="K1102" i="13"/>
  <c r="K1103" i="13"/>
  <c r="K1104" i="13"/>
  <c r="K1105" i="13"/>
  <c r="K1106" i="13"/>
  <c r="K1107" i="13"/>
  <c r="K1108" i="13"/>
  <c r="K1109" i="13"/>
  <c r="K1110" i="13"/>
  <c r="K1111" i="13"/>
  <c r="K1112" i="13"/>
  <c r="K1113" i="13"/>
  <c r="K1114" i="13"/>
  <c r="K1115" i="13"/>
  <c r="K1116" i="13"/>
  <c r="K1117" i="13"/>
  <c r="K1118" i="13"/>
  <c r="K1119" i="13"/>
  <c r="K1120" i="13"/>
  <c r="K1121" i="13"/>
  <c r="K1122" i="13"/>
  <c r="K1123" i="13"/>
  <c r="K1124" i="13"/>
  <c r="K1125" i="13"/>
  <c r="K1126" i="13"/>
  <c r="K1127" i="13"/>
  <c r="K1128" i="13"/>
  <c r="K1129" i="13"/>
  <c r="K1130" i="13"/>
  <c r="K1131" i="13"/>
  <c r="K1132" i="13"/>
  <c r="K1133" i="13"/>
  <c r="K1134" i="13"/>
  <c r="K1135" i="13"/>
  <c r="K1136" i="13"/>
  <c r="K1137" i="13"/>
  <c r="K1138" i="13"/>
  <c r="K1139" i="13"/>
  <c r="K1140" i="13"/>
  <c r="K1141" i="13"/>
  <c r="K1142" i="13"/>
  <c r="K1143" i="13"/>
  <c r="K1144" i="13"/>
  <c r="K1145" i="13"/>
  <c r="K1146" i="13"/>
  <c r="K1147" i="13"/>
  <c r="K1148" i="13"/>
  <c r="K1149" i="13"/>
  <c r="K1150" i="13"/>
  <c r="K1151" i="13"/>
  <c r="K1152" i="13"/>
  <c r="K1153" i="13"/>
  <c r="K1154" i="13"/>
  <c r="K1155" i="13"/>
  <c r="K1156" i="13"/>
  <c r="K1157" i="13"/>
  <c r="K1158" i="13"/>
  <c r="K1159" i="13"/>
  <c r="K1160" i="13"/>
  <c r="K1161" i="13"/>
  <c r="K1162" i="13"/>
  <c r="K1163" i="13"/>
  <c r="K1164" i="13"/>
  <c r="K1165" i="13"/>
  <c r="K1166" i="13"/>
  <c r="K1167" i="13"/>
  <c r="K1168" i="13"/>
  <c r="K1169" i="13"/>
  <c r="K1170" i="13"/>
  <c r="K1171" i="13"/>
  <c r="K1172" i="13"/>
  <c r="K1173" i="13"/>
  <c r="K1174" i="13"/>
  <c r="K1175" i="13"/>
  <c r="K1176" i="13"/>
  <c r="K1177" i="13"/>
  <c r="K1178" i="13"/>
  <c r="K1179" i="13"/>
  <c r="K1180" i="13"/>
  <c r="K1181" i="13"/>
  <c r="K1182" i="13"/>
  <c r="K1183" i="13"/>
  <c r="K1184" i="13"/>
  <c r="K1185" i="13"/>
  <c r="K1186" i="13"/>
  <c r="K1187" i="13"/>
  <c r="K1188" i="13"/>
  <c r="K1189" i="13"/>
  <c r="K1190" i="13"/>
  <c r="K1191" i="13"/>
  <c r="K1192" i="13"/>
  <c r="K1193" i="13"/>
  <c r="K1194" i="13"/>
  <c r="K1195" i="13"/>
  <c r="K1196" i="13"/>
  <c r="K1197" i="13"/>
  <c r="K1198" i="13"/>
  <c r="K1199" i="13"/>
  <c r="K1200" i="13"/>
  <c r="K1201" i="13"/>
  <c r="K1202" i="13"/>
  <c r="K1203" i="13"/>
  <c r="K1204" i="13"/>
  <c r="K1205" i="13"/>
  <c r="K1206" i="13"/>
  <c r="K1207" i="13"/>
  <c r="K1208" i="13"/>
  <c r="K1209" i="13"/>
  <c r="K1210" i="13"/>
  <c r="K1211" i="13"/>
  <c r="K1212" i="13"/>
  <c r="K1213" i="13"/>
  <c r="K1214" i="13"/>
  <c r="K1215" i="13"/>
  <c r="K1216" i="13"/>
  <c r="K1217" i="13"/>
  <c r="K1218" i="13"/>
  <c r="K1219" i="13"/>
  <c r="K1220" i="13"/>
  <c r="K1221" i="13"/>
  <c r="K1222" i="13"/>
  <c r="K1223" i="13"/>
  <c r="K1224" i="13"/>
  <c r="K1225" i="13"/>
  <c r="K1226" i="13"/>
  <c r="K1227" i="13"/>
  <c r="K1228" i="13"/>
  <c r="K1229" i="13"/>
  <c r="K1230" i="13"/>
  <c r="K1231" i="13"/>
  <c r="K1232" i="13"/>
  <c r="K1233" i="13"/>
  <c r="K1234" i="13"/>
  <c r="K1235" i="13"/>
  <c r="K1236" i="13"/>
  <c r="K1237" i="13"/>
  <c r="K1238" i="13"/>
  <c r="K1239" i="13"/>
  <c r="K1240" i="13"/>
  <c r="K1241" i="13"/>
  <c r="K1242" i="13"/>
  <c r="K1243" i="13"/>
  <c r="K1244" i="13"/>
  <c r="K1245" i="13"/>
  <c r="K1246" i="13"/>
  <c r="K1247" i="13"/>
  <c r="K1248" i="13"/>
  <c r="K1249" i="13"/>
  <c r="K1250" i="13"/>
  <c r="K1251" i="13"/>
  <c r="K1252" i="13"/>
  <c r="K1253" i="13"/>
  <c r="K1254" i="13"/>
  <c r="K1255" i="13"/>
  <c r="K1256" i="13"/>
  <c r="K1257" i="13"/>
  <c r="K1258" i="13"/>
  <c r="K1259" i="13"/>
  <c r="K1260" i="13"/>
  <c r="K1261" i="13"/>
  <c r="K1262" i="13"/>
  <c r="K1263" i="13"/>
  <c r="K1264" i="13"/>
  <c r="K1265" i="13"/>
  <c r="K1266" i="13"/>
  <c r="K1267" i="13"/>
  <c r="K1268" i="13"/>
  <c r="K1269" i="13"/>
  <c r="K1270" i="13"/>
  <c r="K1271" i="13"/>
  <c r="K1272" i="13"/>
  <c r="K1273" i="13"/>
  <c r="K1274" i="13"/>
  <c r="K1275" i="13"/>
  <c r="K1276" i="13"/>
  <c r="K1277" i="13"/>
  <c r="K1278" i="13"/>
  <c r="K1279" i="13"/>
  <c r="K1280" i="13"/>
  <c r="K1281" i="13"/>
  <c r="K1282" i="13"/>
  <c r="K1283" i="13"/>
  <c r="K1284" i="13"/>
  <c r="K1285" i="13"/>
  <c r="K1286" i="13"/>
  <c r="K6" i="13"/>
  <c r="L1286" i="13"/>
  <c r="H1286" i="13"/>
  <c r="L1285" i="13"/>
  <c r="H1285" i="13"/>
  <c r="L1284" i="13"/>
  <c r="H1284" i="13"/>
  <c r="L1283" i="13"/>
  <c r="H1283" i="13"/>
  <c r="L1282" i="13"/>
  <c r="H1282" i="13"/>
  <c r="L1281" i="13"/>
  <c r="H1281" i="13"/>
  <c r="L1280" i="13"/>
  <c r="H1280" i="13"/>
  <c r="L1279" i="13"/>
  <c r="H1279" i="13"/>
  <c r="L1278" i="13"/>
  <c r="H1278" i="13"/>
  <c r="L1277" i="13"/>
  <c r="H1277" i="13"/>
  <c r="L1276" i="13"/>
  <c r="H1276" i="13"/>
  <c r="L1275" i="13"/>
  <c r="H1275" i="13"/>
  <c r="L1274" i="13"/>
  <c r="H1274" i="13"/>
  <c r="L1273" i="13"/>
  <c r="H1273" i="13"/>
  <c r="L1272" i="13"/>
  <c r="H1272" i="13"/>
  <c r="L1271" i="13"/>
  <c r="H1271" i="13"/>
  <c r="L1270" i="13"/>
  <c r="H1270" i="13"/>
  <c r="L1269" i="13"/>
  <c r="H1269" i="13"/>
  <c r="L1268" i="13"/>
  <c r="H1268" i="13"/>
  <c r="L1267" i="13"/>
  <c r="H1267" i="13"/>
  <c r="L1266" i="13"/>
  <c r="H1266" i="13"/>
  <c r="L1265" i="13"/>
  <c r="H1265" i="13"/>
  <c r="L1264" i="13"/>
  <c r="H1264" i="13"/>
  <c r="L1263" i="13"/>
  <c r="H1263" i="13"/>
  <c r="L1262" i="13"/>
  <c r="H1262" i="13"/>
  <c r="L1261" i="13"/>
  <c r="H1261" i="13"/>
  <c r="L1260" i="13"/>
  <c r="H1260" i="13"/>
  <c r="L1259" i="13"/>
  <c r="H1259" i="13"/>
  <c r="L1258" i="13"/>
  <c r="H1258" i="13"/>
  <c r="L1257" i="13"/>
  <c r="H1257" i="13"/>
  <c r="L1256" i="13"/>
  <c r="H1256" i="13"/>
  <c r="L1255" i="13"/>
  <c r="H1255" i="13"/>
  <c r="L1254" i="13"/>
  <c r="H1254" i="13"/>
  <c r="L1253" i="13"/>
  <c r="H1253" i="13"/>
  <c r="L1252" i="13"/>
  <c r="H1252" i="13"/>
  <c r="L1251" i="13"/>
  <c r="H1251" i="13"/>
  <c r="L1250" i="13"/>
  <c r="H1250" i="13"/>
  <c r="L1249" i="13"/>
  <c r="H1249" i="13"/>
  <c r="L1248" i="13"/>
  <c r="H1248" i="13"/>
  <c r="L1247" i="13"/>
  <c r="H1247" i="13"/>
  <c r="L1246" i="13"/>
  <c r="H1246" i="13"/>
  <c r="L1245" i="13"/>
  <c r="H1245" i="13"/>
  <c r="L1244" i="13"/>
  <c r="H1244" i="13"/>
  <c r="L1243" i="13"/>
  <c r="H1243" i="13"/>
  <c r="L1242" i="13"/>
  <c r="H1242" i="13"/>
  <c r="L1241" i="13"/>
  <c r="H1241" i="13"/>
  <c r="L1240" i="13"/>
  <c r="H1240" i="13"/>
  <c r="L1239" i="13"/>
  <c r="H1239" i="13"/>
  <c r="L1238" i="13"/>
  <c r="H1238" i="13"/>
  <c r="L1237" i="13"/>
  <c r="H1237" i="13"/>
  <c r="L1236" i="13"/>
  <c r="H1236" i="13"/>
  <c r="L1235" i="13"/>
  <c r="H1235" i="13"/>
  <c r="L1234" i="13"/>
  <c r="H1234" i="13"/>
  <c r="L1233" i="13"/>
  <c r="H1233" i="13"/>
  <c r="L1232" i="13"/>
  <c r="H1232" i="13"/>
  <c r="L1231" i="13"/>
  <c r="H1231" i="13"/>
  <c r="L1230" i="13"/>
  <c r="H1230" i="13"/>
  <c r="L1229" i="13"/>
  <c r="H1229" i="13"/>
  <c r="L1228" i="13"/>
  <c r="H1228" i="13"/>
  <c r="L1227" i="13"/>
  <c r="H1227" i="13"/>
  <c r="L1226" i="13"/>
  <c r="H1226" i="13"/>
  <c r="L1225" i="13"/>
  <c r="H1225" i="13"/>
  <c r="L1224" i="13"/>
  <c r="H1224" i="13"/>
  <c r="L1223" i="13"/>
  <c r="H1223" i="13"/>
  <c r="L1222" i="13"/>
  <c r="H1222" i="13"/>
  <c r="L1221" i="13"/>
  <c r="H1221" i="13"/>
  <c r="L1220" i="13"/>
  <c r="H1220" i="13"/>
  <c r="L1219" i="13"/>
  <c r="H1219" i="13"/>
  <c r="L1218" i="13"/>
  <c r="H1218" i="13"/>
  <c r="L1217" i="13"/>
  <c r="H1217" i="13"/>
  <c r="L1216" i="13"/>
  <c r="H1216" i="13"/>
  <c r="L1215" i="13"/>
  <c r="H1215" i="13"/>
  <c r="L1214" i="13"/>
  <c r="H1214" i="13"/>
  <c r="L1213" i="13"/>
  <c r="H1213" i="13"/>
  <c r="L1212" i="13"/>
  <c r="H1212" i="13"/>
  <c r="L1211" i="13"/>
  <c r="H1211" i="13"/>
  <c r="L1210" i="13"/>
  <c r="H1210" i="13"/>
  <c r="L1209" i="13"/>
  <c r="H1209" i="13"/>
  <c r="L1208" i="13"/>
  <c r="H1208" i="13"/>
  <c r="L1207" i="13"/>
  <c r="H1207" i="13"/>
  <c r="L1206" i="13"/>
  <c r="H1206" i="13"/>
  <c r="L1205" i="13"/>
  <c r="H1205" i="13"/>
  <c r="L1204" i="13"/>
  <c r="H1204" i="13"/>
  <c r="L1203" i="13"/>
  <c r="H1203" i="13"/>
  <c r="L1202" i="13"/>
  <c r="H1202" i="13"/>
  <c r="L1201" i="13"/>
  <c r="H1201" i="13"/>
  <c r="L1200" i="13"/>
  <c r="H1200" i="13"/>
  <c r="L1199" i="13"/>
  <c r="H1199" i="13"/>
  <c r="L1198" i="13"/>
  <c r="H1198" i="13"/>
  <c r="L1197" i="13"/>
  <c r="H1197" i="13"/>
  <c r="L1196" i="13"/>
  <c r="H1196" i="13"/>
  <c r="L1195" i="13"/>
  <c r="H1195" i="13"/>
  <c r="L1194" i="13"/>
  <c r="H1194" i="13"/>
  <c r="L1193" i="13"/>
  <c r="H1193" i="13"/>
  <c r="L1192" i="13"/>
  <c r="H1192" i="13"/>
  <c r="L1191" i="13"/>
  <c r="H1191" i="13"/>
  <c r="L1190" i="13"/>
  <c r="H1190" i="13"/>
  <c r="L1189" i="13"/>
  <c r="H1189" i="13"/>
  <c r="L1188" i="13"/>
  <c r="H1188" i="13"/>
  <c r="L1187" i="13"/>
  <c r="H1187" i="13"/>
  <c r="L1186" i="13"/>
  <c r="H1186" i="13"/>
  <c r="L1185" i="13"/>
  <c r="H1185" i="13"/>
  <c r="L1184" i="13"/>
  <c r="H1184" i="13"/>
  <c r="L1183" i="13"/>
  <c r="H1183" i="13"/>
  <c r="L1182" i="13"/>
  <c r="H1182" i="13"/>
  <c r="L1181" i="13"/>
  <c r="H1181" i="13"/>
  <c r="L1180" i="13"/>
  <c r="H1180" i="13"/>
  <c r="L1179" i="13"/>
  <c r="H1179" i="13"/>
  <c r="L1178" i="13"/>
  <c r="H1178" i="13"/>
  <c r="L1177" i="13"/>
  <c r="H1177" i="13"/>
  <c r="L1176" i="13"/>
  <c r="H1176" i="13"/>
  <c r="L1175" i="13"/>
  <c r="H1175" i="13"/>
  <c r="L1174" i="13"/>
  <c r="H1174" i="13"/>
  <c r="L1173" i="13"/>
  <c r="H1173" i="13"/>
  <c r="L1172" i="13"/>
  <c r="H1172" i="13"/>
  <c r="L1171" i="13"/>
  <c r="H1171" i="13"/>
  <c r="L1170" i="13"/>
  <c r="H1170" i="13"/>
  <c r="L1169" i="13"/>
  <c r="H1169" i="13"/>
  <c r="L1168" i="13"/>
  <c r="H1168" i="13"/>
  <c r="L1167" i="13"/>
  <c r="H1167" i="13"/>
  <c r="L1166" i="13"/>
  <c r="H1166" i="13"/>
  <c r="L1165" i="13"/>
  <c r="H1165" i="13"/>
  <c r="L1164" i="13"/>
  <c r="H1164" i="13"/>
  <c r="L1163" i="13"/>
  <c r="H1163" i="13"/>
  <c r="L1162" i="13"/>
  <c r="H1162" i="13"/>
  <c r="L1161" i="13"/>
  <c r="H1161" i="13"/>
  <c r="L1160" i="13"/>
  <c r="H1160" i="13"/>
  <c r="L1159" i="13"/>
  <c r="H1159" i="13"/>
  <c r="L1158" i="13"/>
  <c r="H1158" i="13"/>
  <c r="L1157" i="13"/>
  <c r="H1157" i="13"/>
  <c r="L1156" i="13"/>
  <c r="H1156" i="13"/>
  <c r="L1155" i="13"/>
  <c r="H1155" i="13"/>
  <c r="L1154" i="13"/>
  <c r="H1154" i="13"/>
  <c r="L1153" i="13"/>
  <c r="H1153" i="13"/>
  <c r="L1152" i="13"/>
  <c r="H1152" i="13"/>
  <c r="L1151" i="13"/>
  <c r="H1151" i="13"/>
  <c r="L1150" i="13"/>
  <c r="H1150" i="13"/>
  <c r="L1149" i="13"/>
  <c r="H1149" i="13"/>
  <c r="L1148" i="13"/>
  <c r="H1148" i="13"/>
  <c r="L1147" i="13"/>
  <c r="H1147" i="13"/>
  <c r="L1146" i="13"/>
  <c r="H1146" i="13"/>
  <c r="L1145" i="13"/>
  <c r="H1145" i="13"/>
  <c r="L1144" i="13"/>
  <c r="H1144" i="13"/>
  <c r="L1143" i="13"/>
  <c r="H1143" i="13"/>
  <c r="L1142" i="13"/>
  <c r="H1142" i="13"/>
  <c r="L1141" i="13"/>
  <c r="H1141" i="13"/>
  <c r="L1140" i="13"/>
  <c r="H1140" i="13"/>
  <c r="L1139" i="13"/>
  <c r="H1139" i="13"/>
  <c r="L1138" i="13"/>
  <c r="H1138" i="13"/>
  <c r="L1137" i="13"/>
  <c r="H1137" i="13"/>
  <c r="L1136" i="13"/>
  <c r="H1136" i="13"/>
  <c r="L1135" i="13"/>
  <c r="H1135" i="13"/>
  <c r="L1134" i="13"/>
  <c r="H1134" i="13"/>
  <c r="L1133" i="13"/>
  <c r="H1133" i="13"/>
  <c r="L1132" i="13"/>
  <c r="H1132" i="13"/>
  <c r="L1131" i="13"/>
  <c r="H1131" i="13"/>
  <c r="L1130" i="13"/>
  <c r="H1130" i="13"/>
  <c r="L1129" i="13"/>
  <c r="H1129" i="13"/>
  <c r="L1128" i="13"/>
  <c r="H1128" i="13"/>
  <c r="L1127" i="13"/>
  <c r="H1127" i="13"/>
  <c r="L1126" i="13"/>
  <c r="H1126" i="13"/>
  <c r="L1125" i="13"/>
  <c r="H1125" i="13"/>
  <c r="L1124" i="13"/>
  <c r="H1124" i="13"/>
  <c r="L1123" i="13"/>
  <c r="H1123" i="13"/>
  <c r="L1122" i="13"/>
  <c r="H1122" i="13"/>
  <c r="L1121" i="13"/>
  <c r="H1121" i="13"/>
  <c r="L1120" i="13"/>
  <c r="H1120" i="13"/>
  <c r="L1119" i="13"/>
  <c r="H1119" i="13"/>
  <c r="L1118" i="13"/>
  <c r="H1118" i="13"/>
  <c r="L1117" i="13"/>
  <c r="H1117" i="13"/>
  <c r="L1116" i="13"/>
  <c r="H1116" i="13"/>
  <c r="L1115" i="13"/>
  <c r="H1115" i="13"/>
  <c r="L1114" i="13"/>
  <c r="H1114" i="13"/>
  <c r="L1113" i="13"/>
  <c r="H1113" i="13"/>
  <c r="L1112" i="13"/>
  <c r="H1112" i="13"/>
  <c r="L1111" i="13"/>
  <c r="H1111" i="13"/>
  <c r="L1110" i="13"/>
  <c r="H1110" i="13"/>
  <c r="L1109" i="13"/>
  <c r="H1109" i="13"/>
  <c r="L1108" i="13"/>
  <c r="H1108" i="13"/>
  <c r="L1107" i="13"/>
  <c r="H1107" i="13"/>
  <c r="L1106" i="13"/>
  <c r="H1106" i="13"/>
  <c r="L1105" i="13"/>
  <c r="H1105" i="13"/>
  <c r="L1104" i="13"/>
  <c r="H1104" i="13"/>
  <c r="L1103" i="13"/>
  <c r="H1103" i="13"/>
  <c r="L1102" i="13"/>
  <c r="H1102" i="13"/>
  <c r="L1101" i="13"/>
  <c r="H1101" i="13"/>
  <c r="L1100" i="13"/>
  <c r="H1100" i="13"/>
  <c r="L1099" i="13"/>
  <c r="H1099" i="13"/>
  <c r="L1098" i="13"/>
  <c r="H1098" i="13"/>
  <c r="L1097" i="13"/>
  <c r="H1097" i="13"/>
  <c r="L1096" i="13"/>
  <c r="H1096" i="13"/>
  <c r="L1095" i="13"/>
  <c r="H1095" i="13"/>
  <c r="L1094" i="13"/>
  <c r="H1094" i="13"/>
  <c r="L1093" i="13"/>
  <c r="H1093" i="13"/>
  <c r="L1092" i="13"/>
  <c r="H1092" i="13"/>
  <c r="L1091" i="13"/>
  <c r="H1091" i="13"/>
  <c r="L1090" i="13"/>
  <c r="H1090" i="13"/>
  <c r="L1089" i="13"/>
  <c r="H1089" i="13"/>
  <c r="L1088" i="13"/>
  <c r="H1088" i="13"/>
  <c r="L1087" i="13"/>
  <c r="H1087" i="13"/>
  <c r="L1086" i="13"/>
  <c r="H1086" i="13"/>
  <c r="L1085" i="13"/>
  <c r="H1085" i="13"/>
  <c r="L1084" i="13"/>
  <c r="H1084" i="13"/>
  <c r="L1083" i="13"/>
  <c r="H1083" i="13"/>
  <c r="L1082" i="13"/>
  <c r="H1082" i="13"/>
  <c r="L1081" i="13"/>
  <c r="H1081" i="13"/>
  <c r="L1080" i="13"/>
  <c r="H1080" i="13"/>
  <c r="L1079" i="13"/>
  <c r="H1079" i="13"/>
  <c r="L1078" i="13"/>
  <c r="H1078" i="13"/>
  <c r="L1077" i="13"/>
  <c r="H1077" i="13"/>
  <c r="L1076" i="13"/>
  <c r="H1076" i="13"/>
  <c r="L1075" i="13"/>
  <c r="H1075" i="13"/>
  <c r="L1074" i="13"/>
  <c r="H1074" i="13"/>
  <c r="L1073" i="13"/>
  <c r="H1073" i="13"/>
  <c r="L1072" i="13"/>
  <c r="H1072" i="13"/>
  <c r="L1071" i="13"/>
  <c r="H1071" i="13"/>
  <c r="L1070" i="13"/>
  <c r="H1070" i="13"/>
  <c r="L1069" i="13"/>
  <c r="H1069" i="13"/>
  <c r="L1068" i="13"/>
  <c r="H1068" i="13"/>
  <c r="L1067" i="13"/>
  <c r="H1067" i="13"/>
  <c r="L1066" i="13"/>
  <c r="H1066" i="13"/>
  <c r="L1065" i="13"/>
  <c r="H1065" i="13"/>
  <c r="L1064" i="13"/>
  <c r="H1064" i="13"/>
  <c r="L1063" i="13"/>
  <c r="H1063" i="13"/>
  <c r="L1062" i="13"/>
  <c r="H1062" i="13"/>
  <c r="L1061" i="13"/>
  <c r="H1061" i="13"/>
  <c r="L1060" i="13"/>
  <c r="H1060" i="13"/>
  <c r="L1059" i="13"/>
  <c r="H1059" i="13"/>
  <c r="L1058" i="13"/>
  <c r="H1058" i="13"/>
  <c r="L1057" i="13"/>
  <c r="H1057" i="13"/>
  <c r="L1056" i="13"/>
  <c r="H1056" i="13"/>
  <c r="L1055" i="13"/>
  <c r="H1055" i="13"/>
  <c r="L1054" i="13"/>
  <c r="H1054" i="13"/>
  <c r="L1053" i="13"/>
  <c r="H1053" i="13"/>
  <c r="L1052" i="13"/>
  <c r="H1052" i="13"/>
  <c r="L1051" i="13"/>
  <c r="H1051" i="13"/>
  <c r="L1050" i="13"/>
  <c r="H1050" i="13"/>
  <c r="L1049" i="13"/>
  <c r="H1049" i="13"/>
  <c r="L1048" i="13"/>
  <c r="H1048" i="13"/>
  <c r="L1047" i="13"/>
  <c r="H1047" i="13"/>
  <c r="L1046" i="13"/>
  <c r="H1046" i="13"/>
  <c r="L1045" i="13"/>
  <c r="H1045" i="13"/>
  <c r="L1044" i="13"/>
  <c r="H1044" i="13"/>
  <c r="L1043" i="13"/>
  <c r="H1043" i="13"/>
  <c r="L1042" i="13"/>
  <c r="H1042" i="13"/>
  <c r="L1041" i="13"/>
  <c r="H1041" i="13"/>
  <c r="L1040" i="13"/>
  <c r="H1040" i="13"/>
  <c r="L1039" i="13"/>
  <c r="H1039" i="13"/>
  <c r="L1038" i="13"/>
  <c r="H1038" i="13"/>
  <c r="L1037" i="13"/>
  <c r="H1037" i="13"/>
  <c r="L1036" i="13"/>
  <c r="H1036" i="13"/>
  <c r="L1035" i="13"/>
  <c r="H1035" i="13"/>
  <c r="L1034" i="13"/>
  <c r="H1034" i="13"/>
  <c r="L1033" i="13"/>
  <c r="H1033" i="13"/>
  <c r="L1032" i="13"/>
  <c r="H1032" i="13"/>
  <c r="L1031" i="13"/>
  <c r="H1031" i="13"/>
  <c r="L1030" i="13"/>
  <c r="H1030" i="13"/>
  <c r="L1029" i="13"/>
  <c r="H1029" i="13"/>
  <c r="L1028" i="13"/>
  <c r="H1028" i="13"/>
  <c r="L1027" i="13"/>
  <c r="H1027" i="13"/>
  <c r="L1026" i="13"/>
  <c r="H1026" i="13"/>
  <c r="L1025" i="13"/>
  <c r="H1025" i="13"/>
  <c r="L1024" i="13"/>
  <c r="H1024" i="13"/>
  <c r="L1023" i="13"/>
  <c r="H1023" i="13"/>
  <c r="L1022" i="13"/>
  <c r="H1022" i="13"/>
  <c r="L1021" i="13"/>
  <c r="H1021" i="13"/>
  <c r="L1020" i="13"/>
  <c r="H1020" i="13"/>
  <c r="L1019" i="13"/>
  <c r="H1019" i="13"/>
  <c r="L1018" i="13"/>
  <c r="H1018" i="13"/>
  <c r="L1017" i="13"/>
  <c r="H1017" i="13"/>
  <c r="L1016" i="13"/>
  <c r="H1016" i="13"/>
  <c r="L1015" i="13"/>
  <c r="H1015" i="13"/>
  <c r="L1014" i="13"/>
  <c r="H1014" i="13"/>
  <c r="L1013" i="13"/>
  <c r="H1013" i="13"/>
  <c r="L1012" i="13"/>
  <c r="H1012" i="13"/>
  <c r="L1011" i="13"/>
  <c r="H1011" i="13"/>
  <c r="L1010" i="13"/>
  <c r="H1010" i="13"/>
  <c r="L1009" i="13"/>
  <c r="H1009" i="13"/>
  <c r="L1008" i="13"/>
  <c r="H1008" i="13"/>
  <c r="L1007" i="13"/>
  <c r="H1007" i="13"/>
  <c r="L1006" i="13"/>
  <c r="H1006" i="13"/>
  <c r="L1005" i="13"/>
  <c r="H1005" i="13"/>
  <c r="L1004" i="13"/>
  <c r="H1004" i="13"/>
  <c r="L1003" i="13"/>
  <c r="H1003" i="13"/>
  <c r="L1002" i="13"/>
  <c r="H1002" i="13"/>
  <c r="L1001" i="13"/>
  <c r="H1001" i="13"/>
  <c r="L1000" i="13"/>
  <c r="H1000" i="13"/>
  <c r="L999" i="13"/>
  <c r="H999" i="13"/>
  <c r="L998" i="13"/>
  <c r="H998" i="13"/>
  <c r="L997" i="13"/>
  <c r="H997" i="13"/>
  <c r="L996" i="13"/>
  <c r="H996" i="13"/>
  <c r="L995" i="13"/>
  <c r="H995" i="13"/>
  <c r="L994" i="13"/>
  <c r="H994" i="13"/>
  <c r="L993" i="13"/>
  <c r="H993" i="13"/>
  <c r="L992" i="13"/>
  <c r="H992" i="13"/>
  <c r="L991" i="13"/>
  <c r="H991" i="13"/>
  <c r="L990" i="13"/>
  <c r="H990" i="13"/>
  <c r="L989" i="13"/>
  <c r="H989" i="13"/>
  <c r="L988" i="13"/>
  <c r="H988" i="13"/>
  <c r="L987" i="13"/>
  <c r="H987" i="13"/>
  <c r="L986" i="13"/>
  <c r="H986" i="13"/>
  <c r="L985" i="13"/>
  <c r="H985" i="13"/>
  <c r="L984" i="13"/>
  <c r="H984" i="13"/>
  <c r="L983" i="13"/>
  <c r="H983" i="13"/>
  <c r="L982" i="13"/>
  <c r="H982" i="13"/>
  <c r="L981" i="13"/>
  <c r="H981" i="13"/>
  <c r="L980" i="13"/>
  <c r="H980" i="13"/>
  <c r="L979" i="13"/>
  <c r="H979" i="13"/>
  <c r="L978" i="13"/>
  <c r="H978" i="13"/>
  <c r="L977" i="13"/>
  <c r="H977" i="13"/>
  <c r="L976" i="13"/>
  <c r="H976" i="13"/>
  <c r="L975" i="13"/>
  <c r="H975" i="13"/>
  <c r="L974" i="13"/>
  <c r="H974" i="13"/>
  <c r="L973" i="13"/>
  <c r="H973" i="13"/>
  <c r="L972" i="13"/>
  <c r="H972" i="13"/>
  <c r="L971" i="13"/>
  <c r="H971" i="13"/>
  <c r="L970" i="13"/>
  <c r="H970" i="13"/>
  <c r="L969" i="13"/>
  <c r="H969" i="13"/>
  <c r="L968" i="13"/>
  <c r="H968" i="13"/>
  <c r="L967" i="13"/>
  <c r="H967" i="13"/>
  <c r="L966" i="13"/>
  <c r="H966" i="13"/>
  <c r="L965" i="13"/>
  <c r="H965" i="13"/>
  <c r="L964" i="13"/>
  <c r="H964" i="13"/>
  <c r="L963" i="13"/>
  <c r="H963" i="13"/>
  <c r="L962" i="13"/>
  <c r="H962" i="13"/>
  <c r="L961" i="13"/>
  <c r="H961" i="13"/>
  <c r="L960" i="13"/>
  <c r="H960" i="13"/>
  <c r="L959" i="13"/>
  <c r="H959" i="13"/>
  <c r="L958" i="13"/>
  <c r="H958" i="13"/>
  <c r="L957" i="13"/>
  <c r="H957" i="13"/>
  <c r="L956" i="13"/>
  <c r="H956" i="13"/>
  <c r="L955" i="13"/>
  <c r="H955" i="13"/>
  <c r="L954" i="13"/>
  <c r="H954" i="13"/>
  <c r="L953" i="13"/>
  <c r="H953" i="13"/>
  <c r="L952" i="13"/>
  <c r="H952" i="13"/>
  <c r="L951" i="13"/>
  <c r="H951" i="13"/>
  <c r="L950" i="13"/>
  <c r="H950" i="13"/>
  <c r="L949" i="13"/>
  <c r="H949" i="13"/>
  <c r="L948" i="13"/>
  <c r="H948" i="13"/>
  <c r="L947" i="13"/>
  <c r="H947" i="13"/>
  <c r="L946" i="13"/>
  <c r="H946" i="13"/>
  <c r="L945" i="13"/>
  <c r="H945" i="13"/>
  <c r="L944" i="13"/>
  <c r="H944" i="13"/>
  <c r="L943" i="13"/>
  <c r="H943" i="13"/>
  <c r="L942" i="13"/>
  <c r="H942" i="13"/>
  <c r="L941" i="13"/>
  <c r="H941" i="13"/>
  <c r="L940" i="13"/>
  <c r="H940" i="13"/>
  <c r="L939" i="13"/>
  <c r="H939" i="13"/>
  <c r="L938" i="13"/>
  <c r="H938" i="13"/>
  <c r="L937" i="13"/>
  <c r="H937" i="13"/>
  <c r="L936" i="13"/>
  <c r="H936" i="13"/>
  <c r="L935" i="13"/>
  <c r="H935" i="13"/>
  <c r="L934" i="13"/>
  <c r="H934" i="13"/>
  <c r="L933" i="13"/>
  <c r="H933" i="13"/>
  <c r="L932" i="13"/>
  <c r="H932" i="13"/>
  <c r="L931" i="13"/>
  <c r="H931" i="13"/>
  <c r="L930" i="13"/>
  <c r="H930" i="13"/>
  <c r="L929" i="13"/>
  <c r="H929" i="13"/>
  <c r="L928" i="13"/>
  <c r="H928" i="13"/>
  <c r="L927" i="13"/>
  <c r="H927" i="13"/>
  <c r="L926" i="13"/>
  <c r="H926" i="13"/>
  <c r="L925" i="13"/>
  <c r="H925" i="13"/>
  <c r="L924" i="13"/>
  <c r="H924" i="13"/>
  <c r="L923" i="13"/>
  <c r="H923" i="13"/>
  <c r="L922" i="13"/>
  <c r="H922" i="13"/>
  <c r="L921" i="13"/>
  <c r="H921" i="13"/>
  <c r="L920" i="13"/>
  <c r="H920" i="13"/>
  <c r="L919" i="13"/>
  <c r="H919" i="13"/>
  <c r="L918" i="13"/>
  <c r="H918" i="13"/>
  <c r="L917" i="13"/>
  <c r="H917" i="13"/>
  <c r="L916" i="13"/>
  <c r="H916" i="13"/>
  <c r="L915" i="13"/>
  <c r="H915" i="13"/>
  <c r="L914" i="13"/>
  <c r="H914" i="13"/>
  <c r="L913" i="13"/>
  <c r="H913" i="13"/>
  <c r="L912" i="13"/>
  <c r="H912" i="13"/>
  <c r="L911" i="13"/>
  <c r="H911" i="13"/>
  <c r="L910" i="13"/>
  <c r="H910" i="13"/>
  <c r="L909" i="13"/>
  <c r="H909" i="13"/>
  <c r="L908" i="13"/>
  <c r="H908" i="13"/>
  <c r="L907" i="13"/>
  <c r="H907" i="13"/>
  <c r="L906" i="13"/>
  <c r="H906" i="13"/>
  <c r="L905" i="13"/>
  <c r="H905" i="13"/>
  <c r="L904" i="13"/>
  <c r="H904" i="13"/>
  <c r="L903" i="13"/>
  <c r="H903" i="13"/>
  <c r="L902" i="13"/>
  <c r="H902" i="13"/>
  <c r="L901" i="13"/>
  <c r="H901" i="13"/>
  <c r="L900" i="13"/>
  <c r="H900" i="13"/>
  <c r="L899" i="13"/>
  <c r="H899" i="13"/>
  <c r="L898" i="13"/>
  <c r="H898" i="13"/>
  <c r="L897" i="13"/>
  <c r="H897" i="13"/>
  <c r="L896" i="13"/>
  <c r="H896" i="13"/>
  <c r="L895" i="13"/>
  <c r="H895" i="13"/>
  <c r="L894" i="13"/>
  <c r="H894" i="13"/>
  <c r="L893" i="13"/>
  <c r="H893" i="13"/>
  <c r="L892" i="13"/>
  <c r="H892" i="13"/>
  <c r="L891" i="13"/>
  <c r="H891" i="13"/>
  <c r="L890" i="13"/>
  <c r="H890" i="13"/>
  <c r="L889" i="13"/>
  <c r="H889" i="13"/>
  <c r="L888" i="13"/>
  <c r="H888" i="13"/>
  <c r="L887" i="13"/>
  <c r="H887" i="13"/>
  <c r="L886" i="13"/>
  <c r="H886" i="13"/>
  <c r="L885" i="13"/>
  <c r="H885" i="13"/>
  <c r="L884" i="13"/>
  <c r="H884" i="13"/>
  <c r="L883" i="13"/>
  <c r="H883" i="13"/>
  <c r="L882" i="13"/>
  <c r="H882" i="13"/>
  <c r="L881" i="13"/>
  <c r="H881" i="13"/>
  <c r="L880" i="13"/>
  <c r="H880" i="13"/>
  <c r="L879" i="13"/>
  <c r="H879" i="13"/>
  <c r="L878" i="13"/>
  <c r="H878" i="13"/>
  <c r="L877" i="13"/>
  <c r="H877" i="13"/>
  <c r="L876" i="13"/>
  <c r="H876" i="13"/>
  <c r="L875" i="13"/>
  <c r="H875" i="13"/>
  <c r="L874" i="13"/>
  <c r="H874" i="13"/>
  <c r="L873" i="13"/>
  <c r="H873" i="13"/>
  <c r="L872" i="13"/>
  <c r="H872" i="13"/>
  <c r="L871" i="13"/>
  <c r="H871" i="13"/>
  <c r="L870" i="13"/>
  <c r="H870" i="13"/>
  <c r="L869" i="13"/>
  <c r="H869" i="13"/>
  <c r="L868" i="13"/>
  <c r="H868" i="13"/>
  <c r="L867" i="13"/>
  <c r="H867" i="13"/>
  <c r="L866" i="13"/>
  <c r="H866" i="13"/>
  <c r="L865" i="13"/>
  <c r="H865" i="13"/>
  <c r="L864" i="13"/>
  <c r="H864" i="13"/>
  <c r="L863" i="13"/>
  <c r="H863" i="13"/>
  <c r="L862" i="13"/>
  <c r="H862" i="13"/>
  <c r="L861" i="13"/>
  <c r="H861" i="13"/>
  <c r="L860" i="13"/>
  <c r="H860" i="13"/>
  <c r="L859" i="13"/>
  <c r="H859" i="13"/>
  <c r="L858" i="13"/>
  <c r="H858" i="13"/>
  <c r="L857" i="13"/>
  <c r="H857" i="13"/>
  <c r="L856" i="13"/>
  <c r="H856" i="13"/>
  <c r="L855" i="13"/>
  <c r="H855" i="13"/>
  <c r="L854" i="13"/>
  <c r="H854" i="13"/>
  <c r="L853" i="13"/>
  <c r="H853" i="13"/>
  <c r="L852" i="13"/>
  <c r="H852" i="13"/>
  <c r="L851" i="13"/>
  <c r="H851" i="13"/>
  <c r="L850" i="13"/>
  <c r="H850" i="13"/>
  <c r="L849" i="13"/>
  <c r="H849" i="13"/>
  <c r="L848" i="13"/>
  <c r="H848" i="13"/>
  <c r="L847" i="13"/>
  <c r="H847" i="13"/>
  <c r="L846" i="13"/>
  <c r="H846" i="13"/>
  <c r="L845" i="13"/>
  <c r="H845" i="13"/>
  <c r="L844" i="13"/>
  <c r="H844" i="13"/>
  <c r="L843" i="13"/>
  <c r="H843" i="13"/>
  <c r="L842" i="13"/>
  <c r="H842" i="13"/>
  <c r="L841" i="13"/>
  <c r="H841" i="13"/>
  <c r="L840" i="13"/>
  <c r="H840" i="13"/>
  <c r="L839" i="13"/>
  <c r="H839" i="13"/>
  <c r="L838" i="13"/>
  <c r="H838" i="13"/>
  <c r="L837" i="13"/>
  <c r="H837" i="13"/>
  <c r="L836" i="13"/>
  <c r="H836" i="13"/>
  <c r="L835" i="13"/>
  <c r="H835" i="13"/>
  <c r="L834" i="13"/>
  <c r="H834" i="13"/>
  <c r="L833" i="13"/>
  <c r="H833" i="13"/>
  <c r="L832" i="13"/>
  <c r="H832" i="13"/>
  <c r="L831" i="13"/>
  <c r="H831" i="13"/>
  <c r="L830" i="13"/>
  <c r="H830" i="13"/>
  <c r="L829" i="13"/>
  <c r="H829" i="13"/>
  <c r="L828" i="13"/>
  <c r="H828" i="13"/>
  <c r="L827" i="13"/>
  <c r="H827" i="13"/>
  <c r="L826" i="13"/>
  <c r="H826" i="13"/>
  <c r="L825" i="13"/>
  <c r="H825" i="13"/>
  <c r="L824" i="13"/>
  <c r="H824" i="13"/>
  <c r="L823" i="13"/>
  <c r="H823" i="13"/>
  <c r="L822" i="13"/>
  <c r="H822" i="13"/>
  <c r="L821" i="13"/>
  <c r="H821" i="13"/>
  <c r="L820" i="13"/>
  <c r="H820" i="13"/>
  <c r="L819" i="13"/>
  <c r="H819" i="13"/>
  <c r="L818" i="13"/>
  <c r="H818" i="13"/>
  <c r="L817" i="13"/>
  <c r="H817" i="13"/>
  <c r="L816" i="13"/>
  <c r="H816" i="13"/>
  <c r="L815" i="13"/>
  <c r="H815" i="13"/>
  <c r="L814" i="13"/>
  <c r="H814" i="13"/>
  <c r="L813" i="13"/>
  <c r="H813" i="13"/>
  <c r="L812" i="13"/>
  <c r="H812" i="13"/>
  <c r="L811" i="13"/>
  <c r="H811" i="13"/>
  <c r="L810" i="13"/>
  <c r="H810" i="13"/>
  <c r="L809" i="13"/>
  <c r="H809" i="13"/>
  <c r="L808" i="13"/>
  <c r="H808" i="13"/>
  <c r="L807" i="13"/>
  <c r="H807" i="13"/>
  <c r="L806" i="13"/>
  <c r="H806" i="13"/>
  <c r="L805" i="13"/>
  <c r="H805" i="13"/>
  <c r="L804" i="13"/>
  <c r="H804" i="13"/>
  <c r="L803" i="13"/>
  <c r="H803" i="13"/>
  <c r="L802" i="13"/>
  <c r="H802" i="13"/>
  <c r="L801" i="13"/>
  <c r="H801" i="13"/>
  <c r="L800" i="13"/>
  <c r="H800" i="13"/>
  <c r="L799" i="13"/>
  <c r="H799" i="13"/>
  <c r="L798" i="13"/>
  <c r="H798" i="13"/>
  <c r="L797" i="13"/>
  <c r="H797" i="13"/>
  <c r="L796" i="13"/>
  <c r="H796" i="13"/>
  <c r="L795" i="13"/>
  <c r="H795" i="13"/>
  <c r="L794" i="13"/>
  <c r="H794" i="13"/>
  <c r="L793" i="13"/>
  <c r="H793" i="13"/>
  <c r="L792" i="13"/>
  <c r="H792" i="13"/>
  <c r="L791" i="13"/>
  <c r="H791" i="13"/>
  <c r="L790" i="13"/>
  <c r="H790" i="13"/>
  <c r="L789" i="13"/>
  <c r="H789" i="13"/>
  <c r="L788" i="13"/>
  <c r="H788" i="13"/>
  <c r="L787" i="13"/>
  <c r="H787" i="13"/>
  <c r="L786" i="13"/>
  <c r="H786" i="13"/>
  <c r="L785" i="13"/>
  <c r="H785" i="13"/>
  <c r="L784" i="13"/>
  <c r="H784" i="13"/>
  <c r="L783" i="13"/>
  <c r="H783" i="13"/>
  <c r="L782" i="13"/>
  <c r="H782" i="13"/>
  <c r="L781" i="13"/>
  <c r="H781" i="13"/>
  <c r="L780" i="13"/>
  <c r="H780" i="13"/>
  <c r="L779" i="13"/>
  <c r="H779" i="13"/>
  <c r="L778" i="13"/>
  <c r="H778" i="13"/>
  <c r="L777" i="13"/>
  <c r="H777" i="13"/>
  <c r="L776" i="13"/>
  <c r="H776" i="13"/>
  <c r="L775" i="13"/>
  <c r="H775" i="13"/>
  <c r="L774" i="13"/>
  <c r="H774" i="13"/>
  <c r="L773" i="13"/>
  <c r="H773" i="13"/>
  <c r="L772" i="13"/>
  <c r="H772" i="13"/>
  <c r="L771" i="13"/>
  <c r="H771" i="13"/>
  <c r="L770" i="13"/>
  <c r="H770" i="13"/>
  <c r="L769" i="13"/>
  <c r="H769" i="13"/>
  <c r="L768" i="13"/>
  <c r="H768" i="13"/>
  <c r="L767" i="13"/>
  <c r="H767" i="13"/>
  <c r="L766" i="13"/>
  <c r="H766" i="13"/>
  <c r="L765" i="13"/>
  <c r="H765" i="13"/>
  <c r="L764" i="13"/>
  <c r="H764" i="13"/>
  <c r="L763" i="13"/>
  <c r="H763" i="13"/>
  <c r="L762" i="13"/>
  <c r="H762" i="13"/>
  <c r="L761" i="13"/>
  <c r="H761" i="13"/>
  <c r="L760" i="13"/>
  <c r="H760" i="13"/>
  <c r="L759" i="13"/>
  <c r="H759" i="13"/>
  <c r="L758" i="13"/>
  <c r="H758" i="13"/>
  <c r="L757" i="13"/>
  <c r="H757" i="13"/>
  <c r="L756" i="13"/>
  <c r="H756" i="13"/>
  <c r="L755" i="13"/>
  <c r="H755" i="13"/>
  <c r="L754" i="13"/>
  <c r="H754" i="13"/>
  <c r="L753" i="13"/>
  <c r="H753" i="13"/>
  <c r="L752" i="13"/>
  <c r="H752" i="13"/>
  <c r="L751" i="13"/>
  <c r="H751" i="13"/>
  <c r="L750" i="13"/>
  <c r="H750" i="13"/>
  <c r="L749" i="13"/>
  <c r="H749" i="13"/>
  <c r="L748" i="13"/>
  <c r="H748" i="13"/>
  <c r="L747" i="13"/>
  <c r="H747" i="13"/>
  <c r="L746" i="13"/>
  <c r="H746" i="13"/>
  <c r="L745" i="13"/>
  <c r="H745" i="13"/>
  <c r="L744" i="13"/>
  <c r="H744" i="13"/>
  <c r="L743" i="13"/>
  <c r="H743" i="13"/>
  <c r="L742" i="13"/>
  <c r="H742" i="13"/>
  <c r="L741" i="13"/>
  <c r="H741" i="13"/>
  <c r="L740" i="13"/>
  <c r="H740" i="13"/>
  <c r="L739" i="13"/>
  <c r="H739" i="13"/>
  <c r="L738" i="13"/>
  <c r="H738" i="13"/>
  <c r="L737" i="13"/>
  <c r="H737" i="13"/>
  <c r="L736" i="13"/>
  <c r="H736" i="13"/>
  <c r="L735" i="13"/>
  <c r="H735" i="13"/>
  <c r="L734" i="13"/>
  <c r="H734" i="13"/>
  <c r="L733" i="13"/>
  <c r="H733" i="13"/>
  <c r="L732" i="13"/>
  <c r="H732" i="13"/>
  <c r="L731" i="13"/>
  <c r="H731" i="13"/>
  <c r="L730" i="13"/>
  <c r="H730" i="13"/>
  <c r="L729" i="13"/>
  <c r="H729" i="13"/>
  <c r="L728" i="13"/>
  <c r="H728" i="13"/>
  <c r="L727" i="13"/>
  <c r="H727" i="13"/>
  <c r="L726" i="13"/>
  <c r="H726" i="13"/>
  <c r="L725" i="13"/>
  <c r="H725" i="13"/>
  <c r="L724" i="13"/>
  <c r="H724" i="13"/>
  <c r="L723" i="13"/>
  <c r="H723" i="13"/>
  <c r="L722" i="13"/>
  <c r="H722" i="13"/>
  <c r="L721" i="13"/>
  <c r="H721" i="13"/>
  <c r="L720" i="13"/>
  <c r="H720" i="13"/>
  <c r="L719" i="13"/>
  <c r="H719" i="13"/>
  <c r="L718" i="13"/>
  <c r="H718" i="13"/>
  <c r="L717" i="13"/>
  <c r="H717" i="13"/>
  <c r="L716" i="13"/>
  <c r="H716" i="13"/>
  <c r="L715" i="13"/>
  <c r="H715" i="13"/>
  <c r="L714" i="13"/>
  <c r="H714" i="13"/>
  <c r="L713" i="13"/>
  <c r="H713" i="13"/>
  <c r="L712" i="13"/>
  <c r="H712" i="13"/>
  <c r="L711" i="13"/>
  <c r="H711" i="13"/>
  <c r="L710" i="13"/>
  <c r="H710" i="13"/>
  <c r="L709" i="13"/>
  <c r="H709" i="13"/>
  <c r="L708" i="13"/>
  <c r="H708" i="13"/>
  <c r="L707" i="13"/>
  <c r="H707" i="13"/>
  <c r="L706" i="13"/>
  <c r="H706" i="13"/>
  <c r="L705" i="13"/>
  <c r="H705" i="13"/>
  <c r="L704" i="13"/>
  <c r="H704" i="13"/>
  <c r="L703" i="13"/>
  <c r="H703" i="13"/>
  <c r="L702" i="13"/>
  <c r="H702" i="13"/>
  <c r="L701" i="13"/>
  <c r="H701" i="13"/>
  <c r="L700" i="13"/>
  <c r="H700" i="13"/>
  <c r="L699" i="13"/>
  <c r="H699" i="13"/>
  <c r="L698" i="13"/>
  <c r="H698" i="13"/>
  <c r="L697" i="13"/>
  <c r="H697" i="13"/>
  <c r="L696" i="13"/>
  <c r="H696" i="13"/>
  <c r="L695" i="13"/>
  <c r="H695" i="13"/>
  <c r="L694" i="13"/>
  <c r="H694" i="13"/>
  <c r="L693" i="13"/>
  <c r="H693" i="13"/>
  <c r="L692" i="13"/>
  <c r="H692" i="13"/>
  <c r="L691" i="13"/>
  <c r="H691" i="13"/>
  <c r="L690" i="13"/>
  <c r="H690" i="13"/>
  <c r="L689" i="13"/>
  <c r="H689" i="13"/>
  <c r="L688" i="13"/>
  <c r="H688" i="13"/>
  <c r="L687" i="13"/>
  <c r="H687" i="13"/>
  <c r="L686" i="13"/>
  <c r="H686" i="13"/>
  <c r="L685" i="13"/>
  <c r="H685" i="13"/>
  <c r="L684" i="13"/>
  <c r="H684" i="13"/>
  <c r="L683" i="13"/>
  <c r="H683" i="13"/>
  <c r="L682" i="13"/>
  <c r="H682" i="13"/>
  <c r="L681" i="13"/>
  <c r="H681" i="13"/>
  <c r="L680" i="13"/>
  <c r="H680" i="13"/>
  <c r="L679" i="13"/>
  <c r="H679" i="13"/>
  <c r="L678" i="13"/>
  <c r="H678" i="13"/>
  <c r="L677" i="13"/>
  <c r="H677" i="13"/>
  <c r="L676" i="13"/>
  <c r="H676" i="13"/>
  <c r="L675" i="13"/>
  <c r="H675" i="13"/>
  <c r="L674" i="13"/>
  <c r="H674" i="13"/>
  <c r="L673" i="13"/>
  <c r="H673" i="13"/>
  <c r="L672" i="13"/>
  <c r="H672" i="13"/>
  <c r="L671" i="13"/>
  <c r="H671" i="13"/>
  <c r="L670" i="13"/>
  <c r="H670" i="13"/>
  <c r="L669" i="13"/>
  <c r="H669" i="13"/>
  <c r="L668" i="13"/>
  <c r="H668" i="13"/>
  <c r="L667" i="13"/>
  <c r="H667" i="13"/>
  <c r="L666" i="13"/>
  <c r="H666" i="13"/>
  <c r="L665" i="13"/>
  <c r="H665" i="13"/>
  <c r="L664" i="13"/>
  <c r="H664" i="13"/>
  <c r="L663" i="13"/>
  <c r="H663" i="13"/>
  <c r="L662" i="13"/>
  <c r="H662" i="13"/>
  <c r="L661" i="13"/>
  <c r="H661" i="13"/>
  <c r="L660" i="13"/>
  <c r="H660" i="13"/>
  <c r="L659" i="13"/>
  <c r="H659" i="13"/>
  <c r="L658" i="13"/>
  <c r="H658" i="13"/>
  <c r="L657" i="13"/>
  <c r="H657" i="13"/>
  <c r="L656" i="13"/>
  <c r="H656" i="13"/>
  <c r="L655" i="13"/>
  <c r="H655" i="13"/>
  <c r="L654" i="13"/>
  <c r="H654" i="13"/>
  <c r="L653" i="13"/>
  <c r="H653" i="13"/>
  <c r="L652" i="13"/>
  <c r="H652" i="13"/>
  <c r="L651" i="13"/>
  <c r="H651" i="13"/>
  <c r="L650" i="13"/>
  <c r="H650" i="13"/>
  <c r="L649" i="13"/>
  <c r="H649" i="13"/>
  <c r="L648" i="13"/>
  <c r="H648" i="13"/>
  <c r="L647" i="13"/>
  <c r="H647" i="13"/>
  <c r="L646" i="13"/>
  <c r="H646" i="13"/>
  <c r="L645" i="13"/>
  <c r="H645" i="13"/>
  <c r="L644" i="13"/>
  <c r="H644" i="13"/>
  <c r="L643" i="13"/>
  <c r="H643" i="13"/>
  <c r="L642" i="13"/>
  <c r="H642" i="13"/>
  <c r="L641" i="13"/>
  <c r="H641" i="13"/>
  <c r="L640" i="13"/>
  <c r="H640" i="13"/>
  <c r="L639" i="13"/>
  <c r="H639" i="13"/>
  <c r="L638" i="13"/>
  <c r="H638" i="13"/>
  <c r="L637" i="13"/>
  <c r="H637" i="13"/>
  <c r="L636" i="13"/>
  <c r="H636" i="13"/>
  <c r="L635" i="13"/>
  <c r="H635" i="13"/>
  <c r="L634" i="13"/>
  <c r="H634" i="13"/>
  <c r="L633" i="13"/>
  <c r="H633" i="13"/>
  <c r="L632" i="13"/>
  <c r="H632" i="13"/>
  <c r="L631" i="13"/>
  <c r="H631" i="13"/>
  <c r="L630" i="13"/>
  <c r="H630" i="13"/>
  <c r="L629" i="13"/>
  <c r="H629" i="13"/>
  <c r="L628" i="13"/>
  <c r="H628" i="13"/>
  <c r="L627" i="13"/>
  <c r="H627" i="13"/>
  <c r="L626" i="13"/>
  <c r="H626" i="13"/>
  <c r="L625" i="13"/>
  <c r="H625" i="13"/>
  <c r="L624" i="13"/>
  <c r="H624" i="13"/>
  <c r="L623" i="13"/>
  <c r="H623" i="13"/>
  <c r="L622" i="13"/>
  <c r="H622" i="13"/>
  <c r="L621" i="13"/>
  <c r="H621" i="13"/>
  <c r="L620" i="13"/>
  <c r="H620" i="13"/>
  <c r="L619" i="13"/>
  <c r="H619" i="13"/>
  <c r="L618" i="13"/>
  <c r="H618" i="13"/>
  <c r="L617" i="13"/>
  <c r="H617" i="13"/>
  <c r="L616" i="13"/>
  <c r="H616" i="13"/>
  <c r="L615" i="13"/>
  <c r="H615" i="13"/>
  <c r="L614" i="13"/>
  <c r="H614" i="13"/>
  <c r="L613" i="13"/>
  <c r="H613" i="13"/>
  <c r="L612" i="13"/>
  <c r="H612" i="13"/>
  <c r="L611" i="13"/>
  <c r="H611" i="13"/>
  <c r="L610" i="13"/>
  <c r="H610" i="13"/>
  <c r="L609" i="13"/>
  <c r="H609" i="13"/>
  <c r="L608" i="13"/>
  <c r="H608" i="13"/>
  <c r="L607" i="13"/>
  <c r="H607" i="13"/>
  <c r="L606" i="13"/>
  <c r="H606" i="13"/>
  <c r="L605" i="13"/>
  <c r="H605" i="13"/>
  <c r="L604" i="13"/>
  <c r="H604" i="13"/>
  <c r="L603" i="13"/>
  <c r="H603" i="13"/>
  <c r="L602" i="13"/>
  <c r="H602" i="13"/>
  <c r="L601" i="13"/>
  <c r="H601" i="13"/>
  <c r="L600" i="13"/>
  <c r="H600" i="13"/>
  <c r="L599" i="13"/>
  <c r="H599" i="13"/>
  <c r="L598" i="13"/>
  <c r="H598" i="13"/>
  <c r="L597" i="13"/>
  <c r="H597" i="13"/>
  <c r="L596" i="13"/>
  <c r="H596" i="13"/>
  <c r="L595" i="13"/>
  <c r="H595" i="13"/>
  <c r="L594" i="13"/>
  <c r="H594" i="13"/>
  <c r="L593" i="13"/>
  <c r="H593" i="13"/>
  <c r="L592" i="13"/>
  <c r="H592" i="13"/>
  <c r="L591" i="13"/>
  <c r="H591" i="13"/>
  <c r="L590" i="13"/>
  <c r="H590" i="13"/>
  <c r="L589" i="13"/>
  <c r="H589" i="13"/>
  <c r="L588" i="13"/>
  <c r="H588" i="13"/>
  <c r="L587" i="13"/>
  <c r="H587" i="13"/>
  <c r="L586" i="13"/>
  <c r="H586" i="13"/>
  <c r="L585" i="13"/>
  <c r="H585" i="13"/>
  <c r="L584" i="13"/>
  <c r="H584" i="13"/>
  <c r="L583" i="13"/>
  <c r="H583" i="13"/>
  <c r="L582" i="13"/>
  <c r="H582" i="13"/>
  <c r="L581" i="13"/>
  <c r="H581" i="13"/>
  <c r="L580" i="13"/>
  <c r="H580" i="13"/>
  <c r="L579" i="13"/>
  <c r="H579" i="13"/>
  <c r="L578" i="13"/>
  <c r="H578" i="13"/>
  <c r="L577" i="13"/>
  <c r="H577" i="13"/>
  <c r="L576" i="13"/>
  <c r="H576" i="13"/>
  <c r="L575" i="13"/>
  <c r="H575" i="13"/>
  <c r="L574" i="13"/>
  <c r="H574" i="13"/>
  <c r="L573" i="13"/>
  <c r="H573" i="13"/>
  <c r="L572" i="13"/>
  <c r="H572" i="13"/>
  <c r="L571" i="13"/>
  <c r="H571" i="13"/>
  <c r="L570" i="13"/>
  <c r="H570" i="13"/>
  <c r="L569" i="13"/>
  <c r="H569" i="13"/>
  <c r="L568" i="13"/>
  <c r="H568" i="13"/>
  <c r="L567" i="13"/>
  <c r="H567" i="13"/>
  <c r="L566" i="13"/>
  <c r="H566" i="13"/>
  <c r="L565" i="13"/>
  <c r="H565" i="13"/>
  <c r="L564" i="13"/>
  <c r="H564" i="13"/>
  <c r="L563" i="13"/>
  <c r="H563" i="13"/>
  <c r="L562" i="13"/>
  <c r="H562" i="13"/>
  <c r="L561" i="13"/>
  <c r="H561" i="13"/>
  <c r="L560" i="13"/>
  <c r="H560" i="13"/>
  <c r="L559" i="13"/>
  <c r="H559" i="13"/>
  <c r="L558" i="13"/>
  <c r="H558" i="13"/>
  <c r="L557" i="13"/>
  <c r="H557" i="13"/>
  <c r="L556" i="13"/>
  <c r="H556" i="13"/>
  <c r="L555" i="13"/>
  <c r="H555" i="13"/>
  <c r="L554" i="13"/>
  <c r="H554" i="13"/>
  <c r="L553" i="13"/>
  <c r="H553" i="13"/>
  <c r="L552" i="13"/>
  <c r="H552" i="13"/>
  <c r="L551" i="13"/>
  <c r="H551" i="13"/>
  <c r="L550" i="13"/>
  <c r="H550" i="13"/>
  <c r="L549" i="13"/>
  <c r="H549" i="13"/>
  <c r="L548" i="13"/>
  <c r="H548" i="13"/>
  <c r="L547" i="13"/>
  <c r="H547" i="13"/>
  <c r="L546" i="13"/>
  <c r="H546" i="13"/>
  <c r="L545" i="13"/>
  <c r="H545" i="13"/>
  <c r="L544" i="13"/>
  <c r="H544" i="13"/>
  <c r="L543" i="13"/>
  <c r="H543" i="13"/>
  <c r="L542" i="13"/>
  <c r="H542" i="13"/>
  <c r="L541" i="13"/>
  <c r="H541" i="13"/>
  <c r="L540" i="13"/>
  <c r="H540" i="13"/>
  <c r="L539" i="13"/>
  <c r="H539" i="13"/>
  <c r="L538" i="13"/>
  <c r="H538" i="13"/>
  <c r="L537" i="13"/>
  <c r="H537" i="13"/>
  <c r="L536" i="13"/>
  <c r="H536" i="13"/>
  <c r="L535" i="13"/>
  <c r="H535" i="13"/>
  <c r="L534" i="13"/>
  <c r="H534" i="13"/>
  <c r="L533" i="13"/>
  <c r="H533" i="13"/>
  <c r="L532" i="13"/>
  <c r="H532" i="13"/>
  <c r="L531" i="13"/>
  <c r="H531" i="13"/>
  <c r="L530" i="13"/>
  <c r="H530" i="13"/>
  <c r="L529" i="13"/>
  <c r="H529" i="13"/>
  <c r="L528" i="13"/>
  <c r="H528" i="13"/>
  <c r="L527" i="13"/>
  <c r="H527" i="13"/>
  <c r="L526" i="13"/>
  <c r="H526" i="13"/>
  <c r="L525" i="13"/>
  <c r="H525" i="13"/>
  <c r="L524" i="13"/>
  <c r="H524" i="13"/>
  <c r="L523" i="13"/>
  <c r="H523" i="13"/>
  <c r="L522" i="13"/>
  <c r="H522" i="13"/>
  <c r="L521" i="13"/>
  <c r="H521" i="13"/>
  <c r="L520" i="13"/>
  <c r="H520" i="13"/>
  <c r="L519" i="13"/>
  <c r="H519" i="13"/>
  <c r="L518" i="13"/>
  <c r="H518" i="13"/>
  <c r="L517" i="13"/>
  <c r="H517" i="13"/>
  <c r="L516" i="13"/>
  <c r="H516" i="13"/>
  <c r="L515" i="13"/>
  <c r="H515" i="13"/>
  <c r="L514" i="13"/>
  <c r="H514" i="13"/>
  <c r="L513" i="13"/>
  <c r="H513" i="13"/>
  <c r="L512" i="13"/>
  <c r="H512" i="13"/>
  <c r="L511" i="13"/>
  <c r="H511" i="13"/>
  <c r="L510" i="13"/>
  <c r="H510" i="13"/>
  <c r="L509" i="13"/>
  <c r="H509" i="13"/>
  <c r="L508" i="13"/>
  <c r="H508" i="13"/>
  <c r="L507" i="13"/>
  <c r="H507" i="13"/>
  <c r="L506" i="13"/>
  <c r="H506" i="13"/>
  <c r="L505" i="13"/>
  <c r="H505" i="13"/>
  <c r="L504" i="13"/>
  <c r="H504" i="13"/>
  <c r="L503" i="13"/>
  <c r="H503" i="13"/>
  <c r="L502" i="13"/>
  <c r="H502" i="13"/>
  <c r="L501" i="13"/>
  <c r="H501" i="13"/>
  <c r="L500" i="13"/>
  <c r="H500" i="13"/>
  <c r="L499" i="13"/>
  <c r="H499" i="13"/>
  <c r="L498" i="13"/>
  <c r="H498" i="13"/>
  <c r="L497" i="13"/>
  <c r="H497" i="13"/>
  <c r="L496" i="13"/>
  <c r="H496" i="13"/>
  <c r="L495" i="13"/>
  <c r="H495" i="13"/>
  <c r="L494" i="13"/>
  <c r="H494" i="13"/>
  <c r="L493" i="13"/>
  <c r="H493" i="13"/>
  <c r="L492" i="13"/>
  <c r="H492" i="13"/>
  <c r="L491" i="13"/>
  <c r="H491" i="13"/>
  <c r="L490" i="13"/>
  <c r="H490" i="13"/>
  <c r="L489" i="13"/>
  <c r="H489" i="13"/>
  <c r="L488" i="13"/>
  <c r="H488" i="13"/>
  <c r="L487" i="13"/>
  <c r="H487" i="13"/>
  <c r="L486" i="13"/>
  <c r="H486" i="13"/>
  <c r="L485" i="13"/>
  <c r="H485" i="13"/>
  <c r="L484" i="13"/>
  <c r="H484" i="13"/>
  <c r="L483" i="13"/>
  <c r="H483" i="13"/>
  <c r="L482" i="13"/>
  <c r="H482" i="13"/>
  <c r="L481" i="13"/>
  <c r="H481" i="13"/>
  <c r="L480" i="13"/>
  <c r="H480" i="13"/>
  <c r="L479" i="13"/>
  <c r="H479" i="13"/>
  <c r="L478" i="13"/>
  <c r="H478" i="13"/>
  <c r="L477" i="13"/>
  <c r="H477" i="13"/>
  <c r="L476" i="13"/>
  <c r="H476" i="13"/>
  <c r="L475" i="13"/>
  <c r="H475" i="13"/>
  <c r="L474" i="13"/>
  <c r="H474" i="13"/>
  <c r="L473" i="13"/>
  <c r="H473" i="13"/>
  <c r="L472" i="13"/>
  <c r="H472" i="13"/>
  <c r="L471" i="13"/>
  <c r="H471" i="13"/>
  <c r="L470" i="13"/>
  <c r="H470" i="13"/>
  <c r="L469" i="13"/>
  <c r="H469" i="13"/>
  <c r="L468" i="13"/>
  <c r="H468" i="13"/>
  <c r="L467" i="13"/>
  <c r="H467" i="13"/>
  <c r="L466" i="13"/>
  <c r="H466" i="13"/>
  <c r="L465" i="13"/>
  <c r="H465" i="13"/>
  <c r="L464" i="13"/>
  <c r="H464" i="13"/>
  <c r="L463" i="13"/>
  <c r="H463" i="13"/>
  <c r="L462" i="13"/>
  <c r="H462" i="13"/>
  <c r="L461" i="13"/>
  <c r="H461" i="13"/>
  <c r="L460" i="13"/>
  <c r="H460" i="13"/>
  <c r="L459" i="13"/>
  <c r="H459" i="13"/>
  <c r="L458" i="13"/>
  <c r="H458" i="13"/>
  <c r="L457" i="13"/>
  <c r="H457" i="13"/>
  <c r="L456" i="13"/>
  <c r="H456" i="13"/>
  <c r="L455" i="13"/>
  <c r="H455" i="13"/>
  <c r="L454" i="13"/>
  <c r="H454" i="13"/>
  <c r="L453" i="13"/>
  <c r="H453" i="13"/>
  <c r="L452" i="13"/>
  <c r="H452" i="13"/>
  <c r="L451" i="13"/>
  <c r="H451" i="13"/>
  <c r="L450" i="13"/>
  <c r="H450" i="13"/>
  <c r="L449" i="13"/>
  <c r="H449" i="13"/>
  <c r="L448" i="13"/>
  <c r="H448" i="13"/>
  <c r="L447" i="13"/>
  <c r="H447" i="13"/>
  <c r="L446" i="13"/>
  <c r="H446" i="13"/>
  <c r="L445" i="13"/>
  <c r="H445" i="13"/>
  <c r="L444" i="13"/>
  <c r="H444" i="13"/>
  <c r="L443" i="13"/>
  <c r="H443" i="13"/>
  <c r="L442" i="13"/>
  <c r="H442" i="13"/>
  <c r="L441" i="13"/>
  <c r="H441" i="13"/>
  <c r="L440" i="13"/>
  <c r="H440" i="13"/>
  <c r="L439" i="13"/>
  <c r="H439" i="13"/>
  <c r="L438" i="13"/>
  <c r="H438" i="13"/>
  <c r="L437" i="13"/>
  <c r="H437" i="13"/>
  <c r="L436" i="13"/>
  <c r="H436" i="13"/>
  <c r="L435" i="13"/>
  <c r="H435" i="13"/>
  <c r="L434" i="13"/>
  <c r="H434" i="13"/>
  <c r="L433" i="13"/>
  <c r="H433" i="13"/>
  <c r="L432" i="13"/>
  <c r="H432" i="13"/>
  <c r="L431" i="13"/>
  <c r="H431" i="13"/>
  <c r="L430" i="13"/>
  <c r="H430" i="13"/>
  <c r="L429" i="13"/>
  <c r="H429" i="13"/>
  <c r="L428" i="13"/>
  <c r="H428" i="13"/>
  <c r="L427" i="13"/>
  <c r="H427" i="13"/>
  <c r="L426" i="13"/>
  <c r="H426" i="13"/>
  <c r="L425" i="13"/>
  <c r="H425" i="13"/>
  <c r="L424" i="13"/>
  <c r="H424" i="13"/>
  <c r="L423" i="13"/>
  <c r="H423" i="13"/>
  <c r="L422" i="13"/>
  <c r="H422" i="13"/>
  <c r="L421" i="13"/>
  <c r="H421" i="13"/>
  <c r="L420" i="13"/>
  <c r="H420" i="13"/>
  <c r="L419" i="13"/>
  <c r="H419" i="13"/>
  <c r="L418" i="13"/>
  <c r="H418" i="13"/>
  <c r="L417" i="13"/>
  <c r="H417" i="13"/>
  <c r="L416" i="13"/>
  <c r="H416" i="13"/>
  <c r="L415" i="13"/>
  <c r="H415" i="13"/>
  <c r="L414" i="13"/>
  <c r="H414" i="13"/>
  <c r="L413" i="13"/>
  <c r="H413" i="13"/>
  <c r="L412" i="13"/>
  <c r="H412" i="13"/>
  <c r="L411" i="13"/>
  <c r="H411" i="13"/>
  <c r="L410" i="13"/>
  <c r="H410" i="13"/>
  <c r="L409" i="13"/>
  <c r="H409" i="13"/>
  <c r="L408" i="13"/>
  <c r="H408" i="13"/>
  <c r="L407" i="13"/>
  <c r="H407" i="13"/>
  <c r="L406" i="13"/>
  <c r="H406" i="13"/>
  <c r="L405" i="13"/>
  <c r="H405" i="13"/>
  <c r="L404" i="13"/>
  <c r="H404" i="13"/>
  <c r="L403" i="13"/>
  <c r="H403" i="13"/>
  <c r="L402" i="13"/>
  <c r="H402" i="13"/>
  <c r="L401" i="13"/>
  <c r="H401" i="13"/>
  <c r="L400" i="13"/>
  <c r="H400" i="13"/>
  <c r="L399" i="13"/>
  <c r="H399" i="13"/>
  <c r="L398" i="13"/>
  <c r="H398" i="13"/>
  <c r="L397" i="13"/>
  <c r="H397" i="13"/>
  <c r="L396" i="13"/>
  <c r="H396" i="13"/>
  <c r="L395" i="13"/>
  <c r="H395" i="13"/>
  <c r="L394" i="13"/>
  <c r="H394" i="13"/>
  <c r="L393" i="13"/>
  <c r="H393" i="13"/>
  <c r="L392" i="13"/>
  <c r="H392" i="13"/>
  <c r="L391" i="13"/>
  <c r="H391" i="13"/>
  <c r="L390" i="13"/>
  <c r="H390" i="13"/>
  <c r="L389" i="13"/>
  <c r="H389" i="13"/>
  <c r="L388" i="13"/>
  <c r="H388" i="13"/>
  <c r="L387" i="13"/>
  <c r="H387" i="13"/>
  <c r="L386" i="13"/>
  <c r="H386" i="13"/>
  <c r="L385" i="13"/>
  <c r="H385" i="13"/>
  <c r="L384" i="13"/>
  <c r="H384" i="13"/>
  <c r="L383" i="13"/>
  <c r="H383" i="13"/>
  <c r="L382" i="13"/>
  <c r="H382" i="13"/>
  <c r="L381" i="13"/>
  <c r="H381" i="13"/>
  <c r="L380" i="13"/>
  <c r="H380" i="13"/>
  <c r="L379" i="13"/>
  <c r="H379" i="13"/>
  <c r="L378" i="13"/>
  <c r="H378" i="13"/>
  <c r="L377" i="13"/>
  <c r="H377" i="13"/>
  <c r="L376" i="13"/>
  <c r="H376" i="13"/>
  <c r="L375" i="13"/>
  <c r="H375" i="13"/>
  <c r="L374" i="13"/>
  <c r="H374" i="13"/>
  <c r="L373" i="13"/>
  <c r="H373" i="13"/>
  <c r="L372" i="13"/>
  <c r="H372" i="13"/>
  <c r="L371" i="13"/>
  <c r="H371" i="13"/>
  <c r="L370" i="13"/>
  <c r="H370" i="13"/>
  <c r="L369" i="13"/>
  <c r="H369" i="13"/>
  <c r="L368" i="13"/>
  <c r="H368" i="13"/>
  <c r="L367" i="13"/>
  <c r="H367" i="13"/>
  <c r="L366" i="13"/>
  <c r="H366" i="13"/>
  <c r="L365" i="13"/>
  <c r="H365" i="13"/>
  <c r="L364" i="13"/>
  <c r="H364" i="13"/>
  <c r="L363" i="13"/>
  <c r="H363" i="13"/>
  <c r="L362" i="13"/>
  <c r="H362" i="13"/>
  <c r="L361" i="13"/>
  <c r="H361" i="13"/>
  <c r="L360" i="13"/>
  <c r="H360" i="13"/>
  <c r="L359" i="13"/>
  <c r="H359" i="13"/>
  <c r="L358" i="13"/>
  <c r="H358" i="13"/>
  <c r="L357" i="13"/>
  <c r="H357" i="13"/>
  <c r="L356" i="13"/>
  <c r="H356" i="13"/>
  <c r="L355" i="13"/>
  <c r="H355" i="13"/>
  <c r="L354" i="13"/>
  <c r="H354" i="13"/>
  <c r="L353" i="13"/>
  <c r="H353" i="13"/>
  <c r="L352" i="13"/>
  <c r="H352" i="13"/>
  <c r="L351" i="13"/>
  <c r="H351" i="13"/>
  <c r="L350" i="13"/>
  <c r="H350" i="13"/>
  <c r="L349" i="13"/>
  <c r="H349" i="13"/>
  <c r="L348" i="13"/>
  <c r="H348" i="13"/>
  <c r="L347" i="13"/>
  <c r="H347" i="13"/>
  <c r="L346" i="13"/>
  <c r="H346" i="13"/>
  <c r="L345" i="13"/>
  <c r="H345" i="13"/>
  <c r="L344" i="13"/>
  <c r="H344" i="13"/>
  <c r="L343" i="13"/>
  <c r="H343" i="13"/>
  <c r="L342" i="13"/>
  <c r="H342" i="13"/>
  <c r="L341" i="13"/>
  <c r="H341" i="13"/>
  <c r="L340" i="13"/>
  <c r="H340" i="13"/>
  <c r="L339" i="13"/>
  <c r="H339" i="13"/>
  <c r="L338" i="13"/>
  <c r="H338" i="13"/>
  <c r="L337" i="13"/>
  <c r="H337" i="13"/>
  <c r="L336" i="13"/>
  <c r="H336" i="13"/>
  <c r="L335" i="13"/>
  <c r="H335" i="13"/>
  <c r="L334" i="13"/>
  <c r="H334" i="13"/>
  <c r="L333" i="13"/>
  <c r="H333" i="13"/>
  <c r="L332" i="13"/>
  <c r="H332" i="13"/>
  <c r="L331" i="13"/>
  <c r="H331" i="13"/>
  <c r="L330" i="13"/>
  <c r="H330" i="13"/>
  <c r="L329" i="13"/>
  <c r="H329" i="13"/>
  <c r="L328" i="13"/>
  <c r="H328" i="13"/>
  <c r="L327" i="13"/>
  <c r="H327" i="13"/>
  <c r="L326" i="13"/>
  <c r="H326" i="13"/>
  <c r="L325" i="13"/>
  <c r="H325" i="13"/>
  <c r="L324" i="13"/>
  <c r="H324" i="13"/>
  <c r="L323" i="13"/>
  <c r="H323" i="13"/>
  <c r="L322" i="13"/>
  <c r="H322" i="13"/>
  <c r="L321" i="13"/>
  <c r="H321" i="13"/>
  <c r="L320" i="13"/>
  <c r="H320" i="13"/>
  <c r="L319" i="13"/>
  <c r="H319" i="13"/>
  <c r="L318" i="13"/>
  <c r="H318" i="13"/>
  <c r="L317" i="13"/>
  <c r="H317" i="13"/>
  <c r="L316" i="13"/>
  <c r="H316" i="13"/>
  <c r="L315" i="13"/>
  <c r="H315" i="13"/>
  <c r="L314" i="13"/>
  <c r="H314" i="13"/>
  <c r="L313" i="13"/>
  <c r="H313" i="13"/>
  <c r="L312" i="13"/>
  <c r="H312" i="13"/>
  <c r="L311" i="13"/>
  <c r="H311" i="13"/>
  <c r="L310" i="13"/>
  <c r="H310" i="13"/>
  <c r="L309" i="13"/>
  <c r="H309" i="13"/>
  <c r="L308" i="13"/>
  <c r="H308" i="13"/>
  <c r="L307" i="13"/>
  <c r="H307" i="13"/>
  <c r="L306" i="13"/>
  <c r="H306" i="13"/>
  <c r="L305" i="13"/>
  <c r="H305" i="13"/>
  <c r="L304" i="13"/>
  <c r="H304" i="13"/>
  <c r="L303" i="13"/>
  <c r="H303" i="13"/>
  <c r="L302" i="13"/>
  <c r="H302" i="13"/>
  <c r="L301" i="13"/>
  <c r="H301" i="13"/>
  <c r="L300" i="13"/>
  <c r="H300" i="13"/>
  <c r="L299" i="13"/>
  <c r="H299" i="13"/>
  <c r="L298" i="13"/>
  <c r="H298" i="13"/>
  <c r="L297" i="13"/>
  <c r="H297" i="13"/>
  <c r="L296" i="13"/>
  <c r="H296" i="13"/>
  <c r="L295" i="13"/>
  <c r="H295" i="13"/>
  <c r="L294" i="13"/>
  <c r="H294" i="13"/>
  <c r="L293" i="13"/>
  <c r="H293" i="13"/>
  <c r="L292" i="13"/>
  <c r="H292" i="13"/>
  <c r="L291" i="13"/>
  <c r="H291" i="13"/>
  <c r="L290" i="13"/>
  <c r="H290" i="13"/>
  <c r="L289" i="13"/>
  <c r="H289" i="13"/>
  <c r="L288" i="13"/>
  <c r="H288" i="13"/>
  <c r="L287" i="13"/>
  <c r="H287" i="13"/>
  <c r="L286" i="13"/>
  <c r="H286" i="13"/>
  <c r="L285" i="13"/>
  <c r="H285" i="13"/>
  <c r="L284" i="13"/>
  <c r="H284" i="13"/>
  <c r="L283" i="13"/>
  <c r="H283" i="13"/>
  <c r="L282" i="13"/>
  <c r="H282" i="13"/>
  <c r="L281" i="13"/>
  <c r="H281" i="13"/>
  <c r="L280" i="13"/>
  <c r="H280" i="13"/>
  <c r="L279" i="13"/>
  <c r="H279" i="13"/>
  <c r="L278" i="13"/>
  <c r="H278" i="13"/>
  <c r="L277" i="13"/>
  <c r="H277" i="13"/>
  <c r="L276" i="13"/>
  <c r="H276" i="13"/>
  <c r="L275" i="13"/>
  <c r="H275" i="13"/>
  <c r="L274" i="13"/>
  <c r="H274" i="13"/>
  <c r="L273" i="13"/>
  <c r="H273" i="13"/>
  <c r="L272" i="13"/>
  <c r="H272" i="13"/>
  <c r="L271" i="13"/>
  <c r="H271" i="13"/>
  <c r="L270" i="13"/>
  <c r="H270" i="13"/>
  <c r="L269" i="13"/>
  <c r="H269" i="13"/>
  <c r="L268" i="13"/>
  <c r="H268" i="13"/>
  <c r="L267" i="13"/>
  <c r="H267" i="13"/>
  <c r="L266" i="13"/>
  <c r="H266" i="13"/>
  <c r="L265" i="13"/>
  <c r="H265" i="13"/>
  <c r="L264" i="13"/>
  <c r="H264" i="13"/>
  <c r="L263" i="13"/>
  <c r="H263" i="13"/>
  <c r="L262" i="13"/>
  <c r="H262" i="13"/>
  <c r="L261" i="13"/>
  <c r="H261" i="13"/>
  <c r="L260" i="13"/>
  <c r="H260" i="13"/>
  <c r="L259" i="13"/>
  <c r="H259" i="13"/>
  <c r="L258" i="13"/>
  <c r="H258" i="13"/>
  <c r="L257" i="13"/>
  <c r="H257" i="13"/>
  <c r="L256" i="13"/>
  <c r="H256" i="13"/>
  <c r="L255" i="13"/>
  <c r="H255" i="13"/>
  <c r="L254" i="13"/>
  <c r="H254" i="13"/>
  <c r="L253" i="13"/>
  <c r="H253" i="13"/>
  <c r="L252" i="13"/>
  <c r="H252" i="13"/>
  <c r="L251" i="13"/>
  <c r="H251" i="13"/>
  <c r="L250" i="13"/>
  <c r="H250" i="13"/>
  <c r="L249" i="13"/>
  <c r="H249" i="13"/>
  <c r="L248" i="13"/>
  <c r="H248" i="13"/>
  <c r="L247" i="13"/>
  <c r="H247" i="13"/>
  <c r="L246" i="13"/>
  <c r="H246" i="13"/>
  <c r="L245" i="13"/>
  <c r="H245" i="13"/>
  <c r="L244" i="13"/>
  <c r="H244" i="13"/>
  <c r="L243" i="13"/>
  <c r="H243" i="13"/>
  <c r="L242" i="13"/>
  <c r="H242" i="13"/>
  <c r="L241" i="13"/>
  <c r="H241" i="13"/>
  <c r="L240" i="13"/>
  <c r="H240" i="13"/>
  <c r="L239" i="13"/>
  <c r="H239" i="13"/>
  <c r="L238" i="13"/>
  <c r="H238" i="13"/>
  <c r="L237" i="13"/>
  <c r="H237" i="13"/>
  <c r="L236" i="13"/>
  <c r="H236" i="13"/>
  <c r="L235" i="13"/>
  <c r="H235" i="13"/>
  <c r="L234" i="13"/>
  <c r="H234" i="13"/>
  <c r="L233" i="13"/>
  <c r="H233" i="13"/>
  <c r="L232" i="13"/>
  <c r="H232" i="13"/>
  <c r="L231" i="13"/>
  <c r="H231" i="13"/>
  <c r="L230" i="13"/>
  <c r="H230" i="13"/>
  <c r="L229" i="13"/>
  <c r="H229" i="13"/>
  <c r="L228" i="13"/>
  <c r="H228" i="13"/>
  <c r="L227" i="13"/>
  <c r="H227" i="13"/>
  <c r="L226" i="13"/>
  <c r="H226" i="13"/>
  <c r="L225" i="13"/>
  <c r="H225" i="13"/>
  <c r="L224" i="13"/>
  <c r="H224" i="13"/>
  <c r="L223" i="13"/>
  <c r="H223" i="13"/>
  <c r="L222" i="13"/>
  <c r="H222" i="13"/>
  <c r="L221" i="13"/>
  <c r="H221" i="13"/>
  <c r="L220" i="13"/>
  <c r="H220" i="13"/>
  <c r="L219" i="13"/>
  <c r="H219" i="13"/>
  <c r="L218" i="13"/>
  <c r="H218" i="13"/>
  <c r="L217" i="13"/>
  <c r="H217" i="13"/>
  <c r="L216" i="13"/>
  <c r="H216" i="13"/>
  <c r="L215" i="13"/>
  <c r="H215" i="13"/>
  <c r="L214" i="13"/>
  <c r="H214" i="13"/>
  <c r="L213" i="13"/>
  <c r="H213" i="13"/>
  <c r="L212" i="13"/>
  <c r="H212" i="13"/>
  <c r="L211" i="13"/>
  <c r="H211" i="13"/>
  <c r="L210" i="13"/>
  <c r="H210" i="13"/>
  <c r="L209" i="13"/>
  <c r="H209" i="13"/>
  <c r="L208" i="13"/>
  <c r="H208" i="13"/>
  <c r="L207" i="13"/>
  <c r="H207" i="13"/>
  <c r="L206" i="13"/>
  <c r="H206" i="13"/>
  <c r="L205" i="13"/>
  <c r="H205" i="13"/>
  <c r="L204" i="13"/>
  <c r="H204" i="13"/>
  <c r="L203" i="13"/>
  <c r="H203" i="13"/>
  <c r="L202" i="13"/>
  <c r="H202" i="13"/>
  <c r="L201" i="13"/>
  <c r="H201" i="13"/>
  <c r="L200" i="13"/>
  <c r="H200" i="13"/>
  <c r="L199" i="13"/>
  <c r="H199" i="13"/>
  <c r="L198" i="13"/>
  <c r="H198" i="13"/>
  <c r="L197" i="13"/>
  <c r="H197" i="13"/>
  <c r="L196" i="13"/>
  <c r="H196" i="13"/>
  <c r="L195" i="13"/>
  <c r="H195" i="13"/>
  <c r="L194" i="13"/>
  <c r="H194" i="13"/>
  <c r="L193" i="13"/>
  <c r="H193" i="13"/>
  <c r="L192" i="13"/>
  <c r="H192" i="13"/>
  <c r="L191" i="13"/>
  <c r="H191" i="13"/>
  <c r="L190" i="13"/>
  <c r="H190" i="13"/>
  <c r="L189" i="13"/>
  <c r="H189" i="13"/>
  <c r="L188" i="13"/>
  <c r="H188" i="13"/>
  <c r="L187" i="13"/>
  <c r="H187" i="13"/>
  <c r="L186" i="13"/>
  <c r="H186" i="13"/>
  <c r="L185" i="13"/>
  <c r="H185" i="13"/>
  <c r="L184" i="13"/>
  <c r="H184" i="13"/>
  <c r="L183" i="13"/>
  <c r="H183" i="13"/>
  <c r="L182" i="13"/>
  <c r="H182" i="13"/>
  <c r="L181" i="13"/>
  <c r="H181" i="13"/>
  <c r="L180" i="13"/>
  <c r="H180" i="13"/>
  <c r="L179" i="13"/>
  <c r="H179" i="13"/>
  <c r="L178" i="13"/>
  <c r="H178" i="13"/>
  <c r="L177" i="13"/>
  <c r="H177" i="13"/>
  <c r="L176" i="13"/>
  <c r="H176" i="13"/>
  <c r="L175" i="13"/>
  <c r="H175" i="13"/>
  <c r="L174" i="13"/>
  <c r="H174" i="13"/>
  <c r="L173" i="13"/>
  <c r="H173" i="13"/>
  <c r="L172" i="13"/>
  <c r="H172" i="13"/>
  <c r="L171" i="13"/>
  <c r="H171" i="13"/>
  <c r="L170" i="13"/>
  <c r="H170" i="13"/>
  <c r="L169" i="13"/>
  <c r="H169" i="13"/>
  <c r="L168" i="13"/>
  <c r="H168" i="13"/>
  <c r="L167" i="13"/>
  <c r="H167" i="13"/>
  <c r="L166" i="13"/>
  <c r="H166" i="13"/>
  <c r="L165" i="13"/>
  <c r="H165" i="13"/>
  <c r="L164" i="13"/>
  <c r="H164" i="13"/>
  <c r="L163" i="13"/>
  <c r="H163" i="13"/>
  <c r="L162" i="13"/>
  <c r="H162" i="13"/>
  <c r="L161" i="13"/>
  <c r="H161" i="13"/>
  <c r="L160" i="13"/>
  <c r="H160" i="13"/>
  <c r="L159" i="13"/>
  <c r="H159" i="13"/>
  <c r="L158" i="13"/>
  <c r="H158" i="13"/>
  <c r="L157" i="13"/>
  <c r="H157" i="13"/>
  <c r="L156" i="13"/>
  <c r="H156" i="13"/>
  <c r="L155" i="13"/>
  <c r="H155" i="13"/>
  <c r="L154" i="13"/>
  <c r="H154" i="13"/>
  <c r="L153" i="13"/>
  <c r="H153" i="13"/>
  <c r="L152" i="13"/>
  <c r="H152" i="13"/>
  <c r="L151" i="13"/>
  <c r="H151" i="13"/>
  <c r="L150" i="13"/>
  <c r="H150" i="13"/>
  <c r="L149" i="13"/>
  <c r="H149" i="13"/>
  <c r="L148" i="13"/>
  <c r="H148" i="13"/>
  <c r="L147" i="13"/>
  <c r="H147" i="13"/>
  <c r="L146" i="13"/>
  <c r="H146" i="13"/>
  <c r="L145" i="13"/>
  <c r="H145" i="13"/>
  <c r="L144" i="13"/>
  <c r="H144" i="13"/>
  <c r="L143" i="13"/>
  <c r="H143" i="13"/>
  <c r="L142" i="13"/>
  <c r="H142" i="13"/>
  <c r="L141" i="13"/>
  <c r="H141" i="13"/>
  <c r="L140" i="13"/>
  <c r="H140" i="13"/>
  <c r="L139" i="13"/>
  <c r="H139" i="13"/>
  <c r="L138" i="13"/>
  <c r="H138" i="13"/>
  <c r="L137" i="13"/>
  <c r="H137" i="13"/>
  <c r="L136" i="13"/>
  <c r="H136" i="13"/>
  <c r="L135" i="13"/>
  <c r="H135" i="13"/>
  <c r="L134" i="13"/>
  <c r="H134" i="13"/>
  <c r="L133" i="13"/>
  <c r="H133" i="13"/>
  <c r="L132" i="13"/>
  <c r="H132" i="13"/>
  <c r="L131" i="13"/>
  <c r="H131" i="13"/>
  <c r="L130" i="13"/>
  <c r="H130" i="13"/>
  <c r="L129" i="13"/>
  <c r="H129" i="13"/>
  <c r="L128" i="13"/>
  <c r="H128" i="13"/>
  <c r="L127" i="13"/>
  <c r="H127" i="13"/>
  <c r="L126" i="13"/>
  <c r="H126" i="13"/>
  <c r="L125" i="13"/>
  <c r="H125" i="13"/>
  <c r="L124" i="13"/>
  <c r="H124" i="13"/>
  <c r="L123" i="13"/>
  <c r="H123" i="13"/>
  <c r="L122" i="13"/>
  <c r="H122" i="13"/>
  <c r="L121" i="13"/>
  <c r="H121" i="13"/>
  <c r="L120" i="13"/>
  <c r="H120" i="13"/>
  <c r="L119" i="13"/>
  <c r="H119" i="13"/>
  <c r="L118" i="13"/>
  <c r="H118" i="13"/>
  <c r="L117" i="13"/>
  <c r="H117" i="13"/>
  <c r="L116" i="13"/>
  <c r="H116" i="13"/>
  <c r="L115" i="13"/>
  <c r="H115" i="13"/>
  <c r="L114" i="13"/>
  <c r="H114" i="13"/>
  <c r="L113" i="13"/>
  <c r="H113" i="13"/>
  <c r="L112" i="13"/>
  <c r="H112" i="13"/>
  <c r="L111" i="13"/>
  <c r="H111" i="13"/>
  <c r="L110" i="13"/>
  <c r="H110" i="13"/>
  <c r="L109" i="13"/>
  <c r="H109" i="13"/>
  <c r="L108" i="13"/>
  <c r="H108" i="13"/>
  <c r="L107" i="13"/>
  <c r="H107" i="13"/>
  <c r="L106" i="13"/>
  <c r="H106" i="13"/>
  <c r="L105" i="13"/>
  <c r="H105" i="13"/>
  <c r="L104" i="13"/>
  <c r="H104" i="13"/>
  <c r="L103" i="13"/>
  <c r="H103" i="13"/>
  <c r="L102" i="13"/>
  <c r="H102" i="13"/>
  <c r="L101" i="13"/>
  <c r="H101" i="13"/>
  <c r="L100" i="13"/>
  <c r="H100" i="13"/>
  <c r="L99" i="13"/>
  <c r="H99" i="13"/>
  <c r="L98" i="13"/>
  <c r="H98" i="13"/>
  <c r="L97" i="13"/>
  <c r="H97" i="13"/>
  <c r="L96" i="13"/>
  <c r="H96" i="13"/>
  <c r="L95" i="13"/>
  <c r="H95" i="13"/>
  <c r="L94" i="13"/>
  <c r="H94" i="13"/>
  <c r="L93" i="13"/>
  <c r="H93" i="13"/>
  <c r="L92" i="13"/>
  <c r="H92" i="13"/>
  <c r="L91" i="13"/>
  <c r="H91" i="13"/>
  <c r="L90" i="13"/>
  <c r="H90" i="13"/>
  <c r="L89" i="13"/>
  <c r="H89" i="13"/>
  <c r="L88" i="13"/>
  <c r="H88" i="13"/>
  <c r="L87" i="13"/>
  <c r="H87" i="13"/>
  <c r="L86" i="13"/>
  <c r="H86" i="13"/>
  <c r="L85" i="13"/>
  <c r="H85" i="13"/>
  <c r="L84" i="13"/>
  <c r="H84" i="13"/>
  <c r="L83" i="13"/>
  <c r="H83" i="13"/>
  <c r="L82" i="13"/>
  <c r="H82" i="13"/>
  <c r="L81" i="13"/>
  <c r="H81" i="13"/>
  <c r="L80" i="13"/>
  <c r="H80" i="13"/>
  <c r="L79" i="13"/>
  <c r="H79" i="13"/>
  <c r="L78" i="13"/>
  <c r="H78" i="13"/>
  <c r="L77" i="13"/>
  <c r="H77" i="13"/>
  <c r="L76" i="13"/>
  <c r="H76" i="13"/>
  <c r="L75" i="13"/>
  <c r="H75" i="13"/>
  <c r="L74" i="13"/>
  <c r="H74" i="13"/>
  <c r="L73" i="13"/>
  <c r="H73" i="13"/>
  <c r="L72" i="13"/>
  <c r="H72" i="13"/>
  <c r="L71" i="13"/>
  <c r="H71" i="13"/>
  <c r="L70" i="13"/>
  <c r="H70" i="13"/>
  <c r="L69" i="13"/>
  <c r="H69" i="13"/>
  <c r="L68" i="13"/>
  <c r="H68" i="13"/>
  <c r="L67" i="13"/>
  <c r="H67" i="13"/>
  <c r="L66" i="13"/>
  <c r="H66" i="13"/>
  <c r="L65" i="13"/>
  <c r="H65" i="13"/>
  <c r="L64" i="13"/>
  <c r="H64" i="13"/>
  <c r="L63" i="13"/>
  <c r="H63" i="13"/>
  <c r="L62" i="13"/>
  <c r="H62" i="13"/>
  <c r="L61" i="13"/>
  <c r="H61" i="13"/>
  <c r="L60" i="13"/>
  <c r="H60" i="13"/>
  <c r="L59" i="13"/>
  <c r="H59" i="13"/>
  <c r="L58" i="13"/>
  <c r="H58" i="13"/>
  <c r="L57" i="13"/>
  <c r="H57" i="13"/>
  <c r="L56" i="13"/>
  <c r="H56" i="13"/>
  <c r="L55" i="13"/>
  <c r="H55" i="13"/>
  <c r="L54" i="13"/>
  <c r="H54" i="13"/>
  <c r="L53" i="13"/>
  <c r="H53" i="13"/>
  <c r="L52" i="13"/>
  <c r="H52" i="13"/>
  <c r="L51" i="13"/>
  <c r="H51" i="13"/>
  <c r="L50" i="13"/>
  <c r="H50" i="13"/>
  <c r="L49" i="13"/>
  <c r="H49" i="13"/>
  <c r="L48" i="13"/>
  <c r="H48" i="13"/>
  <c r="L47" i="13"/>
  <c r="H47" i="13"/>
  <c r="L46" i="13"/>
  <c r="H46" i="13"/>
  <c r="L45" i="13"/>
  <c r="H45" i="13"/>
  <c r="L44" i="13"/>
  <c r="H44" i="13"/>
  <c r="L43" i="13"/>
  <c r="H43" i="13"/>
  <c r="L42" i="13"/>
  <c r="H42" i="13"/>
  <c r="L41" i="13"/>
  <c r="H41" i="13"/>
  <c r="L40" i="13"/>
  <c r="H40" i="13"/>
  <c r="L39" i="13"/>
  <c r="H39" i="13"/>
  <c r="L38" i="13"/>
  <c r="H38" i="13"/>
  <c r="L37" i="13"/>
  <c r="H37" i="13"/>
  <c r="L36" i="13"/>
  <c r="H36" i="13"/>
  <c r="L35" i="13"/>
  <c r="H35" i="13"/>
  <c r="L34" i="13"/>
  <c r="H34" i="13"/>
  <c r="L33" i="13"/>
  <c r="H33" i="13"/>
  <c r="L32" i="13"/>
  <c r="H32" i="13"/>
  <c r="L31" i="13"/>
  <c r="H31" i="13"/>
  <c r="L30" i="13"/>
  <c r="H30" i="13"/>
  <c r="L29" i="13"/>
  <c r="H29" i="13"/>
  <c r="L28" i="13"/>
  <c r="H28" i="13"/>
  <c r="L27" i="13"/>
  <c r="H27" i="13"/>
  <c r="L26" i="13"/>
  <c r="H26" i="13"/>
  <c r="L25" i="13"/>
  <c r="H25" i="13"/>
  <c r="L24" i="13"/>
  <c r="H24" i="13"/>
  <c r="L23" i="13"/>
  <c r="H23" i="13"/>
  <c r="L22" i="13"/>
  <c r="H22" i="13"/>
  <c r="L21" i="13"/>
  <c r="H21" i="13"/>
  <c r="L20" i="13"/>
  <c r="H20" i="13"/>
  <c r="L19" i="13"/>
  <c r="H19" i="13"/>
  <c r="L18" i="13"/>
  <c r="H18" i="13"/>
  <c r="L17" i="13"/>
  <c r="H17" i="13"/>
  <c r="L16" i="13"/>
  <c r="H16" i="13"/>
  <c r="L15" i="13"/>
  <c r="H15" i="13"/>
  <c r="L14" i="13"/>
  <c r="H14" i="13"/>
  <c r="L13" i="13"/>
  <c r="H13" i="13"/>
  <c r="L12" i="13"/>
  <c r="H12" i="13"/>
  <c r="L11" i="13"/>
  <c r="H11" i="13"/>
  <c r="L10" i="13"/>
  <c r="H10" i="13"/>
  <c r="L9" i="13"/>
  <c r="H9" i="13"/>
  <c r="L8" i="13"/>
  <c r="H8" i="13"/>
  <c r="L7" i="13"/>
  <c r="H7" i="13"/>
  <c r="L6" i="13"/>
  <c r="H6" i="13"/>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K649" i="10"/>
  <c r="K650" i="10"/>
  <c r="K651" i="10"/>
  <c r="K652" i="10"/>
  <c r="K653" i="10"/>
  <c r="K654" i="10"/>
  <c r="K655" i="10"/>
  <c r="K656" i="10"/>
  <c r="K657" i="10"/>
  <c r="K658" i="10"/>
  <c r="K659" i="10"/>
  <c r="K660" i="10"/>
  <c r="K661" i="10"/>
  <c r="K662" i="10"/>
  <c r="K663" i="10"/>
  <c r="K664" i="10"/>
  <c r="K665" i="10"/>
  <c r="K666" i="10"/>
  <c r="K667" i="10"/>
  <c r="K668" i="10"/>
  <c r="K669" i="10"/>
  <c r="K670" i="10"/>
  <c r="K671" i="10"/>
  <c r="K672" i="10"/>
  <c r="K673" i="10"/>
  <c r="K674" i="10"/>
  <c r="K675" i="10"/>
  <c r="K676"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4" i="10"/>
  <c r="K725"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K758" i="10"/>
  <c r="K759" i="10"/>
  <c r="K760" i="10"/>
  <c r="K761" i="10"/>
  <c r="K762" i="10"/>
  <c r="K763" i="10"/>
  <c r="K764" i="10"/>
  <c r="K765" i="10"/>
  <c r="K766" i="10"/>
  <c r="K767" i="10"/>
  <c r="K768" i="10"/>
  <c r="K769" i="10"/>
  <c r="K770" i="10"/>
  <c r="K771" i="10"/>
  <c r="K772" i="10"/>
  <c r="K773" i="10"/>
  <c r="K774" i="10"/>
  <c r="K775" i="10"/>
  <c r="K776" i="10"/>
  <c r="K777" i="10"/>
  <c r="K778" i="10"/>
  <c r="K779" i="10"/>
  <c r="K780" i="10"/>
  <c r="K781" i="10"/>
  <c r="K782" i="10"/>
  <c r="K783" i="10"/>
  <c r="K784" i="10"/>
  <c r="K785" i="10"/>
  <c r="K786" i="10"/>
  <c r="K787" i="10"/>
  <c r="K788" i="10"/>
  <c r="K789" i="10"/>
  <c r="K790" i="10"/>
  <c r="K791" i="10"/>
  <c r="K792" i="10"/>
  <c r="K793" i="10"/>
  <c r="K794" i="10"/>
  <c r="K795" i="10"/>
  <c r="K796" i="10"/>
  <c r="K797" i="10"/>
  <c r="K798" i="10"/>
  <c r="K799" i="10"/>
  <c r="K800" i="10"/>
  <c r="K801" i="10"/>
  <c r="K802" i="10"/>
  <c r="K803" i="10"/>
  <c r="K804" i="10"/>
  <c r="K805" i="10"/>
  <c r="K806" i="10"/>
  <c r="K807" i="10"/>
  <c r="K808" i="10"/>
  <c r="K809" i="10"/>
  <c r="K810" i="10"/>
  <c r="K811" i="10"/>
  <c r="K812" i="10"/>
  <c r="K813" i="10"/>
  <c r="K814" i="10"/>
  <c r="K815" i="10"/>
  <c r="K816" i="10"/>
  <c r="K817" i="10"/>
  <c r="K818" i="10"/>
  <c r="K819" i="10"/>
  <c r="K820" i="10"/>
  <c r="K821" i="10"/>
  <c r="K822" i="10"/>
  <c r="K823" i="10"/>
  <c r="K824" i="10"/>
  <c r="K825" i="10"/>
  <c r="K826" i="10"/>
  <c r="K827" i="10"/>
  <c r="K828" i="10"/>
  <c r="K829" i="10"/>
  <c r="K830" i="10"/>
  <c r="K831" i="10"/>
  <c r="K832" i="10"/>
  <c r="K833" i="10"/>
  <c r="K834" i="10"/>
  <c r="K835" i="10"/>
  <c r="K836" i="10"/>
  <c r="K837" i="10"/>
  <c r="K838" i="10"/>
  <c r="K839" i="10"/>
  <c r="K840" i="10"/>
  <c r="K841" i="10"/>
  <c r="K842" i="10"/>
  <c r="K843" i="10"/>
  <c r="K844" i="10"/>
  <c r="K845" i="10"/>
  <c r="K846" i="10"/>
  <c r="K847" i="10"/>
  <c r="K848" i="10"/>
  <c r="K849" i="10"/>
  <c r="K850" i="10"/>
  <c r="K851" i="10"/>
  <c r="K852" i="10"/>
  <c r="K853" i="10"/>
  <c r="K854" i="10"/>
  <c r="K855" i="10"/>
  <c r="K856" i="10"/>
  <c r="K857" i="10"/>
  <c r="K858" i="10"/>
  <c r="K859" i="10"/>
  <c r="K860" i="10"/>
  <c r="K861" i="10"/>
  <c r="K862" i="10"/>
  <c r="K863" i="10"/>
  <c r="K864" i="10"/>
  <c r="K865" i="10"/>
  <c r="K866" i="10"/>
  <c r="K867" i="10"/>
  <c r="K868" i="10"/>
  <c r="K869" i="10"/>
  <c r="K870" i="10"/>
  <c r="K871" i="10"/>
  <c r="K872" i="10"/>
  <c r="K873" i="10"/>
  <c r="K874" i="10"/>
  <c r="K875" i="10"/>
  <c r="K876" i="10"/>
  <c r="K877" i="10"/>
  <c r="K878" i="10"/>
  <c r="K879" i="10"/>
  <c r="K880" i="10"/>
  <c r="K881" i="10"/>
  <c r="K882" i="10"/>
  <c r="K883" i="10"/>
  <c r="K884" i="10"/>
  <c r="K885" i="10"/>
  <c r="K886" i="10"/>
  <c r="K887" i="10"/>
  <c r="K888" i="10"/>
  <c r="K889" i="10"/>
  <c r="K890" i="10"/>
  <c r="K891" i="10"/>
  <c r="K892" i="10"/>
  <c r="K893" i="10"/>
  <c r="K894" i="10"/>
  <c r="K895" i="10"/>
  <c r="K896" i="10"/>
  <c r="K897" i="10"/>
  <c r="K898" i="10"/>
  <c r="K899" i="10"/>
  <c r="K900" i="10"/>
  <c r="K901" i="10"/>
  <c r="K902" i="10"/>
  <c r="K903" i="10"/>
  <c r="K904" i="10"/>
  <c r="K905" i="10"/>
  <c r="K906" i="10"/>
  <c r="K907" i="10"/>
  <c r="K908" i="10"/>
  <c r="K909" i="10"/>
  <c r="K910" i="10"/>
  <c r="K911" i="10"/>
  <c r="K912" i="10"/>
  <c r="K913" i="10"/>
  <c r="K914" i="10"/>
  <c r="K915" i="10"/>
  <c r="K916" i="10"/>
  <c r="K917" i="10"/>
  <c r="K918" i="10"/>
  <c r="K919" i="10"/>
  <c r="K920" i="10"/>
  <c r="K921" i="10"/>
  <c r="K922" i="10"/>
  <c r="K923" i="10"/>
  <c r="K924" i="10"/>
  <c r="K925" i="10"/>
  <c r="K926" i="10"/>
  <c r="K927" i="10"/>
  <c r="K928" i="10"/>
  <c r="K929" i="10"/>
  <c r="K930" i="10"/>
  <c r="K931" i="10"/>
  <c r="K932" i="10"/>
  <c r="K933" i="10"/>
  <c r="K934" i="10"/>
  <c r="K935" i="10"/>
  <c r="K936" i="10"/>
  <c r="K937" i="10"/>
  <c r="K938" i="10"/>
  <c r="K939" i="10"/>
  <c r="K940" i="10"/>
  <c r="K941" i="10"/>
  <c r="K942" i="10"/>
  <c r="K943" i="10"/>
  <c r="K944" i="10"/>
  <c r="K945" i="10"/>
  <c r="K946" i="10"/>
  <c r="K947" i="10"/>
  <c r="K948" i="10"/>
  <c r="K949" i="10"/>
  <c r="K950" i="10"/>
  <c r="K951" i="10"/>
  <c r="K952" i="10"/>
  <c r="K953" i="10"/>
  <c r="K954" i="10"/>
  <c r="K955" i="10"/>
  <c r="K956" i="10"/>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K987" i="10"/>
  <c r="K988" i="10"/>
  <c r="K989" i="10"/>
  <c r="K990" i="10"/>
  <c r="K991" i="10"/>
  <c r="K992" i="10"/>
  <c r="K993" i="10"/>
  <c r="K994" i="10"/>
  <c r="K995" i="10"/>
  <c r="K996" i="10"/>
  <c r="K997" i="10"/>
  <c r="K998" i="10"/>
  <c r="K999" i="10"/>
  <c r="K1000" i="10"/>
  <c r="K1001" i="10"/>
  <c r="K1002" i="10"/>
  <c r="K1003" i="10"/>
  <c r="K1004" i="10"/>
  <c r="K1005" i="10"/>
  <c r="K1006" i="10"/>
  <c r="K1007" i="10"/>
  <c r="K1008" i="10"/>
  <c r="K1009" i="10"/>
  <c r="K1010" i="10"/>
  <c r="K1011" i="10"/>
  <c r="K1012" i="10"/>
  <c r="K1013" i="10"/>
  <c r="K1014" i="10"/>
  <c r="K1015" i="10"/>
  <c r="K1016" i="10"/>
  <c r="K1017" i="10"/>
  <c r="K1018" i="10"/>
  <c r="K1019" i="10"/>
  <c r="K1020" i="10"/>
  <c r="K1021" i="10"/>
  <c r="K1022" i="10"/>
  <c r="K1023" i="10"/>
  <c r="K1024" i="10"/>
  <c r="K1025" i="10"/>
  <c r="K1026" i="10"/>
  <c r="K1027" i="10"/>
  <c r="K1028" i="10"/>
  <c r="K1029" i="10"/>
  <c r="K1030" i="10"/>
  <c r="K1031" i="10"/>
  <c r="K1032" i="10"/>
  <c r="K1033" i="10"/>
  <c r="K1034" i="10"/>
  <c r="K1035" i="10"/>
  <c r="K1036" i="10"/>
  <c r="K1037" i="10"/>
  <c r="K1038" i="10"/>
  <c r="K1039" i="10"/>
  <c r="K1040" i="10"/>
  <c r="K1041" i="10"/>
  <c r="K1042" i="10"/>
  <c r="K1043" i="10"/>
  <c r="K1044" i="10"/>
  <c r="K1045" i="10"/>
  <c r="K1046" i="10"/>
  <c r="K1047" i="10"/>
  <c r="K1048" i="10"/>
  <c r="K1049" i="10"/>
  <c r="K1050" i="10"/>
  <c r="K1051" i="10"/>
  <c r="K1052" i="10"/>
  <c r="K1053" i="10"/>
  <c r="K1054" i="10"/>
  <c r="K1055" i="10"/>
  <c r="K1056" i="10"/>
  <c r="K1057" i="10"/>
  <c r="K1058" i="10"/>
  <c r="K1059" i="10"/>
  <c r="K1060" i="10"/>
  <c r="K1061" i="10"/>
  <c r="K1062" i="10"/>
  <c r="K1063" i="10"/>
  <c r="K1064" i="10"/>
  <c r="K1065" i="10"/>
  <c r="K1066" i="10"/>
  <c r="K1067" i="10"/>
  <c r="K1068" i="10"/>
  <c r="K1069" i="10"/>
  <c r="K1070" i="10"/>
  <c r="K1071" i="10"/>
  <c r="K1072" i="10"/>
  <c r="K1073" i="10"/>
  <c r="K1074" i="10"/>
  <c r="K1075" i="10"/>
  <c r="K1076" i="10"/>
  <c r="K1077" i="10"/>
  <c r="K1078" i="10"/>
  <c r="K1079" i="10"/>
  <c r="K1080" i="10"/>
  <c r="K1081" i="10"/>
  <c r="K1082" i="10"/>
  <c r="K1083" i="10"/>
  <c r="K1084" i="10"/>
  <c r="K1085" i="10"/>
  <c r="K1086" i="10"/>
  <c r="K1087" i="10"/>
  <c r="K1088" i="10"/>
  <c r="K1089" i="10"/>
  <c r="K1090" i="10"/>
  <c r="K1091" i="10"/>
  <c r="K1092" i="10"/>
  <c r="K1093" i="10"/>
  <c r="K1094" i="10"/>
  <c r="K1095" i="10"/>
  <c r="K1096" i="10"/>
  <c r="K1097" i="10"/>
  <c r="K1098" i="10"/>
  <c r="K1099" i="10"/>
  <c r="K1100" i="10"/>
  <c r="K1101" i="10"/>
  <c r="K1102" i="10"/>
  <c r="K1103" i="10"/>
  <c r="K1104" i="10"/>
  <c r="K1105" i="10"/>
  <c r="K1106" i="10"/>
  <c r="K1107" i="10"/>
  <c r="K1108" i="10"/>
  <c r="K1109" i="10"/>
  <c r="K1110" i="10"/>
  <c r="K1111" i="10"/>
  <c r="K1112" i="10"/>
  <c r="K1113" i="10"/>
  <c r="K1114" i="10"/>
  <c r="K1115" i="10"/>
  <c r="K1116" i="10"/>
  <c r="K1117" i="10"/>
  <c r="K1118" i="10"/>
  <c r="K1119" i="10"/>
  <c r="K1120" i="10"/>
  <c r="K1121" i="10"/>
  <c r="K1122" i="10"/>
  <c r="K1123" i="10"/>
  <c r="K1124" i="10"/>
  <c r="K1125" i="10"/>
  <c r="K1126" i="10"/>
  <c r="K1127" i="10"/>
  <c r="K1128" i="10"/>
  <c r="K1129" i="10"/>
  <c r="K1130" i="10"/>
  <c r="K1131" i="10"/>
  <c r="K1132" i="10"/>
  <c r="K1133" i="10"/>
  <c r="K1134" i="10"/>
  <c r="K1135" i="10"/>
  <c r="K1136" i="10"/>
  <c r="K1137" i="10"/>
  <c r="K1138" i="10"/>
  <c r="K1139" i="10"/>
  <c r="K1140" i="10"/>
  <c r="K1141" i="10"/>
  <c r="K1142" i="10"/>
  <c r="K1143" i="10"/>
  <c r="K1144" i="10"/>
  <c r="K1145" i="10"/>
  <c r="K1146" i="10"/>
  <c r="K1147" i="10"/>
  <c r="K1148" i="10"/>
  <c r="K1149" i="10"/>
  <c r="K1150" i="10"/>
  <c r="K1151" i="10"/>
  <c r="K1152" i="10"/>
  <c r="K1153" i="10"/>
  <c r="K1154" i="10"/>
  <c r="K1155" i="10"/>
  <c r="K1156" i="10"/>
  <c r="K1157" i="10"/>
  <c r="K1158" i="10"/>
  <c r="K1159" i="10"/>
  <c r="K1160" i="10"/>
  <c r="K1161" i="10"/>
  <c r="K1162" i="10"/>
  <c r="K1163" i="10"/>
  <c r="K1164" i="10"/>
  <c r="K1165" i="10"/>
  <c r="K1166" i="10"/>
  <c r="K1167" i="10"/>
  <c r="K1168" i="10"/>
  <c r="K1169" i="10"/>
  <c r="K1170" i="10"/>
  <c r="K1171" i="10"/>
  <c r="K1172" i="10"/>
  <c r="K1173" i="10"/>
  <c r="K1174" i="10"/>
  <c r="K1175" i="10"/>
  <c r="K1176" i="10"/>
  <c r="K1177" i="10"/>
  <c r="K1178" i="10"/>
  <c r="K1179" i="10"/>
  <c r="K1180" i="10"/>
  <c r="K1181" i="10"/>
  <c r="K1182" i="10"/>
  <c r="K1183" i="10"/>
  <c r="K1184" i="10"/>
  <c r="K1185" i="10"/>
  <c r="K1186" i="10"/>
  <c r="K1187" i="10"/>
  <c r="K1188" i="10"/>
  <c r="K1189" i="10"/>
  <c r="K1190" i="10"/>
  <c r="K1191" i="10"/>
  <c r="K1192" i="10"/>
  <c r="K1193" i="10"/>
  <c r="K1194" i="10"/>
  <c r="K1195" i="10"/>
  <c r="K1196" i="10"/>
  <c r="K1197" i="10"/>
  <c r="K1198" i="10"/>
  <c r="K1199" i="10"/>
  <c r="K1200" i="10"/>
  <c r="K1201" i="10"/>
  <c r="K1202" i="10"/>
  <c r="K1203" i="10"/>
  <c r="K1204" i="10"/>
  <c r="K1205" i="10"/>
  <c r="K1206" i="10"/>
  <c r="K1207" i="10"/>
  <c r="K1208" i="10"/>
  <c r="K1209" i="10"/>
  <c r="K1210" i="10"/>
  <c r="K1211" i="10"/>
  <c r="K1212" i="10"/>
  <c r="K1213" i="10"/>
  <c r="K1214" i="10"/>
  <c r="K1215" i="10"/>
  <c r="K1216" i="10"/>
  <c r="K1217" i="10"/>
  <c r="K1218" i="10"/>
  <c r="K1219" i="10"/>
  <c r="K1220" i="10"/>
  <c r="K1221" i="10"/>
  <c r="K1222" i="10"/>
  <c r="K1223" i="10"/>
  <c r="K1224" i="10"/>
  <c r="K1225" i="10"/>
  <c r="K1226" i="10"/>
  <c r="K1227" i="10"/>
  <c r="K1228" i="10"/>
  <c r="K1229" i="10"/>
  <c r="K1230" i="10"/>
  <c r="K1231" i="10"/>
  <c r="K1232" i="10"/>
  <c r="K1233" i="10"/>
  <c r="K1234" i="10"/>
  <c r="K1235" i="10"/>
  <c r="K1236" i="10"/>
  <c r="K1237" i="10"/>
  <c r="K1238" i="10"/>
  <c r="K1239" i="10"/>
  <c r="K1240" i="10"/>
  <c r="K1241" i="10"/>
  <c r="K1242" i="10"/>
  <c r="K1243" i="10"/>
  <c r="K1244" i="10"/>
  <c r="K1245" i="10"/>
  <c r="K1246" i="10"/>
  <c r="K1247" i="10"/>
  <c r="K1248" i="10"/>
  <c r="K1249" i="10"/>
  <c r="K1250" i="10"/>
  <c r="K1251" i="10"/>
  <c r="K1252" i="10"/>
  <c r="K1253" i="10"/>
  <c r="K1254" i="10"/>
  <c r="K1255" i="10"/>
  <c r="K1256" i="10"/>
  <c r="K1257" i="10"/>
  <c r="K1258" i="10"/>
  <c r="K1259" i="10"/>
  <c r="K1260" i="10"/>
  <c r="K1261" i="10"/>
  <c r="K1262" i="10"/>
  <c r="K1263" i="10"/>
  <c r="K1264" i="10"/>
  <c r="K1265" i="10"/>
  <c r="K1266" i="10"/>
  <c r="K1267" i="10"/>
  <c r="K1268" i="10"/>
  <c r="K1269" i="10"/>
  <c r="K1270" i="10"/>
  <c r="K1271" i="10"/>
  <c r="K1272" i="10"/>
  <c r="K1273" i="10"/>
  <c r="K1274" i="10"/>
  <c r="K1275" i="10"/>
  <c r="K1276" i="10"/>
  <c r="K1277" i="10"/>
  <c r="K1278" i="10"/>
  <c r="K1279" i="10"/>
  <c r="K1280" i="10"/>
  <c r="K1281" i="10"/>
  <c r="K1282" i="10"/>
  <c r="K1283" i="10"/>
  <c r="K1284" i="10"/>
  <c r="K1285" i="10"/>
  <c r="K1286" i="10"/>
  <c r="K6" i="10"/>
  <c r="S57" i="8" l="1"/>
  <c r="M61" i="8"/>
  <c r="A1" i="13"/>
  <c r="A1" i="17"/>
  <c r="A2" i="13"/>
  <c r="A2" i="17"/>
  <c r="L7" i="9"/>
  <c r="M7" i="9"/>
  <c r="K7" i="9"/>
  <c r="M27" i="9" s="1"/>
  <c r="L6" i="9"/>
  <c r="M6" i="9"/>
  <c r="N6" i="9"/>
  <c r="O6" i="9"/>
  <c r="R6" i="9"/>
  <c r="K6" i="9"/>
  <c r="T57" i="8" l="1"/>
  <c r="N61" i="8"/>
  <c r="P7" i="9"/>
  <c r="Y47" i="9" s="1"/>
  <c r="N27" i="9"/>
  <c r="AB16" i="9"/>
  <c r="S7" i="9"/>
  <c r="Q7" i="9"/>
  <c r="N52" i="8"/>
  <c r="N54" i="8" s="1"/>
  <c r="O52" i="8"/>
  <c r="O54" i="8" s="1"/>
  <c r="P52" i="8"/>
  <c r="P53" i="8" s="1"/>
  <c r="Q52" i="8"/>
  <c r="Q54" i="8" s="1"/>
  <c r="R52" i="8"/>
  <c r="R53" i="8" s="1"/>
  <c r="S52" i="8"/>
  <c r="S54" i="8" s="1"/>
  <c r="T52" i="8"/>
  <c r="T53" i="8" s="1"/>
  <c r="U52" i="8"/>
  <c r="U54" i="8" s="1"/>
  <c r="V52" i="8"/>
  <c r="V54" i="8" s="1"/>
  <c r="W52" i="8"/>
  <c r="W54" i="8" s="1"/>
  <c r="X52" i="8"/>
  <c r="X53" i="8" s="1"/>
  <c r="Y52" i="8"/>
  <c r="Y54" i="8" s="1"/>
  <c r="Z52" i="8"/>
  <c r="Z53" i="8" s="1"/>
  <c r="AA52" i="8"/>
  <c r="AA54" i="8" s="1"/>
  <c r="D52" i="8"/>
  <c r="D54" i="8" s="1"/>
  <c r="E52" i="8"/>
  <c r="E53" i="8" s="1"/>
  <c r="F52" i="8"/>
  <c r="F54" i="8" s="1"/>
  <c r="G52" i="8"/>
  <c r="G53" i="8" s="1"/>
  <c r="H52" i="8"/>
  <c r="H53" i="8" s="1"/>
  <c r="I52" i="8"/>
  <c r="I54" i="8" s="1"/>
  <c r="J52" i="8"/>
  <c r="J54" i="8" s="1"/>
  <c r="K52" i="8"/>
  <c r="K54" i="8" s="1"/>
  <c r="L52" i="8"/>
  <c r="L53" i="8" s="1"/>
  <c r="M52" i="8"/>
  <c r="M54" i="8" s="1"/>
  <c r="C52" i="8"/>
  <c r="C53" i="8" s="1"/>
  <c r="B52" i="8"/>
  <c r="B54" i="8" s="1"/>
  <c r="R46" i="8"/>
  <c r="S46" i="8"/>
  <c r="T46" i="8"/>
  <c r="U46" i="8"/>
  <c r="V46" i="8"/>
  <c r="W46" i="8"/>
  <c r="X46" i="8"/>
  <c r="Y46" i="8"/>
  <c r="Z46" i="8"/>
  <c r="AA46" i="8"/>
  <c r="B46" i="8"/>
  <c r="C47" i="8"/>
  <c r="C48" i="8" s="1"/>
  <c r="D47" i="8"/>
  <c r="D48" i="8" s="1"/>
  <c r="E47" i="8"/>
  <c r="E48" i="8" s="1"/>
  <c r="F47" i="8"/>
  <c r="F48" i="8" s="1"/>
  <c r="G47" i="8"/>
  <c r="G48" i="8" s="1"/>
  <c r="H47" i="8"/>
  <c r="H48" i="8" s="1"/>
  <c r="I47" i="8"/>
  <c r="I48" i="8" s="1"/>
  <c r="J47" i="8"/>
  <c r="J48" i="8" s="1"/>
  <c r="K47" i="8"/>
  <c r="K48" i="8" s="1"/>
  <c r="L47" i="8"/>
  <c r="L48" i="8" s="1"/>
  <c r="M47" i="8"/>
  <c r="M48" i="8" s="1"/>
  <c r="N47" i="8"/>
  <c r="N48" i="8" s="1"/>
  <c r="O47" i="8"/>
  <c r="O48" i="8" s="1"/>
  <c r="P47" i="8"/>
  <c r="P48" i="8" s="1"/>
  <c r="Q47" i="8"/>
  <c r="Q48" i="8" s="1"/>
  <c r="R47" i="8"/>
  <c r="R48" i="8" s="1"/>
  <c r="S47" i="8"/>
  <c r="S48" i="8" s="1"/>
  <c r="T47" i="8"/>
  <c r="T48" i="8" s="1"/>
  <c r="U47" i="8"/>
  <c r="U48" i="8" s="1"/>
  <c r="V47" i="8"/>
  <c r="V48" i="8" s="1"/>
  <c r="W47" i="8"/>
  <c r="W48" i="8" s="1"/>
  <c r="X47" i="8"/>
  <c r="X48" i="8" s="1"/>
  <c r="Y47" i="8"/>
  <c r="Y48" i="8" s="1"/>
  <c r="Z47" i="8"/>
  <c r="Z48" i="8" s="1"/>
  <c r="AA47" i="8"/>
  <c r="AA48" i="8" s="1"/>
  <c r="B47" i="8"/>
  <c r="B49" i="8" s="1"/>
  <c r="E38" i="7"/>
  <c r="F38" i="7"/>
  <c r="H38" i="7"/>
  <c r="E39" i="7"/>
  <c r="F39" i="7"/>
  <c r="H39" i="7"/>
  <c r="E40" i="7"/>
  <c r="F40" i="7"/>
  <c r="H40" i="7"/>
  <c r="E41" i="7"/>
  <c r="F41" i="7"/>
  <c r="H41" i="7"/>
  <c r="E42" i="7"/>
  <c r="F42" i="7"/>
  <c r="H42" i="7"/>
  <c r="E43" i="7"/>
  <c r="F43" i="7"/>
  <c r="H43" i="7"/>
  <c r="E44" i="7"/>
  <c r="F44" i="7"/>
  <c r="H44" i="7"/>
  <c r="E45" i="7"/>
  <c r="F45" i="7"/>
  <c r="H45" i="7"/>
  <c r="E46" i="7"/>
  <c r="F46" i="7"/>
  <c r="H46" i="7"/>
  <c r="E43" i="2"/>
  <c r="F43" i="2"/>
  <c r="E44" i="2"/>
  <c r="F44" i="2"/>
  <c r="E45" i="2"/>
  <c r="F45" i="2"/>
  <c r="E46" i="2"/>
  <c r="F46" i="2"/>
  <c r="H66" i="8" l="1"/>
  <c r="G66" i="8"/>
  <c r="I66" i="8"/>
  <c r="B66" i="8"/>
  <c r="B71" i="8" s="1"/>
  <c r="J66" i="8"/>
  <c r="K66" i="8"/>
  <c r="L66" i="8"/>
  <c r="E66" i="8"/>
  <c r="M66" i="8"/>
  <c r="N66" i="8"/>
  <c r="C66" i="8"/>
  <c r="D66" i="8"/>
  <c r="F66" i="8"/>
  <c r="U57" i="8"/>
  <c r="Q53" i="8"/>
  <c r="T54" i="8"/>
  <c r="T63" i="8" s="1"/>
  <c r="S63" i="8"/>
  <c r="L54" i="8"/>
  <c r="Q63" i="8"/>
  <c r="D63" i="8"/>
  <c r="B63" i="8"/>
  <c r="AA63" i="8"/>
  <c r="O63" i="8"/>
  <c r="N63" i="8"/>
  <c r="F63" i="8"/>
  <c r="M63" i="8"/>
  <c r="Y63" i="8"/>
  <c r="Y53" i="8"/>
  <c r="K63" i="8"/>
  <c r="W63" i="8"/>
  <c r="J63" i="8"/>
  <c r="V63" i="8"/>
  <c r="Z54" i="8"/>
  <c r="I63" i="8"/>
  <c r="U63" i="8"/>
  <c r="R54" i="8"/>
  <c r="W53" i="8"/>
  <c r="O53" i="8"/>
  <c r="X54" i="8"/>
  <c r="P54" i="8"/>
  <c r="V53" i="8"/>
  <c r="N53" i="8"/>
  <c r="U53" i="8"/>
  <c r="M53" i="8"/>
  <c r="O61" i="8"/>
  <c r="O66" i="8" s="1"/>
  <c r="AA53" i="8"/>
  <c r="S53" i="8"/>
  <c r="K53" i="8"/>
  <c r="J53" i="8"/>
  <c r="B48" i="8"/>
  <c r="B53" i="8"/>
  <c r="B55" i="8" s="1"/>
  <c r="C55" i="8" s="1"/>
  <c r="I53" i="8"/>
  <c r="G54" i="8"/>
  <c r="H54" i="8"/>
  <c r="F53" i="8"/>
  <c r="E54" i="8"/>
  <c r="D53" i="8"/>
  <c r="C54" i="8"/>
  <c r="B50" i="8"/>
  <c r="C49" i="8"/>
  <c r="G42" i="7"/>
  <c r="G44" i="7"/>
  <c r="G38" i="7"/>
  <c r="G43" i="7"/>
  <c r="G45" i="7"/>
  <c r="G39" i="7"/>
  <c r="G41" i="7"/>
  <c r="G40" i="7"/>
  <c r="G46" i="7"/>
  <c r="D55" i="8" l="1"/>
  <c r="E55" i="8" s="1"/>
  <c r="F55" i="8" s="1"/>
  <c r="G55" i="8" s="1"/>
  <c r="H55" i="8" s="1"/>
  <c r="I55" i="8" s="1"/>
  <c r="J55" i="8" s="1"/>
  <c r="K55" i="8" s="1"/>
  <c r="L55" i="8" s="1"/>
  <c r="M55" i="8" s="1"/>
  <c r="N55" i="8" s="1"/>
  <c r="O55" i="8" s="1"/>
  <c r="P55" i="8" s="1"/>
  <c r="Q55" i="8" s="1"/>
  <c r="R55" i="8" s="1"/>
  <c r="S55" i="8" s="1"/>
  <c r="T55" i="8" s="1"/>
  <c r="U55" i="8" s="1"/>
  <c r="V55" i="8" s="1"/>
  <c r="W55" i="8" s="1"/>
  <c r="X55" i="8" s="1"/>
  <c r="Y55" i="8" s="1"/>
  <c r="Z55" i="8" s="1"/>
  <c r="AA55" i="8" s="1"/>
  <c r="C71" i="8"/>
  <c r="D71" i="8" s="1"/>
  <c r="E71" i="8" s="1"/>
  <c r="F71" i="8" s="1"/>
  <c r="G71" i="8" s="1"/>
  <c r="H71" i="8" s="1"/>
  <c r="I71" i="8" s="1"/>
  <c r="J71" i="8" s="1"/>
  <c r="K71" i="8" s="1"/>
  <c r="L71" i="8" s="1"/>
  <c r="M71" i="8" s="1"/>
  <c r="N71" i="8" s="1"/>
  <c r="O71" i="8" s="1"/>
  <c r="V57" i="8"/>
  <c r="P61" i="8"/>
  <c r="P66" i="8" s="1"/>
  <c r="G63" i="8"/>
  <c r="I64" i="8"/>
  <c r="I65" i="8"/>
  <c r="Z63" i="8"/>
  <c r="M65" i="8"/>
  <c r="M64" i="8"/>
  <c r="B65" i="8"/>
  <c r="B64" i="8"/>
  <c r="P63" i="8"/>
  <c r="X63" i="8"/>
  <c r="F64" i="8"/>
  <c r="F65" i="8"/>
  <c r="D64" i="8"/>
  <c r="D65" i="8"/>
  <c r="C63" i="8"/>
  <c r="J65" i="8"/>
  <c r="J64" i="8"/>
  <c r="E63" i="8"/>
  <c r="R63" i="8"/>
  <c r="N65" i="8"/>
  <c r="N64" i="8"/>
  <c r="L63" i="8"/>
  <c r="H63" i="8"/>
  <c r="K64" i="8"/>
  <c r="K65" i="8"/>
  <c r="O64" i="8"/>
  <c r="O65" i="8"/>
  <c r="D49" i="8"/>
  <c r="C50" i="8"/>
  <c r="P71" i="8" l="1"/>
  <c r="P65" i="8"/>
  <c r="W57" i="8"/>
  <c r="P64" i="8"/>
  <c r="G65" i="8"/>
  <c r="G64" i="8"/>
  <c r="C64" i="8"/>
  <c r="C65" i="8"/>
  <c r="L64" i="8"/>
  <c r="L65" i="8"/>
  <c r="E65" i="8"/>
  <c r="E64" i="8"/>
  <c r="H64" i="8"/>
  <c r="H65" i="8"/>
  <c r="E49" i="8"/>
  <c r="D50" i="8"/>
  <c r="X57" i="8" l="1"/>
  <c r="Q61" i="8"/>
  <c r="Q66" i="8" s="1"/>
  <c r="Q71" i="8" s="1"/>
  <c r="F49" i="8"/>
  <c r="E50" i="8"/>
  <c r="Y57" i="8" l="1"/>
  <c r="Q64" i="8"/>
  <c r="Q65" i="8"/>
  <c r="R61" i="8"/>
  <c r="R66" i="8" s="1"/>
  <c r="R71" i="8" s="1"/>
  <c r="G49" i="8"/>
  <c r="F50" i="8"/>
  <c r="Z57" i="8" l="1"/>
  <c r="S61" i="8"/>
  <c r="S66" i="8" s="1"/>
  <c r="S71" i="8" s="1"/>
  <c r="R64" i="8"/>
  <c r="R65" i="8"/>
  <c r="H49" i="8"/>
  <c r="G50" i="8"/>
  <c r="AA57" i="8" l="1"/>
  <c r="T61" i="8"/>
  <c r="T66" i="8" s="1"/>
  <c r="T71" i="8" s="1"/>
  <c r="S65" i="8"/>
  <c r="S64" i="8"/>
  <c r="I49" i="8"/>
  <c r="H50" i="8"/>
  <c r="U61" i="8" l="1"/>
  <c r="U66" i="8" s="1"/>
  <c r="U71" i="8" s="1"/>
  <c r="T65" i="8"/>
  <c r="T64" i="8"/>
  <c r="I50" i="8"/>
  <c r="J49" i="8"/>
  <c r="V61" i="8" l="1"/>
  <c r="V66" i="8" s="1"/>
  <c r="V71" i="8" s="1"/>
  <c r="U64" i="8"/>
  <c r="U65" i="8"/>
  <c r="J50" i="8"/>
  <c r="K49" i="8"/>
  <c r="W61" i="8" l="1"/>
  <c r="W66" i="8" s="1"/>
  <c r="W71" i="8" s="1"/>
  <c r="V64" i="8"/>
  <c r="V65" i="8"/>
  <c r="L49" i="8"/>
  <c r="K50" i="8"/>
  <c r="X61" i="8" l="1"/>
  <c r="X66" i="8" s="1"/>
  <c r="X71" i="8" s="1"/>
  <c r="W65" i="8"/>
  <c r="W64" i="8"/>
  <c r="M49" i="8"/>
  <c r="L50" i="8"/>
  <c r="Y61" i="8" l="1"/>
  <c r="Y66" i="8" s="1"/>
  <c r="Y71" i="8" s="1"/>
  <c r="X64" i="8"/>
  <c r="X65" i="8"/>
  <c r="N49" i="8"/>
  <c r="M50" i="8"/>
  <c r="Z61" i="8" l="1"/>
  <c r="Z66" i="8" s="1"/>
  <c r="Z71" i="8" s="1"/>
  <c r="Y64" i="8"/>
  <c r="Y65" i="8"/>
  <c r="O49" i="8"/>
  <c r="N50" i="8"/>
  <c r="Z65" i="8" l="1"/>
  <c r="Z64" i="8"/>
  <c r="AA61" i="8"/>
  <c r="AA66" i="8" s="1"/>
  <c r="AA71" i="8" s="1"/>
  <c r="P49" i="8"/>
  <c r="O50" i="8"/>
  <c r="AA64" i="8" l="1"/>
  <c r="AA65" i="8"/>
  <c r="Q49" i="8"/>
  <c r="P50" i="8"/>
  <c r="R49" i="8" l="1"/>
  <c r="Q50" i="8"/>
  <c r="S49" i="8" l="1"/>
  <c r="R50" i="8"/>
  <c r="T49" i="8" l="1"/>
  <c r="S50" i="8"/>
  <c r="U49" i="8" l="1"/>
  <c r="T50" i="8"/>
  <c r="V49" i="8" l="1"/>
  <c r="U50" i="8"/>
  <c r="W49" i="8" l="1"/>
  <c r="V50" i="8"/>
  <c r="X49" i="8" l="1"/>
  <c r="W50" i="8"/>
  <c r="Y49" i="8" l="1"/>
  <c r="X50" i="8"/>
  <c r="Y50" i="8" l="1"/>
  <c r="Z49" i="8"/>
  <c r="Z50" i="8" l="1"/>
  <c r="AA49" i="8"/>
  <c r="AA50" i="8" s="1"/>
  <c r="N23" i="2" l="1"/>
  <c r="I39" i="2"/>
  <c r="J39" i="2"/>
  <c r="K39" i="2"/>
  <c r="L39" i="2"/>
  <c r="I40" i="2"/>
  <c r="J40" i="2"/>
  <c r="K40" i="2"/>
  <c r="L40" i="2"/>
  <c r="I41" i="2"/>
  <c r="J41" i="2"/>
  <c r="K41" i="2"/>
  <c r="L41" i="2"/>
  <c r="I42" i="2"/>
  <c r="J42" i="2"/>
  <c r="K42" i="2"/>
  <c r="L42" i="2"/>
  <c r="I43" i="2"/>
  <c r="J43" i="2"/>
  <c r="K43" i="2"/>
  <c r="L43" i="2"/>
  <c r="F38" i="2"/>
  <c r="N38" i="2" s="1"/>
  <c r="F39" i="2"/>
  <c r="N39" i="2" s="1"/>
  <c r="F40" i="2"/>
  <c r="N40" i="2" s="1"/>
  <c r="F41" i="2"/>
  <c r="N41" i="2" s="1"/>
  <c r="F42" i="2"/>
  <c r="N42" i="2" s="1"/>
  <c r="N43" i="2"/>
  <c r="E38" i="2"/>
  <c r="E39" i="2"/>
  <c r="M39" i="2" s="1"/>
  <c r="E40" i="2"/>
  <c r="M40" i="2" s="1"/>
  <c r="E41" i="2"/>
  <c r="M41" i="2" s="1"/>
  <c r="E42" i="2"/>
  <c r="M42" i="2" s="1"/>
  <c r="M43" i="2"/>
  <c r="P2" i="2" l="1"/>
  <c r="E25" i="2"/>
  <c r="E26" i="2"/>
  <c r="E27" i="2"/>
  <c r="E28" i="2"/>
  <c r="E29" i="2"/>
  <c r="E30" i="2"/>
  <c r="E31" i="2"/>
  <c r="E32" i="2"/>
  <c r="E33" i="2"/>
  <c r="E34" i="2"/>
  <c r="E35" i="2"/>
  <c r="E36" i="2"/>
  <c r="E37" i="2"/>
  <c r="E24" i="2"/>
  <c r="E20" i="2"/>
  <c r="E6" i="2"/>
  <c r="E7" i="2"/>
  <c r="E8" i="2"/>
  <c r="E9" i="2"/>
  <c r="E10" i="2"/>
  <c r="E11" i="2"/>
  <c r="E12" i="2"/>
  <c r="E13" i="2"/>
  <c r="E14" i="2"/>
  <c r="E15" i="2"/>
  <c r="E16" i="2"/>
  <c r="E17" i="2"/>
  <c r="E18" i="2"/>
  <c r="E19" i="2"/>
  <c r="E5" i="2"/>
  <c r="F25" i="2"/>
  <c r="N25" i="2" s="1"/>
  <c r="F26" i="2"/>
  <c r="N26" i="2" s="1"/>
  <c r="F27" i="2"/>
  <c r="N27" i="2" s="1"/>
  <c r="F28" i="2"/>
  <c r="N28" i="2" s="1"/>
  <c r="F29" i="2"/>
  <c r="N29" i="2" s="1"/>
  <c r="F30" i="2"/>
  <c r="N30" i="2" s="1"/>
  <c r="F31" i="2"/>
  <c r="N31" i="2" s="1"/>
  <c r="F32" i="2"/>
  <c r="N32" i="2" s="1"/>
  <c r="F33" i="2"/>
  <c r="N33" i="2" s="1"/>
  <c r="F34" i="2"/>
  <c r="N34" i="2" s="1"/>
  <c r="F35" i="2"/>
  <c r="N35" i="2" s="1"/>
  <c r="F36" i="2"/>
  <c r="N36" i="2" s="1"/>
  <c r="F37" i="2"/>
  <c r="N37" i="2" s="1"/>
  <c r="F24" i="2"/>
  <c r="N24" i="2" s="1"/>
  <c r="F6" i="2"/>
  <c r="F7" i="2"/>
  <c r="F8" i="2"/>
  <c r="F9" i="2"/>
  <c r="F10" i="2"/>
  <c r="F11" i="2"/>
  <c r="F12" i="2"/>
  <c r="F13" i="2"/>
  <c r="F14" i="2"/>
  <c r="F15" i="2"/>
  <c r="F16" i="2"/>
  <c r="F17" i="2"/>
  <c r="F18" i="2"/>
  <c r="F19" i="2"/>
  <c r="F20" i="2"/>
  <c r="F5" i="2"/>
  <c r="F25" i="7"/>
  <c r="H25" i="7"/>
  <c r="F26" i="7"/>
  <c r="H26" i="7"/>
  <c r="F27" i="7"/>
  <c r="H27" i="7"/>
  <c r="F28" i="7"/>
  <c r="H28" i="7"/>
  <c r="F29" i="7"/>
  <c r="H29" i="7"/>
  <c r="F30" i="7"/>
  <c r="H30" i="7"/>
  <c r="F31" i="7"/>
  <c r="H31" i="7"/>
  <c r="F32" i="7"/>
  <c r="H32" i="7"/>
  <c r="F33" i="7"/>
  <c r="H33" i="7"/>
  <c r="F34" i="7"/>
  <c r="H34" i="7"/>
  <c r="F35" i="7"/>
  <c r="H35" i="7"/>
  <c r="F36" i="7"/>
  <c r="H36" i="7"/>
  <c r="F37" i="7"/>
  <c r="H37" i="7"/>
  <c r="H24" i="7"/>
  <c r="F24" i="7"/>
  <c r="H6" i="7"/>
  <c r="H7" i="7"/>
  <c r="H8" i="7"/>
  <c r="H9" i="7"/>
  <c r="H10" i="7"/>
  <c r="H11" i="7"/>
  <c r="H12" i="7"/>
  <c r="H13" i="7"/>
  <c r="H14" i="7"/>
  <c r="H15" i="7"/>
  <c r="H16" i="7"/>
  <c r="H17" i="7"/>
  <c r="H18" i="7"/>
  <c r="H19" i="7"/>
  <c r="H20" i="7"/>
  <c r="H5" i="7"/>
  <c r="E25" i="7"/>
  <c r="E26" i="7"/>
  <c r="E27" i="7"/>
  <c r="E28" i="7"/>
  <c r="E29" i="7"/>
  <c r="E30" i="7"/>
  <c r="E31" i="7"/>
  <c r="E32" i="7"/>
  <c r="E33" i="7"/>
  <c r="E34" i="7"/>
  <c r="E35" i="7"/>
  <c r="E36" i="7"/>
  <c r="E37" i="7"/>
  <c r="E24" i="7"/>
  <c r="E6" i="7"/>
  <c r="E7" i="7"/>
  <c r="E8" i="7"/>
  <c r="E9" i="7"/>
  <c r="E10" i="7"/>
  <c r="E11" i="7"/>
  <c r="E12" i="7"/>
  <c r="E13" i="7"/>
  <c r="E14" i="7"/>
  <c r="E15" i="7"/>
  <c r="E16" i="7"/>
  <c r="E17" i="7"/>
  <c r="E18" i="7"/>
  <c r="E19" i="7"/>
  <c r="E20" i="7"/>
  <c r="N7" i="9" s="1"/>
  <c r="F20" i="7"/>
  <c r="O7" i="9" s="1"/>
  <c r="F6" i="7"/>
  <c r="F7" i="7"/>
  <c r="F8" i="7"/>
  <c r="F9" i="7"/>
  <c r="F10" i="7"/>
  <c r="F11" i="7"/>
  <c r="F12" i="7"/>
  <c r="F13" i="7"/>
  <c r="F14" i="7"/>
  <c r="F15" i="7"/>
  <c r="F16" i="7"/>
  <c r="F17" i="7"/>
  <c r="F18" i="7"/>
  <c r="F19" i="7"/>
  <c r="E5" i="7"/>
  <c r="F5" i="7"/>
  <c r="G10" i="7" l="1"/>
  <c r="G18" i="7"/>
  <c r="K2" i="15"/>
  <c r="K2" i="10"/>
  <c r="I2" i="3"/>
  <c r="G8" i="7"/>
  <c r="P10" i="9"/>
  <c r="Q10" i="9" s="1"/>
  <c r="G17" i="7"/>
  <c r="G14" i="7"/>
  <c r="G12" i="7"/>
  <c r="G19" i="7"/>
  <c r="G9" i="7"/>
  <c r="G13" i="7"/>
  <c r="G7" i="7"/>
  <c r="G11" i="7"/>
  <c r="G36" i="7"/>
  <c r="G24" i="7"/>
  <c r="G31" i="7"/>
  <c r="G27" i="7"/>
  <c r="G16" i="7"/>
  <c r="G15" i="7"/>
  <c r="G32" i="7"/>
  <c r="G37" i="7"/>
  <c r="G28" i="7"/>
  <c r="G30" i="7"/>
  <c r="G35" i="7"/>
  <c r="G29" i="7"/>
  <c r="G34" i="7"/>
  <c r="G33" i="7"/>
  <c r="G25" i="7"/>
  <c r="G26" i="7"/>
  <c r="G6" i="7"/>
  <c r="G5" i="7"/>
  <c r="G20" i="7"/>
  <c r="R7" i="9" s="1"/>
  <c r="M5" i="7"/>
  <c r="M6" i="7"/>
  <c r="M7" i="7"/>
  <c r="M8" i="7"/>
  <c r="M9" i="7"/>
  <c r="M10" i="7"/>
  <c r="M11" i="7"/>
  <c r="M12" i="7"/>
  <c r="M13" i="7"/>
  <c r="M14" i="7"/>
  <c r="M15" i="7"/>
  <c r="M16" i="7"/>
  <c r="M17" i="7"/>
  <c r="M18" i="7"/>
  <c r="M19" i="7"/>
  <c r="M20" i="7"/>
  <c r="S2" i="7"/>
  <c r="O38" i="7"/>
  <c r="N38" i="7"/>
  <c r="M38" i="7"/>
  <c r="L38" i="7"/>
  <c r="P38" i="7"/>
  <c r="O37" i="7"/>
  <c r="N37" i="7"/>
  <c r="M37" i="7"/>
  <c r="L37" i="7"/>
  <c r="P37" i="7"/>
  <c r="O36" i="7"/>
  <c r="N36" i="7"/>
  <c r="M36" i="7"/>
  <c r="L36" i="7"/>
  <c r="P36" i="7"/>
  <c r="O35" i="7"/>
  <c r="N35" i="7"/>
  <c r="M35" i="7"/>
  <c r="L35" i="7"/>
  <c r="P35" i="7"/>
  <c r="O34" i="7"/>
  <c r="N34" i="7"/>
  <c r="M34" i="7"/>
  <c r="L34" i="7"/>
  <c r="P34" i="7"/>
  <c r="O33" i="7"/>
  <c r="N33" i="7"/>
  <c r="M33" i="7"/>
  <c r="L33" i="7"/>
  <c r="P33" i="7"/>
  <c r="O32" i="7"/>
  <c r="N32" i="7"/>
  <c r="M32" i="7"/>
  <c r="L32" i="7"/>
  <c r="P32" i="7"/>
  <c r="O31" i="7"/>
  <c r="N31" i="7"/>
  <c r="M31" i="7"/>
  <c r="L31" i="7"/>
  <c r="P31" i="7"/>
  <c r="O30" i="7"/>
  <c r="N30" i="7"/>
  <c r="M30" i="7"/>
  <c r="L30" i="7"/>
  <c r="P30" i="7"/>
  <c r="O29" i="7"/>
  <c r="N29" i="7"/>
  <c r="M29" i="7"/>
  <c r="L29" i="7"/>
  <c r="P29" i="7"/>
  <c r="O28" i="7"/>
  <c r="N28" i="7"/>
  <c r="M28" i="7"/>
  <c r="L28" i="7"/>
  <c r="P28" i="7"/>
  <c r="O27" i="7"/>
  <c r="N27" i="7"/>
  <c r="M27" i="7"/>
  <c r="L27" i="7"/>
  <c r="P27" i="7"/>
  <c r="O26" i="7"/>
  <c r="N26" i="7"/>
  <c r="M26" i="7"/>
  <c r="L26" i="7"/>
  <c r="P26" i="7"/>
  <c r="O25" i="7"/>
  <c r="N25" i="7"/>
  <c r="M25" i="7"/>
  <c r="L25" i="7"/>
  <c r="P25" i="7"/>
  <c r="O24" i="7"/>
  <c r="N24" i="7"/>
  <c r="M24" i="7"/>
  <c r="L24" i="7"/>
  <c r="P24" i="7"/>
  <c r="P23" i="7"/>
  <c r="O23" i="7"/>
  <c r="N23" i="7"/>
  <c r="M23" i="7"/>
  <c r="L23" i="7"/>
  <c r="L20" i="7"/>
  <c r="K20" i="7"/>
  <c r="J20" i="7"/>
  <c r="L19" i="7"/>
  <c r="K19" i="7"/>
  <c r="J19" i="7"/>
  <c r="L18" i="7"/>
  <c r="K18" i="7"/>
  <c r="J18" i="7"/>
  <c r="L17" i="7"/>
  <c r="K17" i="7"/>
  <c r="J17" i="7"/>
  <c r="L16" i="7"/>
  <c r="K16" i="7"/>
  <c r="J16" i="7"/>
  <c r="L15" i="7"/>
  <c r="K15" i="7"/>
  <c r="J15" i="7"/>
  <c r="L14" i="7"/>
  <c r="K14" i="7"/>
  <c r="J14" i="7"/>
  <c r="L13" i="7"/>
  <c r="K13" i="7"/>
  <c r="J13" i="7"/>
  <c r="L12" i="7"/>
  <c r="K12" i="7"/>
  <c r="J12" i="7"/>
  <c r="L11" i="7"/>
  <c r="K11" i="7"/>
  <c r="J11" i="7"/>
  <c r="L10" i="7"/>
  <c r="K10" i="7"/>
  <c r="J10" i="7"/>
  <c r="L9" i="7"/>
  <c r="K9" i="7"/>
  <c r="J9" i="7"/>
  <c r="L8" i="7"/>
  <c r="K8" i="7"/>
  <c r="J8" i="7"/>
  <c r="L7" i="7"/>
  <c r="K7" i="7"/>
  <c r="J7" i="7"/>
  <c r="L6" i="7"/>
  <c r="K6" i="7"/>
  <c r="J6" i="7"/>
  <c r="L5" i="7"/>
  <c r="K5" i="7"/>
  <c r="J5" i="7"/>
  <c r="M4" i="7"/>
  <c r="L4" i="7"/>
  <c r="K4" i="7"/>
  <c r="J4" i="7"/>
  <c r="D115" i="5"/>
  <c r="C115" i="5"/>
  <c r="D114" i="5"/>
  <c r="C114" i="5"/>
  <c r="D113" i="5"/>
  <c r="C113" i="5"/>
  <c r="D112" i="5"/>
  <c r="C112" i="5"/>
  <c r="D111" i="5"/>
  <c r="C111" i="5"/>
  <c r="D110" i="5"/>
  <c r="C110" i="5"/>
  <c r="D109" i="5"/>
  <c r="C109" i="5"/>
  <c r="D108" i="5"/>
  <c r="C108" i="5"/>
  <c r="D107" i="5"/>
  <c r="C107" i="5"/>
  <c r="D106" i="5"/>
  <c r="C106" i="5"/>
  <c r="D105" i="5"/>
  <c r="C105" i="5"/>
  <c r="D104" i="5"/>
  <c r="C104" i="5"/>
  <c r="D103" i="5"/>
  <c r="C103" i="5"/>
  <c r="D102" i="5"/>
  <c r="C102" i="5"/>
  <c r="D101" i="5"/>
  <c r="C101" i="5"/>
  <c r="D100" i="5"/>
  <c r="C100" i="5"/>
  <c r="D99" i="5"/>
  <c r="C99" i="5"/>
  <c r="D98" i="5"/>
  <c r="C98" i="5"/>
  <c r="D97" i="5"/>
  <c r="C97" i="5"/>
  <c r="D96" i="5"/>
  <c r="C96" i="5"/>
  <c r="D95" i="5"/>
  <c r="C95" i="5"/>
  <c r="D94" i="5"/>
  <c r="C94" i="5"/>
  <c r="D93" i="5"/>
  <c r="C93" i="5"/>
  <c r="D92" i="5"/>
  <c r="C92" i="5"/>
  <c r="D91" i="5"/>
  <c r="C91" i="5"/>
  <c r="D90" i="5"/>
  <c r="C90" i="5"/>
  <c r="D89" i="5"/>
  <c r="C89" i="5"/>
  <c r="D88" i="5"/>
  <c r="C88" i="5"/>
  <c r="D87" i="5"/>
  <c r="C87" i="5"/>
  <c r="D86" i="5"/>
  <c r="C86" i="5"/>
  <c r="D85" i="5"/>
  <c r="C85" i="5"/>
  <c r="D84" i="5"/>
  <c r="C84" i="5"/>
  <c r="D83" i="5"/>
  <c r="C83" i="5"/>
  <c r="D82" i="5"/>
  <c r="C82" i="5"/>
  <c r="D81" i="5"/>
  <c r="C81" i="5"/>
  <c r="D80" i="5"/>
  <c r="C80" i="5"/>
  <c r="D79" i="5"/>
  <c r="C79" i="5"/>
  <c r="D78" i="5"/>
  <c r="C78" i="5"/>
  <c r="D77" i="5"/>
  <c r="C77" i="5"/>
  <c r="D76" i="5"/>
  <c r="C76" i="5"/>
  <c r="D75" i="5"/>
  <c r="C75" i="5"/>
  <c r="D74" i="5"/>
  <c r="C74" i="5"/>
  <c r="D73" i="5"/>
  <c r="C73" i="5"/>
  <c r="D72" i="5"/>
  <c r="C72" i="5"/>
  <c r="D71" i="5"/>
  <c r="C71" i="5"/>
  <c r="D70" i="5"/>
  <c r="C70" i="5"/>
  <c r="D69" i="5"/>
  <c r="C69"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6" i="5"/>
  <c r="C6" i="5"/>
  <c r="D5" i="5"/>
  <c r="C5" i="5"/>
  <c r="D4" i="5"/>
  <c r="C4" i="5"/>
  <c r="D3" i="5"/>
  <c r="C3" i="5"/>
  <c r="D2" i="5"/>
  <c r="C2" i="5"/>
  <c r="P1" i="2"/>
  <c r="K1" i="15" s="1"/>
  <c r="K1" i="10" l="1"/>
  <c r="I1" i="3"/>
  <c r="S1" i="7"/>
  <c r="R2" i="9"/>
  <c r="L38" i="2"/>
  <c r="K38" i="2"/>
  <c r="J38" i="2"/>
  <c r="I38" i="2"/>
  <c r="M38" i="2"/>
  <c r="L37" i="2"/>
  <c r="K37" i="2"/>
  <c r="J37" i="2"/>
  <c r="I37" i="2"/>
  <c r="M37" i="2"/>
  <c r="L36" i="2"/>
  <c r="K36" i="2"/>
  <c r="J36" i="2"/>
  <c r="I36" i="2"/>
  <c r="M36" i="2"/>
  <c r="L35" i="2"/>
  <c r="K35" i="2"/>
  <c r="J35" i="2"/>
  <c r="I35" i="2"/>
  <c r="M35" i="2"/>
  <c r="L34" i="2"/>
  <c r="K34" i="2"/>
  <c r="J34" i="2"/>
  <c r="I34" i="2"/>
  <c r="M34" i="2"/>
  <c r="L33" i="2"/>
  <c r="K33" i="2"/>
  <c r="J33" i="2"/>
  <c r="I33" i="2"/>
  <c r="M33" i="2"/>
  <c r="L32" i="2"/>
  <c r="K32" i="2"/>
  <c r="J32" i="2"/>
  <c r="I32" i="2"/>
  <c r="M32" i="2"/>
  <c r="L31" i="2"/>
  <c r="K31" i="2"/>
  <c r="J31" i="2"/>
  <c r="I31" i="2"/>
  <c r="M31" i="2"/>
  <c r="L30" i="2"/>
  <c r="K30" i="2"/>
  <c r="J30" i="2"/>
  <c r="I30" i="2"/>
  <c r="M30" i="2"/>
  <c r="L29" i="2"/>
  <c r="K29" i="2"/>
  <c r="J29" i="2"/>
  <c r="I29" i="2"/>
  <c r="M29" i="2"/>
  <c r="L28" i="2"/>
  <c r="K28" i="2"/>
  <c r="J28" i="2"/>
  <c r="I28" i="2"/>
  <c r="M28" i="2"/>
  <c r="L27" i="2"/>
  <c r="K27" i="2"/>
  <c r="J27" i="2"/>
  <c r="I27" i="2"/>
  <c r="M27" i="2"/>
  <c r="L26" i="2"/>
  <c r="K26" i="2"/>
  <c r="J26" i="2"/>
  <c r="I26" i="2"/>
  <c r="M26" i="2"/>
  <c r="L25" i="2"/>
  <c r="K25" i="2"/>
  <c r="J25" i="2"/>
  <c r="I25" i="2"/>
  <c r="M25" i="2"/>
  <c r="L24" i="2"/>
  <c r="K24" i="2"/>
  <c r="J24" i="2"/>
  <c r="I24" i="2"/>
  <c r="M24" i="2"/>
  <c r="M23" i="2"/>
  <c r="L23" i="2"/>
  <c r="K23" i="2"/>
  <c r="J23" i="2"/>
  <c r="I23" i="2"/>
  <c r="L20" i="2"/>
  <c r="K20" i="2"/>
  <c r="J20" i="2"/>
  <c r="I20" i="2"/>
  <c r="M20" i="2"/>
  <c r="L19" i="2"/>
  <c r="K19" i="2"/>
  <c r="J19" i="2"/>
  <c r="I19" i="2"/>
  <c r="M19" i="2"/>
  <c r="L18" i="2"/>
  <c r="K18" i="2"/>
  <c r="J18" i="2"/>
  <c r="I18" i="2"/>
  <c r="M18" i="2"/>
  <c r="L17" i="2"/>
  <c r="K17" i="2"/>
  <c r="J17" i="2"/>
  <c r="I17" i="2"/>
  <c r="M17" i="2"/>
  <c r="L16" i="2"/>
  <c r="K16" i="2"/>
  <c r="J16" i="2"/>
  <c r="I16" i="2"/>
  <c r="M16" i="2"/>
  <c r="L15" i="2"/>
  <c r="K15" i="2"/>
  <c r="J15" i="2"/>
  <c r="I15" i="2"/>
  <c r="M15" i="2"/>
  <c r="L14" i="2"/>
  <c r="K14" i="2"/>
  <c r="J14" i="2"/>
  <c r="I14" i="2"/>
  <c r="M14" i="2"/>
  <c r="L13" i="2"/>
  <c r="K13" i="2"/>
  <c r="J13" i="2"/>
  <c r="I13" i="2"/>
  <c r="M13" i="2"/>
  <c r="L12" i="2"/>
  <c r="K12" i="2"/>
  <c r="J12" i="2"/>
  <c r="I12" i="2"/>
  <c r="M12" i="2"/>
  <c r="L11" i="2"/>
  <c r="K11" i="2"/>
  <c r="J11" i="2"/>
  <c r="I11" i="2"/>
  <c r="M11" i="2"/>
  <c r="L10" i="2"/>
  <c r="K10" i="2"/>
  <c r="J10" i="2"/>
  <c r="I10" i="2"/>
  <c r="M10" i="2"/>
  <c r="L9" i="2"/>
  <c r="K9" i="2"/>
  <c r="J9" i="2"/>
  <c r="I9" i="2"/>
  <c r="M9" i="2"/>
  <c r="L8" i="2"/>
  <c r="K8" i="2"/>
  <c r="J8" i="2"/>
  <c r="I8" i="2"/>
  <c r="M8" i="2"/>
  <c r="L7" i="2"/>
  <c r="K7" i="2"/>
  <c r="J7" i="2"/>
  <c r="I7" i="2"/>
  <c r="M7" i="2"/>
  <c r="L6" i="2"/>
  <c r="K6" i="2"/>
  <c r="J6" i="2"/>
  <c r="I6" i="2"/>
  <c r="M6" i="2"/>
  <c r="L5" i="2"/>
  <c r="K5" i="2"/>
  <c r="J5" i="2"/>
  <c r="I5" i="2"/>
  <c r="M5" i="2"/>
  <c r="M4" i="2"/>
  <c r="L4" i="2"/>
  <c r="K4" i="2"/>
  <c r="J4" i="2"/>
  <c r="I4" i="2"/>
  <c r="R1" i="9" l="1"/>
  <c r="AA8" i="9" s="1"/>
  <c r="K1" i="13"/>
  <c r="K1" i="17"/>
  <c r="AA9" i="9" l="1"/>
  <c r="Y27" i="9" s="1"/>
  <c r="Z27" i="9" s="1"/>
  <c r="L27" i="9"/>
  <c r="R27" i="9" s="1"/>
  <c r="S27" i="9" s="1"/>
  <c r="Z8" i="9"/>
  <c r="P27" i="9" l="1"/>
  <c r="Z9" i="9"/>
  <c r="O27" i="9"/>
  <c r="Q27" i="9" s="1"/>
  <c r="Z10" i="9" l="1"/>
</calcChain>
</file>

<file path=xl/connections.xml><?xml version="1.0" encoding="utf-8"?>
<connections xmlns="http://schemas.openxmlformats.org/spreadsheetml/2006/main">
  <connection id="1" name="LinkedTable_Table4" type="102" refreshedVersion="5" minRefreshableVersion="5">
    <extLst>
      <ext xmlns:x15="http://schemas.microsoft.com/office/spreadsheetml/2010/11/main" uri="{DE250136-89BD-433C-8126-D09CA5730AF9}">
        <x15:connection id="Table4-673700f7-2b52-45fc-8fdc-a96c3fcd1a89">
          <x15:rangePr sourceName="_xlcn.LinkedTable_Table4"/>
        </x15:connection>
      </ext>
    </extLst>
  </connection>
  <connection id="2" name="Query - Activities" description="Connection to the 'Activities' query in the workbook." type="100" refreshedVersion="6" minRefreshableVersion="5" saveData="1">
    <extLst>
      <ext xmlns:x15="http://schemas.microsoft.com/office/spreadsheetml/2010/11/main" uri="{DE250136-89BD-433C-8126-D09CA5730AF9}">
        <x15:connection id="d52e9ec0-3a66-4e5e-be49-cf8abf8d514c">
          <x15:oledbPr connection="provider=Microsoft.Mashup.OleDb.1;data source=$EmbeddedMashup(9301e0e9-90a2-4f77-b747-9044a5025096)$;location=Activities;extended properties=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Is6apmsAQAAewMAABMAHABGb3JtdWxhcy9TZWN0aW9uMS5tIKIYACigFAAAAAAAAAAAAAAAAAAAAAAAAAAAAIVSXWvbQBB8N+Q/LAoBqSgCQ2lLQx4c2aEpqesil0LrPKyljXzNac/cnYJNyH/vnq3EKXaIXk67Mzc3++Go9MowFNuzf3bUO+q5BVqqYCCpe+UVOTgHTb4H8hWmtSVJYrQqSWe/jL2bG3MXXypNWW7YE3sXR18/zyYamRXXMOJaMZGV/2xMfjZEj/ANGWtqhA1TiyoQZ/1P/Y9QBbQxFeldvA1f+AnJOTrKVtpB3C4lpioJ0SpKUuBW6xS8bSlJN66Po4k1jRESfCGsyLpISpjiXEx3SJePtwWm8KfLD7QuStRo3XkQvHlWzBfItQhO10vaqUkx7G6NbXKj24YD6OIDz6cPD1FX0BquhpHYFSp4WvnHFF5gY2xoD43fJRfXIKJ/ZW5QeLT+iRNacYBzKS12iz2SPNOifkWhA1+/unV4ArlplrIgFJ8kQpuQNJC9jDcL5T+baauaQgumxotqbpyPB6NhuHHF/sP7w+RrnBsLP1nJVi3e4I4N6zfoYaVOL77/gKJtGrTrvc5uCEPlSrXUsrVPOPJ6B8uMq/2ZbKDfhv9HHpOe4kMbc/YPUEsBAi0AFAACAAgA2Ew7UHJQyTqrAAAA+gAAABIAAAAAAAAAAAAAAAAAAAAAAENvbmZpZy9QYWNrYWdlLnhtbFBLAQItABQAAgAIANhMO1APyumrpAAAAOkAAAATAAAAAAAAAAAAAAAAAPcAAABbQ29udGVudF9UeXBlc10ueG1sUEsBAi0AFAACAAgA2Ew7UIs6apmsAQAAewMAABMAAAAAAAAAAAAAAAAA6AEAAEZvcm11bGFzL1NlY3Rpb24xLm1QSwUGAAAAAAMAAwDCAAAA4QMAAAAA">
            <x15:dbTables>
              <x15:dbTable name="Activities"/>
            </x15:dbTables>
          </x15:oledbPr>
        </x15:connection>
      </ext>
    </extLst>
  </connection>
  <connection id="3" name="Query - ActivityCodes" description="Connection to the 'ActivityCodes' query in the workbook." type="100" refreshedVersion="6" minRefreshableVersion="5">
    <extLst>
      <ext xmlns:x15="http://schemas.microsoft.com/office/spreadsheetml/2010/11/main" uri="{DE250136-89BD-433C-8126-D09CA5730AF9}">
        <x15:connection id="d7009156-ca7e-4563-9cfa-b0f94c940bbf">
          <x15:oledbPr connection="provider=Microsoft.Mashup.OleDb.1;data source=$EmbeddedMashup(9301e0e9-90a2-4f77-b747-9044a5025096)$;location=ActivityCodes;extended properties=&quot;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IBogKxjAQAApgIAABMAHABGb3JtdWxhcy9TZWN0aW9uMS5tIKIYACigFAAAAAAAAAAAAAAAAAAAAAAAAAAAAHVRTU/CQBC9k/Q/TNZLm1QSThoJBwSMaERMSUwEYpZ2LBv2g+xuDYTw351KA6K1l+3Me/vmvVmHqRdGQ3I4W+2gETTcklvMoEutT+G3PZOhgw5I9EED6EtMYVOkzmCTomy+GrtaGLMK74TEZs9oj9q7kD3czMaSay10DgOdC41o6b85Qj/rc8/hiWueoyI2TCwXJXHWum5dQVaiisbKU30oK0+CDJXNBXfY3EgHYbGmGrOorDYsikEXUsbgbYFRfLB9luc9WSJ6ynAIs5sOPaoOO+Ow+FHorMO+qWy+n5au55XaBRtbowzNhHvkGVrHSG3CF7SDCqn6Yc3gGKYVqStlknLJreuUZufRUb+35Don+cl2jSdt2pR2H8aqnpGF0iXowhoz8W53TAPDPqNdEBU8bvw+hh/YiCv8g5Zrv7x9foGkUIrbbT2hL1wq1pJeth4nr9k/0Jv5dWkfBQ2ha7O3vwBQSwECLQAUAAIACADYTDtQclDJOqsAAAD6AAAAEgAAAAAAAAAAAAAAAAAAAAAAQ29uZmlnL1BhY2thZ2UueG1sUEsBAi0AFAACAAgA2Ew7UA/K6aukAAAA6QAAABMAAAAAAAAAAAAAAAAA9wAAAFtDb250ZW50X1R5cGVzXS54bWxQSwECLQAUAAIACADYTDtQgGiArGMBAACmAgAAEwAAAAAAAAAAAAAAAADoAQAARm9ybXVsYXMvU2VjdGlvbjEubVBLBQYAAAAAAwADAMIAAACYAwAAAAA=&quot;">
            <x15:dbTables>
              <x15:dbTable name="ActivityCodes"/>
            </x15:dbTables>
          </x15:oledbPr>
        </x15:connection>
      </ext>
    </extLst>
  </connection>
  <connection id="4" name="Query - IndvBudgetManHrs" description="Connection to the 'IndvBudgetManHrs' query in the workbook." type="100" refreshedVersion="5" minRefreshableVersion="5">
    <extLst>
      <ext xmlns:x15="http://schemas.microsoft.com/office/spreadsheetml/2010/11/main" uri="{DE250136-89BD-433C-8126-D09CA5730AF9}">
        <x15:connection id="3ac96357-c613-46be-8427-5303c0ae2dc1">
          <x15:oledbPr connection="provider=Microsoft.Mashup.OleDb.1;data source=$EmbeddedMashup(9301e0e9-90a2-4f77-b747-9044a5025096)$;location=IndvBudgetManHrs;extended properties=&quot;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H7fFyhcAQAAXQIAABMAHABGb3JtdWxhcy9TZWN0aW9uMS5tIKIYACigFAAAAAAAAAAAAAAAAAAAAAAAAAAAAG1RwWrCQBC9C/7DsL0kEAJCaUslB6sW09JSqqUHlbKaaVzczMruRhTx3zsxoYK4l90383jvzazDpVeGYFzfnW671W65lbSYQUrZ9qnMcvRvkkbWQQIafbsFfMamtEvkynC3RB1/G7teGLMOnpXGuG/II3kXiJfH2YeWRIpyGFKuCNHyO35HPxtIL4GVZY4Fs2FipaqIs85D5x6yqluYDPUZ17DHSbfKK3Sn4kI6jHfaQVBuGGMWVmgnwgio1DoCb0sMozr25Ug/4xWi5zHqeQ7T1GORiEuaiF4VZYk4scX8OK2yzxvNG/FhTWHYGUYoM2Q6C07kgjfRdJp6cN0+gmnD62k9XkotrUuq1PPw36K/kpSzw2S/wbM8r4zcr7FF3+iyoKrpgit5osNBNGvbQzoQvBSmgsedP0ZwEJ/o6v+80qvzstgXKf7SVciMlPzdbVzZHY9hu6XoaszuH1BLAQItABQAAgAIANhMO1ByUMk6qwAAAPoAAAASAAAAAAAAAAAAAAAAAAAAAABDb25maWcvUGFja2FnZS54bWxQSwECLQAUAAIACADYTDtQD8rpq6QAAADpAAAAEwAAAAAAAAAAAAAAAAD3AAAAW0NvbnRlbnRfVHlwZXNdLnhtbFBLAQItABQAAgAIANhMO1B+3xcoXAEAAF0CAAATAAAAAAAAAAAAAAAAAOgBAABGb3JtdWxhcy9TZWN0aW9uMS5tUEsFBgAAAAADAAMAwgAAAJEDAAAAAA==&quot;">
            <x15:dbTables>
              <x15:dbTable name="IndvBudgetManHrs"/>
            </x15:dbTables>
          </x15:oledbPr>
        </x15:connection>
      </ext>
    </extLst>
  </connection>
  <connection id="5" name="Query - MonthDates" description="Connection to the 'MonthDates' query in the workbook." type="100" refreshedVersion="5" minRefreshableVersion="5">
    <extLst>
      <ext xmlns:x15="http://schemas.microsoft.com/office/spreadsheetml/2010/11/main" uri="{DE250136-89BD-433C-8126-D09CA5730AF9}">
        <x15:connection id="2293fbf9-276a-421e-943d-79aa08760f75">
          <x15:oledbPr connection="provider=Microsoft.Mashup.OleDb.1;data source=$EmbeddedMashup(9301e0e9-90a2-4f77-b747-9044a5025096)$;location=MonthDates;extended properties=&quot;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D7ZqLJ3AQAAhgMAABMAHABGb3JtdWxhcy9TZWN0aW9uMS5tIKIYACigFAAAAAAAAAAAAAAAAAAAAAAAAAAAAJWQUWsaQRSF3wX/w2X6ssJkYSE0oeKDNWlq2wRBIQ8qYXRv3cHZOzIzmxrE/547XYkYTEz2ZffeOXu+c8bjPGhLMKzfWbvZaDZ8oRzmcGspFFcqoIcOGAzNBvAztJWbI2+u13M06b11y5m1y+SHNpj2+Bek4BPx69tkYBSRpgVc00ITouPv9A7DhD0V3CpSCyxZDSOndBROssvsAvJ4WtoczX6uxy5nfNRBc6C4nCmP6dp4SKoVz5i34rQWLQlUGSMhuApbso69L/MwLBADF6ibbMb9gGVH7AVC/taUd8R/nZhuxzHvdOfzRQycLS3T4CeqHJ0XbDVSM26/O9ntk9dICeOdomvMcK6Mcr4TM05bL+a9QtGCvUdPK9wb8wWR/2td2bOmKike+uRIErnZ1D36V0JCn8LX8zSKtxI2BwUh8DZeIm63x+HwT4cC/liOeTrIQWpmvQ2TIJDObr6L49TsU6iDjPId6umKnwNnHy3ZbGg6jW4/A1BLAQItABQAAgAIANhMO1ByUMk6qwAAAPoAAAASAAAAAAAAAAAAAAAAAAAAAABDb25maWcvUGFja2FnZS54bWxQSwECLQAUAAIACADYTDtQD8rpq6QAAADpAAAAEwAAAAAAAAAAAAAAAAD3AAAAW0NvbnRlbnRfVHlwZXNdLnhtbFBLAQItABQAAgAIANhMO1A+2aiydwEAAIYDAAATAAAAAAAAAAAAAAAAAOgBAABGb3JtdWxhcy9TZWN0aW9uMS5tUEsFBgAAAAADAAMAwgAAAKwDAAAAAA==&quot;">
            <x15:dbTables>
              <x15:dbTable name="MonthDates"/>
            </x15:dbTables>
          </x15:oledbPr>
        </x15:connection>
      </ext>
    </extLst>
  </connection>
  <connection id="6" name="Query - MonthDisCostP" description="Connection to the 'MonthDisCostP' query in the workbook." type="100" refreshedVersion="5" minRefreshableVersion="5">
    <extLst>
      <ext xmlns:x15="http://schemas.microsoft.com/office/spreadsheetml/2010/11/main" uri="{DE250136-89BD-433C-8126-D09CA5730AF9}">
        <x15:connection id="94bb607c-e29f-4905-83be-3a6e9ef55855">
          <x15:oledbPr connection="provider=Microsoft.Mashup.OleDb.1;data source=$EmbeddedMashup(9301e0e9-90a2-4f77-b747-9044a5025096)$;location=MonthDisCostP;extended properties=&quot;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KDtMMB7AQAAxQIAABMAHABGb3JtdWxhcy9TZWN0aW9uMS5tIKIYACigFAAAAAAAAAAAAAAAAAAAAAAAAAAAAHVSUWvCMBB+F/wPR8aghVIQxjYmPmy6MTc2BAUfVEa0txpML5KkQxH/+y62m8hcX9K7+/Ldd9/F4cIrQzCszla72Wg23FJazODNkF/2lOsa5wfQAY2+2QD+hqa0C+TM42aBOh0bu5obs4qelMa0y7eQvIvEy910oCWRohweKVeEaPk/fUc/7Ukv4U2SzLFgNIysVAE4bd22biAL1cJkqI9xFd6zzC/lFbpDci4dphvtICrXHGMWh2gj4gSo1DoBb0uMk0r2yTwfwyWi5xmqYXaTvseiI04wInlVlHXEASpm+0lQPavZLsTAmsJwT3hGmaF1gtlGcs4e1JU6H51pnMCkBt1rPVxILa3rBLGz+Je/u5SUM/1ou8YjNztF7tPYomt0WVAouuiMmGS3E7VbW+j3BHvBUPC48fsEdtWkVaFP/voqDUzHit4edofZJQMGyBaR52X9hwqj/WX66T9GXDGULfBWzcvw0v5hfSiznNfyl24fNxuKzlrT/gZQSwECLQAUAAIACADYTDtQclDJOqsAAAD6AAAAEgAAAAAAAAAAAAAAAAAAAAAAQ29uZmlnL1BhY2thZ2UueG1sUEsBAi0AFAACAAgA2Ew7UA/K6aukAAAA6QAAABMAAAAAAAAAAAAAAAAA9wAAAFtDb250ZW50X1R5cGVzXS54bWxQSwECLQAUAAIACADYTDtQoO0wwHsBAADFAgAAEwAAAAAAAAAAAAAAAADoAQAARm9ybXVsYXMvU2VjdGlvbjEubVBLBQYAAAAAAwADAMIAAACwAwAAAAA=&quot;">
            <x15:dbTables>
              <x15:dbTable name="MonthDisCostP"/>
            </x15:dbTables>
          </x15:oledbPr>
        </x15:connection>
      </ext>
    </extLst>
  </connection>
  <connection id="7" name="Query - MonthDisHrsP" description="Connection to the 'MonthDisHrsP' query in the workbook." type="100" refreshedVersion="5" minRefreshableVersion="5">
    <extLst>
      <ext xmlns:x15="http://schemas.microsoft.com/office/spreadsheetml/2010/11/main" uri="{DE250136-89BD-433C-8126-D09CA5730AF9}">
        <x15:connection id="4ff4a973-2c13-465f-aa1e-7df02b112177">
          <x15:oledbPr connection="provider=Microsoft.Mashup.OleDb.1;data source=$EmbeddedMashup(9301e0e9-90a2-4f77-b747-9044a5025096)$;location=MonthDisHrsP;extended properties=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M7bwyxkAQAAcwIAABMAHABGb3JtdWxhcy9TZWN0aW9uMS5tIKIYACigFAAAAAAAAAAAAAAAAAAAAAAAAAAAAG1R0WrCQBB8F/yH5UohgRAQSlsqeRC1aEuLoNAHlXIm23h42ZO7S1HEf+/GhCroveR2ZzI7O+cw9coQTOtvp9tutVtuLS1m8GHIrwfKjaybQAIafbsFfKamtClyZ7hLUcdfxm5WxmyCV6Ux7vNPSN4F4u1lMdGSSFEOQ8oVIVq+x5/oFwPpJXxIkjkWzIaZlaoiLjrPnSfIKrQwGepzXZc9dvmrvEJ3aq6kw3inHQTllmvMwqraiTACKrWOwNsSw6i2fbnO93SN6HmFepfDfOyxSMQlRUTvirJEnJhieZxXnpeN1p2YWFMYnggjlBlaJ1hsJlecQIM0/eB6bATzhtPTeppKLa1LKqfL8F++v5aUs/psv8WzNMdE7sfYom90WVAFuuCGl+hwEE1UexgPBAfBVPC488cIDvWeNTAm//gQV0pnRO9PD4fZPRMmyAGR55e6YkFDg1E181LqGLZbim4u0/0DUEsBAi0AFAACAAgA2Ew7UHJQyTqrAAAA+gAAABIAAAAAAAAAAAAAAAAAAAAAAENvbmZpZy9QYWNrYWdlLnhtbFBLAQItABQAAgAIANhMO1APyumrpAAAAOkAAAATAAAAAAAAAAAAAAAAAPcAAABbQ29udGVudF9UeXBlc10ueG1sUEsBAi0AFAACAAgA2Ew7UM7bwyxkAQAAcwIAABMAAAAAAAAAAAAAAAAA6AEAAEZvcm11bGFzL1NlY3Rpb24xLm1QSwUGAAAAAAMAAwDCAAAAmQMAAAAA">
            <x15:dbTables>
              <x15:dbTable name="MonthDisHrsP"/>
            </x15:dbTables>
          </x15:oledbPr>
        </x15:connection>
      </ext>
    </extLst>
  </connection>
  <connection id="8" name="Query - MonthyIndvDisHrs" description="Connection to the 'MonthyIndvDisHrs' query in the workbook." type="100" refreshedVersion="5" minRefreshableVersion="5">
    <extLst>
      <ext xmlns:x15="http://schemas.microsoft.com/office/spreadsheetml/2010/11/main" uri="{DE250136-89BD-433C-8126-D09CA5730AF9}">
        <x15:connection id="2598822e-a0dd-4f6f-887d-eed49bb85e59">
          <x15:oledbPr connection="provider=Microsoft.Mashup.OleDb.1;data source=$EmbeddedMashup(9301e0e9-90a2-4f77-b747-9044a5025096)$;location=MonthyIndvDisHrs;extended properties=&quot;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L4teyNcAQAAbwIAABMAHABGb3JtdWxhcy9TZWN0aW9uMS5tIKIYACigFAAAAAAAAAAAAAAAAAAAAAAAAAAAAHVQXWvCMBR9F/wPl4xBC6UwGHuY9EHaDcsYiHXswcqI7Z1W06QkqVOK/31XW6aIy0vIPTfny2BmCyUhae+HQb/X75kV15jDu5J2tY9lvo0KM9IGAhBo+z2gk6haZ0iTl12Gwv9UerNQauO8FgL9kD6itMZh4XP6YVCbdM1/eO5zUaQRmo1VVTrWak2iMMFKaZsOSX9b2AIN5NzyBTfo74QBp67ojbl7fO2Y64GshfDA6hpdrzVzbfQrWSFaMte6bGaxxTJg12vMeytkHrDTNpsfZhEJzzvOO0YGS0XKMEKeUwZGhFO+oHwd0s2d2/IezLq9oRBJxgXXJji6nrt/EuGKyyUpTPcVnumnmkvzrXQZKlGX8gga54Yfr2lYV9se4ohRKbQKFnf24EHT5m2BWNqnR//IdIHcEzBGKkhavsQzOkFz6u0/SkFqFBbIZ45wKvJS4OD2e4W8GXHwC1BLAQItABQAAgAIANhMO1ByUMk6qwAAAPoAAAASAAAAAAAAAAAAAAAAAAAAAABDb25maWcvUGFja2FnZS54bWxQSwECLQAUAAIACADYTDtQD8rpq6QAAADpAAAAEwAAAAAAAAAAAAAAAAD3AAAAW0NvbnRlbnRfVHlwZXNdLnhtbFBLAQItABQAAgAIANhMO1C+LXsjXAEAAG8CAAATAAAAAAAAAAAAAAAAAOgBAABGb3JtdWxhcy9TZWN0aW9uMS5tUEsFBgAAAAADAAMAwgAAAJEDAAAAAA==&quot;">
            <x15:dbTables>
              <x15:dbTable name="MonthyIndvDisHrs"/>
            </x15:dbTables>
          </x15:oledbPr>
        </x15:connection>
      </ext>
    </extLst>
  </connection>
  <connection id="9" name="Query - MonthyIndvEarnedHrs" description="Connection to the 'MonthyIndvEarnedHrs' query in the workbook." type="100" refreshedVersion="5" minRefreshableVersion="5">
    <extLst>
      <ext xmlns:x15="http://schemas.microsoft.com/office/spreadsheetml/2010/11/main" uri="{DE250136-89BD-433C-8126-D09CA5730AF9}">
        <x15:connection id="e758923d-8ebf-42e8-ba6f-d8fd3dd66e1d">
          <x15:oledbPr connection="provider=Microsoft.Mashup.OleDb.1;data source=$EmbeddedMashup(9301e0e9-90a2-4f77-b747-9044a5025096)$;location=MonthyIndvEarnedHrs;extended properties=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P/1smi4AQAA3QMAABMAHABGb3JtdWxhcy9TZWN0aW9uMS5tIKIYACigFAAAAAAAAAAAAAAAAAAAAAAAAAAAAHVSW2viQBR+F/wPh1kWEghhXUp32+JD0ZZKKRR16YORZcyc1dTJTJiZWEX873tyaRMk5mWY71y+y8Ri7BKtYFadg7t+r9+zG25QwItWbnOYKLF74EaheDIWhiDR9XtA30znJkZCHvYxyvBNm+1K6633mEgMRzSLylmPjW6jPxaNjd75Bxchl0k0Rrt1OotejX4nXphipo2L7knCLnEJWhDc8RW3GO6lBS/P6I7CL2575gegcikDcCZHP6jEdGj9O9sgOtJXCT0uJg7TIevoZMFzosSQlQNseVqMiX5Zb/7GSGaqiR+ekAtywmjnnK/IZV2pce+iiAAWdeu9lLOYS27ssJC/9L9YRhuu1kQyP2TYMMwNV/afNulIyzxVRdF6HZKC45HV+R1gMmaUDrWCw707BXAsBtYGra1qE+Wur8JiWVn8HPwe6zSj90VqeUXKTDm+xqZviraMsmN/aV0SNZkHEi0QymDPqSob15/zXB1a8K9u+Hc3fNMND35cwAcX8J/n+KM2lEjOZeWgMXpqXmuKqd5R/tWO1i9RFWrYO3vWoB1Ay3TLaMtc21DbRCP85Pd7ibqk6e4/UEsBAi0AFAACAAgA2Ew7UHJQyTqrAAAA+gAAABIAAAAAAAAAAAAAAAAAAAAAAENvbmZpZy9QYWNrYWdlLnhtbFBLAQItABQAAgAIANhMO1APyumrpAAAAOkAAAATAAAAAAAAAAAAAAAAAPcAAABbQ29udGVudF9UeXBlc10ueG1sUEsBAi0AFAACAAgA2Ew7UP/1smi4AQAA3QMAABMAAAAAAAAAAAAAAAAA6AEAAEZvcm11bGFzL1NlY3Rpb24xLm1QSwUGAAAAAAMAAwDCAAAA7QMAAAAA">
            <x15:dbTables>
              <x15:dbTable name="MonthyIndvEarnedHrs"/>
            </x15:dbTables>
          </x15:oledbPr>
        </x15:connection>
      </ext>
    </extLst>
  </connection>
  <connection id="10" name="Query - ProgressSheet" description="Connection to the 'ProgressSheet' query in the workbook." type="100" refreshedVersion="5" minRefreshableVersion="5">
    <extLst>
      <ext xmlns:x15="http://schemas.microsoft.com/office/spreadsheetml/2010/11/main" uri="{DE250136-89BD-433C-8126-D09CA5730AF9}">
        <x15:connection id="e2164f35-d831-4e15-ba0b-9945c2b83d7c">
          <x15:oledbPr connection="provider=Microsoft.Mashup.OleDb.1;data source=$EmbeddedMashup(9301e0e9-90a2-4f77-b747-9044a5025096)$;location=ProgressSheet;extended properties=&quot;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ILOleW9AQAAtAMAABMAHABGb3JtdWxhcy9TZWN0aW9uMS5tIKIYACigFAAAAAAAAAAAAAAAAAAAAAAAAAAAAI2ST2vbQBDF7wZ/h0GlIIEQpC09JPiQyAkxpW0SueRgmTC2JpHi/SN2V6mN8XfPyJIdu3ZKdFl2309v3s6spakrtIKkWU/Oup1ux+ZoKIMbo58MWZvkRA56IMh1O8BfoiszJT65nE9JRPfazCZaz/yrQlAUa+VIOet78Wn6x5Kx6TP+xSxCUaR9sjOny5Stn7ki3FGpjUvPufhL4QqykKHDCVqK5sKCX5W8pyyod3MvCEFVQoTgTEVB2ITZS/mwydpEXI4GjmTP22O88Eehsp7XbMarUZ9Ljlu3TzUrNdeEa8KM03vsNsQJ36xV2nP/SOEQRi10LkQyRYHG9uqw42DrH+eonth+uCjpzXtoUNlHbWSsRSVVLVr/SJhwufTabi1g0Pe4F4yCo7lbhbD07okG/RuzDsbiQLnv36Laba3+5Nnkta7fAbbWv1DSxhzVYl/8DLGWJT+HLaIqOSGzoSoUkDg0DjjObMPUk9wlrgpV2Py/SGOyTv0B5MsBc4lGURZr6w6v2mhwbY604eL3LSSVlGgWBx1uBnTydf+v1duA70jqF3ZuwJ330wjtsf/PSwh3nFdBt1Oo9/zOXgFQSwECLQAUAAIACADYTDtQclDJOqsAAAD6AAAAEgAAAAAAAAAAAAAAAAAAAAAAQ29uZmlnL1BhY2thZ2UueG1sUEsBAi0AFAACAAgA2Ew7UA/K6aukAAAA6QAAABMAAAAAAAAAAAAAAAAA9wAAAFtDb250ZW50X1R5cGVzXS54bWxQSwECLQAUAAIACADYTDtQgs6V5b0BAAC0AwAAEwAAAAAAAAAAAAAAAADoAQAARm9ybXVsYXMvU2VjdGlvbjEubVBLBQYAAAAAAwADAMIAAADyAwAAAAA=&quot;">
            <x15:dbTables>
              <x15:dbTable name="ProgressSheet"/>
            </x15:dbTables>
          </x15:oledbPr>
        </x15:connection>
      </ext>
    </extLst>
  </connection>
  <connection id="11" name="Query - ResourceIDs" description="Connection to the 'ResourceIDs' query in the workbook." type="100" refreshedVersion="6" minRefreshableVersion="5">
    <extLst>
      <ext xmlns:x15="http://schemas.microsoft.com/office/spreadsheetml/2010/11/main" uri="{DE250136-89BD-433C-8126-D09CA5730AF9}">
        <x15:connection id="424c2b0f-8c72-47ea-ba45-17bbf11ab5f4">
          <x15:oledbPr connection="provider=Microsoft.Mashup.OleDb.1;data source=$EmbeddedMashup(9301e0e9-90a2-4f77-b747-9044a5025096)$;location=ResourceIDs;extended properties=&quot;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OG0CmxcAQAAYgIAABMAHABGb3JtdWxhcy9TZWN0aW9uMS5tIKIYACigFAAAAAAAAAAAAAAAAAAAAAAAAAAAAHVQXWvCMBR9L/Q/hOylhVIQxjYmfRB1zI0NWYU9qJTYXttgeuOSdHRI//tSW6agy0tyPjj33GhIDZdI4u4eDF3HdXTBFGTkA7SsVAqziSYREWBch9gTH0nLTOsURPgp1W4j5c574gLCsUQDaLRHXx5Xc8EQOeZkijlHAGXf4TuY1YQZRt4YshxK6yYLxXhrXA0eBvcka9VSZiBOuIMjW/KbGw76SG6YhrAWmnjV3mLI/BbV1A8IVkIExKgK/KCrfbZNEhcAxm7QrXJYzgyUET1z0OCVYxbRo5Gum2XbeN0n3dC5kqW088gzsAyUpjZrwTZ2/17pee9iaECWvWUkRJwywZSO2ppr/y99XDDMbfjiZw+nZPtHqLdSlWMpqhJbUXtXqgSHA1VapYkupDIJshKo/QlrJwZq0wSk1/9XWupCyWCbfJmfZA8qKZSVZ2jubsO2R9P4rsPxav/hL1BLAQItABQAAgAIANhMO1ByUMk6qwAAAPoAAAASAAAAAAAAAAAAAAAAAAAAAABDb25maWcvUGFja2FnZS54bWxQSwECLQAUAAIACADYTDtQD8rpq6QAAADpAAAAEwAAAAAAAAAAAAAAAAD3AAAAW0NvbnRlbnRfVHlwZXNdLnhtbFBLAQItABQAAgAIANhMO1DhtApsXAEAAGICAAATAAAAAAAAAAAAAAAAAOgBAABGb3JtdWxhcy9TZWN0aW9uMS5tUEsFBgAAAAADAAMAwgAAAJEDAAAAAA==&quot;">
            <x15:dbTables>
              <x15:dbTable name="ResourceIDs"/>
            </x15:dbTables>
          </x15:oledbPr>
        </x15:connection>
      </ext>
    </extLst>
  </connection>
  <connection id="12" name="Query - WeekDates" description="Connection to the 'WeekDates' query in the workbook." type="100" refreshedVersion="5" minRefreshableVersion="5">
    <extLst>
      <ext xmlns:x15="http://schemas.microsoft.com/office/spreadsheetml/2010/11/main" uri="{DE250136-89BD-433C-8126-D09CA5730AF9}">
        <x15:connection id="ff8305d3-2534-408f-9b11-137a666372f8">
          <x15:oledbPr connection="provider=Microsoft.Mashup.OleDb.1;data source=$EmbeddedMashup(9301e0e9-90a2-4f77-b747-9044a5025096)$;location=WeekDates;extended properties=&quot;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NA3M4BXAQAASQIAABMAHABGb3JtdWxhcy9TZWN0aW9uMS5tIKIYACigFAAAAAAAAAAAAAAAAAAAAAAAAAAAAG1R0WrCMBR9F/oPl+ylhVIQxjYmfRB1zA1FqCBDZcT2rg2miSTp6Cj++xLb6TbMS3LvOZx7zo3G1DApIGnv/sDreT1dUIUZrBD3Y2pQQwwcjdcDexJZqRRtZ1KnyKOVVPudlHv/iXGMRlIYFEb75OVxs+BUCCZymIicCURl39EczcZqUphRQXMsLRuWijJH3PQf+veQObSUGfJL3ZZDa/GTGWYNueaOaoxqrsGvDrbGLHBVTYIQRMV5CEZVGISt7XOW96RANNZ/G6RZTw2WMTnjJHxlIovJiUa2x7Vzu+1UbshCyVLaWfCMNEOliVVa0p3N3iFd3/83MIR1RxhynqSUU6VjZ3AbnLVHBRW5lV5+HfCia7cj9IdU5UjyqhQO1P4VI2HTnFJMxySEqTB3t5HjHkNofqcDY5tufy0ysz9WwJyW+AMZrM0JekOq/kodA6/HxFW7g29QSwECLQAUAAIACADYTDtQclDJOqsAAAD6AAAAEgAAAAAAAAAAAAAAAAAAAAAAQ29uZmlnL1BhY2thZ2UueG1sUEsBAi0AFAACAAgA2Ew7UA/K6aukAAAA6QAAABMAAAAAAAAAAAAAAAAA9wAAAFtDb250ZW50X1R5cGVzXS54bWxQSwECLQAUAAIACADYTDtQ0DczgFcBAABJAgAAEwAAAAAAAAAAAAAAAADoAQAARm9ybXVsYXMvU2VjdGlvbjEubVBLBQYAAAAAAwADAMIAAACMAwAAAAA=&quot;">
            <x15:dbTables>
              <x15:dbTable name="WeekDates"/>
            </x15:dbTables>
          </x15:oledbPr>
        </x15:connection>
      </ext>
    </extLst>
  </connection>
  <connection id="13" name="Query - WeekDisCostP" description="Connection to the 'WeekDisCostP' query in the workbook." type="100" refreshedVersion="5" minRefreshableVersion="5">
    <extLst>
      <ext xmlns:x15="http://schemas.microsoft.com/office/spreadsheetml/2010/11/main" uri="{DE250136-89BD-433C-8126-D09CA5730AF9}">
        <x15:connection id="daa9c777-3909-4d5e-bdc1-22d2eb82a84e">
          <x15:oledbPr connection="provider=Microsoft.Mashup.OleDb.1;data source=$EmbeddedMashup(9301e0e9-90a2-4f77-b747-9044a5025096)$;location=WeekDisCostP;extended properties=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M1p6Ut5AQAAvAIAABMAHABGb3JtdWxhcy9TZWN0aW9uMS5tIKIYACigFAAAAAAAAAAAAAAAAAAAAAAAAAAAAHVSYUsCQRD9Lvgfho3gDo4DISoSP5gaWRSCQh9UYvWmc3FvNnb3QhH/e7PeZYV1X+5m3uPNvDfncOmVIRhX71a72Wg23EpazOAFcd1XrmecH0EHNPpmA/gZm9IukTuDzRJ1+mLsemHMOrpTGtOeIY/kXSQebmYjLYkU5TCgXBGi5e/0Gf2sL72EJ0kyx4LZMLFSBeKsdd26giyghclQf9dV2eUtP5RX6A7NhXSYbrSDqHznGrM4VBsRJ0Cl1gl4W2KcVGv/tPM6XiF6tlB52U2HHouO+EkRyaOirCMOTDHfT8PO81rrTIysKQxPhHuUGVonWGwiF5xAjdT96HRsAtOa09V6vJRaWtcJm87jo3xvJSln9cn2Hb+lOSZyb8YWPaPLggLooj92SXY7UUe1hWFfcBBMBY8bv09gd/BZ9YfkLy/SIHQEDkfD7JzREXI45PlKvyl6W5OCq1OVr9E1ld17qxZl+MH+Eb0ts5zvcSq3j5sNRX+m0v4EUEsBAi0AFAACAAgA2Ew7UHJQyTqrAAAA+gAAABIAAAAAAAAAAAAAAAAAAAAAAENvbmZpZy9QYWNrYWdlLnhtbFBLAQItABQAAgAIANhMO1APyumrpAAAAOkAAAATAAAAAAAAAAAAAAAAAPcAAABbQ29udGVudF9UeXBlc10ueG1sUEsBAi0AFAACAAgA2Ew7UM1p6Ut5AQAAvAIAABMAAAAAAAAAAAAAAAAA6AEAAEZvcm11bGFzL1NlY3Rpb24xLm1QSwUGAAAAAAMAAwDCAAAArgMAAAAA">
            <x15:dbTables>
              <x15:dbTable name="WeekDisCostP"/>
            </x15:dbTables>
          </x15:oledbPr>
        </x15:connection>
      </ext>
    </extLst>
  </connection>
  <connection id="14" name="Query - WeekDisHrsP" description="Connection to the 'WeekDisHrsP' query in the workbook." type="100" refreshedVersion="5" minRefreshableVersion="5">
    <extLst>
      <ext xmlns:x15="http://schemas.microsoft.com/office/spreadsheetml/2010/11/main" uri="{DE250136-89BD-433C-8126-D09CA5730AF9}">
        <x15:connection id="6e0c4912-f7f4-4975-8a72-a19f2bdee0f7">
          <x15:oledbPr connection="provider=Microsoft.Mashup.OleDb.1;data source=$EmbeddedMashup(9301e0e9-90a2-4f77-b747-9044a5025096)$;location=WeekDisHrsP;extended properties=&quot;UEsDBBQAAgAIANhMO1B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DYTDtQ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2Ew7ULgMPI1RAQAAMwIAABMAHABGb3JtdWxhcy9TZWN0aW9uMS5tIKIYACigFAAAAAAAAAAAAAAAAAAAAAAAAAAAAG1QXWvCMBR9L/Q/XDIGLZSCMLYx6YOoQzc2Cgo+qIzY3tVgeiNJOhTxvy/9YAozL8m599yTc67BzApFMGvvXt/3fM9sucYcFoi7kTATbVJIQKL1PXBnpiqdoauMDxnKeKH0bqPULngVEuOhIotkTcDeXlap5ESCChhTIQhRu3f8iXY14pbDBydeYOnYMNdc1MRV77n3BHndLVWO8oJbOHAmf4QVaJrihhuMD9JAUO0dxjys0YGFEVAlZQRWVxhGre2rNF+zLaJ1Cdoop+XUYpmwKwaL3gXlCWuIbH1e1o7XndIdS7UqlfsPJshz1IY5rTnfuPxdp6sH/z6NYNlRBlLOMi65Nkltcx3+qQ+3nAonPj/u8aLsdkTmW+lyqGRVUt00wQ0r0enUJGmWj/k9iyBFl5Ks23Zcj50jaCny2JEm9RxMyT4+tIxz6HuCbhrq/wJQSwECLQAUAAIACADYTDtQclDJOqsAAAD6AAAAEgAAAAAAAAAAAAAAAAAAAAAAQ29uZmlnL1BhY2thZ2UueG1sUEsBAi0AFAACAAgA2Ew7UA/K6aukAAAA6QAAABMAAAAAAAAAAAAAAAAA9wAAAFtDb250ZW50X1R5cGVzXS54bWxQSwECLQAUAAIACADYTDtQuAw8jVEBAAAzAgAAEwAAAAAAAAAAAAAAAADoAQAARm9ybXVsYXMvU2VjdGlvbjEubVBLBQYAAAAAAwADAMIAAACGAwAAAAA=&quot;">
            <x15:dbTables>
              <x15:dbTable name="WeekDisHrsP"/>
            </x15:dbTables>
          </x15:oledbPr>
        </x15:connection>
      </ext>
    </extLst>
  </connection>
  <connection id="15"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<sst xmlns="http://schemas.openxmlformats.org/spreadsheetml/2006/main" count="11206" uniqueCount="2747">
  <si>
    <t>A10890</t>
  </si>
  <si>
    <t>A10910</t>
  </si>
  <si>
    <t>A10950</t>
  </si>
  <si>
    <t>A10970</t>
  </si>
  <si>
    <t>A11210</t>
  </si>
  <si>
    <t>A11220</t>
  </si>
  <si>
    <t>A11230</t>
  </si>
  <si>
    <t>A11260</t>
  </si>
  <si>
    <t>A11270</t>
  </si>
  <si>
    <t>A11280</t>
  </si>
  <si>
    <t>A11400</t>
  </si>
  <si>
    <t>A11410</t>
  </si>
  <si>
    <t>A11440</t>
  </si>
  <si>
    <t>A11450</t>
  </si>
  <si>
    <t>A7100</t>
  </si>
  <si>
    <t>A7110</t>
  </si>
  <si>
    <t>A7120</t>
  </si>
  <si>
    <t>A7180</t>
  </si>
  <si>
    <t>A7190</t>
  </si>
  <si>
    <t>A7200</t>
  </si>
  <si>
    <t>A9670</t>
  </si>
  <si>
    <t>A9690</t>
  </si>
  <si>
    <t>A9700</t>
  </si>
  <si>
    <t>A9710</t>
  </si>
  <si>
    <t>A9720</t>
  </si>
  <si>
    <t>A9740</t>
  </si>
  <si>
    <t>A9750</t>
  </si>
  <si>
    <t>A9760</t>
  </si>
  <si>
    <t>A9790</t>
  </si>
  <si>
    <t>A9800</t>
  </si>
  <si>
    <t>A9810</t>
  </si>
  <si>
    <t>A9830</t>
  </si>
  <si>
    <t>A9840</t>
  </si>
  <si>
    <t>A9860</t>
  </si>
  <si>
    <t>ADCE-MALL-EL-2280</t>
  </si>
  <si>
    <t>ADCE-MALL-WS-2200</t>
  </si>
  <si>
    <t>C-EW-10370</t>
  </si>
  <si>
    <t>C-EW-10380</t>
  </si>
  <si>
    <t>C-EW-10390</t>
  </si>
  <si>
    <t>C-EW-10400</t>
  </si>
  <si>
    <t>C-EW-10410</t>
  </si>
  <si>
    <t>C-EW-10430</t>
  </si>
  <si>
    <t>C-EW-10440</t>
  </si>
  <si>
    <t>C-EW-10450</t>
  </si>
  <si>
    <t>C-EW-10460</t>
  </si>
  <si>
    <t>C-EW-10480</t>
  </si>
  <si>
    <t>C-EW-10490</t>
  </si>
  <si>
    <t>C-EW-10520</t>
  </si>
  <si>
    <t>C-EW-2420</t>
  </si>
  <si>
    <t>C-EW-2430</t>
  </si>
  <si>
    <t>C-FIN-ENVLP-9490</t>
  </si>
  <si>
    <t>C-FIN-ENVLP-9510</t>
  </si>
  <si>
    <t>C-FIN-ENVLP-9530</t>
  </si>
  <si>
    <t>C-FIN-ENVLP-9540</t>
  </si>
  <si>
    <t>C-FIN-ENVLP-9550</t>
  </si>
  <si>
    <t>C-FIN-ENVLP-9610</t>
  </si>
  <si>
    <t>C-FIN-ENVLP-9640</t>
  </si>
  <si>
    <t>C-FIN-ENVLP-9650</t>
  </si>
  <si>
    <t>C-FIN-ENVLP-9670</t>
  </si>
  <si>
    <t>C-FIN-ENVLP-9680</t>
  </si>
  <si>
    <t>C-FIN-ENVLP-9690</t>
  </si>
  <si>
    <t>C-FIN-ENVLP-9700</t>
  </si>
  <si>
    <t>C-FIN-ENVLP-9710</t>
  </si>
  <si>
    <t>C-FIN-ENVLP-9720</t>
  </si>
  <si>
    <t>C-FIN-ENVLP-9730</t>
  </si>
  <si>
    <t>C-FIN-ENVLP-9740</t>
  </si>
  <si>
    <t>C-SHRNG-DCE-C-2330</t>
  </si>
  <si>
    <t>C-SHRNG-DCE-C-2340</t>
  </si>
  <si>
    <t>C-SHRNG-DCE-C-2350</t>
  </si>
  <si>
    <t>C-SHRNG-DCE-C-2360</t>
  </si>
  <si>
    <t>C-SHRNG-DCE-C-2370</t>
  </si>
  <si>
    <t>C-SHRNG-DCE-C-2380</t>
  </si>
  <si>
    <t>PRL-MOB-1020</t>
  </si>
  <si>
    <t>PRL-MOB-1050</t>
  </si>
  <si>
    <t>PRL-MOB-1100</t>
  </si>
  <si>
    <t>PRL-MOB-SCW-1600</t>
  </si>
  <si>
    <t>PRL-MOB-SCW-2310</t>
  </si>
  <si>
    <t>PRL-MOB-SCW-2320</t>
  </si>
  <si>
    <t>PRL-MOB-SCW-2330</t>
  </si>
  <si>
    <t>PRL-RCR-6980</t>
  </si>
  <si>
    <t>T&amp;C-10000</t>
  </si>
  <si>
    <t>T&amp;C-10010</t>
  </si>
  <si>
    <t>T&amp;C-10020</t>
  </si>
  <si>
    <t>T&amp;C-10030</t>
  </si>
  <si>
    <t>T&amp;C-10040</t>
  </si>
  <si>
    <t>T&amp;C-10050</t>
  </si>
  <si>
    <t>T&amp;C-10060</t>
  </si>
  <si>
    <t>T&amp;C-10070</t>
  </si>
  <si>
    <t>T&amp;C-10080</t>
  </si>
  <si>
    <t>T&amp;C-10090</t>
  </si>
  <si>
    <t>T&amp;C-10110</t>
  </si>
  <si>
    <t>T&amp;C-10120</t>
  </si>
  <si>
    <t>T&amp;C-10130</t>
  </si>
  <si>
    <t>T&amp;C-9920</t>
  </si>
  <si>
    <t>T&amp;C-9930</t>
  </si>
  <si>
    <t>T&amp;C-9940</t>
  </si>
  <si>
    <t>T&amp;C-9950</t>
  </si>
  <si>
    <t>T&amp;C-9960</t>
  </si>
  <si>
    <t>T&amp;C-9970</t>
  </si>
  <si>
    <t>T&amp;C-9980</t>
  </si>
  <si>
    <t>T&amp;C-9990</t>
  </si>
  <si>
    <t>Z1-11460</t>
  </si>
  <si>
    <t>Z1-11470</t>
  </si>
  <si>
    <t>Z1-11480</t>
  </si>
  <si>
    <t>Z1-11490</t>
  </si>
  <si>
    <t>Z123-C-FIN-18110</t>
  </si>
  <si>
    <t>Z123-C-FIN-18120</t>
  </si>
  <si>
    <t>Z123-C-FIN-18130</t>
  </si>
  <si>
    <t>Z123-C-FIN-18160</t>
  </si>
  <si>
    <t>Z123-C-FIN-18170</t>
  </si>
  <si>
    <t>Z123-C-FIN-18180</t>
  </si>
  <si>
    <t>Z123-C-FIN-18190</t>
  </si>
  <si>
    <t>Z123-C-FIN-18200</t>
  </si>
  <si>
    <t>Z123-C-FIN-18210</t>
  </si>
  <si>
    <t>Z123-C-FIN-18220</t>
  </si>
  <si>
    <t>Z123-C-FIN-18310</t>
  </si>
  <si>
    <t>Z123-C-FIN-18320</t>
  </si>
  <si>
    <t>Z123-C-FIN-18330</t>
  </si>
  <si>
    <t>Z123-C-FIN-18340</t>
  </si>
  <si>
    <t>Z123-C-FIN-18350</t>
  </si>
  <si>
    <t>Z123-C-FIN-18360</t>
  </si>
  <si>
    <t>Z123-C-FIN-18370</t>
  </si>
  <si>
    <t>Z123-C-FIN-18390</t>
  </si>
  <si>
    <t>Z123-C-FIN-18400</t>
  </si>
  <si>
    <t>Z123-C-FIN-18410</t>
  </si>
  <si>
    <t>Z123-C-FIN-18420</t>
  </si>
  <si>
    <t>Z123-C-FIN-18430</t>
  </si>
  <si>
    <t>Z123-C-FIN-18440</t>
  </si>
  <si>
    <t>Z123-C-FIN-18450</t>
  </si>
  <si>
    <t>Z123-C-FIN-18460</t>
  </si>
  <si>
    <t>Z123-C-FIN-18470</t>
  </si>
  <si>
    <t>Z123-C-FIN-18480</t>
  </si>
  <si>
    <t>Z123-C-FIN-18490</t>
  </si>
  <si>
    <t>Z123-C-FIN-18500</t>
  </si>
  <si>
    <t>Z123-C-FIN-18510</t>
  </si>
  <si>
    <t>Z123-C-FIN-18520</t>
  </si>
  <si>
    <t>Z123-C-FIN-18530</t>
  </si>
  <si>
    <t>Z123-C-FIN-18550</t>
  </si>
  <si>
    <t>Z123-C-FIN-18560</t>
  </si>
  <si>
    <t>Z123-C-FIN-8540</t>
  </si>
  <si>
    <t>Z123-C-FIN-8550</t>
  </si>
  <si>
    <t>Z123-C-MEP-14740</t>
  </si>
  <si>
    <t>Z123-C-MEP-14750</t>
  </si>
  <si>
    <t>Z123-C-MEP-14760</t>
  </si>
  <si>
    <t>Z123-C-MEP-14770</t>
  </si>
  <si>
    <t>Z123-C-MEP-14780</t>
  </si>
  <si>
    <t>Z123-C-MEP-14790</t>
  </si>
  <si>
    <t>Z123-C-MEP-14800</t>
  </si>
  <si>
    <t>Z123-C-MEP-14810</t>
  </si>
  <si>
    <t>Z123-C-MEP-14820</t>
  </si>
  <si>
    <t>Z123-C-MEP-14830</t>
  </si>
  <si>
    <t>Z123-C-MEP-14840</t>
  </si>
  <si>
    <t>Z123-C-MEP-14850</t>
  </si>
  <si>
    <t>Z123-C-MEP-14860</t>
  </si>
  <si>
    <t>Z123-C-MEP-14870</t>
  </si>
  <si>
    <t>Z123-C-MEP-14880</t>
  </si>
  <si>
    <t>Z123-C-MEP-14900</t>
  </si>
  <si>
    <t>Z123-C-MEP-14910</t>
  </si>
  <si>
    <t>Z123-C-MEP-14920</t>
  </si>
  <si>
    <t>Z123-C-MEP-14930</t>
  </si>
  <si>
    <t>Z123-C-MEP-14940</t>
  </si>
  <si>
    <t>Z123-C-MEP-14950</t>
  </si>
  <si>
    <t>Z123-C-MEP-14960</t>
  </si>
  <si>
    <t>Z123-C-MEP-14970</t>
  </si>
  <si>
    <t>Z123-C-MEP-14980</t>
  </si>
  <si>
    <t>Z123-C-MEP-14990</t>
  </si>
  <si>
    <t>Z123-C-MEP-15000</t>
  </si>
  <si>
    <t>Z123-C-MEP-15010</t>
  </si>
  <si>
    <t>Z123-C-MEP-15020</t>
  </si>
  <si>
    <t>Z123-C-MEP-15030</t>
  </si>
  <si>
    <t>Z123-C-MEP-15040</t>
  </si>
  <si>
    <t>Z123-C-MEP-15050</t>
  </si>
  <si>
    <t>Z123-C-MEP-15060</t>
  </si>
  <si>
    <t>Z123-C-MEP-15070</t>
  </si>
  <si>
    <t>Z123-C-MEP-15090</t>
  </si>
  <si>
    <t>Z123-C-MEP-15100</t>
  </si>
  <si>
    <t>Z123-C-MEP-15110</t>
  </si>
  <si>
    <t>Z123-C-MEP-15120</t>
  </si>
  <si>
    <t>Z123-C-MEP-15130</t>
  </si>
  <si>
    <t>Z123-C-MEP-15140</t>
  </si>
  <si>
    <t>Z1-C-CON-2400</t>
  </si>
  <si>
    <t>Z1-C-CON-2440</t>
  </si>
  <si>
    <t>Z1-C-CON-2450</t>
  </si>
  <si>
    <t>Z1-C-CON-2460</t>
  </si>
  <si>
    <t>Z1-C-CON-2480</t>
  </si>
  <si>
    <t>Z1-C-CON-2500</t>
  </si>
  <si>
    <t>Z1-C-CON-2510</t>
  </si>
  <si>
    <t>Z1-C-CON-2520</t>
  </si>
  <si>
    <t>Z1-C-CON-2530</t>
  </si>
  <si>
    <t>Z1-C-CON-2540</t>
  </si>
  <si>
    <t>Z1-C-CON-2550</t>
  </si>
  <si>
    <t>Z1-C-CON-2560</t>
  </si>
  <si>
    <t>Z1-C-CON-2570</t>
  </si>
  <si>
    <t>Z1-C-CON-2580</t>
  </si>
  <si>
    <t>Z1-C-CON-2600</t>
  </si>
  <si>
    <t>Z1-C-CON-2610</t>
  </si>
  <si>
    <t>Z1-C-CON-2620</t>
  </si>
  <si>
    <t>Z1-C-CON-2630</t>
  </si>
  <si>
    <t>Z1-C-CON-2640</t>
  </si>
  <si>
    <t>Z1-C-CON-2650</t>
  </si>
  <si>
    <t>Z1-C-CON-2660</t>
  </si>
  <si>
    <t>Z1-C-CON-2670</t>
  </si>
  <si>
    <t>Z1-C-CON-2680</t>
  </si>
  <si>
    <t>Z1-C-CON-2690</t>
  </si>
  <si>
    <t>Z1-C-CON-2700</t>
  </si>
  <si>
    <t>Z1-C-CON-2710</t>
  </si>
  <si>
    <t>Z1-C-CON-2720</t>
  </si>
  <si>
    <t>Z1-C-CON-2730</t>
  </si>
  <si>
    <t>Z1-C-CON-2740</t>
  </si>
  <si>
    <t>Z1-C-CON-2750</t>
  </si>
  <si>
    <t>Z1-C-CON-2760</t>
  </si>
  <si>
    <t>Z1-C-CON-2770</t>
  </si>
  <si>
    <t>Z1-C-CON-2780</t>
  </si>
  <si>
    <t>Z1-C-CON-2790</t>
  </si>
  <si>
    <t>Z1-C-CON-2800</t>
  </si>
  <si>
    <t>Z1-C-CON-2810</t>
  </si>
  <si>
    <t>Z1-C-CON-2820</t>
  </si>
  <si>
    <t>Z1-C-CON-2830</t>
  </si>
  <si>
    <t>Z1-C-CON-2840</t>
  </si>
  <si>
    <t>Z1-C-CON-3000</t>
  </si>
  <si>
    <t>Z1-C-CON-3010</t>
  </si>
  <si>
    <t>Z1-C-CON-3020</t>
  </si>
  <si>
    <t>Z1-C-CON-3030</t>
  </si>
  <si>
    <t>Z1-C-CON-3040</t>
  </si>
  <si>
    <t>Z1-C-CON-3050</t>
  </si>
  <si>
    <t>Z1-C-CON-3060</t>
  </si>
  <si>
    <t>Z1-C-CON-3070</t>
  </si>
  <si>
    <t>Z1-C-CON-3080</t>
  </si>
  <si>
    <t>Z1-C-CON-3090</t>
  </si>
  <si>
    <t>Z1-C-CON-3100</t>
  </si>
  <si>
    <t>Z1-C-CON-3110</t>
  </si>
  <si>
    <t>Z1-C-CON-3120</t>
  </si>
  <si>
    <t>Z1-C-CON-3140</t>
  </si>
  <si>
    <t>Z1-C-CON-3150</t>
  </si>
  <si>
    <t>Z1-C-CON-3160</t>
  </si>
  <si>
    <t>Z1-C-CON-3170</t>
  </si>
  <si>
    <t>Z1-C-CON-3180</t>
  </si>
  <si>
    <t>Z1-C-CON-3190</t>
  </si>
  <si>
    <t>Z1-C-CON-3200</t>
  </si>
  <si>
    <t>Z1-C-CON-3210</t>
  </si>
  <si>
    <t>Z1-C-CON-3220</t>
  </si>
  <si>
    <t>Z1-C-CON-3230</t>
  </si>
  <si>
    <t>Z1-C-CON-3240</t>
  </si>
  <si>
    <t>Z1-C-CON-3250</t>
  </si>
  <si>
    <t>Z1-C-CON-3260</t>
  </si>
  <si>
    <t>Z1-C-CON-3270</t>
  </si>
  <si>
    <t>Z1-C-CON-3280</t>
  </si>
  <si>
    <t>Z1-C-CON-3290</t>
  </si>
  <si>
    <t>Z1-C-CON-3300</t>
  </si>
  <si>
    <t>Z1-C-CON-3310</t>
  </si>
  <si>
    <t>Z1-C-CON-3320</t>
  </si>
  <si>
    <t>Z1-C-CON-3330</t>
  </si>
  <si>
    <t>Z1-C-CON-3340</t>
  </si>
  <si>
    <t>Z1-C-CON-3350</t>
  </si>
  <si>
    <t>Z1-C-CON-3360</t>
  </si>
  <si>
    <t>Z1-C-CON-3370</t>
  </si>
  <si>
    <t>Z1-C-CON-3380</t>
  </si>
  <si>
    <t>Z1-C-CON-3390</t>
  </si>
  <si>
    <t>Z1-C-CON-3400</t>
  </si>
  <si>
    <t>Z1-C-CON-3410</t>
  </si>
  <si>
    <t>Z1-C-CON-3420</t>
  </si>
  <si>
    <t>Z1-C-CON-3430</t>
  </si>
  <si>
    <t>Z1-C-CON-3440</t>
  </si>
  <si>
    <t>Z1-C-CON-3450</t>
  </si>
  <si>
    <t>Z1-C-CON-3460</t>
  </si>
  <si>
    <t>Z1-C-CON-3470</t>
  </si>
  <si>
    <t>Z1-C-CON-3480</t>
  </si>
  <si>
    <t>Z1-C-CON-3490</t>
  </si>
  <si>
    <t>Z1-C-CON-3500</t>
  </si>
  <si>
    <t>Z1-C-CON-3510</t>
  </si>
  <si>
    <t>Z1-C-CON-3520</t>
  </si>
  <si>
    <t>Z1-C-CON-3530</t>
  </si>
  <si>
    <t>Z1-C-CON-5620</t>
  </si>
  <si>
    <t>Z1-C-CON-5630</t>
  </si>
  <si>
    <t>Z1-C-CON-5640</t>
  </si>
  <si>
    <t>Z1-C-CON-5650</t>
  </si>
  <si>
    <t>Z1-C-CON-5660</t>
  </si>
  <si>
    <t>Z1-C-CON-5670</t>
  </si>
  <si>
    <t>Z1-C-CON-5680</t>
  </si>
  <si>
    <t>Z1-C-CON-5690</t>
  </si>
  <si>
    <t>Z1-C-CON-5700</t>
  </si>
  <si>
    <t>Z1-C-CON-5710</t>
  </si>
  <si>
    <t>Z1-C-CON-5720</t>
  </si>
  <si>
    <t>Z1-C-CON-5730</t>
  </si>
  <si>
    <t>Z1-C-CON-5740</t>
  </si>
  <si>
    <t>Z1-C-CON-5750</t>
  </si>
  <si>
    <t>Z1-C-CON-5760</t>
  </si>
  <si>
    <t>Z1-C-CON-5770</t>
  </si>
  <si>
    <t>Z1-C-CON-5780</t>
  </si>
  <si>
    <t>Z1-C-CON-5790</t>
  </si>
  <si>
    <t>Z1-C-CON-5810</t>
  </si>
  <si>
    <t>Z1-C-CON-5820</t>
  </si>
  <si>
    <t>Z1-C-CON-5830</t>
  </si>
  <si>
    <t>Z1-C-CON-5840</t>
  </si>
  <si>
    <t>Z1-C-CON-5850</t>
  </si>
  <si>
    <t>Z1-C-CON-5860</t>
  </si>
  <si>
    <t>Z1-C-CON-5870</t>
  </si>
  <si>
    <t>Z1-C-CON-5880</t>
  </si>
  <si>
    <t>Z1-C-CON-5890</t>
  </si>
  <si>
    <t>Z1-C-CON-5900</t>
  </si>
  <si>
    <t>Z1-C-CON-5910</t>
  </si>
  <si>
    <t>Z1-C-CON-5920</t>
  </si>
  <si>
    <t>Z1-C-CON-5930</t>
  </si>
  <si>
    <t>Z1-C-CON-5940</t>
  </si>
  <si>
    <t>Z1-C-CON-5950</t>
  </si>
  <si>
    <t>Z1-C-FIN-10000</t>
  </si>
  <si>
    <t>Z1-C-FIN-10050</t>
  </si>
  <si>
    <t>Z1-C-FIN-10120</t>
  </si>
  <si>
    <t>Z1-C-FIN-10130</t>
  </si>
  <si>
    <t>Z1-C-FIN-10180</t>
  </si>
  <si>
    <t>Z1-C-FIN-10190</t>
  </si>
  <si>
    <t>Z1-C-FIN-10200</t>
  </si>
  <si>
    <t>Z1-C-FIN-10230</t>
  </si>
  <si>
    <t>Z1-C-FIN-10240</t>
  </si>
  <si>
    <t>Z1-C-FIN-10250</t>
  </si>
  <si>
    <t>Z1-C-FIN-10260</t>
  </si>
  <si>
    <t>Z1-C-FIN-10280</t>
  </si>
  <si>
    <t>Z1-C-FIN-10300</t>
  </si>
  <si>
    <t>Z1-C-FIN-10310</t>
  </si>
  <si>
    <t>Z1-C-FIN-10320</t>
  </si>
  <si>
    <t>Z1-C-FIN-10370</t>
  </si>
  <si>
    <t>Z1-C-FIN-10460</t>
  </si>
  <si>
    <t>Z1-C-FIN-10470</t>
  </si>
  <si>
    <t>Z1-C-FIN-10480</t>
  </si>
  <si>
    <t>Z1-C-FIN-10490</t>
  </si>
  <si>
    <t>Z1-C-FIN-10500</t>
  </si>
  <si>
    <t>Z1-C-FIN-10510</t>
  </si>
  <si>
    <t>Z1-C-FIN-10520</t>
  </si>
  <si>
    <t>Z1-C-FIN-10540</t>
  </si>
  <si>
    <t>Z1-C-FIN-10550</t>
  </si>
  <si>
    <t>Z1-C-FIN-10560</t>
  </si>
  <si>
    <t>Z1-C-FIN-10570</t>
  </si>
  <si>
    <t>Z1-C-FIN-10590</t>
  </si>
  <si>
    <t>Z1-C-FIN-10600</t>
  </si>
  <si>
    <t>Z1-C-FIN-10610</t>
  </si>
  <si>
    <t>Z1-C-FIN-10620</t>
  </si>
  <si>
    <t>Z1-C-FIN-10630</t>
  </si>
  <si>
    <t>Z1-C-FIN-10640</t>
  </si>
  <si>
    <t>Z1-C-FIN-10650</t>
  </si>
  <si>
    <t>Z1-C-FIN-10660</t>
  </si>
  <si>
    <t>Z1-C-FIN-10670</t>
  </si>
  <si>
    <t>Z1-C-FIN-10680</t>
  </si>
  <si>
    <t>Z1-C-FIN-10690</t>
  </si>
  <si>
    <t>Z1-C-FIN-10700</t>
  </si>
  <si>
    <t>Z1-C-FIN-10710</t>
  </si>
  <si>
    <t>Z1-C-FIN-10750</t>
  </si>
  <si>
    <t>Z1-C-FIN-10760</t>
  </si>
  <si>
    <t>Z1-C-FIN-10770</t>
  </si>
  <si>
    <t>Z1-C-FIN-10790</t>
  </si>
  <si>
    <t>Z1-C-FIN-10800</t>
  </si>
  <si>
    <t>Z1-C-FIN-10810</t>
  </si>
  <si>
    <t>Z1-C-FIN-10820</t>
  </si>
  <si>
    <t>Z1-C-FIN-10830</t>
  </si>
  <si>
    <t>Z1-C-FIN-10840</t>
  </si>
  <si>
    <t>Z1-C-FIN-10850</t>
  </si>
  <si>
    <t>Z1-C-FIN-10860</t>
  </si>
  <si>
    <t>Z1-C-FIN-10870</t>
  </si>
  <si>
    <t>Z1-C-FIN-10880</t>
  </si>
  <si>
    <t>Z1-C-FIN-10890</t>
  </si>
  <si>
    <t>Z1-C-FIN-10900</t>
  </si>
  <si>
    <t>Z1-C-FIN-10940</t>
  </si>
  <si>
    <t>Z1-C-FIN-10950</t>
  </si>
  <si>
    <t>Z1-C-FIN-10960</t>
  </si>
  <si>
    <t>Z1-C-FIN-10970</t>
  </si>
  <si>
    <t>Z1-C-FIN-10980</t>
  </si>
  <si>
    <t>Z1-C-FIN-10990</t>
  </si>
  <si>
    <t>Z1-C-FIN-11000</t>
  </si>
  <si>
    <t>Z1-C-FIN-11010</t>
  </si>
  <si>
    <t>Z1-C-FIN-11020</t>
  </si>
  <si>
    <t>Z1-C-FIN-11030</t>
  </si>
  <si>
    <t>Z1-C-FIN-11040</t>
  </si>
  <si>
    <t>Z1-C-FIN-11050</t>
  </si>
  <si>
    <t>Z1-C-FIN-11060</t>
  </si>
  <si>
    <t>Z1-C-FIN-11070</t>
  </si>
  <si>
    <t>Z1-C-FIN-11080</t>
  </si>
  <si>
    <t>Z1-C-FIN-11090</t>
  </si>
  <si>
    <t>Z1-C-FIN-11100</t>
  </si>
  <si>
    <t>Z1-C-FIN-11110</t>
  </si>
  <si>
    <t>Z1-C-FIN-11120</t>
  </si>
  <si>
    <t>Z1-C-FIN-11130</t>
  </si>
  <si>
    <t>Z1-C-FIN-11140</t>
  </si>
  <si>
    <t>Z1-C-FIN-11150</t>
  </si>
  <si>
    <t>Z1-C-FIN-11160</t>
  </si>
  <si>
    <t>Z1-C-FIN-11170</t>
  </si>
  <si>
    <t>Z1-C-FIN-11180</t>
  </si>
  <si>
    <t>Z1-C-FIN-18570</t>
  </si>
  <si>
    <t>Z1-C-FIN-18580</t>
  </si>
  <si>
    <t>Z1-C-FIN-18590</t>
  </si>
  <si>
    <t>Z1-C-FIN-18600</t>
  </si>
  <si>
    <t>Z1-C-FIN-18610</t>
  </si>
  <si>
    <t>Z1-C-FIN-18620</t>
  </si>
  <si>
    <t>Z1-C-FIN-18630</t>
  </si>
  <si>
    <t>Z1-C-FIN-18640</t>
  </si>
  <si>
    <t>Z1-C-FIN-18650</t>
  </si>
  <si>
    <t>Z1-C-FIN-18670</t>
  </si>
  <si>
    <t>Z1-C-FIN-18680</t>
  </si>
  <si>
    <t>Z1-C-FIN-18690</t>
  </si>
  <si>
    <t>Z1-C-FIN-18700</t>
  </si>
  <si>
    <t>Z1-C-FIN-18710</t>
  </si>
  <si>
    <t>Z1-C-FIN-18730</t>
  </si>
  <si>
    <t>Z1-C-FIN-21360</t>
  </si>
  <si>
    <t>Z1-C-FIN-21370</t>
  </si>
  <si>
    <t>Z1-C-FIN-5790</t>
  </si>
  <si>
    <t>Z1-C-FIN-5800</t>
  </si>
  <si>
    <t>Z1-C-FIN-6050</t>
  </si>
  <si>
    <t>Z1-C-FIN-6060</t>
  </si>
  <si>
    <t>Z1-C-FIN-6070</t>
  </si>
  <si>
    <t>Z1-C-FIN-6080</t>
  </si>
  <si>
    <t>Z1-C-FIN-6090</t>
  </si>
  <si>
    <t>Z1-C-FIN-6100</t>
  </si>
  <si>
    <t>Z1-C-FIN-6140</t>
  </si>
  <si>
    <t>Z1-C-FIN-6150</t>
  </si>
  <si>
    <t>Z1-C-FIN-6160</t>
  </si>
  <si>
    <t>Z1-C-FIN-6170</t>
  </si>
  <si>
    <t>Z1-C-FIN-6180</t>
  </si>
  <si>
    <t>Z1-C-FIN-6220</t>
  </si>
  <si>
    <t>Z1-C-FIN-6230</t>
  </si>
  <si>
    <t>Z1-C-FIN-6240</t>
  </si>
  <si>
    <t>Z1-C-FIN-6250</t>
  </si>
  <si>
    <t>Z1-C-FIN-6260</t>
  </si>
  <si>
    <t>Z1-C-FIN-6270</t>
  </si>
  <si>
    <t>Z1-C-FIN-6280</t>
  </si>
  <si>
    <t>Z1-C-FIN-6290</t>
  </si>
  <si>
    <t>Z1-C-FIN-6310</t>
  </si>
  <si>
    <t>Z1-C-FIN-6330</t>
  </si>
  <si>
    <t>Z1-C-FIN-7040</t>
  </si>
  <si>
    <t>Z1-C-FIN-7050</t>
  </si>
  <si>
    <t>Z1-C-FIN-7300</t>
  </si>
  <si>
    <t>Z1-C-FIN-7310</t>
  </si>
  <si>
    <t>Z1-C-FIN-7320</t>
  </si>
  <si>
    <t>Z1-C-FIN-7390</t>
  </si>
  <si>
    <t>Z1-C-FIN-7400</t>
  </si>
  <si>
    <t>Z1-C-FIN-7410</t>
  </si>
  <si>
    <t>Z1-C-FIN-7420</t>
  </si>
  <si>
    <t>Z1-C-FIN-7430</t>
  </si>
  <si>
    <t>Z1-C-FIN-7470</t>
  </si>
  <si>
    <t>Z1-C-FIN-7480</t>
  </si>
  <si>
    <t>Z1-C-FIN-7490</t>
  </si>
  <si>
    <t>Z1-C-FIN-7540</t>
  </si>
  <si>
    <t>Z1-C-FIN-7560</t>
  </si>
  <si>
    <t>Z1-C-FIN-8330</t>
  </si>
  <si>
    <t>Z1-C-FIN-8340</t>
  </si>
  <si>
    <t>Z1-C-FIN-8630</t>
  </si>
  <si>
    <t>Z1-C-FIN-8640</t>
  </si>
  <si>
    <t>Z1-C-FIN-8650</t>
  </si>
  <si>
    <t>Z1-C-FIN-8660</t>
  </si>
  <si>
    <t>Z1-C-FIN-8670</t>
  </si>
  <si>
    <t>Z1-C-FIN-8680</t>
  </si>
  <si>
    <t>Z1-C-FIN-8690</t>
  </si>
  <si>
    <t>Z1-C-FIN-8700</t>
  </si>
  <si>
    <t>Z1-C-FIN-8710</t>
  </si>
  <si>
    <t>Z1-C-FIN-8720</t>
  </si>
  <si>
    <t>Z1-C-FIN-8730</t>
  </si>
  <si>
    <t>Z1-C-FIN-8740</t>
  </si>
  <si>
    <t>Z1-C-FIN-8750</t>
  </si>
  <si>
    <t>Z1-C-FIN-8760</t>
  </si>
  <si>
    <t>Z1-C-FIN-8770</t>
  </si>
  <si>
    <t>Z1-C-FIN-8780</t>
  </si>
  <si>
    <t>Z1-C-FIN-8790</t>
  </si>
  <si>
    <t>Z1-C-FIN-8800</t>
  </si>
  <si>
    <t>Z1-C-FIN-8810</t>
  </si>
  <si>
    <t>Z1-C-FIN-8820</t>
  </si>
  <si>
    <t>Z1-C-FIN-8830</t>
  </si>
  <si>
    <t>Z1-C-FIN-8840</t>
  </si>
  <si>
    <t>Z1-C-FIN-8850</t>
  </si>
  <si>
    <t>Z1-C-FIN-8860</t>
  </si>
  <si>
    <t>Z1-C-FIN-8870</t>
  </si>
  <si>
    <t>Z1-C-FIN-8880</t>
  </si>
  <si>
    <t>Z1-C-FIN-8890</t>
  </si>
  <si>
    <t>Z1-C-FIN-8900</t>
  </si>
  <si>
    <t>Z1-C-FIN-8920</t>
  </si>
  <si>
    <t>Z1-C-FIN-9300</t>
  </si>
  <si>
    <t>Z1-C-FIN-9310</t>
  </si>
  <si>
    <t>Z1-C-FIN-9320</t>
  </si>
  <si>
    <t>Z1-C-FIN-9330</t>
  </si>
  <si>
    <t>Z1-C-FIN-9340</t>
  </si>
  <si>
    <t>Z1-C-FIN-9350</t>
  </si>
  <si>
    <t>Z1-C-FIN-9380</t>
  </si>
  <si>
    <t>Z1-C-FIN-9490</t>
  </si>
  <si>
    <t>Z1-C-FIN-9500</t>
  </si>
  <si>
    <t>Z1-C-FIN-9560</t>
  </si>
  <si>
    <t>Z1-C-FIN-9580</t>
  </si>
  <si>
    <t>Z1-C-FIN-9590</t>
  </si>
  <si>
    <t>Z1-C-FIN-9600</t>
  </si>
  <si>
    <t>Z1-C-FIN-9630</t>
  </si>
  <si>
    <t>Z1-C-FIN-9660</t>
  </si>
  <si>
    <t>Z1-C-FIN-9670</t>
  </si>
  <si>
    <t>Z1-C-FIN-9770</t>
  </si>
  <si>
    <t>Z1-C-FIN-9780</t>
  </si>
  <si>
    <t>Z1-C-FIN-9790</t>
  </si>
  <si>
    <t>Z1-C-FIN-9880</t>
  </si>
  <si>
    <t>Z1-C-FIN-9960</t>
  </si>
  <si>
    <t>Z1-C-FIN-SCASE-8790</t>
  </si>
  <si>
    <t>Z1-C-FIN-SCASE-8800</t>
  </si>
  <si>
    <t>Z1-C-FIN-SCASE-8810</t>
  </si>
  <si>
    <t>Z1-C-FIN-SCASE-8910</t>
  </si>
  <si>
    <t>Z1-C-GRBCH-9380</t>
  </si>
  <si>
    <t>Z1-C-GRBCH-9390</t>
  </si>
  <si>
    <t>Z1-C-GRBCH-9400</t>
  </si>
  <si>
    <t>Z1-C-GRBCH-9410</t>
  </si>
  <si>
    <t>Z1-C-GRBCH-9460</t>
  </si>
  <si>
    <t>Z1-C-GRBCH-9470</t>
  </si>
  <si>
    <t>Z1-C-LIFT-9110</t>
  </si>
  <si>
    <t>Z1-C-LIFT-9120</t>
  </si>
  <si>
    <t>Z1-C-LIFT-9190</t>
  </si>
  <si>
    <t>Z1-C-LIFT-9230</t>
  </si>
  <si>
    <t>Z1-C-LIFT-9240</t>
  </si>
  <si>
    <t>Z1-C-LIFT-9250</t>
  </si>
  <si>
    <t>Z1-C-LIFT-9260</t>
  </si>
  <si>
    <t>Z1-C-LIFT-9270</t>
  </si>
  <si>
    <t>Z1-C-LIFT-9280</t>
  </si>
  <si>
    <t>Z1-C-MEP-5810</t>
  </si>
  <si>
    <t>Z1-C-MEP-5820</t>
  </si>
  <si>
    <t>Z1-C-MEP-5830</t>
  </si>
  <si>
    <t>Z1-C-MEP-5840</t>
  </si>
  <si>
    <t>Z1-C-MEP-5850</t>
  </si>
  <si>
    <t>Z1-C-MEP-5860</t>
  </si>
  <si>
    <t>Z1-C-MEP-5870</t>
  </si>
  <si>
    <t>Z1-C-MEP-5880</t>
  </si>
  <si>
    <t>Z1-C-MEP-5890</t>
  </si>
  <si>
    <t>Z1-C-MEP-5900</t>
  </si>
  <si>
    <t>Z1-C-MEP-5910</t>
  </si>
  <si>
    <t>Z1-C-MEP-5920</t>
  </si>
  <si>
    <t>Z1-C-MEP-5930</t>
  </si>
  <si>
    <t>Z1-C-MEP-5940</t>
  </si>
  <si>
    <t>Z1-C-MEP-5950</t>
  </si>
  <si>
    <t>Z1-C-MEP-5960</t>
  </si>
  <si>
    <t>Z1-C-MEP-5970</t>
  </si>
  <si>
    <t>Z1-C-MEP-5980</t>
  </si>
  <si>
    <t>Z1-C-MEP-5990</t>
  </si>
  <si>
    <t>Z1-C-MEP-6000</t>
  </si>
  <si>
    <t>Z1-C-MEP-6010</t>
  </si>
  <si>
    <t>Z1-C-MEP-6020</t>
  </si>
  <si>
    <t>Z1-C-MEP-6030</t>
  </si>
  <si>
    <t>Z1-C-MEP-6040</t>
  </si>
  <si>
    <t>Z1-C-MEP-7060</t>
  </si>
  <si>
    <t>Z1-C-MEP-7070</t>
  </si>
  <si>
    <t>Z1-C-MEP-7080</t>
  </si>
  <si>
    <t>Z1-C-MEP-7090</t>
  </si>
  <si>
    <t>Z1-C-MEP-7100</t>
  </si>
  <si>
    <t>Z1-C-MEP-7110</t>
  </si>
  <si>
    <t>Z1-C-MEP-7120</t>
  </si>
  <si>
    <t>Z1-C-MEP-7130</t>
  </si>
  <si>
    <t>Z1-C-MEP-7140</t>
  </si>
  <si>
    <t>Z1-C-MEP-7150</t>
  </si>
  <si>
    <t>Z1-C-MEP-7160</t>
  </si>
  <si>
    <t>Z1-C-MEP-7170</t>
  </si>
  <si>
    <t>Z1-C-MEP-7180</t>
  </si>
  <si>
    <t>Z1-C-MEP-7190</t>
  </si>
  <si>
    <t>Z1-C-MEP-7200</t>
  </si>
  <si>
    <t>Z1-C-MEP-7210</t>
  </si>
  <si>
    <t>Z1-C-MEP-7220</t>
  </si>
  <si>
    <t>Z1-C-MEP-7230</t>
  </si>
  <si>
    <t>Z1-C-MEP-7240</t>
  </si>
  <si>
    <t>Z1-C-MEP-7250</t>
  </si>
  <si>
    <t>Z1-C-MEP-7260</t>
  </si>
  <si>
    <t>Z1-C-MEP-7270</t>
  </si>
  <si>
    <t>Z1-C-MEP-7280</t>
  </si>
  <si>
    <t>Z1-C-MEP-7290</t>
  </si>
  <si>
    <t>Z1-C-MEP-8350</t>
  </si>
  <si>
    <t>Z1-C-MEP-8360</t>
  </si>
  <si>
    <t>Z1-C-MEP-8370</t>
  </si>
  <si>
    <t>Z1-C-MEP-8380</t>
  </si>
  <si>
    <t>Z1-C-MEP-8390</t>
  </si>
  <si>
    <t>Z1-C-MEP-8400</t>
  </si>
  <si>
    <t>Z1-C-MEP-8410</t>
  </si>
  <si>
    <t>Z1-C-MEP-8420</t>
  </si>
  <si>
    <t>Z1-C-MEP-8430</t>
  </si>
  <si>
    <t>Z1-C-MEP-8440</t>
  </si>
  <si>
    <t>Z1-C-MEP-8450</t>
  </si>
  <si>
    <t>Z1-C-MEP-8460</t>
  </si>
  <si>
    <t>Z1-C-MEP-8470</t>
  </si>
  <si>
    <t>Z1-C-MEP-8480</t>
  </si>
  <si>
    <t>Z1-C-MEP-8490</t>
  </si>
  <si>
    <t>Z1-C-MEP-8500</t>
  </si>
  <si>
    <t>Z1-C-MEP-8510</t>
  </si>
  <si>
    <t>Z1-C-MEP-8520</t>
  </si>
  <si>
    <t>Z1-C-MEP-8530</t>
  </si>
  <si>
    <t>Z1-C-MEP-8540</t>
  </si>
  <si>
    <t>Z1-C-MEP-8550</t>
  </si>
  <si>
    <t>Z1-C-MEP-8560</t>
  </si>
  <si>
    <t>Z1-C-MEP-8570</t>
  </si>
  <si>
    <t>Z1-C-MEP-8580</t>
  </si>
  <si>
    <t>Z1-C-MEP-8590</t>
  </si>
  <si>
    <t>Z1-C-MEP-8630</t>
  </si>
  <si>
    <t>Z1-C-MEP-8640</t>
  </si>
  <si>
    <t>Z1-C-MEP-8650</t>
  </si>
  <si>
    <t>Z1-C-MEP-8660</t>
  </si>
  <si>
    <t>Z1-C-MEP-8670</t>
  </si>
  <si>
    <t>Z1-C-MEP-8680</t>
  </si>
  <si>
    <t>Z1-C-MEP-8690</t>
  </si>
  <si>
    <t>Z1-C-MEP-8700</t>
  </si>
  <si>
    <t>Z1-C-MEP-8710</t>
  </si>
  <si>
    <t>Z1-C-MEP-8720</t>
  </si>
  <si>
    <t>Z1-C-MEP-8730</t>
  </si>
  <si>
    <t>Z1-C-MEP-8740</t>
  </si>
  <si>
    <t>Z1-C-MEP-8750</t>
  </si>
  <si>
    <t>Z1-C-MEP-8760</t>
  </si>
  <si>
    <t>Z1-C-MEP-8770</t>
  </si>
  <si>
    <t>Z1-C-MEP-8780</t>
  </si>
  <si>
    <t>Z1-C-MEP-8790</t>
  </si>
  <si>
    <t>Z1-C-MEP-8800</t>
  </si>
  <si>
    <t>Z1-C-MEP-8810</t>
  </si>
  <si>
    <t>Z1-C-MEP-8820</t>
  </si>
  <si>
    <t>Z1-C-MEP-8830</t>
  </si>
  <si>
    <t>Z1-C-MEP-8840</t>
  </si>
  <si>
    <t>Z1-C-MEP-8850</t>
  </si>
  <si>
    <t>Z1-C-MEP-8860</t>
  </si>
  <si>
    <t>Z1-C-MEP-8870</t>
  </si>
  <si>
    <t>Z1-C-MEP-8880</t>
  </si>
  <si>
    <t>Z1-C-MEP-8920</t>
  </si>
  <si>
    <t>Z1-C-MEP-8930</t>
  </si>
  <si>
    <t>Z1-C-MEP-8940</t>
  </si>
  <si>
    <t>Z1-C-MEP-8950</t>
  </si>
  <si>
    <t>Z1-C-MEP-8960</t>
  </si>
  <si>
    <t>Z1-C-MEP-8970</t>
  </si>
  <si>
    <t>Z1-C-MEP-8980</t>
  </si>
  <si>
    <t>Z1-C-MEP-8990</t>
  </si>
  <si>
    <t>Z1-C-MEP-9000</t>
  </si>
  <si>
    <t>Z1-C-MEP-9010</t>
  </si>
  <si>
    <t>Z1-C-MEP-9020</t>
  </si>
  <si>
    <t>Z1-C-MEP-9030</t>
  </si>
  <si>
    <t>Z1-C-MEP-9040</t>
  </si>
  <si>
    <t>Z1-C-MEP-9050</t>
  </si>
  <si>
    <t>Z1-C-MEP-9060</t>
  </si>
  <si>
    <t>Z1-C-MEP-9070</t>
  </si>
  <si>
    <t>Z1-C-MEP-9080</t>
  </si>
  <si>
    <t>Z1-C-MEP-9090</t>
  </si>
  <si>
    <t>Z1-C-MEP-9100</t>
  </si>
  <si>
    <t>Z1-C-MEP-9110</t>
  </si>
  <si>
    <t>Z1-C-MEP-9120</t>
  </si>
  <si>
    <t>Z1-C-MEP-9130</t>
  </si>
  <si>
    <t>Z1-C-MEP-9140</t>
  </si>
  <si>
    <t>Z1-C-MEP-9150</t>
  </si>
  <si>
    <t>Z1-C-MEP-9160</t>
  </si>
  <si>
    <t>Z1-C-MEP-9170</t>
  </si>
  <si>
    <t>Z1-C-MEP-9180</t>
  </si>
  <si>
    <t>Z1-C-MEP-9220</t>
  </si>
  <si>
    <t>Z1-C-MEP-9230</t>
  </si>
  <si>
    <t>Z1-C-MEP-9240</t>
  </si>
  <si>
    <t>Z1-C-MEP-9250</t>
  </si>
  <si>
    <t>Z1-C-MEP-9260</t>
  </si>
  <si>
    <t>Z1-C-MEP-9270</t>
  </si>
  <si>
    <t>Z1-C-MEP-9280</t>
  </si>
  <si>
    <t>Z1-C-MEP-9290</t>
  </si>
  <si>
    <t>Z1-C-MEP-9300</t>
  </si>
  <si>
    <t>Z1-C-MEP-9310</t>
  </si>
  <si>
    <t>Z1-C-MEP-9320</t>
  </si>
  <si>
    <t>Z1-C-MEP-9330</t>
  </si>
  <si>
    <t>Z1-C-MEP-9340</t>
  </si>
  <si>
    <t>Z1-C-MEP-9350</t>
  </si>
  <si>
    <t>Z1-C-MEP-9360</t>
  </si>
  <si>
    <t>Z1-C-MEP-9370</t>
  </si>
  <si>
    <t>Z1-C-MEP-9380</t>
  </si>
  <si>
    <t>Z1-C-MEP-9390</t>
  </si>
  <si>
    <t>Z1-C-MEP-9400</t>
  </si>
  <si>
    <t>Z1-C-MEP-9410</t>
  </si>
  <si>
    <t>Z1-C-MEP-9420</t>
  </si>
  <si>
    <t>Z1-C-MEP-9430</t>
  </si>
  <si>
    <t>Z1-C-MEP-9440</t>
  </si>
  <si>
    <t>Z1-C-MEP-9450</t>
  </si>
  <si>
    <t>Z1-C-MEP-9460</t>
  </si>
  <si>
    <t>Z1-C-MEP-9470</t>
  </si>
  <si>
    <t>Z1-C-MEP-9480</t>
  </si>
  <si>
    <t>Z1-C-MEP-9490</t>
  </si>
  <si>
    <t>Z1-C-MEP-9500</t>
  </si>
  <si>
    <t>Z1-C-MEP-9540</t>
  </si>
  <si>
    <t>Z1-C-MEP-9550</t>
  </si>
  <si>
    <t>Z1-C-MEP-9560</t>
  </si>
  <si>
    <t>Z1-C-MEP-9570</t>
  </si>
  <si>
    <t>Z1-C-MEP-9580</t>
  </si>
  <si>
    <t>Z1-C-RSRS-11020</t>
  </si>
  <si>
    <t>Z1-C-RSRS-11030</t>
  </si>
  <si>
    <t>Z1-C-RSRS-11050</t>
  </si>
  <si>
    <t>Z1-C-RSRS-11070</t>
  </si>
  <si>
    <t>Z1-C-RSRS-11110</t>
  </si>
  <si>
    <t>Z2&amp;3-C-FIN-18740</t>
  </si>
  <si>
    <t>Z2&amp;3-C-FIN-18760</t>
  </si>
  <si>
    <t>Z2&amp;3-C-FIN-18800</t>
  </si>
  <si>
    <t>Z2&amp;3-C-FIN-18810</t>
  </si>
  <si>
    <t>Z2&amp;3-C-FIN-18870</t>
  </si>
  <si>
    <t>Z2&amp;3-C-FIN-18880</t>
  </si>
  <si>
    <t>Z2&amp;3-C-FIN-18890</t>
  </si>
  <si>
    <t>Z2&amp;3-C-FIN-18900</t>
  </si>
  <si>
    <t>Z2&amp;3-C-FIN-18910</t>
  </si>
  <si>
    <t>Z2&amp;3-C-FIN-18920</t>
  </si>
  <si>
    <t>Z2&amp;3-C-FIN-18930</t>
  </si>
  <si>
    <t>Z2&amp;3-C-FIN-18940</t>
  </si>
  <si>
    <t>Z2&amp;3-C-FIN-18950</t>
  </si>
  <si>
    <t>Z2&amp;3-C-FIN-18960</t>
  </si>
  <si>
    <t>Z2&amp;3-C-FIN-18970</t>
  </si>
  <si>
    <t>Z2&amp;3-C-FIN-18980</t>
  </si>
  <si>
    <t>Z2&amp;3-C-FIN-18990</t>
  </si>
  <si>
    <t>Z2&amp;3-C-FIN-19050</t>
  </si>
  <si>
    <t>Z2&amp;3-C-FIN-19060</t>
  </si>
  <si>
    <t>Z2&amp;3-C-FIN-19070</t>
  </si>
  <si>
    <t>Z2&amp;3-C-FIN-19080</t>
  </si>
  <si>
    <t>Z2&amp;3-C-FIN-19090</t>
  </si>
  <si>
    <t>Z2&amp;3-C-FIN-19100</t>
  </si>
  <si>
    <t>Z2&amp;3-C-FIN-19160</t>
  </si>
  <si>
    <t>Z2&amp;3-C-FIN-19170</t>
  </si>
  <si>
    <t>Z2&amp;3-C-FIN-19180</t>
  </si>
  <si>
    <t>Z2&amp;3-C-FIN-19190</t>
  </si>
  <si>
    <t>Z2&amp;3-C-FIN-19200</t>
  </si>
  <si>
    <t>Z2&amp;3-C-FIN-19230</t>
  </si>
  <si>
    <t>Z2&amp;3-C-FIN-19250</t>
  </si>
  <si>
    <t>Z2&amp;3-C-FIN-19270</t>
  </si>
  <si>
    <t>Z2&amp;3-C-FIN-19280</t>
  </si>
  <si>
    <t>Z2&amp;3-C-FIN-19290</t>
  </si>
  <si>
    <t>Z2&amp;3-C-FIN-19300</t>
  </si>
  <si>
    <t>Z2&amp;3-C-FIN-19310</t>
  </si>
  <si>
    <t>Z2&amp;3-C-FIN-19320</t>
  </si>
  <si>
    <t>Z2&amp;3-C-FIN-19330</t>
  </si>
  <si>
    <t>Z2&amp;3-C-FIN-19340</t>
  </si>
  <si>
    <t>Z2&amp;3-C-FIN-19350</t>
  </si>
  <si>
    <t>Z2&amp;3-C-FIN-19360</t>
  </si>
  <si>
    <t>Z2&amp;3-C-FIN-19370</t>
  </si>
  <si>
    <t>Z2&amp;3-C-FIN-19380</t>
  </si>
  <si>
    <t>Z2&amp;3-C-FIN-19390</t>
  </si>
  <si>
    <t>Z2&amp;3-C-FIN-19400</t>
  </si>
  <si>
    <t>Z2&amp;3-C-FIN-19410</t>
  </si>
  <si>
    <t>Z2&amp;3-C-FIN-19420</t>
  </si>
  <si>
    <t>Z2&amp;3-C-FIN-19430</t>
  </si>
  <si>
    <t>Z2&amp;3-C-FIN-19440</t>
  </si>
  <si>
    <t>Z2&amp;3-C-FIN-19450</t>
  </si>
  <si>
    <t>Z2&amp;3-C-FIN-19460</t>
  </si>
  <si>
    <t>Z2&amp;3-C-FIN-19470</t>
  </si>
  <si>
    <t>Z2&amp;3-C-FIN-19480</t>
  </si>
  <si>
    <t>Z2&amp;3-C-FIN-19490</t>
  </si>
  <si>
    <t>Z2&amp;3-C-FIN-19500</t>
  </si>
  <si>
    <t>Z2&amp;3-C-FIN-19510</t>
  </si>
  <si>
    <t>Z2&amp;3-C-FIN-19520</t>
  </si>
  <si>
    <t>Z2&amp;3-C-FIN-19540</t>
  </si>
  <si>
    <t>Z2&amp;3-C-FIN-19550</t>
  </si>
  <si>
    <t>Z2&amp;3-C-FIN-19560</t>
  </si>
  <si>
    <t>Z2&amp;3-C-FIN-19570</t>
  </si>
  <si>
    <t>Z2&amp;3-C-FIN-19580</t>
  </si>
  <si>
    <t>Z2&amp;3-C-FIN-19590</t>
  </si>
  <si>
    <t>Z2&amp;3-C-FIN-19600</t>
  </si>
  <si>
    <t>Z2&amp;3-C-FIN-19760</t>
  </si>
  <si>
    <t>Z2&amp;3-C-FIN-19770</t>
  </si>
  <si>
    <t>Z2&amp;3-C-FIN-19780</t>
  </si>
  <si>
    <t>Z2&amp;3-C-FIN-19790</t>
  </si>
  <si>
    <t>Z2&amp;3-C-FIN-19800</t>
  </si>
  <si>
    <t>Z2&amp;3-C-FIN-19810</t>
  </si>
  <si>
    <t>Z2&amp;3-C-FIN-19820</t>
  </si>
  <si>
    <t>Z2&amp;3-C-FIN-19830</t>
  </si>
  <si>
    <t>Z2&amp;3-C-FIN-19840</t>
  </si>
  <si>
    <t>Z2&amp;3-C-FIN-19940</t>
  </si>
  <si>
    <t>Z2&amp;3-C-FIN-20010</t>
  </si>
  <si>
    <t>Z2&amp;3-C-FIN-20020</t>
  </si>
  <si>
    <t>Z2&amp;3-C-FIN-20030</t>
  </si>
  <si>
    <t>Z2&amp;3-C-FIN-20040</t>
  </si>
  <si>
    <t>Z2&amp;3-C-FIN-20050</t>
  </si>
  <si>
    <t>Z2&amp;3-C-FIN-20060</t>
  </si>
  <si>
    <t>Z2&amp;3-C-FIN-20070</t>
  </si>
  <si>
    <t>Z2&amp;3-C-FIN-20080</t>
  </si>
  <si>
    <t>Z2&amp;3-C-FIN-20090</t>
  </si>
  <si>
    <t>Z2&amp;3-C-FIN-20100</t>
  </si>
  <si>
    <t>Z2&amp;3-C-FIN-20110</t>
  </si>
  <si>
    <t>Z2&amp;3-C-FIN-20120</t>
  </si>
  <si>
    <t>Z2&amp;3-C-FIN-20130</t>
  </si>
  <si>
    <t>Z2&amp;3-C-FIN-20140</t>
  </si>
  <si>
    <t>Z2&amp;3-C-FIN-20150</t>
  </si>
  <si>
    <t>Z2&amp;3-C-FIN-20160</t>
  </si>
  <si>
    <t>Z2&amp;3-C-FIN-20170</t>
  </si>
  <si>
    <t>Z2&amp;3-C-FIN-20180</t>
  </si>
  <si>
    <t>Z2&amp;3-C-FIN-20190</t>
  </si>
  <si>
    <t>Z2&amp;3-C-FIN-20200</t>
  </si>
  <si>
    <t>Z2&amp;3-C-FIN-20210</t>
  </si>
  <si>
    <t>Z2&amp;3-C-FIN-20220</t>
  </si>
  <si>
    <t>Z2&amp;3-C-FIN-20230</t>
  </si>
  <si>
    <t>Z2&amp;3-C-FIN-20240</t>
  </si>
  <si>
    <t>Z2&amp;3-C-FIN-20250</t>
  </si>
  <si>
    <t>Z2&amp;3-C-FIN-20260</t>
  </si>
  <si>
    <t>Z2&amp;3-C-FIN-20270</t>
  </si>
  <si>
    <t>Z2&amp;3-C-FIN-20280</t>
  </si>
  <si>
    <t>Z2&amp;3-C-FIN-20290</t>
  </si>
  <si>
    <t>Z2&amp;3-C-FIN-20300</t>
  </si>
  <si>
    <t>Z2&amp;3-C-FIN-20310</t>
  </si>
  <si>
    <t>Z2&amp;3-C-FIN-20320</t>
  </si>
  <si>
    <t>Z2&amp;3-C-FIN-20330</t>
  </si>
  <si>
    <t>Z2&amp;3-C-FIN-20340</t>
  </si>
  <si>
    <t>Z2&amp;3-C-FIN-20350</t>
  </si>
  <si>
    <t>Z2&amp;3-C-FIN-20360</t>
  </si>
  <si>
    <t>Z2&amp;3-C-FIN-20400</t>
  </si>
  <si>
    <t>Z2&amp;3-C-FIN-20410</t>
  </si>
  <si>
    <t>Z2&amp;3-C-FIN-20420</t>
  </si>
  <si>
    <t>Z2&amp;3-C-FIN-20440</t>
  </si>
  <si>
    <t>Z2&amp;3-C-FIN-20450</t>
  </si>
  <si>
    <t>Z2&amp;3-C-FIN-20460</t>
  </si>
  <si>
    <t>Z2&amp;3-C-FIN-20470</t>
  </si>
  <si>
    <t>Z2&amp;3-C-FIN-20480</t>
  </si>
  <si>
    <t>Z2&amp;3-C-FIN-20490</t>
  </si>
  <si>
    <t>Z2&amp;3-C-FIN-20500</t>
  </si>
  <si>
    <t>Z2&amp;3-C-FIN-20510</t>
  </si>
  <si>
    <t>Z2&amp;3-C-FIN-20520</t>
  </si>
  <si>
    <t>Z2&amp;3-C-FIN-20530</t>
  </si>
  <si>
    <t>Z2&amp;3-C-FIN-20540</t>
  </si>
  <si>
    <t>Z2&amp;3-C-FIN-20550</t>
  </si>
  <si>
    <t>Z2&amp;3-C-FIN-20560</t>
  </si>
  <si>
    <t>Z2&amp;3-C-FIN-20570</t>
  </si>
  <si>
    <t>Z2&amp;3-C-FIN-20580</t>
  </si>
  <si>
    <t>Z2&amp;3-C-FIN-20590</t>
  </si>
  <si>
    <t>Z2&amp;3-C-FIN-20600</t>
  </si>
  <si>
    <t>Z2&amp;3-C-FIN-20610</t>
  </si>
  <si>
    <t>Z2&amp;3-C-FIN-20620</t>
  </si>
  <si>
    <t>Z2&amp;3-C-FIN-20630</t>
  </si>
  <si>
    <t>Z2&amp;3-C-FIN-20640</t>
  </si>
  <si>
    <t>Z2&amp;3-C-FIN-20650</t>
  </si>
  <si>
    <t>Z2&amp;3-C-FIN-20660</t>
  </si>
  <si>
    <t>Z2&amp;3-C-FIN-20670</t>
  </si>
  <si>
    <t>Z2&amp;3-C-FIN-20680</t>
  </si>
  <si>
    <t>Z2&amp;3-C-FIN-20690</t>
  </si>
  <si>
    <t>Z2&amp;3-C-FIN-20700</t>
  </si>
  <si>
    <t>Z2&amp;3-C-FIN-20710</t>
  </si>
  <si>
    <t>Z2&amp;3-C-FIN-20750</t>
  </si>
  <si>
    <t>Z2&amp;3-C-FIN-20760</t>
  </si>
  <si>
    <t>Z2&amp;3-C-FIN-20770</t>
  </si>
  <si>
    <t>Z2&amp;3-C-FIN-20780</t>
  </si>
  <si>
    <t>Z2&amp;3-C-FIN-20790</t>
  </si>
  <si>
    <t>Z2&amp;3-C-FIN-20800</t>
  </si>
  <si>
    <t>Z2&amp;3-C-FIN-20810</t>
  </si>
  <si>
    <t>Z2&amp;3-C-FIN-20820</t>
  </si>
  <si>
    <t>Z2&amp;3-C-FIN-20830</t>
  </si>
  <si>
    <t>Z2&amp;3-C-FIN-20840</t>
  </si>
  <si>
    <t>Z2&amp;3-C-FIN-20850</t>
  </si>
  <si>
    <t>Z2&amp;3-C-FIN-20860</t>
  </si>
  <si>
    <t>Z2&amp;3-C-FIN-20870</t>
  </si>
  <si>
    <t>Z2&amp;3-C-FIN-20880</t>
  </si>
  <si>
    <t>Z2&amp;3-C-FIN-20890</t>
  </si>
  <si>
    <t>Z2&amp;3-C-FIN-20990</t>
  </si>
  <si>
    <t>Z2&amp;3-C-FIN-21000</t>
  </si>
  <si>
    <t>Z2&amp;3-C-FIN-21010</t>
  </si>
  <si>
    <t>Z2&amp;3-C-FIN-21020</t>
  </si>
  <si>
    <t>Z2&amp;3-C-FIN-21040</t>
  </si>
  <si>
    <t>Z2&amp;3-C-FIN-21060</t>
  </si>
  <si>
    <t>Z2&amp;3-C-FIN-21070</t>
  </si>
  <si>
    <t>Z2&amp;3-C-FIN-21080</t>
  </si>
  <si>
    <t>Z2&amp;3-C-FIN-21090</t>
  </si>
  <si>
    <t>Z2&amp;3-C-FIN-21100</t>
  </si>
  <si>
    <t>Z2&amp;3-C-FIN-21110</t>
  </si>
  <si>
    <t>Z2&amp;3-C-FIN-21120</t>
  </si>
  <si>
    <t>Z2&amp;3-C-FIN-21140</t>
  </si>
  <si>
    <t>Z2&amp;3-C-FIN-21150</t>
  </si>
  <si>
    <t>Z2&amp;3-C-FIN-21200</t>
  </si>
  <si>
    <t>Z2&amp;3-C-FIN-21220</t>
  </si>
  <si>
    <t>Z2&amp;3-C-FIN-21230</t>
  </si>
  <si>
    <t>Z2&amp;3-C-FIN-21250</t>
  </si>
  <si>
    <t>Z2&amp;3-C-FIN-21260</t>
  </si>
  <si>
    <t>Z2&amp;3-C-FIN-21290</t>
  </si>
  <si>
    <t>Z2&amp;3-C-FIN-21300</t>
  </si>
  <si>
    <t>Z2&amp;3-C-FIN-21310</t>
  </si>
  <si>
    <t>Z2&amp;3-C-FIN-21320</t>
  </si>
  <si>
    <t>Z2&amp;3-C-FIN-21340</t>
  </si>
  <si>
    <t>Z2&amp;3-C-FIN-21350</t>
  </si>
  <si>
    <t>Z2&amp;3-C-FIN-21360</t>
  </si>
  <si>
    <t>Z2&amp;3-C-FIN-SCASE-100</t>
  </si>
  <si>
    <t>Z2&amp;3-C-FIN-SCASE-101</t>
  </si>
  <si>
    <t>Z2&amp;3-C-MEP-15160</t>
  </si>
  <si>
    <t>Z2&amp;3-C-MEP-15170</t>
  </si>
  <si>
    <t>Z2&amp;3-C-MEP-15180</t>
  </si>
  <si>
    <t>Z2&amp;3-C-MEP-15190</t>
  </si>
  <si>
    <t>Z2&amp;3-C-MEP-15200</t>
  </si>
  <si>
    <t>Z2&amp;3-C-MEP-15210</t>
  </si>
  <si>
    <t>Z2&amp;3-C-MEP-15220</t>
  </si>
  <si>
    <t>Z2&amp;3-C-MEP-15230</t>
  </si>
  <si>
    <t>Z2&amp;3-C-MEP-15240</t>
  </si>
  <si>
    <t>Z2&amp;3-C-MEP-15250</t>
  </si>
  <si>
    <t>Z2&amp;3-C-MEP-15260</t>
  </si>
  <si>
    <t>Z2&amp;3-C-MEP-15270</t>
  </si>
  <si>
    <t>Z2&amp;3-C-MEP-15280</t>
  </si>
  <si>
    <t>Z2&amp;3-C-MEP-15290</t>
  </si>
  <si>
    <t>Z2&amp;3-C-MEP-15300</t>
  </si>
  <si>
    <t>Z2&amp;3-C-MEP-15310</t>
  </si>
  <si>
    <t>Z2&amp;3-C-MEP-15320</t>
  </si>
  <si>
    <t>Z2&amp;3-C-MEP-15330</t>
  </si>
  <si>
    <t>Z2&amp;3-C-MEP-15340</t>
  </si>
  <si>
    <t>Z2&amp;3-C-MEP-15350</t>
  </si>
  <si>
    <t>Z2&amp;3-C-MEP-15360</t>
  </si>
  <si>
    <t>Z2&amp;3-C-MEP-15370</t>
  </si>
  <si>
    <t>Z2&amp;3-C-MEP-15380</t>
  </si>
  <si>
    <t>Z2&amp;3-C-MEP-15390</t>
  </si>
  <si>
    <t>Z2&amp;3-C-MEP-15430</t>
  </si>
  <si>
    <t>Z2&amp;3-C-MEP-15440</t>
  </si>
  <si>
    <t>Z2&amp;3-C-MEP-15450</t>
  </si>
  <si>
    <t>Z2&amp;3-C-MEP-15460</t>
  </si>
  <si>
    <t>Z2&amp;3-C-MEP-15470</t>
  </si>
  <si>
    <t>Z2&amp;3-C-MEP-15480</t>
  </si>
  <si>
    <t>Z2&amp;3-C-MEP-15490</t>
  </si>
  <si>
    <t>Z2&amp;3-C-MEP-15500</t>
  </si>
  <si>
    <t>Z2&amp;3-C-MEP-15510</t>
  </si>
  <si>
    <t>Z2&amp;3-C-MEP-15520</t>
  </si>
  <si>
    <t>Z2&amp;3-C-MEP-15530</t>
  </si>
  <si>
    <t>Z2&amp;3-C-MEP-15540</t>
  </si>
  <si>
    <t>Z2&amp;3-C-MEP-15550</t>
  </si>
  <si>
    <t>Z2&amp;3-C-MEP-15560</t>
  </si>
  <si>
    <t>Z2&amp;3-C-MEP-15570</t>
  </si>
  <si>
    <t>Z2&amp;3-C-MEP-15580</t>
  </si>
  <si>
    <t>Z2&amp;3-C-MEP-15590</t>
  </si>
  <si>
    <t>Z2&amp;3-C-MEP-15600</t>
  </si>
  <si>
    <t>Z2&amp;3-C-MEP-15610</t>
  </si>
  <si>
    <t>Z2&amp;3-C-MEP-15620</t>
  </si>
  <si>
    <t>Z2&amp;3-C-MEP-15630</t>
  </si>
  <si>
    <t>Z2&amp;3-C-MEP-15640</t>
  </si>
  <si>
    <t>Z2&amp;3-C-MEP-15650</t>
  </si>
  <si>
    <t>Z2&amp;3-C-MEP-15660</t>
  </si>
  <si>
    <t>Z2&amp;3-C-MEP-15700</t>
  </si>
  <si>
    <t>Z2&amp;3-C-MEP-15710</t>
  </si>
  <si>
    <t>Z2&amp;3-C-MEP-15720</t>
  </si>
  <si>
    <t>Z2&amp;3-C-MEP-15730</t>
  </si>
  <si>
    <t>Z2&amp;3-C-MEP-15740</t>
  </si>
  <si>
    <t>Z2&amp;3-C-MEP-15750</t>
  </si>
  <si>
    <t>Z2&amp;3-C-MEP-15760</t>
  </si>
  <si>
    <t>Z2&amp;3-C-MEP-15770</t>
  </si>
  <si>
    <t>Z2&amp;3-C-MEP-15780</t>
  </si>
  <si>
    <t>Z2&amp;3-C-MEP-15790</t>
  </si>
  <si>
    <t>Z2&amp;3-C-MEP-15800</t>
  </si>
  <si>
    <t>Z2&amp;3-C-MEP-15810</t>
  </si>
  <si>
    <t>Z2&amp;3-C-MEP-15820</t>
  </si>
  <si>
    <t>Z2&amp;3-C-MEP-15830</t>
  </si>
  <si>
    <t>Z2&amp;3-C-MEP-15840</t>
  </si>
  <si>
    <t>Z2&amp;3-C-MEP-15850</t>
  </si>
  <si>
    <t>Z2&amp;3-C-MEP-15860</t>
  </si>
  <si>
    <t>Z2&amp;3-C-MEP-15870</t>
  </si>
  <si>
    <t>Z2&amp;3-C-MEP-15880</t>
  </si>
  <si>
    <t>Z2&amp;3-C-MEP-15890</t>
  </si>
  <si>
    <t>Z2&amp;3-C-MEP-15900</t>
  </si>
  <si>
    <t>Z2&amp;3-C-MEP-15910</t>
  </si>
  <si>
    <t>Z2&amp;3-C-MEP-15920</t>
  </si>
  <si>
    <t>Z2&amp;3-C-MEP-15930</t>
  </si>
  <si>
    <t>Z2&amp;3-C-MEP-15940</t>
  </si>
  <si>
    <t>Z2&amp;3-C-MEP-15950</t>
  </si>
  <si>
    <t>Z2&amp;3-C-MEP-15960</t>
  </si>
  <si>
    <t>Z2&amp;3-C-MEP-16000</t>
  </si>
  <si>
    <t>Z2&amp;3-C-MEP-16010</t>
  </si>
  <si>
    <t>Z2&amp;3-C-MEP-16020</t>
  </si>
  <si>
    <t>Z2&amp;3-C-MEP-16030</t>
  </si>
  <si>
    <t>Z2&amp;3-C-MEP-16040</t>
  </si>
  <si>
    <t>Z2&amp;3-C-MEP-16050</t>
  </si>
  <si>
    <t>Z2&amp;3-C-MEP-16060</t>
  </si>
  <si>
    <t>Z2&amp;3-C-MEP-16070</t>
  </si>
  <si>
    <t>Z2&amp;3-C-MEP-16080</t>
  </si>
  <si>
    <t>Z2&amp;3-C-MEP-16090</t>
  </si>
  <si>
    <t>Z2&amp;3-C-MEP-16100</t>
  </si>
  <si>
    <t>Z2&amp;3-C-MEP-16110</t>
  </si>
  <si>
    <t>Z2&amp;3-C-MEP-16120</t>
  </si>
  <si>
    <t>Z2&amp;3-C-MEP-16130</t>
  </si>
  <si>
    <t>Z2&amp;3-C-MEP-16140</t>
  </si>
  <si>
    <t>Z2&amp;3-C-MEP-16150</t>
  </si>
  <si>
    <t>Z2&amp;3-C-MEP-16160</t>
  </si>
  <si>
    <t>Z2&amp;3-C-MEP-16170</t>
  </si>
  <si>
    <t>Z2&amp;3-C-MEP-16180</t>
  </si>
  <si>
    <t>Z2&amp;3-C-MEP-16190</t>
  </si>
  <si>
    <t>Z2&amp;3-C-MEP-16200</t>
  </si>
  <si>
    <t>Z2&amp;3-C-MEP-16210</t>
  </si>
  <si>
    <t>Z2&amp;3-C-MEP-16220</t>
  </si>
  <si>
    <t>Z2&amp;3-C-MEP-16230</t>
  </si>
  <si>
    <t>Z2&amp;3-C-MEP-16240</t>
  </si>
  <si>
    <t>Z2&amp;3-C-MEP-16250</t>
  </si>
  <si>
    <t>Z2&amp;3-C-MEP-16260</t>
  </si>
  <si>
    <t>Z2&amp;3-C-MEP-16300</t>
  </si>
  <si>
    <t>Z2&amp;3-C-MEP-16310</t>
  </si>
  <si>
    <t>Z2&amp;3-C-MEP-16320</t>
  </si>
  <si>
    <t>Z2&amp;3-C-MEP-16330</t>
  </si>
  <si>
    <t>Z2&amp;3-C-MEP-16340</t>
  </si>
  <si>
    <t>Z2&amp;3-C-MEP-16350</t>
  </si>
  <si>
    <t>Z2&amp;3-C-MEP-16360</t>
  </si>
  <si>
    <t>Z2&amp;3-C-MEP-16370</t>
  </si>
  <si>
    <t>Z2&amp;3-C-MEP-16380</t>
  </si>
  <si>
    <t>Z2&amp;3-C-MEP-16390</t>
  </si>
  <si>
    <t>Z2&amp;3-C-MEP-16400</t>
  </si>
  <si>
    <t>Z2&amp;3-C-MEP-16410</t>
  </si>
  <si>
    <t>Z2&amp;3-C-MEP-16420</t>
  </si>
  <si>
    <t>Z2&amp;3-C-MEP-16430</t>
  </si>
  <si>
    <t>Z2&amp;3-C-MEP-16440</t>
  </si>
  <si>
    <t>Z2&amp;3-C-MEP-16450</t>
  </si>
  <si>
    <t>Z2&amp;3-C-MEP-16460</t>
  </si>
  <si>
    <t>Z2&amp;3-C-MEP-16470</t>
  </si>
  <si>
    <t>Z2&amp;3-C-MEP-16480</t>
  </si>
  <si>
    <t>Z2&amp;3-C-MEP-16490</t>
  </si>
  <si>
    <t>Z2&amp;3-C-MEP-16500</t>
  </si>
  <si>
    <t>Z2&amp;3-C-MEP-16510</t>
  </si>
  <si>
    <t>Z2&amp;3-C-MEP-16520</t>
  </si>
  <si>
    <t>Z2&amp;3-C-MEP-16530</t>
  </si>
  <si>
    <t>Z2&amp;3-C-MEP-16540</t>
  </si>
  <si>
    <t>Z2&amp;3-C-MEP-16550</t>
  </si>
  <si>
    <t>Z2&amp;3-C-MEP-16560</t>
  </si>
  <si>
    <t>Z2&amp;3-C-MEP-16570</t>
  </si>
  <si>
    <t>Z2&amp;3-C-MEP-16580</t>
  </si>
  <si>
    <t>Z2&amp;3-C-MEP-16620</t>
  </si>
  <si>
    <t>Z2&amp;3-C-MEP-16630</t>
  </si>
  <si>
    <t>Z2&amp;3-C-MEP-16640</t>
  </si>
  <si>
    <t>Z2&amp;3-C-MEP-16650</t>
  </si>
  <si>
    <t>Z2&amp;3-C-MEP-16660</t>
  </si>
  <si>
    <t>Z2&amp;3-C-MEP-16670</t>
  </si>
  <si>
    <t>Z2&amp;3-C-MEP-16680</t>
  </si>
  <si>
    <t>Z2&amp;3-C-MEP-16690</t>
  </si>
  <si>
    <t>Z2&amp;3-C-MEP-16700</t>
  </si>
  <si>
    <t>Z2&amp;3-C-MEP-16710</t>
  </si>
  <si>
    <t>Z2&amp;3-C-MEP-16720</t>
  </si>
  <si>
    <t>Z2&amp;3-C-MEP-16730</t>
  </si>
  <si>
    <t>Z2&amp;3-C-MEP-16740</t>
  </si>
  <si>
    <t>Z2&amp;3-C-MEP-16750</t>
  </si>
  <si>
    <t>Z2&amp;3-C-MEP-16760</t>
  </si>
  <si>
    <t>Z2&amp;3-C-MEP-16770</t>
  </si>
  <si>
    <t>Z2&amp;3-C-MEP-16780</t>
  </si>
  <si>
    <t>Z2&amp;3-C-MEP-16790</t>
  </si>
  <si>
    <t>Z2&amp;3-C-MEP-16800</t>
  </si>
  <si>
    <t>Z2&amp;3-C-MEP-16810</t>
  </si>
  <si>
    <t>Z2&amp;3-C-MEP-16820</t>
  </si>
  <si>
    <t>Z2&amp;3-C-MEP-16830</t>
  </si>
  <si>
    <t>Z2&amp;3-C-MEP-16840</t>
  </si>
  <si>
    <t>Z2&amp;3-C-MEP-16850</t>
  </si>
  <si>
    <t>Z2&amp;3-C-MEP-16860</t>
  </si>
  <si>
    <t>Z2&amp;3-C-MEP-16870</t>
  </si>
  <si>
    <t>Z2&amp;3-C-MEP-16880</t>
  </si>
  <si>
    <t>Z2&amp;3-C-MEP-16890</t>
  </si>
  <si>
    <t>Z2&amp;3-C-MEP-16900</t>
  </si>
  <si>
    <t>Z2-11520</t>
  </si>
  <si>
    <t>Z2-11530</t>
  </si>
  <si>
    <t>Z2-11540</t>
  </si>
  <si>
    <t>Z2-11550</t>
  </si>
  <si>
    <t>Z2-C-CON-5840</t>
  </si>
  <si>
    <t>Z2-C-CON-5850</t>
  </si>
  <si>
    <t>Z2-C-CON-5860</t>
  </si>
  <si>
    <t>Z2-C-CON-5870</t>
  </si>
  <si>
    <t>Z2-C-CON-5890</t>
  </si>
  <si>
    <t>Z2-C-CON-5900</t>
  </si>
  <si>
    <t>Z2-C-CON-5910</t>
  </si>
  <si>
    <t>Z2-C-CON-5920</t>
  </si>
  <si>
    <t>Z2-C-CON-5930</t>
  </si>
  <si>
    <t>Z2-C-CON-5940</t>
  </si>
  <si>
    <t>Z2-C-CON-5950</t>
  </si>
  <si>
    <t>Z2-C-CON-5960</t>
  </si>
  <si>
    <t>Z2-C-CON-5970</t>
  </si>
  <si>
    <t>Z2-C-CON-5980</t>
  </si>
  <si>
    <t>Z2-C-CON-5990</t>
  </si>
  <si>
    <t>Z2-C-CON-6000</t>
  </si>
  <si>
    <t>Z2-C-CON-6010</t>
  </si>
  <si>
    <t>Z2-C-CON-6020</t>
  </si>
  <si>
    <t>Z2-C-CON-6030</t>
  </si>
  <si>
    <t>Z2-C-CON-6040</t>
  </si>
  <si>
    <t>Z2-C-CON-6050</t>
  </si>
  <si>
    <t>Z2-C-CON-6060</t>
  </si>
  <si>
    <t>Z2-C-CON-6070</t>
  </si>
  <si>
    <t>Z2-C-CON-6080</t>
  </si>
  <si>
    <t>Z2-C-CON-6090</t>
  </si>
  <si>
    <t>Z2-C-CON-6100</t>
  </si>
  <si>
    <t>Z2-C-CON-6110</t>
  </si>
  <si>
    <t>Z2-C-CON-6120</t>
  </si>
  <si>
    <t>Z2-C-CON-6130</t>
  </si>
  <si>
    <t>Z2-C-CON-6140</t>
  </si>
  <si>
    <t>Z2-C-CON-6150</t>
  </si>
  <si>
    <t>Z2-C-CON-6160</t>
  </si>
  <si>
    <t>Z2-C-CON-6170</t>
  </si>
  <si>
    <t>Z2-C-CON-6180</t>
  </si>
  <si>
    <t>Z2-C-CON-6190</t>
  </si>
  <si>
    <t>Z2-C-CON-6200</t>
  </si>
  <si>
    <t>Z2-C-CON-6210</t>
  </si>
  <si>
    <t>Z2-C-CON-6220</t>
  </si>
  <si>
    <t>Z2-C-CON-6230</t>
  </si>
  <si>
    <t>Z2-C-CON-6240</t>
  </si>
  <si>
    <t>Z2-C-CON-6250</t>
  </si>
  <si>
    <t>Z2-C-CON-6260</t>
  </si>
  <si>
    <t>Z2-C-CON-6270</t>
  </si>
  <si>
    <t>Z2-C-CON-6280</t>
  </si>
  <si>
    <t>Z2-C-CON-6290</t>
  </si>
  <si>
    <t>Z2-C-CON-6300</t>
  </si>
  <si>
    <t>Z2-C-CON-6310</t>
  </si>
  <si>
    <t>Z2-C-CON-6320</t>
  </si>
  <si>
    <t>Z2-C-CON-6330</t>
  </si>
  <si>
    <t>Z2-C-CON-6340</t>
  </si>
  <si>
    <t>Z2-C-CON-6350</t>
  </si>
  <si>
    <t>Z2-C-CON-6360</t>
  </si>
  <si>
    <t>Z2-C-CON-6370</t>
  </si>
  <si>
    <t>Z2-C-CON-6380</t>
  </si>
  <si>
    <t>Z2-C-CON-6390</t>
  </si>
  <si>
    <t>Z2-C-CON-6400</t>
  </si>
  <si>
    <t>Z2-C-CON-6410</t>
  </si>
  <si>
    <t>Z2-C-CON-6420</t>
  </si>
  <si>
    <t>Z2-C-CON-6430</t>
  </si>
  <si>
    <t>Z2-C-CON-6440</t>
  </si>
  <si>
    <t>Z2-C-CON-6450</t>
  </si>
  <si>
    <t>Z2-C-CON-6460</t>
  </si>
  <si>
    <t>Z2-C-CON-6470</t>
  </si>
  <si>
    <t>Z2-C-CON-6480</t>
  </si>
  <si>
    <t>Z2-C-CON-6490</t>
  </si>
  <si>
    <t>Z2-C-CON-6500</t>
  </si>
  <si>
    <t>Z2-C-CON-6510</t>
  </si>
  <si>
    <t>Z2-C-CON-6520</t>
  </si>
  <si>
    <t>Z2-C-CON-6530</t>
  </si>
  <si>
    <t>Z2-C-CON-6540</t>
  </si>
  <si>
    <t>Z2-C-CON-6550</t>
  </si>
  <si>
    <t>Z2-C-CON-6560</t>
  </si>
  <si>
    <t>Z2-C-CON-6570</t>
  </si>
  <si>
    <t>Z2-C-CON-6580</t>
  </si>
  <si>
    <t>Z2-C-CON-6590</t>
  </si>
  <si>
    <t>Z2-C-CON-6600</t>
  </si>
  <si>
    <t>Z2-C-CON-6610</t>
  </si>
  <si>
    <t>Z2-C-CON-6620</t>
  </si>
  <si>
    <t>Z2-C-CON-6630</t>
  </si>
  <si>
    <t>Z2-C-CON-6640</t>
  </si>
  <si>
    <t>Z2-C-CON-6650</t>
  </si>
  <si>
    <t>Z2-C-CON-6660</t>
  </si>
  <si>
    <t>Z2-C-CON-6670</t>
  </si>
  <si>
    <t>Z2-C-CON-6680</t>
  </si>
  <si>
    <t>Z2-C-CON-6690</t>
  </si>
  <si>
    <t>Z2-C-CON-6700</t>
  </si>
  <si>
    <t>Z2-C-CON-6710</t>
  </si>
  <si>
    <t>Z2-C-CON-6720</t>
  </si>
  <si>
    <t>Z2-C-CON-6730</t>
  </si>
  <si>
    <t>Z2-C-CON-6740</t>
  </si>
  <si>
    <t>Z2-C-CON-6750</t>
  </si>
  <si>
    <t>Z2-C-CON-6760</t>
  </si>
  <si>
    <t>Z2-C-CON-6770</t>
  </si>
  <si>
    <t>Z2-C-CON-6780</t>
  </si>
  <si>
    <t>Z2-C-CON-6790</t>
  </si>
  <si>
    <t>Z2-C-CON-6800</t>
  </si>
  <si>
    <t>Z2-C-CON-6810</t>
  </si>
  <si>
    <t>Z2-C-CON-6820</t>
  </si>
  <si>
    <t>Z2-C-CON-6830</t>
  </si>
  <si>
    <t>Z2-C-CON-6840</t>
  </si>
  <si>
    <t>Z2-C-CON-6850</t>
  </si>
  <si>
    <t>Z2-C-CON-6860</t>
  </si>
  <si>
    <t>Z2-C-CON-6870</t>
  </si>
  <si>
    <t>Z2-C-CON-6880</t>
  </si>
  <si>
    <t>Z2-C-CON-6890</t>
  </si>
  <si>
    <t>Z2-C-CON-6900</t>
  </si>
  <si>
    <t>Z2-C-CON-6910</t>
  </si>
  <si>
    <t>Z2-C-CON-6920</t>
  </si>
  <si>
    <t>Z2-C-CON-6930</t>
  </si>
  <si>
    <t>Z2-C-CON-6940</t>
  </si>
  <si>
    <t>Z2-C-CON-6950</t>
  </si>
  <si>
    <t>Z2-C-CON-6960</t>
  </si>
  <si>
    <t>Z2-C-CON-6970</t>
  </si>
  <si>
    <t>Z2-C-EW-10420</t>
  </si>
  <si>
    <t>Z2-C-GRBCH-11370</t>
  </si>
  <si>
    <t>Z2-C-GRBCH-11380</t>
  </si>
  <si>
    <t>Z2-C-GRBCH-11390</t>
  </si>
  <si>
    <t>Z2-C-GRBCH-11400</t>
  </si>
  <si>
    <t>Z2-C-GRBCH-11410</t>
  </si>
  <si>
    <t>Z2-C-GRBCH-11420</t>
  </si>
  <si>
    <t>Z2-C-LIFT-10520</t>
  </si>
  <si>
    <t>Z2-C-LIFT-10530</t>
  </si>
  <si>
    <t>Z2-C-LIFT-10540</t>
  </si>
  <si>
    <t>Z2-C-LIFT-10550</t>
  </si>
  <si>
    <t>Z2-C-LIFT-10560</t>
  </si>
  <si>
    <t>Z2-C-LIFT-10580</t>
  </si>
  <si>
    <t>Z2-C-LIFT-10610</t>
  </si>
  <si>
    <t>Z2-C-LIFT-10620</t>
  </si>
  <si>
    <t>Z2-C-LIFT-10630</t>
  </si>
  <si>
    <t>Z2-C-LIFT-10640</t>
  </si>
  <si>
    <t>Z2-C-LIFT-10650</t>
  </si>
  <si>
    <t>Z2-C-LIFT-10660</t>
  </si>
  <si>
    <t>Z2-C-LIFT-10670</t>
  </si>
  <si>
    <t>Z2-C-LIFT-10680</t>
  </si>
  <si>
    <t>Z2-C-LIFT-10690</t>
  </si>
  <si>
    <t>Z2-C-LIFT-10700</t>
  </si>
  <si>
    <t>Z2-C-LIFT-10710</t>
  </si>
  <si>
    <t>Z2-C-LIFT-10720</t>
  </si>
  <si>
    <t>Z2-C-LIFT-10730</t>
  </si>
  <si>
    <t>Z2-C-LIFT-10740</t>
  </si>
  <si>
    <t>Z2-C-LIFT-10750</t>
  </si>
  <si>
    <t>Z2-C-LIFT-10760</t>
  </si>
  <si>
    <t>Z2-C-LIFT-10770</t>
  </si>
  <si>
    <t>Z2-C-LIFT-10780</t>
  </si>
  <si>
    <t>Z2-C-LIFT-10790</t>
  </si>
  <si>
    <t>Z2-C-LIFT-10800</t>
  </si>
  <si>
    <t>Z2-C-LIFT-10820</t>
  </si>
  <si>
    <t>Z2-C-LIFT-10850</t>
  </si>
  <si>
    <t>Z2-C-LIFT-10860</t>
  </si>
  <si>
    <t>Z2-C-LIFT-10870</t>
  </si>
  <si>
    <t>Z2-C-RSRS-11120</t>
  </si>
  <si>
    <t>Z2-C-RSRS-11130</t>
  </si>
  <si>
    <t>Z2-C-RSRS-11140</t>
  </si>
  <si>
    <t>Z2-C-RSRS-11150</t>
  </si>
  <si>
    <t>Z2-C-RSRS-11160</t>
  </si>
  <si>
    <t>Z2-C-RSRS-11170</t>
  </si>
  <si>
    <t>Z2-C-RSRS-11180</t>
  </si>
  <si>
    <t>Z2-C-RSRS-11190</t>
  </si>
  <si>
    <t>Z3-11520</t>
  </si>
  <si>
    <t>Z3-11530</t>
  </si>
  <si>
    <t>Z3-11540</t>
  </si>
  <si>
    <t>Z3-11550</t>
  </si>
  <si>
    <t>Z3-C-CON-5840</t>
  </si>
  <si>
    <t>Z3-C-CON-5850</t>
  </si>
  <si>
    <t>Z3-C-CON-5860</t>
  </si>
  <si>
    <t>Z3-C-CON-5870</t>
  </si>
  <si>
    <t>Z3-C-CON-5890</t>
  </si>
  <si>
    <t>Z3-C-CON-5900</t>
  </si>
  <si>
    <t>Z3-C-CON-5910</t>
  </si>
  <si>
    <t>Z3-C-CON-5920</t>
  </si>
  <si>
    <t>Z3-C-CON-5930</t>
  </si>
  <si>
    <t>Z3-C-CON-5940</t>
  </si>
  <si>
    <t>Z3-C-CON-5950</t>
  </si>
  <si>
    <t>Z3-C-CON-5960</t>
  </si>
  <si>
    <t>Z3-C-CON-5970</t>
  </si>
  <si>
    <t>Z3-C-CON-5980</t>
  </si>
  <si>
    <t>Z3-C-CON-5990</t>
  </si>
  <si>
    <t>Z3-C-CON-6000</t>
  </si>
  <si>
    <t>Z3-C-CON-6010</t>
  </si>
  <si>
    <t>Z3-C-CON-6020</t>
  </si>
  <si>
    <t>Z3-C-CON-6030</t>
  </si>
  <si>
    <t>Z3-C-CON-6040</t>
  </si>
  <si>
    <t>Z3-C-CON-6050</t>
  </si>
  <si>
    <t>Z3-C-CON-6060</t>
  </si>
  <si>
    <t>Z3-C-CON-6070</t>
  </si>
  <si>
    <t>Z3-C-CON-6080</t>
  </si>
  <si>
    <t>Z3-C-CON-6090</t>
  </si>
  <si>
    <t>Z3-C-CON-6100</t>
  </si>
  <si>
    <t>Z3-C-CON-6110</t>
  </si>
  <si>
    <t>Z3-C-CON-6120</t>
  </si>
  <si>
    <t>Z3-C-CON-6130</t>
  </si>
  <si>
    <t>Z3-C-CON-6140</t>
  </si>
  <si>
    <t>Z3-C-CON-6150</t>
  </si>
  <si>
    <t>Z3-C-CON-6160</t>
  </si>
  <si>
    <t>Z3-C-CON-6170</t>
  </si>
  <si>
    <t>Z3-C-CON-6180</t>
  </si>
  <si>
    <t>Z3-C-CON-6190</t>
  </si>
  <si>
    <t>Z3-C-CON-6200</t>
  </si>
  <si>
    <t>Z3-C-CON-6210</t>
  </si>
  <si>
    <t>Z3-C-CON-6220</t>
  </si>
  <si>
    <t>Z3-C-CON-6230</t>
  </si>
  <si>
    <t>Z3-C-CON-6240</t>
  </si>
  <si>
    <t>Z3-C-CON-6250</t>
  </si>
  <si>
    <t>Z3-C-CON-6260</t>
  </si>
  <si>
    <t>Z3-C-CON-6270</t>
  </si>
  <si>
    <t>Z3-C-CON-6280</t>
  </si>
  <si>
    <t>Z3-C-CON-6290</t>
  </si>
  <si>
    <t>Z3-C-CON-6300</t>
  </si>
  <si>
    <t>Z3-C-CON-6310</t>
  </si>
  <si>
    <t>Z3-C-CON-6320</t>
  </si>
  <si>
    <t>Z3-C-CON-6330</t>
  </si>
  <si>
    <t>Z3-C-CON-6340</t>
  </si>
  <si>
    <t>Z3-C-CON-6350</t>
  </si>
  <si>
    <t>Z3-C-CON-6360</t>
  </si>
  <si>
    <t>Z3-C-CON-6370</t>
  </si>
  <si>
    <t>Z3-C-CON-6380</t>
  </si>
  <si>
    <t>Z3-C-CON-6390</t>
  </si>
  <si>
    <t>Z3-C-CON-6400</t>
  </si>
  <si>
    <t>Z3-C-CON-6410</t>
  </si>
  <si>
    <t>Z3-C-CON-6420</t>
  </si>
  <si>
    <t>Z3-C-CON-6430</t>
  </si>
  <si>
    <t>Z3-C-CON-6440</t>
  </si>
  <si>
    <t>Z3-C-CON-6450</t>
  </si>
  <si>
    <t>Z3-C-CON-6460</t>
  </si>
  <si>
    <t>Z3-C-CON-6470</t>
  </si>
  <si>
    <t>Z3-C-CON-6480</t>
  </si>
  <si>
    <t>Z3-C-CON-6490</t>
  </si>
  <si>
    <t>Z3-C-CON-6500</t>
  </si>
  <si>
    <t>Z3-C-CON-6510</t>
  </si>
  <si>
    <t>Z3-C-CON-6520</t>
  </si>
  <si>
    <t>Z3-C-CON-6530</t>
  </si>
  <si>
    <t>Z3-C-CON-6540</t>
  </si>
  <si>
    <t>Z3-C-CON-6550</t>
  </si>
  <si>
    <t>Z3-C-CON-6560</t>
  </si>
  <si>
    <t>Z3-C-CON-6570</t>
  </si>
  <si>
    <t>Z3-C-CON-6580</t>
  </si>
  <si>
    <t>Z3-C-CON-6590</t>
  </si>
  <si>
    <t>Z3-C-CON-6600</t>
  </si>
  <si>
    <t>Z3-C-CON-6610</t>
  </si>
  <si>
    <t>Z3-C-CON-6620</t>
  </si>
  <si>
    <t>Z3-C-CON-6630</t>
  </si>
  <si>
    <t>Z3-C-CON-6640</t>
  </si>
  <si>
    <t>Z3-C-CON-6650</t>
  </si>
  <si>
    <t>Z3-C-CON-6660</t>
  </si>
  <si>
    <t>Z3-C-CON-6670</t>
  </si>
  <si>
    <t>Z3-C-CON-6680</t>
  </si>
  <si>
    <t>Z3-C-CON-6690</t>
  </si>
  <si>
    <t>Z3-C-CON-6700</t>
  </si>
  <si>
    <t>Z3-C-CON-6710</t>
  </si>
  <si>
    <t>Z3-C-CON-6720</t>
  </si>
  <si>
    <t>Z3-C-CON-6730</t>
  </si>
  <si>
    <t>Z3-C-CON-6740</t>
  </si>
  <si>
    <t>Z3-C-CON-6750</t>
  </si>
  <si>
    <t>Z3-C-CON-6760</t>
  </si>
  <si>
    <t>Z3-C-CON-6770</t>
  </si>
  <si>
    <t>Z3-C-CON-6780</t>
  </si>
  <si>
    <t>Z3-C-CON-6790</t>
  </si>
  <si>
    <t>Z3-C-CON-6800</t>
  </si>
  <si>
    <t>Z3-C-CON-6810</t>
  </si>
  <si>
    <t>Z3-C-CON-6820</t>
  </si>
  <si>
    <t>Z3-C-CON-6830</t>
  </si>
  <si>
    <t>Z3-C-CON-6840</t>
  </si>
  <si>
    <t>Z3-C-CON-6850</t>
  </si>
  <si>
    <t>Z3-C-CON-6860</t>
  </si>
  <si>
    <t>Z3-C-CON-6870</t>
  </si>
  <si>
    <t>Z3-C-CON-6880</t>
  </si>
  <si>
    <t>Z3-C-CON-6890</t>
  </si>
  <si>
    <t>Z3-C-CON-6900</t>
  </si>
  <si>
    <t>Z3-C-CON-6910</t>
  </si>
  <si>
    <t>Z3-C-CON-6920</t>
  </si>
  <si>
    <t>Z3-C-CON-6930</t>
  </si>
  <si>
    <t>Z3-C-CON-6940</t>
  </si>
  <si>
    <t>Z3-C-CON-6950</t>
  </si>
  <si>
    <t>Z3-C-CON-6960</t>
  </si>
  <si>
    <t>Z3-C-CON-6970</t>
  </si>
  <si>
    <t>Grand Total</t>
  </si>
  <si>
    <t>Activity ID</t>
  </si>
  <si>
    <t>1817-BOQ Summary</t>
  </si>
  <si>
    <t>Activity Name</t>
  </si>
  <si>
    <t>Traffic Deck Coating Drive - Z2 - B1</t>
  </si>
  <si>
    <t>Install Road Signages Drive - Z2 - B1</t>
  </si>
  <si>
    <t>Traffic Deck Coating Drive - Z2 - B2</t>
  </si>
  <si>
    <t>Install Road Signages Drive - Z2 - B2</t>
  </si>
  <si>
    <t>Fix Windows &amp; Door Frame &amp; Leaf - F2</t>
  </si>
  <si>
    <t>Fix Ironmongery - F2</t>
  </si>
  <si>
    <t>Signages - F2</t>
  </si>
  <si>
    <t>Fix Windows &amp; Door Frame &amp; Leaf - RF</t>
  </si>
  <si>
    <t>Fix Ironmongery - RF</t>
  </si>
  <si>
    <t>Signages - RF</t>
  </si>
  <si>
    <t>Fix Flower Box</t>
  </si>
  <si>
    <t>Fix Outdoor Green Area</t>
  </si>
  <si>
    <t>Installation of BMU System</t>
  </si>
  <si>
    <t>External Drainage Pipes &amp; Connections</t>
  </si>
  <si>
    <t>Casting Service Manholes</t>
  </si>
  <si>
    <t>Fix Pavement Tiles &amp; Granite Colored Land Scaping</t>
  </si>
  <si>
    <t>Install Man Holes Covers</t>
  </si>
  <si>
    <t>Install Precast Wheel Stoper</t>
  </si>
  <si>
    <t>Trafic &amp; Road Marking</t>
  </si>
  <si>
    <t>Traffic Deck Coating Drive Way - B2</t>
  </si>
  <si>
    <t>Install Steel Grating Drive Way - B2</t>
  </si>
  <si>
    <t>Install Road Signages Drive Way  - B2</t>
  </si>
  <si>
    <t>Traffic Marking Drive Way - B2</t>
  </si>
  <si>
    <t>Install Steel Grating Drive Way - B1</t>
  </si>
  <si>
    <t>Traffic Deck Coating Drive Way - B1</t>
  </si>
  <si>
    <t>Install Road Signages Drive Way - B1</t>
  </si>
  <si>
    <t>Traffic Marking Drive Way - B1</t>
  </si>
  <si>
    <t>Install Stamped Concrete</t>
  </si>
  <si>
    <t>Installation of HV Panels, Transformers &amp; etc by AADC</t>
  </si>
  <si>
    <t>Installation of Water Meter &amp; AADC Approval</t>
  </si>
  <si>
    <t>Excavation Stage 1 - Z1</t>
  </si>
  <si>
    <t>Strut Pipe Bracing - Z1</t>
  </si>
  <si>
    <t>Excavation Stage 2 - Z1</t>
  </si>
  <si>
    <t>Excavation Stage 2 - Z2&amp;3</t>
  </si>
  <si>
    <t>Gunite Wall - Z2</t>
  </si>
  <si>
    <t>Strut Pipe Bracing - Z2&amp;3</t>
  </si>
  <si>
    <t>Excavation Stage 1 - Z2&amp;3</t>
  </si>
  <si>
    <t>Waterproof Membrane on Gunite Wall - Z1-B1</t>
  </si>
  <si>
    <t>Waterproof Membrane on Gunite Wall - Z2-B1</t>
  </si>
  <si>
    <t>Gunite Wall - Z3</t>
  </si>
  <si>
    <t>Waterproof Membrane on Gunite Wall - Z3-B2</t>
  </si>
  <si>
    <t>Waterproof Membrane on Gunite Wall - Z3-B1</t>
  </si>
  <si>
    <t>Gunite Wall - Z1</t>
  </si>
  <si>
    <t>Waterproof Membrane on Gunite Wall - Z1-B2</t>
  </si>
  <si>
    <t>Fix Brackets for Natural Stone - GF to SRVF (Elev. 1 &amp; 4)</t>
  </si>
  <si>
    <t>Fix Natural Stone All types- GF to SRVF (Elev. 1 &amp; 4)</t>
  </si>
  <si>
    <t>Fix Aluminum Glazing Pannels - GF to SRVF (Elev. 1 &amp; 4)</t>
  </si>
  <si>
    <t>Osmotic Cement Waterproof - GF to SRVF (Elev. 1 &amp; 4)</t>
  </si>
  <si>
    <t>Fix Steel Decore - GF to SRVF (Elev. 1 &amp; 4)</t>
  </si>
  <si>
    <t>Fix Wooden Decorarive Features (Elev. 1 &amp; 4)</t>
  </si>
  <si>
    <t>Install Aluminum &amp; Wood Roof Features</t>
  </si>
  <si>
    <t>Install Aluminum Wood Ground Features</t>
  </si>
  <si>
    <t>Osmotic Cement Waterproof - GF to SRVF (Elev. 2 &amp; 3)</t>
  </si>
  <si>
    <t>Fix Aluminum Glazing Pannels - GF to SRVF (Elev. 2 &amp; 3)</t>
  </si>
  <si>
    <t>Fix Brackets for Natural Stone - GF to SRVF (Elev. 2 &amp; 3)</t>
  </si>
  <si>
    <t>Fix Natural Stone All types- GF to SRVF (Elev. 2 &amp; 3)</t>
  </si>
  <si>
    <t>Fix Steel Decore - GF to SRVF (Elev. 2 &amp; 3)</t>
  </si>
  <si>
    <t>Fix Wooden Decorarive Features (Elev. 2 &amp; 3)</t>
  </si>
  <si>
    <t>External Plaster - GF to SRVF (Elev. 1 &amp; 4)</t>
  </si>
  <si>
    <t>External Plaster - GF to SRVF (Elev. 2 &amp; 3)</t>
  </si>
  <si>
    <t>Place Guide Wall - Z1</t>
  </si>
  <si>
    <t>Install Shoring System - Z1</t>
  </si>
  <si>
    <t>Install Capping Beam - Z1</t>
  </si>
  <si>
    <t>Place Guide Wall - Z2&amp;3</t>
  </si>
  <si>
    <t>Install Shoring System - Z2&amp;3</t>
  </si>
  <si>
    <t>Install Capping Beam - Z2&amp;3</t>
  </si>
  <si>
    <t>Site Office Establishment</t>
  </si>
  <si>
    <t>Project Sign Boards and Hoarding</t>
  </si>
  <si>
    <t>Yards &amp; Stores Establishment</t>
  </si>
  <si>
    <t>Soil Investigation &amp; Report Submit</t>
  </si>
  <si>
    <t>Dewatering System Installation</t>
  </si>
  <si>
    <t>Demolition of Existing Structure</t>
  </si>
  <si>
    <t>Clearing Existing Utilities</t>
  </si>
  <si>
    <t>Recurring Preliminaries through out the project</t>
  </si>
  <si>
    <t>Water Supply System Testing &amp; Commissioning</t>
  </si>
  <si>
    <t>Water Drainage System Testing &amp; Commissioning</t>
  </si>
  <si>
    <t>LV Pannels &amp; Live Accessories Testing &amp; Commissioning</t>
  </si>
  <si>
    <t>Busbar Testing &amp; Commissioning</t>
  </si>
  <si>
    <t>Telephone &amp; Voice Evac. System Testing &amp; Commissioning</t>
  </si>
  <si>
    <t>Emergency Lighting System Testing &amp; Commissioning</t>
  </si>
  <si>
    <t>Access Control System Testing &amp; Commissioning</t>
  </si>
  <si>
    <t>Fire Alarm System Testing &amp; Commissioning</t>
  </si>
  <si>
    <t>Passenger Lift Testing &amp; Commissioning</t>
  </si>
  <si>
    <t>Travelators Testing &amp; Commissioning</t>
  </si>
  <si>
    <t>Escalator Testing &amp; Commissioning</t>
  </si>
  <si>
    <t>BMS Testing &amp; Commissioning</t>
  </si>
  <si>
    <t>Security System Testing &amp; Commissioning</t>
  </si>
  <si>
    <t>Chilled Water Pump Testing</t>
  </si>
  <si>
    <t>Chilled Water System Flushing &amp; Cleaning</t>
  </si>
  <si>
    <t>HVAC Equipment Testing &amp; Commissioning</t>
  </si>
  <si>
    <t>Air Balancing FCU &amp; FAHU</t>
  </si>
  <si>
    <t>Chilled Water Balancing</t>
  </si>
  <si>
    <t>HVAC System Performance Test</t>
  </si>
  <si>
    <t>Fire Fighting System Testing &amp; Commissioning</t>
  </si>
  <si>
    <t>Post Tensioning the Slab - Z1 - F1</t>
  </si>
  <si>
    <t>Post Tensioning the Slab - Z1 - F2</t>
  </si>
  <si>
    <t>Post Tensioning the Slab - Z1 - RF</t>
  </si>
  <si>
    <t>Post Tensioning the Slab - Z1 - SRVF</t>
  </si>
  <si>
    <t>Masonry Works Dry Area - Z123 - SRVF</t>
  </si>
  <si>
    <t>Plaster Works Dry Area - Z123 - SRVF</t>
  </si>
  <si>
    <t>Fix Door Subframes Dry Area - Z123 - SRVF</t>
  </si>
  <si>
    <t>Roof Floor Terrazo Tiles Wet Area - Z123 - SRVF</t>
  </si>
  <si>
    <t>4mm Waterproof Membrane Wet Area - Z123 - SRVF</t>
  </si>
  <si>
    <t>Protection Screed Wet Area - Z123 - SRVF</t>
  </si>
  <si>
    <t>Polystyrene Thermal Insulation - Z123 - SRVF</t>
  </si>
  <si>
    <t>Foam Concrete - Z123 - SRVF</t>
  </si>
  <si>
    <t>Fix Rain Water Outlets - Z123 - SRVF</t>
  </si>
  <si>
    <t>Install Aluminum Shades over FAHU - Z123 - SRVF</t>
  </si>
  <si>
    <t>Wall Paint (Acrylic) Filter &amp; Pump Room - Z123 - SRVF</t>
  </si>
  <si>
    <t>Floor Epoxy Filter &amp; Pump Room  - Z123 - SRVF</t>
  </si>
  <si>
    <t>Waterproof Filter &amp; Pump Room - Z123 - SRVF</t>
  </si>
  <si>
    <t>Protection Screed Filter &amp; Pump Room - Z123 - SRVF</t>
  </si>
  <si>
    <t>Ceiling Paint (Acrylic) Filter &amp; Pump Room - Z123 - SRVF</t>
  </si>
  <si>
    <t>Install Aluminum Shades over Chillers - Z123 - SRVF</t>
  </si>
  <si>
    <t>Install Aluminum Shades over GRP Water Tank - Z123 - SRVF</t>
  </si>
  <si>
    <t>Fix False Ceiling Suspension Lift Lobby - Z123 - SRVF</t>
  </si>
  <si>
    <t>Porcelain Floor Tiles Lift Lobby - Z123 - SRVF</t>
  </si>
  <si>
    <t>Wall Paint (Emulsion) Lift Lobby - Z123 - SRVF</t>
  </si>
  <si>
    <t>Fix False Ceiling Aluminum Tiles Lift Lobby - Z123 - SRVF</t>
  </si>
  <si>
    <t>Fix False Ceiling Gypsum Board Lift Lobby - Z123 - SRVF</t>
  </si>
  <si>
    <t>Fix MEP Droppers Lift Lobby - Z123 - SRVF</t>
  </si>
  <si>
    <t>Ceiling Paint (Acrylic) GSM &amp; MCC Rooms - Z123 - SRVF</t>
  </si>
  <si>
    <t>Floor Epoxy GSM &amp; MCC Rooms - Z123 - SRVF</t>
  </si>
  <si>
    <t>Wall Paint (Acrylic) GSM &amp; MCC Rooms - Z123 - SRVF</t>
  </si>
  <si>
    <t>Floor Paint (Antifungal) Lift Shaft - Z123 - SRVF</t>
  </si>
  <si>
    <t>Wall Paint (Antifungal) Lift Shaft - Z123 - SRVF</t>
  </si>
  <si>
    <t>Fix Rain Water Outlets - Z123 - TRF</t>
  </si>
  <si>
    <t>Foam Concrete - Z123 - TRF</t>
  </si>
  <si>
    <t>4mm Waterproof Membrane Wet Area - Z123 - TRF</t>
  </si>
  <si>
    <t>Protection Screed Wet Area - Z123 - TRF</t>
  </si>
  <si>
    <t>Polystyrene Thermal Insulation - Z123 - TRF</t>
  </si>
  <si>
    <t>Roof Floor Terrazo Tiles Wet Area - Z123 - TRF</t>
  </si>
  <si>
    <t>Fix Windows &amp; Door Frame &amp; Leaf - Z123 - SRVF</t>
  </si>
  <si>
    <t>Fix Ironmongery - Z123 - SRVF</t>
  </si>
  <si>
    <t>Fix Drainage &amp; Water Supply Pipes Block Wall - Z123 - SRVF</t>
  </si>
  <si>
    <t>Fix G.I Box and conduits - Z123 - SRVF</t>
  </si>
  <si>
    <t>Fix ELV Trunkings - Z123 - SRVF</t>
  </si>
  <si>
    <t>Pull ELV Cables - Z123 - SRVF</t>
  </si>
  <si>
    <t>Fix Power Cable Trays - Z123 - SRVF</t>
  </si>
  <si>
    <t>Pull Electricl Wires (Ceiling &amp; Walls) - Z123 - SRVF</t>
  </si>
  <si>
    <t>Pull Earthing &amp; Power Cables - Z123 - SRVF</t>
  </si>
  <si>
    <t>Fix DBs - Z123 - SRVF</t>
  </si>
  <si>
    <t>Cable Terminations - Z123 - SRVF</t>
  </si>
  <si>
    <t>Fix Fire Fighting Pipes - Z123 - SRVF</t>
  </si>
  <si>
    <t>Fix Chill Water Pipes - Z123 - SRVF</t>
  </si>
  <si>
    <t>Fix HVAC Ducts &amp; Insulation - Z123 - SRVF</t>
  </si>
  <si>
    <t>Fix Fire Fighting Dropers - Z123 - SRVF</t>
  </si>
  <si>
    <t>Fix FCU - Z123 - SRVF</t>
  </si>
  <si>
    <t>Fix Water Supply Pipes - Z123 - SRVF</t>
  </si>
  <si>
    <t>Fix Drainage Pipes - Z123 - SRVF</t>
  </si>
  <si>
    <t>Fix CCTV Devices - Z123 - SRVF</t>
  </si>
  <si>
    <t>Fix Light Fixtures - Z123 - SRVF</t>
  </si>
  <si>
    <t>Fix Switches, Sockets &amp; Isolators - Z123 - SRVF</t>
  </si>
  <si>
    <t>Fix Fire Alarm Devices - Z123 - SRVF</t>
  </si>
  <si>
    <t>Fix Telephone &amp; Voice Evac. Devices - Z123 - SRVF</t>
  </si>
  <si>
    <t>Fix LCS &amp; ACS Devices - Z123 - SRVF</t>
  </si>
  <si>
    <t>Fix Emergency &amp; Exit Lights - Z123 - SRVF</t>
  </si>
  <si>
    <t>Fix Fire Hose Cabinets &amp; Hose Reels - Z123 - SRVF</t>
  </si>
  <si>
    <t>Fix Sprinklers - Z123 - SRVF</t>
  </si>
  <si>
    <t>Fix Grills &amp; Diffusers - Z123 - SRVF</t>
  </si>
  <si>
    <t>Fix Water Heater &amp; Sanitary Accessories - Z123 - SRVF</t>
  </si>
  <si>
    <t>Fix Gas Detectors - Z123 - SRVF</t>
  </si>
  <si>
    <t>Fix FAHU - Z123 - SRVF</t>
  </si>
  <si>
    <t>Fix Chillers - Z123 - SRVF</t>
  </si>
  <si>
    <t>Fix Extract Fans - Z123 - SRVF</t>
  </si>
  <si>
    <t>Install GRP Water Tank &amp; Accessories - Z123 - SRVF</t>
  </si>
  <si>
    <t>Install Filteration Plant System - Z123 - SRVF</t>
  </si>
  <si>
    <t>Install Chilled Water Pump - Z123 - SRVF</t>
  </si>
  <si>
    <t>Install MCC Pannels - Z123 - SRVF</t>
  </si>
  <si>
    <t>Install LPG Tank - Z123 - SRVF</t>
  </si>
  <si>
    <t>Termination of MEP Equipment With Risers - Z123 - SRVF</t>
  </si>
  <si>
    <t>Fix Pressurization Guages &amp; Units Lift &amp; Stair - Z123 - SRVF</t>
  </si>
  <si>
    <t>Fix Chemical Dosing Pot - Z123 - SRVF</t>
  </si>
  <si>
    <t>PCC Blind Concrete - Z1 - Lift Pit</t>
  </si>
  <si>
    <t>Waterproof Membrane - Z1 - Lift Pit</t>
  </si>
  <si>
    <t>Protection Screed - Z1 - Lift Pit</t>
  </si>
  <si>
    <t>Fix Rebar - Z1 - Lift Pit</t>
  </si>
  <si>
    <t>Pour Concrete - Z1 - Lift Pit</t>
  </si>
  <si>
    <t>PCC Blind Concrete - Z1 - Raft</t>
  </si>
  <si>
    <t>Waterproof Membrane - Z1 - Raft</t>
  </si>
  <si>
    <t>Protection Screed - Z1 - Raft</t>
  </si>
  <si>
    <t>Fix Rebar - Z1 - Raft</t>
  </si>
  <si>
    <t>Fix MEP Provisions - Z1 - Raft</t>
  </si>
  <si>
    <t>Fix Formwork - Z1 - Raft</t>
  </si>
  <si>
    <t>Pour Concrete - Z1 - Raft</t>
  </si>
  <si>
    <t>Fix Rebar Core Walls - Z1 - B2</t>
  </si>
  <si>
    <t>Fix Formwork Core Walls - Z1 - B2</t>
  </si>
  <si>
    <t>Fix Rebar Retaining Walls - Z1 - B2</t>
  </si>
  <si>
    <t>Fix Formwork Retaining Walls - Z1 - B2</t>
  </si>
  <si>
    <t>Pour Concrete Retaining Walls - Z1 - B2</t>
  </si>
  <si>
    <t>Pour Concrete Core Walls - Z1 - B2</t>
  </si>
  <si>
    <t>Fix Rebar Columns - Z1 - B2</t>
  </si>
  <si>
    <t>Fix Formwork Columns - Z1 - B2</t>
  </si>
  <si>
    <t>Pour Concrete Columns - Z1 - B2</t>
  </si>
  <si>
    <t>Fix Formwork Stairs - Z1 - B2</t>
  </si>
  <si>
    <t>Fix Rebar Stairs - Z1 - B2</t>
  </si>
  <si>
    <t>Pour Concrete Stairs - Z1 - B2</t>
  </si>
  <si>
    <t>Pour Concrete Slabs - Z1 - B1</t>
  </si>
  <si>
    <t>Fix Formwork Slabs - Z1 - B1</t>
  </si>
  <si>
    <t>Fix Rebar Slabs - Z1 - B1</t>
  </si>
  <si>
    <t>Fix Rebar Retaining Walls - Z1 - B1</t>
  </si>
  <si>
    <t>Fix Formwork Retaining Walls - Z1 - B1</t>
  </si>
  <si>
    <t>Pour Concrete Retaining Walls - Z1 - B1</t>
  </si>
  <si>
    <t>Fix Rebar Core Walls - Z1 - B1</t>
  </si>
  <si>
    <t>Fix Formwork Core Walls - Z1 - B1</t>
  </si>
  <si>
    <t>Pour Concrete Core Walls - Z1 - B1</t>
  </si>
  <si>
    <t>Fix Rebar Columns - Z1 - B1</t>
  </si>
  <si>
    <t>Fix Formwork Columns - Z1 - B1</t>
  </si>
  <si>
    <t>Pour Concrete Columns - Z1 - B1</t>
  </si>
  <si>
    <t>Fix Formwork Stairs - Z1 - B1</t>
  </si>
  <si>
    <t>Fix Rebar Stairs - Z1 - B1</t>
  </si>
  <si>
    <t>Pour Concrete Stairs - Z1 - B1</t>
  </si>
  <si>
    <t>Fix Formwork Slabs - Z1 - GF</t>
  </si>
  <si>
    <t>Fix Rebar Slabs - Z1 - GF</t>
  </si>
  <si>
    <t>Pour Concrete Slabs - Z1 - GF</t>
  </si>
  <si>
    <t>Fix Rebar Core Walls - Z1 - GF</t>
  </si>
  <si>
    <t>Fix Formwork Core Walls - Z1 - GF</t>
  </si>
  <si>
    <t>Pour Concrete Core Walls - Z1 - GF</t>
  </si>
  <si>
    <t>Fix Rebar Columns - Z1 - GF</t>
  </si>
  <si>
    <t>Fix Formwork Columns - Z1 - GF</t>
  </si>
  <si>
    <t>Pour Concrete Columns - Z1 - GF</t>
  </si>
  <si>
    <t>Fix Formwork Stairs - Z1 - GF</t>
  </si>
  <si>
    <t>Fix Rebar Stairs - Z1 - GF</t>
  </si>
  <si>
    <t>Pour Concrete Stairs - Z1 - GF</t>
  </si>
  <si>
    <t>Fix MEP Containment &amp; Provisions - Z1 - B1</t>
  </si>
  <si>
    <t>Fix MEP Containment &amp; Provisions - Z1 - GF</t>
  </si>
  <si>
    <t>Fix MEP Containment &amp; Provisions - Z1 - F1</t>
  </si>
  <si>
    <t>Fix Formwork Slabs - Z1 - F1</t>
  </si>
  <si>
    <t>Pour Concrete Slabs - Z1 - F1</t>
  </si>
  <si>
    <t>Fix Rebar Slabs - Z1 - F1</t>
  </si>
  <si>
    <t>Fix Rebar Core Walls - Z1 - F1</t>
  </si>
  <si>
    <t>Fix Formwork Core Walls - Z1 - F1</t>
  </si>
  <si>
    <t>Pour Concrete Core Walls - Z1 - F1</t>
  </si>
  <si>
    <t>Fix Rebar Columns - Z1 - F1</t>
  </si>
  <si>
    <t>Fix Formwork Columns - Z1 - F1</t>
  </si>
  <si>
    <t>Pour Concrete Columns - Z1 - F1</t>
  </si>
  <si>
    <t>Fix Formwork Stairs - Z1 - F1</t>
  </si>
  <si>
    <t>Fix Rebar Stairs - Z1 - F1</t>
  </si>
  <si>
    <t>Pour Concrete Stairs - Z1 - F1</t>
  </si>
  <si>
    <t>Fix Formwork Slabs - Z1 - F2</t>
  </si>
  <si>
    <t>Fix Rebar Slabs - Z1 - F2</t>
  </si>
  <si>
    <t>Pour Concrete Slabs - Z1 - F2</t>
  </si>
  <si>
    <t>Fix MEP Containment &amp; Provisions - Z1 - F2</t>
  </si>
  <si>
    <t>Fix Rebar Core Walls - Z1 - F2</t>
  </si>
  <si>
    <t>Fix Formwork Core Walls - Z1 - F2</t>
  </si>
  <si>
    <t>Pour Concrete Core Walls - Z1 - F2</t>
  </si>
  <si>
    <t>Fix Rebar Columns - Z1 - F2</t>
  </si>
  <si>
    <t>Fix Formwork Columns - Z1 - F2</t>
  </si>
  <si>
    <t>Pour Concrete Columns - Z1 - F2</t>
  </si>
  <si>
    <t>Fix Formwork Stairs - Z1 - F2</t>
  </si>
  <si>
    <t>Fix Rebar Stairs - Z1 - F2</t>
  </si>
  <si>
    <t>Pour Concrete Stairs - Z1 - F2</t>
  </si>
  <si>
    <t>Fix Formwork Slabs - Z1 - RF</t>
  </si>
  <si>
    <t>Fix Rebar Slabs - Z1 - RF</t>
  </si>
  <si>
    <t>Pour Concrete Slabs - Z1 - RF</t>
  </si>
  <si>
    <t>Fix MEP Containment &amp; Provisions - Z1 - RF</t>
  </si>
  <si>
    <t>Fix Rebar Core Walls - Z1 - RF</t>
  </si>
  <si>
    <t>Fix Formwork Core Walls - Z1 - RF</t>
  </si>
  <si>
    <t>Pour Concrete Core Walls - Z1 - RF</t>
  </si>
  <si>
    <t>Fix Rebar Columns - Z1 - RF</t>
  </si>
  <si>
    <t>Fix Formwork Columns - Z1 - RF</t>
  </si>
  <si>
    <t>Pour Concrete Columns - Z1 - RF</t>
  </si>
  <si>
    <t>Fix Formwork Stairs - Z1 - RF</t>
  </si>
  <si>
    <t>Fix Rebar Stairs - Z1 - RF</t>
  </si>
  <si>
    <t>Pour Concrete Stairs - Z1 - RF</t>
  </si>
  <si>
    <t>Fix Formwork Slabs - Z1 - SRVF</t>
  </si>
  <si>
    <t>Fix Rebar Slabs - Z1 - SRVF</t>
  </si>
  <si>
    <t>Pour Concrete Slabs - Z1 - SRVF</t>
  </si>
  <si>
    <t>Fix MEP Containment &amp; Provisions - Z1 - SRVF</t>
  </si>
  <si>
    <t>Fix Rebar Core Walls - Z1 - SRVF</t>
  </si>
  <si>
    <t>Fix Formwork Core Walls - Z1 - SRVF</t>
  </si>
  <si>
    <t>Pour Concrete Core Walls - Z1 - SRVF</t>
  </si>
  <si>
    <t>Fix Rebar Columns - Z1 - SRVF</t>
  </si>
  <si>
    <t>Fix Formwork Columns - Z1 - SRVF</t>
  </si>
  <si>
    <t>Pour Concrete Columns - Z1 - SRVF</t>
  </si>
  <si>
    <t>Fix Formwork Parapet - Z1 - SRVF</t>
  </si>
  <si>
    <t>Fix Rebar Parapet - Z1 - SRVF</t>
  </si>
  <si>
    <t>Pour Concrete Parapet - Z1 - SRVF</t>
  </si>
  <si>
    <t>Fix Formwork Slabs - Z1 - TRF</t>
  </si>
  <si>
    <t>Fix Rebar Slabs - Z1 - TRF</t>
  </si>
  <si>
    <t>Pour Concrete Slabs - Z1 - TRF</t>
  </si>
  <si>
    <t>Fix MEP Containment &amp; Provisions - Z1 - TRF</t>
  </si>
  <si>
    <t>Pour MEP RCC Pedastals - Z1 - SRVF</t>
  </si>
  <si>
    <t>Fix Rebar Parapet - Z1 - TRF</t>
  </si>
  <si>
    <t>Fix Formwork Parapet - Z1 - TRF</t>
  </si>
  <si>
    <t>Pour Concrete Parapet - Z1 - TRF</t>
  </si>
  <si>
    <t>Fix Formwork Ramp - Z1 - B2</t>
  </si>
  <si>
    <t>Fix Rebar Ramp - Z1 - B2</t>
  </si>
  <si>
    <t>Pour Concrete Ramp - Z1 - B2</t>
  </si>
  <si>
    <t>Fix Formwork Ramp - Z1 - B1</t>
  </si>
  <si>
    <t>Fix Rebar Ramp - Z1 - B1</t>
  </si>
  <si>
    <t>Pour Concrete Ramp - Z1 - B1</t>
  </si>
  <si>
    <t>Fix Rebar Core Walls Ramp - Z1 - B2</t>
  </si>
  <si>
    <t>Fix Formwork Walls Ramp - Z1 - B2</t>
  </si>
  <si>
    <t>Pour Concrete Core Walls Ramp - Z1 - B2</t>
  </si>
  <si>
    <t>Fix Rebar Core Walls Ramp - Z1 - B1</t>
  </si>
  <si>
    <t>Fix Formwork Walls Ramp - Z1 - B1</t>
  </si>
  <si>
    <t>Pour Concrete Core Walls Ramp - Z1 - B1</t>
  </si>
  <si>
    <t>Fix MEP Droppers Lift Lobby &amp; Passage - Z1 - F1</t>
  </si>
  <si>
    <t>Anti Fungal Paint - Z1 - F1</t>
  </si>
  <si>
    <t>Masonry Works Wet Area - Z1 - F2</t>
  </si>
  <si>
    <t>Plaster Works Wet Area - Z1 - F2</t>
  </si>
  <si>
    <t>Fix False Ceiling Suspension Lift Lobby - Z1 - F2</t>
  </si>
  <si>
    <t>Wall Paint (Emulsion) Lobby Passage &amp; Offices - Z1 - F2</t>
  </si>
  <si>
    <t>Porcelain Floor Tiles Passage &amp; Offices - Z1 - F2</t>
  </si>
  <si>
    <t>Floor Paint (Antifungal) Lift Shaft - Z1 - F2</t>
  </si>
  <si>
    <t>Wall Paint (Antifungal) Lift Shaft - Z1 - F2</t>
  </si>
  <si>
    <t>Ceiling Paint (Acrylic) Serv. Rooms - Z1 - F2</t>
  </si>
  <si>
    <t>Floor Epoxy Paint Serv. Rooms - Z1 - F2</t>
  </si>
  <si>
    <t>Fix False Ceiling Aluminum Tiles Lift Lobby - Z1 - F2</t>
  </si>
  <si>
    <t>Fix False Ceiling Gypsum Board Lift Lobby - Z1 - F2</t>
  </si>
  <si>
    <t>Wall Paint (Acrylic) Serv. Rooms - Z1 - F2</t>
  </si>
  <si>
    <t>Fix MEP Droppers Lift Lobby - Z1 - F2</t>
  </si>
  <si>
    <t>Fix Door Subframes Wet Area - Z1 - F2</t>
  </si>
  <si>
    <t>Masonry Works Dry Area - Z1 - F2</t>
  </si>
  <si>
    <t>Fix Door Subframes Dry Area - Z1 - F2</t>
  </si>
  <si>
    <t>Plaster Works Dry Area - Z1 - F2</t>
  </si>
  <si>
    <t>Waterproof Bath - Z1 - F2</t>
  </si>
  <si>
    <t>Protection Screed Bath - Z1 - F2</t>
  </si>
  <si>
    <t>Wall Ceramic Tiles Bath - Z1 - F2</t>
  </si>
  <si>
    <t>Floor Ceramic Tiles Bath - Z1 - F2</t>
  </si>
  <si>
    <t>Fix False Ceiling Suspension Bath - Z1 - F2</t>
  </si>
  <si>
    <t>Fix MEP Droppers Bath - Z1 - F2</t>
  </si>
  <si>
    <t>Fix False Ceiling Gypsum Board Bath - Z1 - F2</t>
  </si>
  <si>
    <t>Fix False Ceiling Aluminum Tiles Bath - Z1 - F2</t>
  </si>
  <si>
    <t>Waterproof kitchen/Pantry - Z1 - F2</t>
  </si>
  <si>
    <t>Protection Screed kitchen/Pantry - Z1 - F2</t>
  </si>
  <si>
    <t>Wall Ceramic Tiles kitchen/Pantry - Z1 - F2</t>
  </si>
  <si>
    <t>Fix False Ceiling Suspension kitchen/Pantry - Z1 - F2</t>
  </si>
  <si>
    <t>Fix MEP Droppers kitchen/Pantry - Z1 - F2</t>
  </si>
  <si>
    <t>Fix False Ceiling Gypsum Board kitchen/Pantry - Z1 - F2</t>
  </si>
  <si>
    <t>Fix False Ceiling Aluminum Tiles kitchen/Pantry - Z1 - F2</t>
  </si>
  <si>
    <t>Floor Ceramic Tiles kitchen/Pantry - Z1 - F2</t>
  </si>
  <si>
    <t>Waterproof Garbage Room - Z1 - F2</t>
  </si>
  <si>
    <t>Protection Screed Garbage Room - Z1 - F2</t>
  </si>
  <si>
    <t>Ceiling Paint (Emulsion) Garbage Room - Z1 - F2</t>
  </si>
  <si>
    <t>Wall Paint (Emulsion) Garbage Room - Z1 - F2</t>
  </si>
  <si>
    <t>Fix Furniture &amp; Counter Works kitchen/Pantry - Z1 - F2</t>
  </si>
  <si>
    <t>Floor Epoxy Paint Garbage Room - Z1 - F2</t>
  </si>
  <si>
    <t>Masonry Works Wet Area - Z1 - RF</t>
  </si>
  <si>
    <t>Plaster Works Wet Area - Z1 - RF</t>
  </si>
  <si>
    <t>Fix False Ceiling Suspension Lift Lobby - Z1 - RF</t>
  </si>
  <si>
    <t>Wall Paint (Emulsion) Lobby Passage &amp; Offices - Z1 - RF</t>
  </si>
  <si>
    <t>Porcelain Floor Tiles Passage &amp; Offices - Z1 - RF</t>
  </si>
  <si>
    <t>Floor Paint (Antifungal) Lift Shaft - Z1 - RF</t>
  </si>
  <si>
    <t>Wall Paint (Antifungal) Lift Shaft - Z1 - RF</t>
  </si>
  <si>
    <t>Ceiling Paint (Acrylic) Serv. Rooms - Z1 - RF</t>
  </si>
  <si>
    <t>Wall Paint (Acrylic) Serv. Rooms - Z1 - RF</t>
  </si>
  <si>
    <t>Fix False Ceiling Aluminum Tiles Lift Lobby - Z1 - RF</t>
  </si>
  <si>
    <t>Fix False Ceiling Gypsum Board Lift Lobby - Z1 - RF</t>
  </si>
  <si>
    <t>Fix MEP Droppers Lift Lobby - Z1 - RF</t>
  </si>
  <si>
    <t>Fix Door Subframes Wet Area - Z1 - RF</t>
  </si>
  <si>
    <t>Masonry Works Dry Area - Z1 - RF</t>
  </si>
  <si>
    <t>Plaster Works Dry Area - Z1 - RF</t>
  </si>
  <si>
    <t>Fix Door Subframes Dry Area - Z1 - RF</t>
  </si>
  <si>
    <t>Fix False Ceiling Suspension Bath - Z1 - RF</t>
  </si>
  <si>
    <t>Wall Ceramic Tiles Bath - Z1 - RF</t>
  </si>
  <si>
    <t>Floor Ceramic Tiles Bath - Z1 - RF</t>
  </si>
  <si>
    <t>Waterproof Bath - Z1 - RF</t>
  </si>
  <si>
    <t>Protection Screed Bath - Z1 - RF</t>
  </si>
  <si>
    <t>Fix False Ceiling Gypsum Board Bath - Z1 - RF</t>
  </si>
  <si>
    <t>Fix False Ceiling Aluminum Tiles Bath - Z1 - RF</t>
  </si>
  <si>
    <t>Fix MEP Droppers Bath - Z1 - RF</t>
  </si>
  <si>
    <t>Fix False Ceiling Suspension kitchen/Pantry - Z1 - RF</t>
  </si>
  <si>
    <t>Wall Ceramic Tiles kitchen/Pantry - Z1 - RF</t>
  </si>
  <si>
    <t>Floor Ceramic Tiles kitchen/Pantry - Z1 - RF</t>
  </si>
  <si>
    <t>Waterproof kitchen/Pantry - Z1 - RF</t>
  </si>
  <si>
    <t>Protection Screed kitchen/Pantry - Z1 - RF</t>
  </si>
  <si>
    <t>Fix False Ceiling Gypsum Board kitchen/Pantry - Z1 - RF</t>
  </si>
  <si>
    <t>Fix False Ceiling Aluminum Tiles kitchen/Pantry - Z1 - RF</t>
  </si>
  <si>
    <t>Fix MEP Droppers kitchen/Pantry - Z1 - RF</t>
  </si>
  <si>
    <t>Wall Paint (Emulsion) Garbage Room - Z1 - RF</t>
  </si>
  <si>
    <t>Floor Epoxy Paint Garbage Room - Z1 - RF</t>
  </si>
  <si>
    <t>Waterproof Garbage Room - Z1 - RF</t>
  </si>
  <si>
    <t>Protection Screed Garbage Room - Z1 - RF</t>
  </si>
  <si>
    <t>Ceiling Paint (Emulsion) Garbage Room - Z1 - RF</t>
  </si>
  <si>
    <t>Fix Furniture &amp; Counter Works kitchen/Pantry - Z1 - RF</t>
  </si>
  <si>
    <t>Ceiling Paint (Emulsion/Acrylic) Secur. Ctrl &amp; Eqpmt Room - Z1 - B1</t>
  </si>
  <si>
    <t>Wall Paint (Emulsion/Acrylic) Secur. Ctrl &amp; Eqpmt Room - Z1 - B1</t>
  </si>
  <si>
    <t>Floor Epoxy Paint (Secur. Ctrl &amp; Eqpmt Room)  - Z1 - B1</t>
  </si>
  <si>
    <t>Fix Doors - Z1 - B1</t>
  </si>
  <si>
    <t>Ceiling Paint (Acrylic) Maint. &amp; Serv. Provider Room) - Z1 - B1</t>
  </si>
  <si>
    <t>Wall Paint (Acrylic) Maint. &amp; Serv. Provider Room) - Z1 - B1</t>
  </si>
  <si>
    <t>Floor Epoxy Paint (Maint. &amp; Serv. Provider Room) - Z1 - B1</t>
  </si>
  <si>
    <t>Ceiling Paint (Acrylic) Loading Room - Z1 - GF</t>
  </si>
  <si>
    <t>Wall Paint (Acrylic) Loading Room - Z1 - GF</t>
  </si>
  <si>
    <t>Floor Stamp Concrete Loading Room - Z1 - GF</t>
  </si>
  <si>
    <t>Fix Doors Loading Room - Z1 - GF</t>
  </si>
  <si>
    <t>Ceiling Paint (Acrylic) Serv. Rooms - Z1 - F1</t>
  </si>
  <si>
    <t>Floor Epoxy Paint Serv. Rooms - Z1 - F1</t>
  </si>
  <si>
    <t>Fix Doors Serv. Rooms - Z1 - F1</t>
  </si>
  <si>
    <t>Wall Paint Outside Area (Acrylic) - Z1 - RF</t>
  </si>
  <si>
    <t>Roof Floor Terrazo Tiles Outside Area - Z1 - RF</t>
  </si>
  <si>
    <t>Masonry Works - Z1 - B2</t>
  </si>
  <si>
    <t>Plaster Works - Z1 - B2</t>
  </si>
  <si>
    <t>Ceiling Paint (Acrylic) - Z1 - B2</t>
  </si>
  <si>
    <t>Wall Paint (Acrylic) - Z1 - B2</t>
  </si>
  <si>
    <t>Floor Epoxy Paint Serv. Rooms - Z1 - B2</t>
  </si>
  <si>
    <t>Floor Epoxy Paint - Z1 - B2</t>
  </si>
  <si>
    <t>GRP Linning - Z1 - B2</t>
  </si>
  <si>
    <t>Fix Galvonized Iron Cat Ladder - Z1 - B2</t>
  </si>
  <si>
    <t>Fix False Ceiling Suspension - Z1 - B2</t>
  </si>
  <si>
    <t>Wall Paint (Emulsion) - Z1 - B2</t>
  </si>
  <si>
    <t>Porcelain Floor Tiles - Z1 - B2</t>
  </si>
  <si>
    <t>Fix Doors - Z1 - B2</t>
  </si>
  <si>
    <t>Fix Pump - Z1 - B2</t>
  </si>
  <si>
    <t>Fix Final Connections of Pumps with Risers - Z1 - B2</t>
  </si>
  <si>
    <t>Wall Paint (Antifungal) Lift Shaft - Z1 - B2</t>
  </si>
  <si>
    <t>Floor Paint (Antifungal) Lift Shaft - Z1 - B2</t>
  </si>
  <si>
    <t>Ceiling Paint (Anti-Carbonation) - Z1 - B2</t>
  </si>
  <si>
    <t>Wall Paint (Anti-Carbonation) - Z1 - B2</t>
  </si>
  <si>
    <t>Fix False Ceiling Gypsum Board &amp; Tiles - Z1 - B2</t>
  </si>
  <si>
    <t>Masonry Works - Z1 - B1</t>
  </si>
  <si>
    <t>Plaster Works - Z1 - B1</t>
  </si>
  <si>
    <t>Ceiling Paint (Emulsion/Acrylic) Store &amp; Serv. Rooms - Z1 - B1</t>
  </si>
  <si>
    <t>Wall Paint (Emulsion/Acrylic) Store &amp; Serv. Rooms - Z1 - B1</t>
  </si>
  <si>
    <t>Raise Floor &amp; Epoxy Paint Store &amp; Serv. Rooms - Z1 - B1</t>
  </si>
  <si>
    <t>GRP Linning - Z1 - B1</t>
  </si>
  <si>
    <t>Fix Galvonized Iron Cat Ladder - Z1 - B1</t>
  </si>
  <si>
    <t>Fix False Ceiling Gypsum Board &amp; Tiles Lift Lobby - Z1 - B1</t>
  </si>
  <si>
    <t>Wall Paint (Emulsion) Lift Lobby - Z1 - B1</t>
  </si>
  <si>
    <t>Porcelain Floor Tiles Lift Lobby - Z1 - B1</t>
  </si>
  <si>
    <t>Fix False Ceiling Suspension Lift Lobby - Z1 - B1</t>
  </si>
  <si>
    <t>Ceiling Paint (Anti-Carbonation) - Z1 - B1</t>
  </si>
  <si>
    <t>Wall Paint (Anti-Carbonation) - Z1 - B1</t>
  </si>
  <si>
    <t>Masonry Works - Z1 - GF</t>
  </si>
  <si>
    <t>Plaster Works - Z1 - GF</t>
  </si>
  <si>
    <t>Ceiling Paint Garbage &amp; Service Room (Acrylic/Emulsion) - Z1 - GF</t>
  </si>
  <si>
    <t>Wall Paint Garbage &amp; Service Room (Acrylic/Emulsion) - Z1 - GF</t>
  </si>
  <si>
    <t>Floor Epoxy Paint Garbage &amp; Service Room - Z1 - GF</t>
  </si>
  <si>
    <t>Ceiling Paint (Acrylic/Emulsion) Fire Pump &amp; Cmd Room - Z1 - GF</t>
  </si>
  <si>
    <t>Wall Paint (Acrylic/Emulsion) Fire Pump &amp; Cmd Room - Z1 - GF</t>
  </si>
  <si>
    <t>Floor Epoxy Paint Fire Pump &amp; Cmd Room - Z1 - GF</t>
  </si>
  <si>
    <t>Fix False Ceiling Suspension Lift Lobby - Z1 - GF</t>
  </si>
  <si>
    <t>Wall Paint (Emulsion) Lift Lobby - Z1 - GF</t>
  </si>
  <si>
    <t>Porcelain Floor Tiles Lift Lobby - Z1 - GF</t>
  </si>
  <si>
    <t>Fix Doors Garbage &amp; Service Room - Z1 - GF</t>
  </si>
  <si>
    <t>Fix Doors Fire Pump &amp; Cmd Room - Z1 - GF</t>
  </si>
  <si>
    <t>Fix Doors Lift Lobby - Z1 - GF</t>
  </si>
  <si>
    <t>Fix Electric Pump Fire Pump Room - Z1 - GF</t>
  </si>
  <si>
    <t>Fix Final Connections with Risers Fire Pump Room - Z1 - GF</t>
  </si>
  <si>
    <t>Floor Paint (Antifungal) Lift Shaft - Z1 - GF</t>
  </si>
  <si>
    <t>Wall Paint (Antifungal) Lift Shaft - Z1 - GF</t>
  </si>
  <si>
    <t>Ceiling Paint Generator Room (Acrylic) - Z1 - GF</t>
  </si>
  <si>
    <t>Wall Paint Generator Room (Acrylic) - Z1 - GF</t>
  </si>
  <si>
    <t>Floor Epoxy Paint Generator Room - Z1 - GF</t>
  </si>
  <si>
    <t>Fix Steel Louver Frames &amp; Doors Generator Room - Z1 - GF</t>
  </si>
  <si>
    <t>Ceiling Paint LV &amp; Trnsf. Room (Acrylic) - Z1 - B1</t>
  </si>
  <si>
    <t>Wall Paint LV &amp; Trnsf. Room (Acrylic) - Z1 - B1</t>
  </si>
  <si>
    <t>Floor Epoxy Paint LV &amp; Trnsf. Room- Z1 - B1</t>
  </si>
  <si>
    <t>Fix Doors LV &amp; Trnsf. Room - Z1 - B1</t>
  </si>
  <si>
    <t>Waterproof &amp; Screed Garbage Room - Z1 - GF</t>
  </si>
  <si>
    <t>Final Connections &amp; Termination Generator Room - Z1 - GF</t>
  </si>
  <si>
    <t>Fix False Ceiling Gypsum Board Lift Lobby - Z1 - GF</t>
  </si>
  <si>
    <t>Fix MEP Droppers Lift Lobby - Z1 - GF</t>
  </si>
  <si>
    <t>Anti Fungal Paint all Shops - Z1 - GF</t>
  </si>
  <si>
    <t>Fix Generator Generator Room - Z1 - GF</t>
  </si>
  <si>
    <t>Fix Diesel Pump Fire Pump Room- Z1 - GF</t>
  </si>
  <si>
    <t>Fix Jockey Pump Fire Pump Room- Z1 - GF</t>
  </si>
  <si>
    <t>Fix MCC Pannels LV &amp; Trnsf. Room- Z1 - B1</t>
  </si>
  <si>
    <t>Final Connections &amp; Termination Fire Pump Room - Z1 - GF</t>
  </si>
  <si>
    <t>Connections &amp; Termonation LV &amp; Trnsf. Room - Z1 - B1</t>
  </si>
  <si>
    <t>Fix False Ceiling Aluminum Tiles Lift Lobby - Z1 - GF</t>
  </si>
  <si>
    <t>Masonry Works Wet + Dry Area - Z1 - F1</t>
  </si>
  <si>
    <t>Plaster Works Wet + Dry Area - Z1 - F1</t>
  </si>
  <si>
    <t>Fix Door Subframes Wet + Dry Area - Z1 - F1</t>
  </si>
  <si>
    <t>Fix False Ceiling Suspension Lift Lobby &amp; Passage - Z1 - F1</t>
  </si>
  <si>
    <t>Wall Paint (Emulsion) Lift Lobby &amp; Passage - Z1 - F1</t>
  </si>
  <si>
    <t>Porcelain Floor Tiles Lift Lobby &amp; Passage- Z1 - F1</t>
  </si>
  <si>
    <t>Fix Doors Lift Lobby &amp; Passage - Z1 - F1</t>
  </si>
  <si>
    <t>Floor Paint (Antifungal) Lift Shaft - Z1 - F1</t>
  </si>
  <si>
    <t>Wall Paint (Antifungal) Lift Shaft - Z1 - F1</t>
  </si>
  <si>
    <t>Ceiling Paint (Acrylic) Serv. Area - Z1 - F1</t>
  </si>
  <si>
    <t>Epoxy Paint Serv. Area - Z1 - F1</t>
  </si>
  <si>
    <t>Fix Doors Serv. Area - Z1 - F1</t>
  </si>
  <si>
    <t>Fix False Ceiling Aluminum Tiles Lift Lobby &amp; Passage - Z1 - F1</t>
  </si>
  <si>
    <t>Fix False Ceiling Gypsum Board Lift Lobby &amp; Passage - Z1 - F1</t>
  </si>
  <si>
    <t>Staircase Acrylic Paint - Z1 - B2 - SRVF</t>
  </si>
  <si>
    <t>Staircase Floor Epoxy Paint - Z1 - B2 - SRVF</t>
  </si>
  <si>
    <t>Install Haindrails Staircase - Z1 - B2 - SRVF</t>
  </si>
  <si>
    <t>Install MEP Final Fixes Staircase - Z1 - B2 - SRVF</t>
  </si>
  <si>
    <t>Install Garbage Chute Cylinder - Z1 - GF to SRVF</t>
  </si>
  <si>
    <t>Install Garbage Chute Supporting Frame - Z1 - GF to SRVF</t>
  </si>
  <si>
    <t>Block &amp; Plaster Garbage Room - Z1 - GF to SRVF</t>
  </si>
  <si>
    <t>Install Garbage Chute Openings &amp; Doors - Z1 - GF to SRVF</t>
  </si>
  <si>
    <t>Install Garbage Chute Roof Top Unit with All Provisions</t>
  </si>
  <si>
    <t>Install Garbage Chute Bottom Unit with All Provisions</t>
  </si>
  <si>
    <t>Install Working Platm for PL-1 &amp; 2 (B2 to SRVF)</t>
  </si>
  <si>
    <t>Install Steel Support Beams &amp; Tracks PL-1 &amp; 2 (B2 to SRVF)</t>
  </si>
  <si>
    <t>Repair Lift Shaft PL-1 &amp; 2 (B2 to SRVF)</t>
  </si>
  <si>
    <t>Terminate Tracks &amp; Cross Beams (B2 to GF)</t>
  </si>
  <si>
    <t>Install Lift Access Doors (B2 to GF)</t>
  </si>
  <si>
    <t>Install Lift Cabin (B2 to GF)</t>
  </si>
  <si>
    <t>Install Lift Motors Cables, Counter Weight &amp; Brakes (B2 to GF)</t>
  </si>
  <si>
    <t>Install Lift Control Unit (B2 to GF)</t>
  </si>
  <si>
    <t>Power Connection &amp; Test Runs (B2 to GF)</t>
  </si>
  <si>
    <t>Fix G.I Box and conduits - Z1 - B2</t>
  </si>
  <si>
    <t>Fix Drainage Pipes - Z1 - B2</t>
  </si>
  <si>
    <t>Fix Fire Fighting Pipes - Z1 - B2</t>
  </si>
  <si>
    <t>Fix Chill Water Pipes - Z1 - B2</t>
  </si>
  <si>
    <t>Fix HVAC Ducts &amp; Insulation - Z1 - B2</t>
  </si>
  <si>
    <t>Fix Fire Fighting Dropers - Z1 - B2</t>
  </si>
  <si>
    <t>Fix FCU - Z1 - B2</t>
  </si>
  <si>
    <t>Fix ELV Trunkings - Z1 - B2</t>
  </si>
  <si>
    <t>Pull ELV Cables - Z1 - B2</t>
  </si>
  <si>
    <t>Fix Power Cable Trays - Z1 - B2</t>
  </si>
  <si>
    <t>Pull Electricl Wires (Ceiling &amp; Walls) - Z1 - B2</t>
  </si>
  <si>
    <t>Pull Earthing &amp; Power Cables - Z1 - B2</t>
  </si>
  <si>
    <t>Fix DBs - Z1 - B2</t>
  </si>
  <si>
    <t>Cable Terminations - Z1 - B2</t>
  </si>
  <si>
    <t>Fix CCTV Devices - Z1 - B2</t>
  </si>
  <si>
    <t>Fix Light Fixtures - Z1 - B2</t>
  </si>
  <si>
    <t>Fix Switches, Sockets &amp; Isolators - Z1 - B2</t>
  </si>
  <si>
    <t>Fix Fire Alarm Devices - Z1 - B2</t>
  </si>
  <si>
    <t>Fix Telephone &amp; Voice Evac. Devices - Z1 - B2</t>
  </si>
  <si>
    <t>Fix LCS &amp; ACS Devices - Z1 - B2</t>
  </si>
  <si>
    <t>Fix Emergency &amp; Exit Lights - Z1 - B2</t>
  </si>
  <si>
    <t>Fix Fire Hose Cabinets &amp; Hose Reels - Z1 - B2</t>
  </si>
  <si>
    <t>Fix Sprinklers - Z1 - B2</t>
  </si>
  <si>
    <t>Fix Grills &amp; Diffusers - Z1 - B2</t>
  </si>
  <si>
    <t>Fix G.I Box and conduits - Z1 - B1</t>
  </si>
  <si>
    <t>Fix Drainage Pipes - Z1 - B1</t>
  </si>
  <si>
    <t>Fix Fire Fighting Pipes - Z1 - B1</t>
  </si>
  <si>
    <t>Fix Chill Water Pipes - Z1 - B1</t>
  </si>
  <si>
    <t>Fix HVAC Ducts &amp; Insulation - Z1 - B1</t>
  </si>
  <si>
    <t>Fix Fire Fighting Dropers - Z1 - B1</t>
  </si>
  <si>
    <t>Fix FCU - Z1 - B1</t>
  </si>
  <si>
    <t>Fix ELV Trunkings - Z1 - B1</t>
  </si>
  <si>
    <t>Pull ELV Cables - Z1 - B1</t>
  </si>
  <si>
    <t>Fix Power Cable Trays - Z1 - B1</t>
  </si>
  <si>
    <t>Pull Electricl Wires (Ceiling &amp; Walls) - Z1 - B1</t>
  </si>
  <si>
    <t>Pull Earthing &amp; Power Cables - Z1 - B1</t>
  </si>
  <si>
    <t>Fix DBs - Z1 - B1</t>
  </si>
  <si>
    <t>Cable Terminations - Z1 - B1</t>
  </si>
  <si>
    <t>Fix CCTV Devices - Z1 - B1</t>
  </si>
  <si>
    <t>Fix Light Fixtures - Z1 - B1</t>
  </si>
  <si>
    <t>Fix Switches, Sockets &amp; Isolators - Z1 - B1</t>
  </si>
  <si>
    <t>Fix Fire Alarm Devices - Z1 - B1</t>
  </si>
  <si>
    <t>Fix Telephone &amp; Voice Evac. Devices - Z1 - B1</t>
  </si>
  <si>
    <t>Fix LCS &amp; ACS Devices - Z1 - B1</t>
  </si>
  <si>
    <t>Fix Emergency &amp; Exit Lights - Z1 - B1</t>
  </si>
  <si>
    <t>Fix Fire Hose Cabinets &amp; Hose Reels - Z1 - B1</t>
  </si>
  <si>
    <t>Fix Sprinklers - Z1 - B1</t>
  </si>
  <si>
    <t>Fix Grills &amp; Diffusers - Z1 - B1</t>
  </si>
  <si>
    <t>Fix G.I Box and conduits - Z1 - GF</t>
  </si>
  <si>
    <t>Fix Drainage Pipes - Z1 - GF</t>
  </si>
  <si>
    <t>Fix Fire Fighting Pipes - Z1 - GF</t>
  </si>
  <si>
    <t>Fix Chill Water Pipes - Z1 - GF</t>
  </si>
  <si>
    <t>Fix HVAC Ducts &amp; Insulation - Z1 - GF</t>
  </si>
  <si>
    <t>Fix Fire Fighting Dropers - Z1 - GF</t>
  </si>
  <si>
    <t>Fix FCU - Z1 - GF</t>
  </si>
  <si>
    <t>Fix ELV Trunkings - Z1 - GF</t>
  </si>
  <si>
    <t>Pull ELV Cables - Z1 - GF</t>
  </si>
  <si>
    <t>Fix Power Cable Trays - Z1 - GF</t>
  </si>
  <si>
    <t>Pull Electricl Wires (Ceiling &amp; Walls) - Z1 - GF</t>
  </si>
  <si>
    <t>Pull Earthing &amp; Power Cables - Z1 - GF</t>
  </si>
  <si>
    <t>Fix DBs - Z1 - GF</t>
  </si>
  <si>
    <t>Cable Terminations - Z1 - GF</t>
  </si>
  <si>
    <t>Fix CCTV Devices - Z1 - GF</t>
  </si>
  <si>
    <t>Fix Light Fixtures - Z1 - GF</t>
  </si>
  <si>
    <t>Fix Switches, Sockets &amp; Isolators - Z1 - GF</t>
  </si>
  <si>
    <t>Fix Fire Alarm Devices - Z1 - GF</t>
  </si>
  <si>
    <t>Fix Telephone &amp; Voice Evac. Devices - Z1 - GF</t>
  </si>
  <si>
    <t>Fix LCS &amp; ACS Devices - Z1 - GF</t>
  </si>
  <si>
    <t>Fix Emergency &amp; Exit Lights - Z1 - GF</t>
  </si>
  <si>
    <t>Fix Fire Hose Cabinets &amp; Hose Reels - Z1 - GF</t>
  </si>
  <si>
    <t>Fix Sprinklers - Z1 - GF</t>
  </si>
  <si>
    <t>Fix Grills &amp; Diffusers - Z1 - GF</t>
  </si>
  <si>
    <t>Fix Water Supply Pipes - Z1 - GF</t>
  </si>
  <si>
    <t>Fix Water Heater &amp; Sanitary Accessories - Z1 - GF</t>
  </si>
  <si>
    <t>Fix Drainage &amp; Water Supply Pipes Block Wall - Z1 - GF</t>
  </si>
  <si>
    <t>Fix G.I Box and conduits - Z1 - F1</t>
  </si>
  <si>
    <t>Fix Drainage Pipes - Z1 - F1</t>
  </si>
  <si>
    <t>Fix Fire Fighting Pipes - Z1 - F1</t>
  </si>
  <si>
    <t>Fix Chill Water Pipes - Z1 - F1</t>
  </si>
  <si>
    <t>Fix HVAC Ducts &amp; Insulation - Z1 - F1</t>
  </si>
  <si>
    <t>Fix Fire Fighting Dropers - Z1 - F1</t>
  </si>
  <si>
    <t>Fix FCU - Z1 - F1</t>
  </si>
  <si>
    <t>Fix ELV Trunkings - Z1 - F1</t>
  </si>
  <si>
    <t>Pull ELV Cables - Z1 - F1</t>
  </si>
  <si>
    <t>Fix Power Cable Trays - Z1 - F1</t>
  </si>
  <si>
    <t>Pull Electricl Wires (Ceiling &amp; Walls) - Z1 - F1</t>
  </si>
  <si>
    <t>Pull Earthing &amp; Power Cables - Z1 - F1</t>
  </si>
  <si>
    <t>Fix DBs - Z1 - F1</t>
  </si>
  <si>
    <t>Cable Terminations - Z1 - F1</t>
  </si>
  <si>
    <t>Fix CCTV Devices - Z1 - F1</t>
  </si>
  <si>
    <t>Fix Light Fixtures - Z1 - F1</t>
  </si>
  <si>
    <t>Fix Switches, Sockets &amp; Isolators - Z1 - F1</t>
  </si>
  <si>
    <t>Fix Fire Alarm Devices - Z1 - F1</t>
  </si>
  <si>
    <t>Fix Telephone &amp; Voice Evac. Devices - Z1 - F1</t>
  </si>
  <si>
    <t>Fix LCS &amp; ACS Devices - Z1 - F1</t>
  </si>
  <si>
    <t>Fix Emergency &amp; Exit Lights - Z1 - F1</t>
  </si>
  <si>
    <t>Fix Fire Hose Cabinets &amp; Hose Reels - Z1 - F1</t>
  </si>
  <si>
    <t>Fix Sprinklers - Z1 - F1</t>
  </si>
  <si>
    <t>Fix Grills &amp; Diffusers - Z1 - F1</t>
  </si>
  <si>
    <t>Fix Water Supply Pipes - Z1 - F1</t>
  </si>
  <si>
    <t>Fix Water Heater &amp; Sanitary Accessories - Z1 - F1</t>
  </si>
  <si>
    <t>Fix Drainage &amp; Water Supply Pipes Block Wall - Z1 - F1</t>
  </si>
  <si>
    <t>Fix G.I Box and conduits - Z1 - F2</t>
  </si>
  <si>
    <t>Fix Drainage Pipes - Z1 - F2</t>
  </si>
  <si>
    <t>Fix Fire Fighting Pipes - Z1 - F2</t>
  </si>
  <si>
    <t>Fix Chill Water Pipes - Z1 - F2</t>
  </si>
  <si>
    <t>Fix HVAC Ducts &amp; Insulation - Z1 - F2</t>
  </si>
  <si>
    <t>Fix Fire Fighting Dropers - Z1 - F2</t>
  </si>
  <si>
    <t>Fix FCU - Z1 - F2</t>
  </si>
  <si>
    <t>Fix ELV Trunkings - Z1 - F2</t>
  </si>
  <si>
    <t>Pull ELV Cables - Z1 - F2</t>
  </si>
  <si>
    <t>Fix Power Cable Trays - Z1 - F2</t>
  </si>
  <si>
    <t>Pull Electricl Wires (Ceiling &amp; Walls) - Z1 - F2</t>
  </si>
  <si>
    <t>Pull Earthing &amp; Power Cables - Z1 - F2</t>
  </si>
  <si>
    <t>Fix DBs - Z1 - F2</t>
  </si>
  <si>
    <t>Cable Terminations - Z1 - F2</t>
  </si>
  <si>
    <t>Fix CCTV Devices - Z1 - F2</t>
  </si>
  <si>
    <t>Fix Light Fixtures - Z1 - F2</t>
  </si>
  <si>
    <t>Fix Switches, Sockets &amp; Isolators - Z1 - F2</t>
  </si>
  <si>
    <t>Fix Fire Alarm Devices - Z1 - F2</t>
  </si>
  <si>
    <t>Fix Telephone &amp; Voice Evac. Devices - Z1 - F2</t>
  </si>
  <si>
    <t>Fix LCS &amp; ACS Devices - Z1 - F2</t>
  </si>
  <si>
    <t>Fix Emergency &amp; Exit Lights - Z1 - F2</t>
  </si>
  <si>
    <t>Fix Fire Hose Cabinets &amp; Hose Reels - Z1 - F2</t>
  </si>
  <si>
    <t>Fix Sprinklers - Z1 - F2</t>
  </si>
  <si>
    <t>Fix Grills &amp; Diffusers - Z1 - F2</t>
  </si>
  <si>
    <t>Fix Water Supply Pipes - Z1 - F2</t>
  </si>
  <si>
    <t>Fix Water Heater &amp; Sanitary Accessories - Z1 - F2</t>
  </si>
  <si>
    <t>Fix Drainage &amp; Water Supply Pipes Block Wall - Z1 - F2</t>
  </si>
  <si>
    <t>Fix LPG Pipes - Z1 - F2</t>
  </si>
  <si>
    <t>Fix Gas Detectors - Z1 - F2</t>
  </si>
  <si>
    <t>Fix G.I Box and conduits - Z1 - RF</t>
  </si>
  <si>
    <t>Fix Drainage Pipes - Z1 - RF</t>
  </si>
  <si>
    <t>Fix Fire Fighting Pipes - Z1 - RF</t>
  </si>
  <si>
    <t>Fix Chill Water Pipes - Z1 - RF</t>
  </si>
  <si>
    <t>Fix HVAC Ducts &amp; Insulation - Z1 - RF</t>
  </si>
  <si>
    <t>Fix Fire Fighting Dropers - Z1 - RF</t>
  </si>
  <si>
    <t>Fix FCU - Z1 - RF</t>
  </si>
  <si>
    <t>Fix ELV Trunkings - Z1 - RF</t>
  </si>
  <si>
    <t>Pull ELV Cables - Z1 - RF</t>
  </si>
  <si>
    <t>Fix Power Cable Trays - Z1 - RF</t>
  </si>
  <si>
    <t>Pull Electricl Wires (Ceiling &amp; Walls) - Z1 - RF</t>
  </si>
  <si>
    <t>Pull Earthing &amp; Power Cables - Z1 - RF</t>
  </si>
  <si>
    <t>Fix DBs - Z1 - RF</t>
  </si>
  <si>
    <t>Cable Terminations - Z1 - RF</t>
  </si>
  <si>
    <t>Fix CCTV Devices - Z1 - RF</t>
  </si>
  <si>
    <t>Fix Light Fixtures - Z1 - RF</t>
  </si>
  <si>
    <t>Fix Switches, Sockets &amp; Isolators - Z1 - RF</t>
  </si>
  <si>
    <t>Fix Fire Alarm Devices - Z1 - RF</t>
  </si>
  <si>
    <t>Fix Telephone &amp; Voice Evac. Devices - Z1 - RF</t>
  </si>
  <si>
    <t>Fix LCS &amp; ACS Devices - Z1 - RF</t>
  </si>
  <si>
    <t>Fix Emergency &amp; Exit Lights - Z1 - RF</t>
  </si>
  <si>
    <t>Fix Fire Hose Cabinets &amp; Hose Reels - Z1 - RF</t>
  </si>
  <si>
    <t>Fix Sprinklers - Z1 - RF</t>
  </si>
  <si>
    <t>Fix Grills &amp; Diffusers - Z1 - RF</t>
  </si>
  <si>
    <t>Fix Water Supply Pipes - Z1 - RF</t>
  </si>
  <si>
    <t>Fix Water Heater &amp; Sanitary Accessories - Z1 - RF</t>
  </si>
  <si>
    <t>Fix Drainage &amp; Water Supply Pipes Block Wall - Z1 - RF</t>
  </si>
  <si>
    <t>Fix LPG Pipes - Z1 - RF</t>
  </si>
  <si>
    <t>Fix Gas Detectors - Z1 - RF</t>
  </si>
  <si>
    <t>Install Drainage Pipe Risers</t>
  </si>
  <si>
    <t>Install Water Supply Pipe Risers</t>
  </si>
  <si>
    <t>Install Fire Fighting Pipe Risers</t>
  </si>
  <si>
    <t>Install LPG Pipe Risers</t>
  </si>
  <si>
    <t>Power Cable Pulling &amp; Termination Risers</t>
  </si>
  <si>
    <t>Ceiling Paint (Anti-Carbonation) - Z2&amp;3 - B2</t>
  </si>
  <si>
    <t>Wall Paint (Anti-Carbonation) - Z2&amp;3 - B2</t>
  </si>
  <si>
    <t>Masonry Works - Z2&amp;3 - B2</t>
  </si>
  <si>
    <t>Plaster Works - Z2&amp;3 - B2</t>
  </si>
  <si>
    <t>Fix False Ceiling Suspension - Z2&amp;3 - B2</t>
  </si>
  <si>
    <t>Wall Paint (Emulsion) - Z2&amp;3 - B2</t>
  </si>
  <si>
    <t>Porcelain Floor Tiles - Z2&amp;3 - B2</t>
  </si>
  <si>
    <t>Fix False Ceiling Gypsum Board &amp; Tiles - Z2&amp;3 - B2</t>
  </si>
  <si>
    <t>Fix Doors - Z2&amp;3 - B2</t>
  </si>
  <si>
    <t>Ceiling Paint (Acrylic) Serv. Rooms - Z2&amp;3 - B2</t>
  </si>
  <si>
    <t>Wall Paint (Acrylic) Serv. Rooms - Z2&amp;3 - B2</t>
  </si>
  <si>
    <t>Floor Epoxy Paint Serv. Rooms - Z2&amp;3 - B2</t>
  </si>
  <si>
    <t>Ceiling Paint (Emulsion) Travelator - Z2&amp;3 - B2</t>
  </si>
  <si>
    <t>Wall Paint (Emulsion) Travelator - Z2&amp;3 - B2</t>
  </si>
  <si>
    <t>Porcelain Floor Tiles Travelator - Z2&amp;3 - B2</t>
  </si>
  <si>
    <t>Masonry Works - Z2&amp;3 - B1</t>
  </si>
  <si>
    <t>Plaster Works - Z2&amp;3 - B1</t>
  </si>
  <si>
    <t>Ceiling Paint (Acrylic) Serv. Rooms - Z2&amp;3 - B1</t>
  </si>
  <si>
    <t>Wall Paint (Acrylic) Serv. Rooms - Z2&amp;3 - B1</t>
  </si>
  <si>
    <t>Floor Epoxy Paint Serv. Rooms - Z2&amp;3 - B1</t>
  </si>
  <si>
    <t>Fix Doors - Z2&amp;3 - B1</t>
  </si>
  <si>
    <t>Fix False Ceiling Gypsum Board &amp; Tiles - Z2&amp;3 - B1</t>
  </si>
  <si>
    <t>Wall Paint (Emulsion) - Z2&amp;3 - B1</t>
  </si>
  <si>
    <t>Porcelain Floor Tiles - Z2&amp;3 - B1</t>
  </si>
  <si>
    <t>Fix False Ceiling Suspension - Z2&amp;3 - B1</t>
  </si>
  <si>
    <t>Ceiling Paint (Anti-Carbonation) - Z2&amp;3 - B1</t>
  </si>
  <si>
    <t>Wall Paint (Anti-Carbonation) - Z2&amp;3 - B1</t>
  </si>
  <si>
    <t>Masonry Works Wet + Dry Area - Z2&amp;3 - F1</t>
  </si>
  <si>
    <t>Plaster Works Wet + Dry Area - Z2&amp;3 - F1</t>
  </si>
  <si>
    <t>Fix Door Subframes Wet + Dry Area - Z2&amp;3 - F1</t>
  </si>
  <si>
    <t>Fix False Ceiling Suspension - Z2&amp;3 - F1</t>
  </si>
  <si>
    <t>Wall Ceramic Tiles Wet Area - Z2&amp;3 - F1</t>
  </si>
  <si>
    <t>Floor Ceramic Tiles Wet Area - Z2&amp;3 - F1</t>
  </si>
  <si>
    <t>Protection Screed Wet Area - Z2&amp;3 - F1</t>
  </si>
  <si>
    <t>Fix False Ceiling Gypsum Board - Z2&amp;3 - F1</t>
  </si>
  <si>
    <t>Fix False Ceiling Aluminum Tiles - Z2&amp;3 - F1</t>
  </si>
  <si>
    <t>Fix Doors Wet Area - Z2&amp;3 - F1</t>
  </si>
  <si>
    <t>Fix MEP Droppers - Z2&amp;3 - F1</t>
  </si>
  <si>
    <t>Waterproof Wet Area - Z2&amp;3 - F1</t>
  </si>
  <si>
    <t>Fix False Ceiling Suspension Lift Lobby - Z2&amp;3 - F1</t>
  </si>
  <si>
    <t>Wall Paint (Emulsion) Lift Lobby - Z2&amp;3 - F1</t>
  </si>
  <si>
    <t>Porcelain Floor Tiles Lift Lobby - Z2&amp;3 - F1</t>
  </si>
  <si>
    <t>Fix Doors Lift Lobby - Z2&amp;3 - F1</t>
  </si>
  <si>
    <t>Fix False Ceiling Aluminum Tiles Lift Lobby - Z2&amp;3 - F1</t>
  </si>
  <si>
    <t>Fix False Ceiling Gypsum Board Lift Lobby - Z2&amp;3 - F1</t>
  </si>
  <si>
    <t>Fix MEP Droppers Lift Lobby - Z2&amp;3 - F1</t>
  </si>
  <si>
    <t>Floor Paint (Antifungal) Lift Shaft - Z2&amp;3 - F1</t>
  </si>
  <si>
    <t>Wall Paint (Antifungal) Lift Shaft - Z2&amp;3 - F1</t>
  </si>
  <si>
    <t>Wall Paint (Acrylic) IT Room - Z2&amp;3 - F1</t>
  </si>
  <si>
    <t>Anti Static Raised Floor IT Room - Z2&amp;3 - F1</t>
  </si>
  <si>
    <t>Fix Doors IT Room - Z2&amp;3 - F1</t>
  </si>
  <si>
    <t>Ceiling Paint (Acrylic) IT Room - Z2&amp;3 - F1</t>
  </si>
  <si>
    <t>Anti Fungal Paint - Z2&amp;3 - F1</t>
  </si>
  <si>
    <t>Masonry Works - Z2&amp;3 - GF</t>
  </si>
  <si>
    <t>Plaster Works - Z2&amp;3 - GF</t>
  </si>
  <si>
    <t>Floor Epoxy Paint Garbage &amp; Service Room - Z2&amp;3 - GF</t>
  </si>
  <si>
    <t>Fix Doors Garbage &amp; Service Room - Z2&amp;3 - GF</t>
  </si>
  <si>
    <t>Waterproof &amp; Screed Garbage Room - Z2&amp;3 - GF</t>
  </si>
  <si>
    <t>Ceiling Paint Garbage &amp; Service Room (Acrylic/Emulsion)- Z2&amp;3 - GF</t>
  </si>
  <si>
    <t>Wall Paint Garbage &amp; Service Room (Acrylic/Emulsion) - Z2&amp;3 - GF</t>
  </si>
  <si>
    <t>Fix Doors Lift Lobby - Z2&amp;3 - GF</t>
  </si>
  <si>
    <t>Fix False Ceiling Gypsum Board Lift Lobby - Z2&amp;3 - GF</t>
  </si>
  <si>
    <t>Fix MEP Droppers Lift Lobby - Z2&amp;3 - GF</t>
  </si>
  <si>
    <t>Fix False Ceiling Aluminum Tiles Lift Lobby - Z2&amp;3 - GF</t>
  </si>
  <si>
    <t>Fix False Ceiling Suspension Lift Lobby - Z2&amp;3 - GF</t>
  </si>
  <si>
    <t>Wall Paint (Emulsion) Lift Lobby - Z2&amp;3 - GF</t>
  </si>
  <si>
    <t>Porcelain Floor Tiles Lift Lobby - Z2&amp;3 - GF</t>
  </si>
  <si>
    <t>Floor Paint (Antifungal) Lift Shaft - Z2&amp;3 - GF</t>
  </si>
  <si>
    <t>Wall Paint (Antifungal) Lift Shaft - Z2&amp;3 - GF</t>
  </si>
  <si>
    <t>Anti Fungal Paint all Shops - Z2&amp;3 - GF</t>
  </si>
  <si>
    <t>Masonry Works Wet Area - Z2&amp;3 - F2</t>
  </si>
  <si>
    <t>Plaster Works Wet Area - Z2&amp;3 - F2</t>
  </si>
  <si>
    <t>Fix Door Subframes Wet Area - Z2&amp;3 - F2</t>
  </si>
  <si>
    <t>Masonry Works Dry Area - Z2&amp;3 - F2</t>
  </si>
  <si>
    <t>Plaster Works Dry Area - Z2&amp;3 - F2</t>
  </si>
  <si>
    <t>Fix Door Subframes Dry Area - Z2&amp;3 - F2</t>
  </si>
  <si>
    <t>Fix False Ceiling Suspension kitchen/Pantry - Z2&amp;3 - F2</t>
  </si>
  <si>
    <t>Wall Ceramic Tiles kitchen/Pantry - Z2&amp;3 - F2</t>
  </si>
  <si>
    <t>Floor Ceramic Tiles kitchen/Pantry - Z2&amp;3 - F2</t>
  </si>
  <si>
    <t>Waterproof kitchen/Pantry - Z2&amp;3 - F2</t>
  </si>
  <si>
    <t>Protection Screed kitchen/Pantry - Z2&amp;3 - F2</t>
  </si>
  <si>
    <t>Fix False Ceiling Gypsum Board kitchen/Pantry - Z2&amp;3 - F2</t>
  </si>
  <si>
    <t>Fix False Ceiling Aluminum Tiles kitchen/Pantry - Z2&amp;3 - F2</t>
  </si>
  <si>
    <t>Fix MEP Droppers kitchen/Pantry - Z2&amp;3 - F2</t>
  </si>
  <si>
    <t>Fix Furniture &amp; Counter Works kitchen/Pantry - Z2&amp;3 - F2</t>
  </si>
  <si>
    <t>Fix False Ceiling Suspension Bath - Z2&amp;3 - F2</t>
  </si>
  <si>
    <t>Wall Ceramic Tiles Bath - Z2&amp;3 - F2</t>
  </si>
  <si>
    <t>Floor Ceramic Tiles Bath - Z2&amp;3 - F2</t>
  </si>
  <si>
    <t>Waterproof Bath - Z2&amp;3 - F2</t>
  </si>
  <si>
    <t>Protection Screed Bath - Z2&amp;3 - F2</t>
  </si>
  <si>
    <t>Fix False Ceiling Gypsum Board Bath - Z2&amp;3 - F2</t>
  </si>
  <si>
    <t>Fix False Ceiling Aluminum Tiles Bath - Z2&amp;3 - F2</t>
  </si>
  <si>
    <t>Fix MEP Droppers Bath - Z2&amp;3 - F2</t>
  </si>
  <si>
    <t>Wall Paint (Emulsion) Garbage Room - Z2&amp;3 - F2</t>
  </si>
  <si>
    <t>Floor Epoxy Paint Garbage Room - Z2&amp;3 - F2</t>
  </si>
  <si>
    <t>Waterproof Garbage Room - Z2&amp;3 - F2</t>
  </si>
  <si>
    <t>Protection Screed Garbage Room - Z2&amp;3 - F2</t>
  </si>
  <si>
    <t>Ceiling Paint (Emulsion) Garbage Room - Z2&amp;3 - F2</t>
  </si>
  <si>
    <t>Fix False Ceiling Suspension Lobby Passage &amp; Offices- Z2&amp;3 - F2</t>
  </si>
  <si>
    <t>Wall Paint (Emulsion) Lobby Passage &amp; Offices - Z2&amp;3 - F2</t>
  </si>
  <si>
    <t>Porcelain Floor Tiles Passage &amp; Offices - Z2&amp;3 - F2</t>
  </si>
  <si>
    <t>Fix False Ceiling Aluminum Tiles Lobby Passage &amp; Offices - Z2&amp;3 - F2</t>
  </si>
  <si>
    <t>Fix False Ceiling Gypsum Board Lobby Passage &amp; Offices - Z2&amp;3 - F2</t>
  </si>
  <si>
    <t>Fix MEP Droppers Lobby Passage &amp; Offices- Z2&amp;3 - F2</t>
  </si>
  <si>
    <t>Floor Paint (Antifungal) Lift Shaft - Z2&amp;3 - F2</t>
  </si>
  <si>
    <t>Wall Paint (Antifungal) Lift Shaft - Z2&amp;3 - F2</t>
  </si>
  <si>
    <t>Ceiling Paint (Acrylic) Serv. Rooms - Z2&amp;3 - F2</t>
  </si>
  <si>
    <t>Wall Paint (Acrylic) Serv. Rooms - Z2&amp;3 - F2</t>
  </si>
  <si>
    <t>Floor Epoxy Paint Serv. Rooms - Z2&amp;3 - F2</t>
  </si>
  <si>
    <t>Masonry Works Wet Area - Z2&amp;3 - RF</t>
  </si>
  <si>
    <t>Plaster Works Wet Area - Z2&amp;3 - RF</t>
  </si>
  <si>
    <t>Fix Door Subframes Wet Area - Z2&amp;3 - RF</t>
  </si>
  <si>
    <t>Masonry Works Dry Area - Z2&amp;3 - RF</t>
  </si>
  <si>
    <t>Plaster Works Dry Area - Z2&amp;3 - RF</t>
  </si>
  <si>
    <t>Fix Door Subframes Dry Area - Z2&amp;3 - RF</t>
  </si>
  <si>
    <t>Fix False Ceiling Suspension kitchen/Pantry - Z2&amp;3 - RF</t>
  </si>
  <si>
    <t>Wall Ceramic Tiles kitchen/Pantry - Z2&amp;3 - RF</t>
  </si>
  <si>
    <t>Floor Ceramic Tiles kitchen/Pantry - Z2&amp;3 - RF</t>
  </si>
  <si>
    <t>Waterproof kitchen/Pantry - Z2&amp;3 - RF</t>
  </si>
  <si>
    <t>Protection Screed kitchen/Pantry - Z2&amp;3 - RF</t>
  </si>
  <si>
    <t>Fix False Ceiling Gypsum Board kitchen/Pantry - Z2&amp;3 - RF</t>
  </si>
  <si>
    <t>Fix False Ceiling Aluminum Tiles kitchen/Pantry - Z2&amp;3 - RF</t>
  </si>
  <si>
    <t>Fix MEP Droppers kitchen/Pantry - Z2&amp;3 - RF</t>
  </si>
  <si>
    <t>Fix Furniture &amp; Counter Works kitchen/Pantry - Z2&amp;3 - RF</t>
  </si>
  <si>
    <t>Fix False Ceiling Suspension Bath - Z2&amp;3 - RF</t>
  </si>
  <si>
    <t>Wall Ceramic Tiles Bath - Z2&amp;3 - RF</t>
  </si>
  <si>
    <t>Floor Ceramic Tiles Bath - Z2&amp;3 - RF</t>
  </si>
  <si>
    <t>Waterproof Bath - Z2&amp;3 - RF</t>
  </si>
  <si>
    <t>Protection Screed Bath - Z2&amp;3 - RF</t>
  </si>
  <si>
    <t>Fix False Ceiling Gypsum Board Bath - Z2&amp;3 - RF</t>
  </si>
  <si>
    <t>Fix False Ceiling Aluminum Tiles Bath - Z2&amp;3 - RF</t>
  </si>
  <si>
    <t>Fix MEP Droppers Bath - Z2&amp;3 - RF</t>
  </si>
  <si>
    <t>Wall Paint (Emulsion) Garbage Room - Z2&amp;3 - RF</t>
  </si>
  <si>
    <t>Floor Epoxy Paint Garbage Room - Z2&amp;3 - RF</t>
  </si>
  <si>
    <t>Waterproof Garbage Room - Z2&amp;3 - RF</t>
  </si>
  <si>
    <t>Protection Screed Garbage Room - Z2&amp;3 - RF</t>
  </si>
  <si>
    <t>Ceiling Paint (Emulsion) Garbage Room - Z2&amp;3 - RF</t>
  </si>
  <si>
    <t>Fix False Ceiling Suspension Lobby Passage &amp; Offices  - Z2&amp;3 - RF</t>
  </si>
  <si>
    <t>Wall Paint (Emulsion) Lobby Passage &amp; Offices - Z2&amp;3 - RF</t>
  </si>
  <si>
    <t>Porcelain Floor Tiles Passage &amp; Offices - Z2&amp;3 - RF</t>
  </si>
  <si>
    <t>Fix False Ceiling Aluminum Tiles Lobby Passage &amp; Offices  - Z2&amp;3 - RF</t>
  </si>
  <si>
    <t>Fix False Ceiling Gypsum Board Lobby Passage &amp; Offices - Z2&amp;3 - RF</t>
  </si>
  <si>
    <t>Fix MEP Droppers Lobby Passage &amp; Offices  - Z2&amp;3 - RF</t>
  </si>
  <si>
    <t>Ceiling Paint (Acrylic) Serv. Rooms - Z2&amp;3 - RF</t>
  </si>
  <si>
    <t>Wall Paint (Acrylic) Serv. Rooms - Z2&amp;3 - RF</t>
  </si>
  <si>
    <t>Floor Epoxy Paint Serv. Rooms - Z2&amp;3 - RF</t>
  </si>
  <si>
    <t>Floor Paint (Antifungal) Lift Shaft - Z2&amp;3 - RF</t>
  </si>
  <si>
    <t>Wall Paint (Antifungal) Lift Shaft - Z2&amp;3 - RF</t>
  </si>
  <si>
    <t>Ceiling Paint (Emulsion) Travelator - Z2&amp;3 - B1</t>
  </si>
  <si>
    <t>Wall Paint (Emulsion) Travelator - Z2&amp;3 - B1</t>
  </si>
  <si>
    <t>Porcelain Floor Tiles Travelator - Z2&amp;3 - B1</t>
  </si>
  <si>
    <t>Ceiling Paint (Acrylic) Serv. Rooms - Z2&amp;3 - F1</t>
  </si>
  <si>
    <t>Floor Epoxy Paint Serv. Rooms - Z2&amp;3 - F1</t>
  </si>
  <si>
    <t>Fix Doors Serv. Rooms - Z2&amp;3 - F1</t>
  </si>
  <si>
    <t>Wall Paint (Acrylic) Serv. Rooms - Z2&amp;3 - F1</t>
  </si>
  <si>
    <t>Fix False Ceiling Gypsum Board Passage &amp; Entrance - Z2&amp;3 - GF</t>
  </si>
  <si>
    <t>Fix False Ceiling Aluminum Tiles Passage &amp; Entrance - Z2&amp;3 - GF</t>
  </si>
  <si>
    <t>Fix False Ceiling Suspension Passage &amp; Entrance - Z2&amp;3 - GF</t>
  </si>
  <si>
    <t>Wall Paint (Emulsion) Passage &amp; Entrance - Z2&amp;3 - GF</t>
  </si>
  <si>
    <t>Porcelain Floor Tiles Passage &amp; Entrance - Z2&amp;3 - GF</t>
  </si>
  <si>
    <t>Fix False Ceiling Suspension Wet + Nursing Area - Z2&amp;3 - GF</t>
  </si>
  <si>
    <t>Wall Ceramic Tiles Wet + Nursing Area - Z2&amp;3 - GF</t>
  </si>
  <si>
    <t>Floor Ceramic Tiles Wet + Nursing Area - Z2&amp;3 - GF</t>
  </si>
  <si>
    <t>Fix False Ceiling Gypsum Board Wet + Nursing Area - Z2&amp;3 - GF</t>
  </si>
  <si>
    <t>Fix False Ceiling Aluminum Tiles Wet + Nursing Area - Z2&amp;3 - GF</t>
  </si>
  <si>
    <t>Fix False Ceiling Gypsum Board Passage H.Market - Z2&amp;3 - GF</t>
  </si>
  <si>
    <t>Fix False Ceiling Aluminum Tiles Passage H.Market - Z2&amp;3 - GF</t>
  </si>
  <si>
    <t>Fix False Ceiling Suspension Passage H.Market - Z2&amp;3 - GF</t>
  </si>
  <si>
    <t>Floor Stamp Concrete Passage H.Market- Z2&amp;3 - GF</t>
  </si>
  <si>
    <t>Floor Epoxy Paint IT &amp; Maintanance Room - Z2&amp;3 - GF</t>
  </si>
  <si>
    <t>Ceiling Paint IT &amp; Maintanance Room (Acrylic/Emulsion)- Z2&amp;3 - GF</t>
  </si>
  <si>
    <t>Wall Paint IT &amp; Maintanance Room (Acrylic/Emulsion) - Z2&amp;3 - GF</t>
  </si>
  <si>
    <t>Wall Paint Outside Area (Acrylic) - Z2&amp;3 - F1</t>
  </si>
  <si>
    <t>Roof Floor Terrazo Tiles Outside Area - Z2&amp;3 - F1</t>
  </si>
  <si>
    <t>Wall Paint Outside Area (Acrylic) - Z2&amp;3 - RF</t>
  </si>
  <si>
    <t>Roof Floor Terrazo Tiles Outside Area - Z2&amp;3 - RF</t>
  </si>
  <si>
    <t>Floor Carpet Prayer Room - Z2&amp;3 - F1</t>
  </si>
  <si>
    <t>on Staircase Acrylic Paint - Z2&amp;3 - B2 - SRVF</t>
  </si>
  <si>
    <t>on Staircase Floor Epoxy Paint - Z2&amp;3 - B2 - SRVF</t>
  </si>
  <si>
    <t>Fix G.I Box and conduits - Z2&amp;3 - B2</t>
  </si>
  <si>
    <t>Fix ELV Trunkings - Z2&amp;3 - B2</t>
  </si>
  <si>
    <t>Pull ELV Cables - Z2&amp;3 - B2</t>
  </si>
  <si>
    <t>Fix Power Cable Trays - Z2&amp;3 - B2</t>
  </si>
  <si>
    <t>Pull Electricl Wires (Ceiling &amp; Walls) - Z2&amp;3 - B2</t>
  </si>
  <si>
    <t>Pull Earthing &amp; Power Cables - Z2&amp;3 - B2</t>
  </si>
  <si>
    <t>Fix DBs - Z2&amp;3 - B2</t>
  </si>
  <si>
    <t>Cable Terminations - Z2&amp;3 - B2</t>
  </si>
  <si>
    <t>Fix Drainage Pipes - Z2&amp;3 - B2</t>
  </si>
  <si>
    <t>Fix Fire Fighting Pipes - Z2&amp;3 - B2</t>
  </si>
  <si>
    <t>Fix Chill Water Pipes - Z2&amp;3 - B2</t>
  </si>
  <si>
    <t>Fix HVAC Ducts &amp; Insulation - Z2&amp;3 - B2</t>
  </si>
  <si>
    <t>Fix Fire Fighting Dropers - Z2&amp;3 - B2</t>
  </si>
  <si>
    <t>Fix FCU - Z2&amp;3 - B2</t>
  </si>
  <si>
    <t>Fix CCTV Devices - Z2&amp;3 - B2</t>
  </si>
  <si>
    <t>Fix Light Fixtures - Z2&amp;3 - B2</t>
  </si>
  <si>
    <t>Fix Switches, Sockets &amp; Isolators - Z2&amp;3 - B2</t>
  </si>
  <si>
    <t>Fix Fire Alarm Devices - Z2&amp;3 - B2</t>
  </si>
  <si>
    <t>Fix Telephone &amp; Voice Evac. Devices - Z2&amp;3 - B2</t>
  </si>
  <si>
    <t>Fix LCS &amp; ACS Devices - Z2&amp;3 - B2</t>
  </si>
  <si>
    <t>Fix Emergency &amp; Exit Lights - Z2&amp;3 - B2</t>
  </si>
  <si>
    <t>Fix Fire Hose Cabinets &amp; Hose Reels - Z2&amp;3 - B2</t>
  </si>
  <si>
    <t>Fix Sprinklers - Z2&amp;3 - B2</t>
  </si>
  <si>
    <t>Fix Grills &amp; Diffusers - Z2&amp;3 - B2</t>
  </si>
  <si>
    <t>Fix G.I Box and conduits - Z2&amp;3 - B1</t>
  </si>
  <si>
    <t>Fix ELV Trunkings - Z2&amp;3 - B1</t>
  </si>
  <si>
    <t>Pull ELV Cables - Z2&amp;3 - B1</t>
  </si>
  <si>
    <t>Fix Power Cable Trays - Z2&amp;3 - B1</t>
  </si>
  <si>
    <t>Pull Electricl Wires (Ceiling &amp; Walls) - Z2&amp;3 - B1</t>
  </si>
  <si>
    <t>Pull Earthing &amp; Power Cables - Z2&amp;3 - B1</t>
  </si>
  <si>
    <t>Fix DBs - Z2&amp;3 - B1</t>
  </si>
  <si>
    <t>Cable Terminations - Z2&amp;3 - B1</t>
  </si>
  <si>
    <t>Fix Drainage Pipes - Z2&amp;3 - B1</t>
  </si>
  <si>
    <t>Fix Fire Fighting Pipes - Z2&amp;3 - B1</t>
  </si>
  <si>
    <t>Fix Chill Water Pipes - Z2&amp;3 - B1</t>
  </si>
  <si>
    <t>Fix HVAC Ducts &amp; Insulation - Z2&amp;3 - B1</t>
  </si>
  <si>
    <t>Fix Fire Fighting Dropers - Z2&amp;3 - B1</t>
  </si>
  <si>
    <t>Fix FCU - Z2&amp;3 - B1</t>
  </si>
  <si>
    <t>Fix CCTV Devices - Z2&amp;3 - B1</t>
  </si>
  <si>
    <t>Fix Light Fixtures - Z2&amp;3 - B1</t>
  </si>
  <si>
    <t>Fix Switches, Sockets &amp; Isolators - Z2&amp;3 - B1</t>
  </si>
  <si>
    <t>Fix Fire Alarm Devices - Z2&amp;3 - B1</t>
  </si>
  <si>
    <t>Fix Telephone &amp; Voice Evac. Devices - Z2&amp;3 - B1</t>
  </si>
  <si>
    <t>Fix LCS &amp; ACS Devices - Z2&amp;3 - B1</t>
  </si>
  <si>
    <t>Fix Emergency &amp; Exit Lights - Z2&amp;3 - B1</t>
  </si>
  <si>
    <t>Fix Fire Hose Cabinets &amp; Hose Reels - Z2&amp;3 - B1</t>
  </si>
  <si>
    <t>Fix Sprinklers - Z2&amp;3 - B1</t>
  </si>
  <si>
    <t>Fix Grills &amp; Diffusers - Z2&amp;3 - B1</t>
  </si>
  <si>
    <t>Fix G.I Box and conduits - Z2&amp;3 - F1</t>
  </si>
  <si>
    <t>Fix Drainage &amp; Water Supply Pipes Block Wall - Z2&amp;3 - F1</t>
  </si>
  <si>
    <t>Fix ELV Trunkings - Z2&amp;3 - F1</t>
  </si>
  <si>
    <t>Pull ELV Cables - Z2&amp;3 - F1</t>
  </si>
  <si>
    <t>Fix Power Cable Trays - Z2&amp;3 - F1</t>
  </si>
  <si>
    <t>Pull Electricl Wires (Ceiling &amp; Walls) - Z2&amp;3 - F1</t>
  </si>
  <si>
    <t>Pull Earthing &amp; Power Cables - Z2&amp;3 - F1</t>
  </si>
  <si>
    <t>Fix DBs - Z2&amp;3 - F1</t>
  </si>
  <si>
    <t>Cable Terminations - Z2&amp;3 - F1</t>
  </si>
  <si>
    <t>Fix Drainage Pipes - Z2&amp;3 - F1</t>
  </si>
  <si>
    <t>Fix Fire Fighting Pipes - Z2&amp;3 - F1</t>
  </si>
  <si>
    <t>Fix Chill Water Pipes - Z2&amp;3 - F1</t>
  </si>
  <si>
    <t>Fix HVAC Ducts &amp; Insulation - Z2&amp;3 - F1</t>
  </si>
  <si>
    <t>Fix Fire Fighting Dropers - Z2&amp;3 - F1</t>
  </si>
  <si>
    <t>Fix FCU - Z2&amp;3 - F1</t>
  </si>
  <si>
    <t>Fix Water Supply Pipes - Z2&amp;3 - F1</t>
  </si>
  <si>
    <t>Fix CCTV Devices - Z2&amp;3 - F1</t>
  </si>
  <si>
    <t>Fix Light Fixtures - Z2&amp;3 - F1</t>
  </si>
  <si>
    <t>Fix Switches, Sockets &amp; Isolators - Z2&amp;3 - F1</t>
  </si>
  <si>
    <t>Fix Fire Alarm Devices - Z2&amp;3 - F1</t>
  </si>
  <si>
    <t>Fix Telephone &amp; Voice Evac. Devices - Z2&amp;3 - F1</t>
  </si>
  <si>
    <t>Fix LCS &amp; ACS Devices - Z2&amp;3 - F1</t>
  </si>
  <si>
    <t>Fix Emergency &amp; Exit Lights - Z2&amp;3 - F1</t>
  </si>
  <si>
    <t>Fix Grills &amp; Diffusers - Z2&amp;3 - F1</t>
  </si>
  <si>
    <t>Fix Water Heater &amp; Sanitary Accessories - Z2&amp;3 - F1</t>
  </si>
  <si>
    <t>Fix Fire Hose Cabinets &amp; Hose Reels - Z2&amp;3 - F1</t>
  </si>
  <si>
    <t>Fix Sprinklers - Z2&amp;3 - F1</t>
  </si>
  <si>
    <t>Fix G.I Box and conduits - Z2&amp;3 - GF</t>
  </si>
  <si>
    <t>Fix Drainage &amp; Water Supply Pipes Block Wall - Z2&amp;3 - GF</t>
  </si>
  <si>
    <t>Fix ELV Trunkings - Z2&amp;3 - GF</t>
  </si>
  <si>
    <t>Pull ELV Cables - Z2&amp;3 - GF</t>
  </si>
  <si>
    <t>Fix Power Cable Trays - Z2&amp;3 - GF</t>
  </si>
  <si>
    <t>Pull Electricl Wires (Ceiling &amp; Walls) - Z2&amp;3 - GF</t>
  </si>
  <si>
    <t>Pull Earthing &amp; Power Cables - Z2&amp;3 - GF</t>
  </si>
  <si>
    <t>Fix DBs - Z2&amp;3 - GF</t>
  </si>
  <si>
    <t>Cable Terminations - Z2&amp;3 - GF</t>
  </si>
  <si>
    <t>Fix Drainage Pipes - Z2&amp;3 - GF</t>
  </si>
  <si>
    <t>Fix Fire Fighting Pipes - Z2&amp;3 - GF</t>
  </si>
  <si>
    <t>Fix Chill Water Pipes - Z2&amp;3 - GF</t>
  </si>
  <si>
    <t>Fix HVAC Ducts &amp; Insulation - Z2&amp;3 - GF</t>
  </si>
  <si>
    <t>Fix Fire Fighting Dropers - Z2&amp;3 - GF</t>
  </si>
  <si>
    <t>Fix FCU - Z2&amp;3 - GF</t>
  </si>
  <si>
    <t>Fix Water Supply Pipes - Z2&amp;3 - GF</t>
  </si>
  <si>
    <t>Fix CCTV Devices - Z2&amp;3 - GF</t>
  </si>
  <si>
    <t>Fix Light Fixtures - Z2&amp;3 - GF</t>
  </si>
  <si>
    <t>Fix Switches, Sockets &amp; Isolators - Z2&amp;3 - GF</t>
  </si>
  <si>
    <t>Fix Fire Alarm Devices - Z2&amp;3 - GF</t>
  </si>
  <si>
    <t>Fix Telephone &amp; Voice Evac. Devices - Z2&amp;3 - GF</t>
  </si>
  <si>
    <t>Fix LCS &amp; ACS Devices - Z2&amp;3 - GF</t>
  </si>
  <si>
    <t>Fix Emergency &amp; Exit Lights - Z2&amp;3 - GF</t>
  </si>
  <si>
    <t>Fix Fire Hose Cabinets &amp; Hose Reels - Z2&amp;3 - GF</t>
  </si>
  <si>
    <t>Fix Sprinklers - Z2&amp;3 - GF</t>
  </si>
  <si>
    <t>Fix Grills &amp; Diffusers - Z2&amp;3 - GF</t>
  </si>
  <si>
    <t>Fix Water Heater &amp; Sanitary Accessories - Z2&amp;3 - GF</t>
  </si>
  <si>
    <t>Fix G.I Box and conduits - Z2&amp;3 - F2</t>
  </si>
  <si>
    <t>Fix Drainage &amp; Water Supply Pipes Block Wall - Z2&amp;3 - F2</t>
  </si>
  <si>
    <t>Fix ELV Trunkings - Z2&amp;3 - F2</t>
  </si>
  <si>
    <t>Pull ELV Cables - Z2&amp;3 - F2</t>
  </si>
  <si>
    <t>Fix Power Cable Trays - Z2&amp;3 - F2</t>
  </si>
  <si>
    <t>Pull Electricl Wires (Ceiling &amp; Walls) - Z2&amp;3 - F2</t>
  </si>
  <si>
    <t>Pull Earthing &amp; Power Cables - Z2&amp;3 - F2</t>
  </si>
  <si>
    <t>Fix DBs - Z2&amp;3 - F2</t>
  </si>
  <si>
    <t>Cable Terminations - Z2&amp;3 - F2</t>
  </si>
  <si>
    <t>Fix Drainage Pipes - Z2&amp;3 - F2</t>
  </si>
  <si>
    <t>Fix Fire Fighting Pipes - Z2&amp;3 - F2</t>
  </si>
  <si>
    <t>Fix Chill Water Pipes - Z2&amp;3 - F2</t>
  </si>
  <si>
    <t>Fix HVAC Ducts &amp; Insulation - Z2&amp;3 - F2</t>
  </si>
  <si>
    <t>Fix Fire Fighting Dropers - Z2&amp;3 - F2</t>
  </si>
  <si>
    <t>Fix FCU - Z2&amp;3 - F2</t>
  </si>
  <si>
    <t>Fix Water Supply Pipes - Z2&amp;3 - F2</t>
  </si>
  <si>
    <t>Fix LPG Pipes - Z2&amp;3 - F2</t>
  </si>
  <si>
    <t>Fix CCTV Devices - Z2&amp;3 - F2</t>
  </si>
  <si>
    <t>Fix Light Fixtures - Z2&amp;3 - F2</t>
  </si>
  <si>
    <t>Fix Switches, Sockets &amp; Isolators - Z2&amp;3 - F2</t>
  </si>
  <si>
    <t>Fix Fire Alarm Devices - Z2&amp;3 - F2</t>
  </si>
  <si>
    <t>Fix Telephone &amp; Voice Evac. Devices - Z2&amp;3 - F2</t>
  </si>
  <si>
    <t>Fix LCS &amp; ACS Devices - Z2&amp;3 - F2</t>
  </si>
  <si>
    <t>Fix Emergency &amp; Exit Lights - Z2&amp;3 - F2</t>
  </si>
  <si>
    <t>Fix Fire Hose Cabinets &amp; Hose Reels - Z2&amp;3 - F2</t>
  </si>
  <si>
    <t>Fix Sprinklers - Z2&amp;3 - F2</t>
  </si>
  <si>
    <t>Fix Water Heater &amp; Sanitary Accessories - Z2&amp;3 - F2</t>
  </si>
  <si>
    <t>Fix Gas Detectors - Z2&amp;3 - F2</t>
  </si>
  <si>
    <t>Fix Grills &amp; Diffusers - Z2&amp;3 - F2</t>
  </si>
  <si>
    <t>Fix G.I Box and conduits - Z2&amp;3 - RF</t>
  </si>
  <si>
    <t>Fix Drainage &amp; Water Supply Pipes Block Wall - Z2&amp;3 - RF</t>
  </si>
  <si>
    <t>Fix ELV Trunkings - Z2&amp;3 - RF</t>
  </si>
  <si>
    <t>Pull ELV Cables - Z2&amp;3 - RF</t>
  </si>
  <si>
    <t>Fix Power Cable Trays - Z2&amp;3 - RF</t>
  </si>
  <si>
    <t>Pull Electricl Wires (Ceiling &amp; Walls) - Z2&amp;3 - RF</t>
  </si>
  <si>
    <t>Pull Earthing &amp; Power Cables - Z2&amp;3 - RF</t>
  </si>
  <si>
    <t>Fix DBs - Z2&amp;3 - RF</t>
  </si>
  <si>
    <t>Cable Terminations - Z2&amp;3 - RF</t>
  </si>
  <si>
    <t>Fix LPG Pipes - Z2&amp;3 - RF</t>
  </si>
  <si>
    <t>Fix Drainage Pipes - Z2&amp;3 - RF</t>
  </si>
  <si>
    <t>Fix Fire Fighting Pipes - Z2&amp;3 - RF</t>
  </si>
  <si>
    <t>Fix Chill Water Pipes - Z2&amp;3 - RF</t>
  </si>
  <si>
    <t>Fix HVAC Ducts &amp; Insulation - Z2&amp;3 - RF</t>
  </si>
  <si>
    <t>Fix Fire Fighting Dropers - Z2&amp;3 - RF</t>
  </si>
  <si>
    <t>Fix FCU - Z2&amp;3 - RF</t>
  </si>
  <si>
    <t>Fix Water Supply Pipes - Z2&amp;3 - RF</t>
  </si>
  <si>
    <t>Fix CCTV Devices - Z2&amp;3 - RF</t>
  </si>
  <si>
    <t>Fix Light Fixtures - Z2&amp;3 - RF</t>
  </si>
  <si>
    <t>Fix Switches, Sockets &amp; Isolators - Z2&amp;3 - RF</t>
  </si>
  <si>
    <t>Fix Fire Alarm Devices - Z2&amp;3 - RF</t>
  </si>
  <si>
    <t>Fix Telephone &amp; Voice Evac. Devices - Z2&amp;3 - RF</t>
  </si>
  <si>
    <t>Fix LCS &amp; ACS Devices - Z2&amp;3 - RF</t>
  </si>
  <si>
    <t>Fix Emergency &amp; Exit Lights - Z2&amp;3 - RF</t>
  </si>
  <si>
    <t>Fix Gas Detectors - Z2&amp;3 - RF</t>
  </si>
  <si>
    <t>Fix Fire Hose Cabinets &amp; Hose Reels - Z2&amp;3 - RF</t>
  </si>
  <si>
    <t>Fix Sprinklers - Z2&amp;3 - RF</t>
  </si>
  <si>
    <t>Fix Grills &amp; Diffusers - Z2&amp;3 - RF</t>
  </si>
  <si>
    <t>Fix Water Heater &amp; Sanitary Accessories - Z2&amp;3 - RF</t>
  </si>
  <si>
    <t>Post Tensioning the Slab - Z2 - F1</t>
  </si>
  <si>
    <t>Post Tensioning the Slab - Z2 - F2</t>
  </si>
  <si>
    <t>Post Tensioning the Slab - Z2 - RF</t>
  </si>
  <si>
    <t>Post Tensioning the Slab - Z2 - SRVF</t>
  </si>
  <si>
    <t>PCC Blind Concrete - Z2 - Lift Pit</t>
  </si>
  <si>
    <t>Waterproof Membrane - Z2 - Lift Pit</t>
  </si>
  <si>
    <t>Protection Screed - Z2 - Lift Pit</t>
  </si>
  <si>
    <t>Fix Rebar - Z2 - Lift Pit</t>
  </si>
  <si>
    <t>Pour Concrete - Z2 - Lift Pit</t>
  </si>
  <si>
    <t>PCC Blind Concrete - Z2 - Raft</t>
  </si>
  <si>
    <t>Waterproof Membrane - Z2 - Raft</t>
  </si>
  <si>
    <t>Protection Screed - Z2 - Raft</t>
  </si>
  <si>
    <t>Fix Rebar - Z2 - Raft</t>
  </si>
  <si>
    <t>Fix MEP Provisions - Z2 - Raft</t>
  </si>
  <si>
    <t>Fix Formwork - Z2 - Raft</t>
  </si>
  <si>
    <t>Pour Concrete - Z2 - Raft</t>
  </si>
  <si>
    <t>Fix Rebar Columns - Z2 - B2</t>
  </si>
  <si>
    <t>Fix Formwork Columns - Z2 - B2</t>
  </si>
  <si>
    <t>Pour Concrete Columns - Z2 - B2</t>
  </si>
  <si>
    <t>Fix Rebar Retaining Walls - Z2 - B2</t>
  </si>
  <si>
    <t>Fix Formwork Retaining Walls - Z2 - B2</t>
  </si>
  <si>
    <t>Pour Concrete Retaining Walls - Z2 - B2</t>
  </si>
  <si>
    <t>Pour Concrete Core Walls - Z2 - B2</t>
  </si>
  <si>
    <t>Fix Rebar Core Walls - Z2 - B2</t>
  </si>
  <si>
    <t>Fix Formwork Core Walls - Z2 - B2</t>
  </si>
  <si>
    <t>Fix Formwork Stairs - Z2 - B2</t>
  </si>
  <si>
    <t>Fix Rebar Stairs - Z2 - B2</t>
  </si>
  <si>
    <t>Pour Concrete Stairs - Z2 - B2</t>
  </si>
  <si>
    <t>Fix Rebar Retaining Walls - Z2 - B1</t>
  </si>
  <si>
    <t>Fix Formwork Retaining Walls - Z2 - B1</t>
  </si>
  <si>
    <t>Pour Concrete Retaining Walls - Z2 - B1</t>
  </si>
  <si>
    <t>Fix Formwork Core Walls - Z2 - B1</t>
  </si>
  <si>
    <t>Fix Rebar Core Walls - Z2 - B1</t>
  </si>
  <si>
    <t>Pour Concrete Core Walls - Z2 - B1</t>
  </si>
  <si>
    <t>Fix Rebar Columns - Z2 - B1</t>
  </si>
  <si>
    <t>Fix Formwork Columns - Z2 - B1</t>
  </si>
  <si>
    <t>Pour Concrete Columns - Z2 - B1</t>
  </si>
  <si>
    <t>Fix Formwork Stairs - Z2 - B1</t>
  </si>
  <si>
    <t>Fix Rebar Stairs - Z2 - B1</t>
  </si>
  <si>
    <t>Pour Concrete Stairs - Z2 - B1</t>
  </si>
  <si>
    <t>Fix Formwork Slabs - Z2 - B1</t>
  </si>
  <si>
    <t>Fix Rebar Slabs - Z2 - B1</t>
  </si>
  <si>
    <t>Pour Concrete Slabs - Z2 - B1</t>
  </si>
  <si>
    <t>Fix MEP Containment &amp; Provisions - Z2 - B1</t>
  </si>
  <si>
    <t>Fix Rebar Core Walls - Z2 - GF</t>
  </si>
  <si>
    <t>Fix Formwork Core Walls - Z2 - GF</t>
  </si>
  <si>
    <t>Pour Concrete Core Walls - Z2 - GF</t>
  </si>
  <si>
    <t>Fix Rebar Columns - Z2 - GF</t>
  </si>
  <si>
    <t>Fix Formwork Columns - Z2 - GF</t>
  </si>
  <si>
    <t>Pour Concrete Columns - Z2 - GF</t>
  </si>
  <si>
    <t>Fix Formwork Stairs - Z2 - GF</t>
  </si>
  <si>
    <t>Fix Rebar Stairs - Z2 - GF</t>
  </si>
  <si>
    <t>Pour Concrete Stairs - Z2 - GF</t>
  </si>
  <si>
    <t>Fix Formwork Slabs - Z2 - GF</t>
  </si>
  <si>
    <t>Fix Rebar Slabs - Z2 - GF</t>
  </si>
  <si>
    <t>Pour Concrete Slabs - Z2 - GF</t>
  </si>
  <si>
    <t>Fix MEP Containment &amp; Provisions - Z2 - GF</t>
  </si>
  <si>
    <t>Fix Formwork Slabs - Z2 - F1</t>
  </si>
  <si>
    <t>Fix Rebar Slabs - Z2 - F1</t>
  </si>
  <si>
    <t>Fix MEP Containment &amp; Provisions - Z2 - F1</t>
  </si>
  <si>
    <t>Pour Concrete Slabs - Z2 - F1</t>
  </si>
  <si>
    <t>Fix Rebar Core Walls - Z2 - F1</t>
  </si>
  <si>
    <t>Fix Formwork Core Walls - Z2 - F1</t>
  </si>
  <si>
    <t>Pour Concrete Core Walls - Z2 - F1</t>
  </si>
  <si>
    <t>Fix Rebar Columns - Z2 - F1</t>
  </si>
  <si>
    <t>Fix Formwork Columns - Z2 - F1</t>
  </si>
  <si>
    <t>Pour Concrete Columns - Z2 - F1</t>
  </si>
  <si>
    <t>Fix Formwork Stairs - Z2 - F1</t>
  </si>
  <si>
    <t>Fix Rebar Stairs - Z2 - F1</t>
  </si>
  <si>
    <t>Pour Concrete Stairs - Z2 - F1</t>
  </si>
  <si>
    <t>Fix Rebar Slabs - Z2 - F2</t>
  </si>
  <si>
    <t>Fix Formwork Slabs - Z2 - F2</t>
  </si>
  <si>
    <t>Pour Concrete Slabs - Z2 - F2</t>
  </si>
  <si>
    <t>Fix MEP Containment &amp; Provisions - Z2 - F2</t>
  </si>
  <si>
    <t>Fix Rebar Core Walls - Z2 - F2</t>
  </si>
  <si>
    <t>Fix Formwork Core Walls - Z2 - F2</t>
  </si>
  <si>
    <t>Pour Concrete Core Walls - Z2 - F2</t>
  </si>
  <si>
    <t>Fix Rebar Columns - Z2 - F2</t>
  </si>
  <si>
    <t>Fix Formwork Columns - Z2 - F2</t>
  </si>
  <si>
    <t>Pour Concrete Columns - Z2 - F2</t>
  </si>
  <si>
    <t>Fix Formwork Stairs - Z2 - F2</t>
  </si>
  <si>
    <t>Fix Rebar Stairs - Z2 - F2</t>
  </si>
  <si>
    <t>Pour Concrete Stairs - Z2 - F2</t>
  </si>
  <si>
    <t>Fix Formwork Slabs - Z2 - RF</t>
  </si>
  <si>
    <t>Fix Rebar Slabs - Z2 - RF</t>
  </si>
  <si>
    <t>Pour Concrete Slabs - Z2 - RF</t>
  </si>
  <si>
    <t>Fix MEP Containment &amp; Provisions - Z2 - RF</t>
  </si>
  <si>
    <t>Fix Rebar Core Walls - Z2 - RF</t>
  </si>
  <si>
    <t>Fix Formwork Core Walls - Z2 - RF</t>
  </si>
  <si>
    <t>Pour Concrete Core Walls - Z2 - RF</t>
  </si>
  <si>
    <t>Fix Rebar Columns - Z2 - RF</t>
  </si>
  <si>
    <t>Fix Formwork Columns - Z2 - RF</t>
  </si>
  <si>
    <t>Pour Concrete Columns - Z2 - RF</t>
  </si>
  <si>
    <t>Fix Formwork Stairs - Z2 - RF</t>
  </si>
  <si>
    <t>Fix Rebar Stairs - Z2 - RF</t>
  </si>
  <si>
    <t>Pour Concrete Stairs - Z2 - RF</t>
  </si>
  <si>
    <t>Fix Formwork Slabs - Z2 - SRVF</t>
  </si>
  <si>
    <t>Fix Rebar Slabs - Z2 - SRVF</t>
  </si>
  <si>
    <t>Pour Concrete Slabs - Z2 - SRVF</t>
  </si>
  <si>
    <t>Fix MEP Containment &amp; Provisions - Z2 - SRVF</t>
  </si>
  <si>
    <t>Fix Rebar Core Walls - Z2 - SRVF</t>
  </si>
  <si>
    <t>Fix Formwork Core Walls - Z2 - SRVF</t>
  </si>
  <si>
    <t>Pour Concrete Core Walls - Z2 - SRVF</t>
  </si>
  <si>
    <t>Fix Rebar Columns - Z2 - SRVF</t>
  </si>
  <si>
    <t>Fix Formwork Columns - Z2 - SRVF</t>
  </si>
  <si>
    <t>Pour Concrete Columns - Z2 - SRVF</t>
  </si>
  <si>
    <t>Pour MEP RCC Pedastals - Z2 - SRVF</t>
  </si>
  <si>
    <t>Fix Formwork Parapet - Z2 - SRVF</t>
  </si>
  <si>
    <t>Fix Rebar Parapet - Z2 - SRVF</t>
  </si>
  <si>
    <t>Pour Concrete Parapet - Z2 - SRVF</t>
  </si>
  <si>
    <t>Fix Formwork Slabs - Z2 - TRF</t>
  </si>
  <si>
    <t>Fix Rebar Slabs - Z2 - TRF</t>
  </si>
  <si>
    <t>Pour Concrete Slabs - Z2 - TRF</t>
  </si>
  <si>
    <t>Fix MEP Containment &amp; Provisions - Z2 - TRF</t>
  </si>
  <si>
    <t>Fix Formwork Parapet - Z2 - TRF</t>
  </si>
  <si>
    <t>Fix Rebar Parapet - Z2 - TRF</t>
  </si>
  <si>
    <t>Pour Concrete Parapet - Z2 - TRF</t>
  </si>
  <si>
    <t>Waterproof Membrane on Gunite Wall - Z2-B2</t>
  </si>
  <si>
    <t>Install Garbage Chute Cylinder - Z2 - GF to SRVF</t>
  </si>
  <si>
    <t>Install Garbage Chute Supporting Frame - Z2 - GF to SRVF</t>
  </si>
  <si>
    <t>Block &amp; Plaster Garbage Room - Z2 - GF to SRVF</t>
  </si>
  <si>
    <t>Install Garbage Chute Openings &amp; Doors - Z2 - GF to SRVF</t>
  </si>
  <si>
    <t>Install Working Platform for PL-3 &amp; 4 (B2 to SRVF)</t>
  </si>
  <si>
    <t>Install Steel Support Beams &amp; Tracks PL-3 &amp; 4 (B2 to SRVF)</t>
  </si>
  <si>
    <t>Repair Lift Shaft PL-3 &amp; 4 (B2 to SRVF)</t>
  </si>
  <si>
    <t>Install Working Platform for CL B2 to - F2</t>
  </si>
  <si>
    <t>Install Steel Support Beams &amp; Tracks CL B2 to - F2</t>
  </si>
  <si>
    <t>Terminate Tracks &amp; Cross Beams CL B2 to - F2</t>
  </si>
  <si>
    <t>Install Lift Motors &amp; Hydraulics CL B2 to - F2)</t>
  </si>
  <si>
    <t>Install Lift Control Unit CL B2 to - F2</t>
  </si>
  <si>
    <t>Power Connection &amp; Test Runs CL B2 to - F2</t>
  </si>
  <si>
    <t>Install Lift Motors, Cables, Counter Weight &amp; Brakes (B2 to GF)</t>
  </si>
  <si>
    <t>Install Working Platform for PL-5 (B2 to SRVF)</t>
  </si>
  <si>
    <t>Install Steel Support Beams &amp; Tracks PL-5 (B2 to SRVF)</t>
  </si>
  <si>
    <t>Repair Lift Shaft PL-5 (B2 to SRVF)</t>
  </si>
  <si>
    <t>Install Working Platform for CL B2 to GF</t>
  </si>
  <si>
    <t>Install Steel Support Beams &amp; Tracks CL B2 to GF</t>
  </si>
  <si>
    <t>Terminate Tracks &amp; Cross Beams CL B2 to GF</t>
  </si>
  <si>
    <t>Install Lift Motors &amp; Hydraulics CL B2 to GF)</t>
  </si>
  <si>
    <t>Install Lift Control Unit CL B2 to GF</t>
  </si>
  <si>
    <t>Power Connection &amp; Test Runs CL B2 to GF</t>
  </si>
  <si>
    <t>Install CHW Pipe Risers</t>
  </si>
  <si>
    <t>Install Duct Risers</t>
  </si>
  <si>
    <t>Install Cable treys &amp; Trunking Risers</t>
  </si>
  <si>
    <t>Install Busbar Risers</t>
  </si>
  <si>
    <t>Post Tensioning the Slab - Z3 - F1</t>
  </si>
  <si>
    <t>Post Tensioning the Slab - Z3 - F2</t>
  </si>
  <si>
    <t>Post Tensioning the Slab - Z3 - RF</t>
  </si>
  <si>
    <t>Post Tensioning the Slab - Z3 - SRVF</t>
  </si>
  <si>
    <t>PCC Blind Concrete - Z3 - Lift Pit</t>
  </si>
  <si>
    <t>Waterproof Membrane - Z3 - Lift Pit</t>
  </si>
  <si>
    <t>Protection Screed - Z3 - Lift Pit</t>
  </si>
  <si>
    <t>Fix Rebar - Z3 - Lift Pit</t>
  </si>
  <si>
    <t>Pour Concrete - Z3 - Lift Pit</t>
  </si>
  <si>
    <t>PCC Blind Concrete - Z3 - Raft</t>
  </si>
  <si>
    <t>Waterproof Membrane - Z3 - Raft</t>
  </si>
  <si>
    <t>Protection Screed - Z3 - Raft</t>
  </si>
  <si>
    <t>Fix Rebar - Z3 - Raft</t>
  </si>
  <si>
    <t>Fix MEP Provisions - Z3 - Raft</t>
  </si>
  <si>
    <t>Fix Formwork - Z3 - Raft</t>
  </si>
  <si>
    <t>Pour Concrete - Z3 - Raft</t>
  </si>
  <si>
    <t>Fix Rebar Columns - Z3 - B2</t>
  </si>
  <si>
    <t>Fix Formwork Columns - Z3 - B2</t>
  </si>
  <si>
    <t>Pour Concrete Columns - Z3 - B2</t>
  </si>
  <si>
    <t>Fix Rebar Retaining Walls - Z3 - B2</t>
  </si>
  <si>
    <t>Fix Formwork Retaining Walls - Z3 - B2</t>
  </si>
  <si>
    <t>Pour Concrete Retaining Walls - Z3 - B2</t>
  </si>
  <si>
    <t>Pour Concrete Core Walls - Z3 - B2</t>
  </si>
  <si>
    <t>Fix Rebar Core Walls - Z3 - B2</t>
  </si>
  <si>
    <t>Fix Formwork Core Walls - Z3 - B2</t>
  </si>
  <si>
    <t>Fix Formwork Stairs - Z3 - B2</t>
  </si>
  <si>
    <t>Fix Rebar Stairs - Z3 - B2</t>
  </si>
  <si>
    <t>Pour Concrete Stairs - Z3 - B2</t>
  </si>
  <si>
    <t>Fix Rebar Retaining Walls - Z3 - B1</t>
  </si>
  <si>
    <t>Fix Formwork Retaining Walls - Z3 - B1</t>
  </si>
  <si>
    <t>Pour Concrete Retaining Walls - Z3 - B1</t>
  </si>
  <si>
    <t>Fix Formwork Core Walls - Z3 - B1</t>
  </si>
  <si>
    <t>Fix Rebar Core Walls - Z3 - B1</t>
  </si>
  <si>
    <t>Pour Concrete Core Walls - Z3 - B1</t>
  </si>
  <si>
    <t>Fix Rebar Columns - Z3 - B1</t>
  </si>
  <si>
    <t>Fix Formwork Columns - Z3 - B1</t>
  </si>
  <si>
    <t>Pour Concrete Columns - Z3 - B1</t>
  </si>
  <si>
    <t>Fix Formwork Stairs - Z3 - B1</t>
  </si>
  <si>
    <t>Fix Rebar Stairs - Z3 - B1</t>
  </si>
  <si>
    <t>Pour Concrete Stairs - Z3 - B1</t>
  </si>
  <si>
    <t>Fix Formwork Slabs - Z3 - B1</t>
  </si>
  <si>
    <t>Fix Rebar Slabs - Z3 - B1</t>
  </si>
  <si>
    <t>Pour Concrete Slabs - Z3 - B1</t>
  </si>
  <si>
    <t>Fix MEP Containment &amp; Provisions - Z3 - B1</t>
  </si>
  <si>
    <t>Fix Rebar Core Walls - Z3 - GF</t>
  </si>
  <si>
    <t>Fix Formwork Core Walls - Z3 - GF</t>
  </si>
  <si>
    <t>Pour Concrete Core Walls - Z3 - GF</t>
  </si>
  <si>
    <t>Fix Rebar Columns - Z3 - GF</t>
  </si>
  <si>
    <t>Fix Formwork Columns - Z3 - GF</t>
  </si>
  <si>
    <t>Pour Concrete Columns - Z3 - GF</t>
  </si>
  <si>
    <t>Fix Formwork Stairs - Z3 - GF</t>
  </si>
  <si>
    <t>Fix Rebar Stairs - Z3 - GF</t>
  </si>
  <si>
    <t>Pour Concrete Stairs - Z3 - GF</t>
  </si>
  <si>
    <t>Fix Formwork Slabs - Z3 - GF</t>
  </si>
  <si>
    <t>Fix Rebar Slabs - Z3 - GF</t>
  </si>
  <si>
    <t>Pour Concrete Slabs - Z3 - GF</t>
  </si>
  <si>
    <t>Fix MEP Containment &amp; Provisions - Z3 - GF</t>
  </si>
  <si>
    <t>Fix Formwork Slabs - Z3 - F1</t>
  </si>
  <si>
    <t>Fix Rebar Slabs - Z3 - F1</t>
  </si>
  <si>
    <t>Fix MEP Containment &amp; Provisions - Z3 - F1</t>
  </si>
  <si>
    <t>Pour Concrete Slabs - Z3 - F1</t>
  </si>
  <si>
    <t>Fix Rebar Core Walls - Z3 - F1</t>
  </si>
  <si>
    <t>Fix Formwork Core Walls - Z3 - F1</t>
  </si>
  <si>
    <t>Pour Concrete Core Walls - Z3 - F1</t>
  </si>
  <si>
    <t>Fix Rebar Columns - Z3 - F1</t>
  </si>
  <si>
    <t>Fix Formwork Columns - Z3 - F1</t>
  </si>
  <si>
    <t>Pour Concrete Columns - Z3 - F1</t>
  </si>
  <si>
    <t>Fix Formwork Stairs - Z3 - F1</t>
  </si>
  <si>
    <t>Fix Rebar Stairs - Z3 - F1</t>
  </si>
  <si>
    <t>Pour Concrete Stairs - Z3 - F1</t>
  </si>
  <si>
    <t>Fix Rebar Slabs - Z3 - F2</t>
  </si>
  <si>
    <t>Fix Formwork Slabs - Z3 - F2</t>
  </si>
  <si>
    <t>Pour Concrete Slabs - Z3 - F2</t>
  </si>
  <si>
    <t>Fix MEP Containment &amp; Provisions - Z3 - F2</t>
  </si>
  <si>
    <t>Fix Rebar Core Walls - Z3 - F2</t>
  </si>
  <si>
    <t>Fix Formwork Core Walls - Z3 - F2</t>
  </si>
  <si>
    <t>Pour Concrete Core Walls - Z3 - F2</t>
  </si>
  <si>
    <t>Fix Rebar Columns - Z3 - F2</t>
  </si>
  <si>
    <t>Fix Formwork Columns - Z3 - F2</t>
  </si>
  <si>
    <t>Pour Concrete Columns - Z3 - F2</t>
  </si>
  <si>
    <t>Fix Formwork Stairs - Z3 - F2</t>
  </si>
  <si>
    <t>Fix Rebar Stairs - Z3 - F2</t>
  </si>
  <si>
    <t>Pour Concrete Stairs - Z3 - F2</t>
  </si>
  <si>
    <t>Fix Formwork Slabs - Z3 - RF</t>
  </si>
  <si>
    <t>Fix Rebar Slabs - Z3 - RF</t>
  </si>
  <si>
    <t>Pour Concrete Slabs - Z3 - RF</t>
  </si>
  <si>
    <t>Fix MEP Containment &amp; Provisions - Z3 - RF</t>
  </si>
  <si>
    <t>Fix Rebar Core Walls - Z3 - RF</t>
  </si>
  <si>
    <t>Fix Formwork Core Walls - Z3 - RF</t>
  </si>
  <si>
    <t>Pour Concrete Core Walls - Z3 - RF</t>
  </si>
  <si>
    <t>Fix Rebar Columns - Z3 - RF</t>
  </si>
  <si>
    <t>Fix Formwork Columns - Z3 - RF</t>
  </si>
  <si>
    <t>Pour Concrete Columns - Z3 - RF</t>
  </si>
  <si>
    <t>Fix Formwork Stairs - Z3 - RF</t>
  </si>
  <si>
    <t>Fix Rebar Stairs - Z3 - RF</t>
  </si>
  <si>
    <t>Pour Concrete Stairs - Z3 - RF</t>
  </si>
  <si>
    <t>Fix Formwork Slabs - Z3 - SRVF</t>
  </si>
  <si>
    <t>Fix Rebar Slabs - Z3 - SRVF</t>
  </si>
  <si>
    <t>Pour Concrete Slabs - Z3 - SRVF</t>
  </si>
  <si>
    <t>Fix MEP Containment &amp; Provisions - Z3 - SRVF</t>
  </si>
  <si>
    <t>Fix Rebar Core Walls - Z3 - SRVF</t>
  </si>
  <si>
    <t>Fix Formwork Core Walls - Z3 - SRVF</t>
  </si>
  <si>
    <t>Pour Concrete Core Walls - Z3 - SRVF</t>
  </si>
  <si>
    <t>Fix Rebar Columns - Z3 - SRVF</t>
  </si>
  <si>
    <t>Fix Formwork Columns - Z3 - SRVF</t>
  </si>
  <si>
    <t>Pour Concrete Columns - Z3 - SRVF</t>
  </si>
  <si>
    <t>Pour MEP RCC Pedastals - Z3 - SRVF</t>
  </si>
  <si>
    <t>Fix Formwork Parapet - Z3 - SRVF</t>
  </si>
  <si>
    <t>Fix Rebar Parapet - Z3 - SRVF</t>
  </si>
  <si>
    <t>Pour Concrete Parapet - Z3 - SRVF</t>
  </si>
  <si>
    <t>Fix Formwork Slabs - Z3 - TRF</t>
  </si>
  <si>
    <t>Fix Rebar Slabs - Z3 - TRF</t>
  </si>
  <si>
    <t>Pour Concrete Slabs - Z3 - TRF</t>
  </si>
  <si>
    <t>Fix MEP Containment &amp; Provisions - Z3 - TRF</t>
  </si>
  <si>
    <t>Fix Formwork Parapet - Z3 - TRF</t>
  </si>
  <si>
    <t>Fix Rebar Parapet - Z3 - TRF</t>
  </si>
  <si>
    <t>Pour Concrete Parapet - Z3 - TRF</t>
  </si>
  <si>
    <t>BudgetCOst</t>
  </si>
  <si>
    <t>BudgetHrs</t>
  </si>
  <si>
    <t>Div 02</t>
  </si>
  <si>
    <t>Div 03</t>
  </si>
  <si>
    <t>Div 04</t>
  </si>
  <si>
    <t>Div 05</t>
  </si>
  <si>
    <t>Div 06</t>
  </si>
  <si>
    <t>Div 07</t>
  </si>
  <si>
    <t>Div 08</t>
  </si>
  <si>
    <t>Div 09</t>
  </si>
  <si>
    <t>Div 10</t>
  </si>
  <si>
    <t>Div 11</t>
  </si>
  <si>
    <t>Div 12</t>
  </si>
  <si>
    <t>Div 13</t>
  </si>
  <si>
    <t>Div 14</t>
  </si>
  <si>
    <t>Div 15</t>
  </si>
  <si>
    <t>LPG System Testing &amp; Commissioning</t>
  </si>
  <si>
    <t>Ceramic</t>
  </si>
  <si>
    <t>Concrete</t>
  </si>
  <si>
    <t>Doors</t>
  </si>
  <si>
    <t>False Ceiling</t>
  </si>
  <si>
    <t>Glazing</t>
  </si>
  <si>
    <t>Masonry</t>
  </si>
  <si>
    <t>Paint</t>
  </si>
  <si>
    <t>Plaster</t>
  </si>
  <si>
    <t>Porcelain</t>
  </si>
  <si>
    <t>1817-Trade</t>
  </si>
  <si>
    <t>Prelims</t>
  </si>
  <si>
    <t>Site Works</t>
  </si>
  <si>
    <t>Row Labels</t>
  </si>
  <si>
    <t>Sum of WeeklyPlannedCost</t>
  </si>
  <si>
    <t>Week ID</t>
  </si>
  <si>
    <t>Div 01</t>
  </si>
  <si>
    <t>Year</t>
  </si>
  <si>
    <t>Month Name</t>
  </si>
  <si>
    <t>MonthDates</t>
  </si>
  <si>
    <t>BOQ Item Wise Summary</t>
  </si>
  <si>
    <t>Trade Item Wise Summary</t>
  </si>
  <si>
    <t>WeekID</t>
  </si>
  <si>
    <t>WeekDates</t>
  </si>
  <si>
    <t>MonthID</t>
  </si>
  <si>
    <t>Data Date:</t>
  </si>
  <si>
    <t>Budget Cost</t>
  </si>
  <si>
    <t>Sum of EarnedCost</t>
  </si>
  <si>
    <t>Variance %</t>
  </si>
  <si>
    <t>SPI</t>
  </si>
  <si>
    <t>Sum of WeekID</t>
  </si>
  <si>
    <t>Current Week</t>
  </si>
  <si>
    <t>Total Weeks</t>
  </si>
  <si>
    <t>Current Month</t>
  </si>
  <si>
    <t>Total Months</t>
  </si>
  <si>
    <t>Sum of MonthlyPlannedCost</t>
  </si>
  <si>
    <t>Conveying System</t>
  </si>
  <si>
    <t>Electrical</t>
  </si>
  <si>
    <t>Fire Fighting</t>
  </si>
  <si>
    <t>HVAC</t>
  </si>
  <si>
    <t>LPG System</t>
  </si>
  <si>
    <t>Natural Stone</t>
  </si>
  <si>
    <t>Plumbing</t>
  </si>
  <si>
    <t>Terrazo Tiles</t>
  </si>
  <si>
    <t>Anti-Fungal &amp; Carbonation</t>
  </si>
  <si>
    <t>Epoxy &amp; Traffic Coating</t>
  </si>
  <si>
    <t>Others Finishes</t>
  </si>
  <si>
    <t>Month ID</t>
  </si>
  <si>
    <t>BOQ Item</t>
  </si>
  <si>
    <t>Column Labels</t>
  </si>
  <si>
    <t>Earned Values</t>
  </si>
  <si>
    <t>Planned Value</t>
  </si>
  <si>
    <t>Planned %</t>
  </si>
  <si>
    <t>Cum.Planned Value</t>
  </si>
  <si>
    <t>Cum.Planned %</t>
  </si>
  <si>
    <t>Actual Value</t>
  </si>
  <si>
    <t>Actual %</t>
  </si>
  <si>
    <t>Cum. Actual Value</t>
  </si>
  <si>
    <t>Months</t>
  </si>
  <si>
    <t>Cum.Actual %</t>
  </si>
  <si>
    <t>Earned Value</t>
  </si>
  <si>
    <t>Remaining Work</t>
  </si>
  <si>
    <t>Work Done</t>
  </si>
  <si>
    <t>Work Remaining</t>
  </si>
  <si>
    <t xml:space="preserve"> Earned Value (AED)</t>
  </si>
  <si>
    <t>Planned Cost</t>
  </si>
  <si>
    <t>Z1</t>
  </si>
  <si>
    <t>Z2</t>
  </si>
  <si>
    <t>Z3</t>
  </si>
  <si>
    <t>1817-Zone</t>
  </si>
  <si>
    <t>Actual % Complete</t>
  </si>
  <si>
    <t>Planned Weightage %</t>
  </si>
  <si>
    <t>Activity Planned %</t>
  </si>
  <si>
    <t>Actual Weightage %</t>
  </si>
  <si>
    <t>Note: This report is not for printing, use it for only analysis purpose</t>
  </si>
  <si>
    <t>Budget hrs</t>
  </si>
  <si>
    <t>Planned Hrs</t>
  </si>
  <si>
    <t>Earned Hrs</t>
  </si>
  <si>
    <t>Planned Hrs % Compl.</t>
  </si>
  <si>
    <t>Actual Hrs % Complete</t>
  </si>
  <si>
    <t>Hours Productivity</t>
  </si>
  <si>
    <t>Earned Cost</t>
  </si>
  <si>
    <t>Planned Cost % Compl.</t>
  </si>
  <si>
    <t>Actual Cost % Complete</t>
  </si>
  <si>
    <t>Budget Hrs</t>
  </si>
  <si>
    <t>Planned Hrs  %</t>
  </si>
  <si>
    <t>Actual Hrs %</t>
  </si>
  <si>
    <t>Weekly Progress Hours Summary</t>
  </si>
  <si>
    <t>Weekly Progress Cost Summary</t>
  </si>
  <si>
    <t>Budget Cost (AED)</t>
  </si>
  <si>
    <t>Planned Cost (AED)</t>
  </si>
  <si>
    <t xml:space="preserve"> Earned Cost (AED)</t>
  </si>
  <si>
    <t>Planned Cost %</t>
  </si>
  <si>
    <t>Actual Cost %</t>
  </si>
  <si>
    <t>Planned Hrs %</t>
  </si>
  <si>
    <t>productivity</t>
  </si>
  <si>
    <t>Monthly Progress Hours Summary</t>
  </si>
  <si>
    <t>Monthly Progress Cost Summary</t>
  </si>
  <si>
    <t>Variance Hrs</t>
  </si>
  <si>
    <t>Variance hrs %</t>
  </si>
  <si>
    <t>Elapsed Duration</t>
  </si>
  <si>
    <t>Remainiing Duration</t>
  </si>
  <si>
    <t>project Duration</t>
  </si>
  <si>
    <t>PS date</t>
  </si>
  <si>
    <t>EVM Cost &amp; Hours Status as of Current Month</t>
  </si>
  <si>
    <t>Productivity</t>
  </si>
  <si>
    <t>Planned % Hrs</t>
  </si>
  <si>
    <t>Remaining Hrs</t>
  </si>
  <si>
    <t>planned Productivity</t>
  </si>
  <si>
    <t>Schedule At Compl (SAC)</t>
  </si>
  <si>
    <t>Actual Time (AT)</t>
  </si>
  <si>
    <t>Time Variance (TV)</t>
  </si>
  <si>
    <t>Variance Value (SV)</t>
  </si>
  <si>
    <t>Earned Schedule (ES)</t>
  </si>
  <si>
    <t>ESM Cost &amp; Hours Status as of Current Month</t>
  </si>
  <si>
    <t>TPI</t>
  </si>
  <si>
    <t>PAR</t>
  </si>
  <si>
    <t>Duration of Project</t>
  </si>
  <si>
    <t>ES</t>
  </si>
  <si>
    <t>PF Date</t>
  </si>
  <si>
    <t>Target Accomp. Rate</t>
  </si>
  <si>
    <t>Planned Accomp. Rate (PAR)</t>
  </si>
  <si>
    <t>Time Perform Index (TPI)</t>
  </si>
  <si>
    <t>Forcaste Comp.Date</t>
  </si>
  <si>
    <t>Target Productivity</t>
  </si>
  <si>
    <t>BAC</t>
  </si>
  <si>
    <t>SAC</t>
  </si>
  <si>
    <t>AT</t>
  </si>
  <si>
    <t>TV</t>
  </si>
  <si>
    <t>Remaining Hrs %</t>
  </si>
  <si>
    <t>Alum.Tech-1817</t>
  </si>
  <si>
    <t>Carpeter 1817</t>
  </si>
  <si>
    <t>Electrician 1817</t>
  </si>
  <si>
    <t>HVAC Tech. 1817</t>
  </si>
  <si>
    <t>Labor 1817</t>
  </si>
  <si>
    <t>Mason 1817</t>
  </si>
  <si>
    <t>Painter 1817</t>
  </si>
  <si>
    <t>Plumber 1817</t>
  </si>
  <si>
    <t>STeel Fixer 1817</t>
  </si>
  <si>
    <t>Waterproof Tech 1817</t>
  </si>
  <si>
    <t>Sum of Monthly Indv Trade Hrs</t>
  </si>
  <si>
    <t>Indivisual Budget Hrs</t>
  </si>
  <si>
    <t>Forcast Remaning Duration</t>
  </si>
  <si>
    <t>Target Productivty/day</t>
  </si>
  <si>
    <t>Cumm. PAR</t>
  </si>
  <si>
    <t>Cumm. Target PAR</t>
  </si>
  <si>
    <t>Speedometer</t>
  </si>
  <si>
    <t>Yellow</t>
  </si>
  <si>
    <t>Needle</t>
  </si>
  <si>
    <t>value</t>
  </si>
  <si>
    <t>pointer</t>
  </si>
  <si>
    <t>end</t>
  </si>
  <si>
    <t>yellow</t>
  </si>
  <si>
    <t>white</t>
  </si>
  <si>
    <t>Sum of Monthly Planned Hrs</t>
  </si>
  <si>
    <t>Sum of Earned Hrs</t>
  </si>
  <si>
    <t>Planned hrs</t>
  </si>
  <si>
    <t>Cumm. Planned Hrs</t>
  </si>
  <si>
    <t>Cum. Planned %</t>
  </si>
  <si>
    <t>Earned hrs</t>
  </si>
  <si>
    <t>Cumm. Earned Hrs</t>
  </si>
  <si>
    <t>Earned %</t>
  </si>
  <si>
    <t>Cumm. Earned %</t>
  </si>
  <si>
    <t>Project Name</t>
  </si>
  <si>
    <t>Location</t>
  </si>
  <si>
    <t>(blank)</t>
  </si>
  <si>
    <t>Project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</si>
</sst>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 #,##0.00_-;_-* &quot;-&quot;??_-;_-@_-"/>
    <numFmt numFmtId="164" formatCode="_-* #,##0_-;\-* #,##0_-;_-* &quot;-&quot;??_-;_-@_-"/>
    <numFmt numFmtId="165" formatCode="[$-809]d\ mmmm\ yyyy;@"/>
    <numFmt numFmtId="166" formatCode="0.000"/>
    <numFmt numFmtId="167" formatCode="0.000%"/>
    <numFmt numFmtId="168" formatCode="0.0%"/>
    <numFmt numFmtId="169" formatCode="[$-409]dd\-mmm\-yy;@"/>
    <numFmt numFmtId="170" formatCode="#,##0.0"/>
    <numFmt numFmtId="171" formatCode="[$-409]d\-mmm\-yyyy;@"/>
  </numFmts>
  <fonts count="16" x14ac:knownFonts="1">
    <font>
      <sz val="11"/>
      <color theme="1"/>
      <name val="Calibri"/>
      <family val="2"/>
      <scheme val="minor"/>
    </font>
    <font>
      <sz val="11"/>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sz val="10"/>
      <name val="Calibri"/>
      <family val="2"/>
      <scheme val="minor"/>
    </font>
    <font>
      <sz val="10"/>
      <color theme="1"/>
      <name val="Calibri"/>
      <family val="2"/>
      <scheme val="minor"/>
    </font>
    <font>
      <b/>
      <sz val="10"/>
      <color theme="0"/>
      <name val="Calibri"/>
      <family val="2"/>
      <scheme val="minor"/>
    </font>
    <font>
      <sz val="12"/>
      <color theme="1"/>
      <name val="Calibri"/>
      <family val="2"/>
      <scheme val="minor"/>
    </font>
    <font>
      <b/>
      <sz val="18"/>
      <color theme="1"/>
      <name val="Calibri"/>
      <family val="2"/>
      <scheme val="minor"/>
    </font>
    <font>
      <b/>
      <sz val="11"/>
      <color theme="0"/>
      <name val="Calibri"/>
      <family val="2"/>
      <scheme val="minor"/>
    </font>
    <font>
      <b/>
      <sz val="11"/>
      <color theme="1"/>
      <name val="Calibri"/>
      <family val="2"/>
      <scheme val="minor"/>
    </font>
    <font>
      <b/>
      <sz val="10"/>
      <color theme="1"/>
      <name val="Calibri"/>
      <family val="2"/>
      <scheme val="minor"/>
    </font>
    <font>
      <sz val="14"/>
      <color theme="1"/>
      <name val="Calibri"/>
      <family val="2"/>
      <scheme val="minor"/>
    </font>
    <font>
      <sz val="11"/>
      <color rgb="FF006100"/>
      <name val="Calibri"/>
      <family val="2"/>
      <scheme val="minor"/>
    </font>
    <font>
      <b/>
      <sz val="8"/>
      <color theme="0"/>
      <name val="Calibri"/>
      <family val="2"/>
      <scheme val="minor"/>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FFC00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C6EFCE"/>
      </patternFill>
    </fill>
    <fill>
      <patternFill patternType="solid">
        <fgColor theme="4" tint="0.79998168889431442"/>
        <bgColor indexed="64"/>
      </patternFill>
    </fill>
  </fills>
  <borders count="59">
    <border>
      <left/>
      <right/>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theme="3"/>
      </left>
      <right style="medium">
        <color theme="3"/>
      </right>
      <top style="medium">
        <color theme="3"/>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theme="3"/>
      </left>
      <right style="medium">
        <color theme="3"/>
      </right>
      <top style="medium">
        <color theme="3"/>
      </top>
      <bottom/>
      <diagonal/>
    </border>
    <border>
      <left style="medium">
        <color theme="3"/>
      </left>
      <right style="medium">
        <color theme="3"/>
      </right>
      <top/>
      <bottom/>
      <diagonal/>
    </border>
    <border>
      <left style="medium">
        <color theme="3"/>
      </left>
      <right style="medium">
        <color theme="3"/>
      </right>
      <top/>
      <bottom style="medium">
        <color theme="3"/>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thin">
        <color theme="3"/>
      </left>
      <right style="thin">
        <color theme="3"/>
      </right>
      <top style="thin">
        <color theme="3"/>
      </top>
      <bottom style="thin">
        <color theme="3"/>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theme="4" tint="0.39997558519241921"/>
      </right>
      <top style="thin">
        <color theme="4" tint="0.39997558519241921"/>
      </top>
      <bottom style="thin">
        <color theme="4" tint="0.39997558519241921"/>
      </bottom>
      <diagonal/>
    </border>
    <border>
      <left/>
      <right/>
      <top style="thin">
        <color theme="4" tint="-0.249977111117893"/>
      </top>
      <bottom style="medium">
        <color theme="4" tint="-0.249977111117893"/>
      </bottom>
      <diagonal/>
    </border>
    <border>
      <left/>
      <right/>
      <top style="medium">
        <color theme="4" tint="-0.249977111117893"/>
      </top>
      <bottom/>
      <diagonal/>
    </border>
    <border>
      <left/>
      <right/>
      <top style="medium">
        <color theme="3"/>
      </top>
      <bottom style="thick">
        <color theme="3"/>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medium">
        <color theme="3"/>
      </left>
      <right style="medium">
        <color theme="3"/>
      </right>
      <top style="thick">
        <color theme="3"/>
      </top>
      <bottom/>
      <diagonal/>
    </border>
    <border>
      <left style="medium">
        <color theme="3" tint="-0.249977111117893"/>
      </left>
      <right/>
      <top style="medium">
        <color theme="3" tint="-0.249977111117893"/>
      </top>
      <bottom style="medium">
        <color theme="3" tint="-0.249977111117893"/>
      </bottom>
      <diagonal/>
    </border>
    <border>
      <left/>
      <right/>
      <top style="medium">
        <color theme="3" tint="-0.249977111117893"/>
      </top>
      <bottom style="medium">
        <color theme="3" tint="-0.249977111117893"/>
      </bottom>
      <diagonal/>
    </border>
    <border>
      <left style="thin">
        <color theme="3" tint="-0.249977111117893"/>
      </left>
      <right/>
      <top style="thin">
        <color theme="3" tint="-0.249977111117893"/>
      </top>
      <bottom style="thin">
        <color theme="3" tint="-0.249977111117893"/>
      </bottom>
      <diagonal/>
    </border>
    <border>
      <left/>
      <right/>
      <top style="thin">
        <color theme="3" tint="-0.249977111117893"/>
      </top>
      <bottom style="thin">
        <color theme="3" tint="-0.249977111117893"/>
      </bottom>
      <diagonal/>
    </border>
    <border>
      <left/>
      <right style="thin">
        <color theme="3" tint="-0.249977111117893"/>
      </right>
      <top style="thin">
        <color theme="3" tint="-0.249977111117893"/>
      </top>
      <bottom style="thin">
        <color theme="3" tint="-0.249977111117893"/>
      </bottom>
      <diagonal/>
    </border>
    <border>
      <left/>
      <right style="medium">
        <color theme="3"/>
      </right>
      <top style="thick">
        <color theme="3"/>
      </top>
      <bottom style="thin">
        <color theme="3" tint="-0.249977111117893"/>
      </bottom>
      <diagonal/>
    </border>
    <border>
      <left style="thin">
        <color rgb="FFABABAB"/>
      </left>
      <right/>
      <top/>
      <bottom/>
      <diagonal/>
    </border>
    <border>
      <left style="thin">
        <color indexed="65"/>
      </left>
      <right/>
      <top/>
      <bottom/>
      <diagonal/>
    </border>
    <border>
      <left style="thin">
        <color indexed="65"/>
      </left>
      <right style="thin">
        <color rgb="FFABABAB"/>
      </right>
      <top/>
      <bottom/>
      <diagonal/>
    </border>
    <border>
      <left style="thin">
        <color theme="3" tint="-0.249977111117893"/>
      </left>
      <right/>
      <top style="thin">
        <color theme="3" tint="-0.249977111117893"/>
      </top>
      <bottom/>
      <diagonal/>
    </border>
    <border>
      <left/>
      <right/>
      <top style="thin">
        <color theme="3" tint="-0.249977111117893"/>
      </top>
      <bottom/>
      <diagonal/>
    </border>
    <border>
      <left/>
      <right style="thin">
        <color theme="3" tint="-0.249977111117893"/>
      </right>
      <top style="thin">
        <color theme="3" tint="-0.249977111117893"/>
      </top>
      <bottom/>
      <diagonal/>
    </border>
    <border>
      <left style="thin">
        <color theme="3" tint="-0.249977111117893"/>
      </left>
      <right/>
      <top/>
      <bottom/>
      <diagonal/>
    </border>
    <border>
      <left style="medium">
        <color theme="3"/>
      </left>
      <right style="thin">
        <color theme="3" tint="-0.249977111117893"/>
      </right>
      <top style="thick">
        <color theme="3"/>
      </top>
      <bottom/>
      <diagonal/>
    </border>
    <border>
      <left/>
      <right style="thin">
        <color theme="3" tint="-0.249977111117893"/>
      </right>
      <top/>
      <bottom/>
      <diagonal/>
    </border>
    <border>
      <left/>
      <right style="thin">
        <color theme="3" tint="-0.249977111117893"/>
      </right>
      <top style="medium">
        <color theme="3" tint="-0.249977111117893"/>
      </top>
      <bottom style="medium">
        <color theme="3" tint="-0.249977111117893"/>
      </bottom>
      <diagonal/>
    </border>
    <border>
      <left/>
      <right style="thin">
        <color theme="3" tint="-0.249977111117893"/>
      </right>
      <top style="medium">
        <color theme="3"/>
      </top>
      <bottom style="thick">
        <color theme="3"/>
      </bottom>
      <diagonal/>
    </border>
    <border>
      <left style="thin">
        <color theme="3" tint="-0.249977111117893"/>
      </left>
      <right/>
      <top style="thin">
        <color rgb="FFABABAB"/>
      </top>
      <bottom/>
      <diagonal/>
    </border>
    <border>
      <left style="thin">
        <color theme="3" tint="-0.249977111117893"/>
      </left>
      <right/>
      <top style="thin">
        <color indexed="65"/>
      </top>
      <bottom/>
      <diagonal/>
    </border>
    <border>
      <left style="thin">
        <color theme="3" tint="-0.249977111117893"/>
      </left>
      <right/>
      <top style="thin">
        <color indexed="65"/>
      </top>
      <bottom style="thin">
        <color theme="3" tint="-0.249977111117893"/>
      </bottom>
      <diagonal/>
    </border>
    <border>
      <left style="thin">
        <color indexed="65"/>
      </left>
      <right/>
      <top style="thin">
        <color indexed="65"/>
      </top>
      <bottom style="thin">
        <color theme="3" tint="-0.249977111117893"/>
      </bottom>
      <diagonal/>
    </border>
    <border>
      <left style="thin">
        <color indexed="65"/>
      </left>
      <right style="thin">
        <color rgb="FFABABAB"/>
      </right>
      <top style="thin">
        <color indexed="65"/>
      </top>
      <bottom style="thin">
        <color theme="3" tint="-0.249977111117893"/>
      </bottom>
      <diagonal/>
    </border>
    <border>
      <left/>
      <right/>
      <top/>
      <bottom style="thin">
        <color theme="3" tint="-0.249977111117893"/>
      </bottom>
      <diagonal/>
    </border>
    <border>
      <left/>
      <right style="thin">
        <color theme="3" tint="-0.249977111117893"/>
      </right>
      <top/>
      <bottom style="thin">
        <color theme="3" tint="-0.249977111117893"/>
      </bottom>
      <diagonal/>
    </border>
    <border>
      <left style="thin">
        <color rgb="FFABABAB"/>
      </left>
      <right/>
      <top style="thin">
        <color rgb="FFABABAB"/>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4" fillId="8" borderId="0" applyNumberFormat="0" applyBorder="0" applyAlignment="0" applyProtection="0"/>
  </cellStyleXfs>
  <cellXfs count="210">
    <xf numFmtId="0" fontId="0" fillId="0" borderId="0" xfId="0"/>
    <xf numFmtId="0" fontId="0" fillId="0" borderId="0" xfId="0" pivotButton="1" applyAlignment="1">
      <alignment horizontal="center" vertical="center" wrapText="1"/>
    </xf>
    <xf numFmtId="0" fontId="0" fillId="0" borderId="0" xfId="0" applyAlignment="1">
      <alignment horizontal="center" vertical="center" wrapText="1"/>
    </xf>
    <xf numFmtId="164" fontId="0" fillId="0" borderId="0" xfId="0" applyNumberFormat="1" applyAlignment="1">
      <alignment horizontal="center" vertical="center"/>
    </xf>
    <xf numFmtId="0" fontId="0" fillId="0" borderId="0" xfId="0" pivotButton="1" applyAlignment="1">
      <alignment wrapText="1"/>
    </xf>
    <xf numFmtId="0" fontId="0" fillId="0" borderId="0" xfId="0" applyAlignment="1">
      <alignment wrapText="1"/>
    </xf>
    <xf numFmtId="3" fontId="0" fillId="0" borderId="0" xfId="0" applyNumberFormat="1"/>
    <xf numFmtId="9" fontId="0" fillId="0" borderId="0" xfId="2" applyFont="1"/>
    <xf numFmtId="10" fontId="0" fillId="0" borderId="0" xfId="2" applyNumberFormat="1" applyFont="1"/>
    <xf numFmtId="164" fontId="0" fillId="0" borderId="0" xfId="1" applyNumberFormat="1" applyFon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NumberFormat="1" applyBorder="1"/>
    <xf numFmtId="0" fontId="2" fillId="0" borderId="0" xfId="0" applyFont="1" applyAlignment="1"/>
    <xf numFmtId="0" fontId="4" fillId="0" borderId="0" xfId="0" applyFont="1" applyBorder="1" applyAlignment="1"/>
    <xf numFmtId="0" fontId="0" fillId="0" borderId="8" xfId="0" applyNumberFormat="1" applyBorder="1"/>
    <xf numFmtId="0" fontId="0" fillId="0" borderId="9" xfId="0" applyNumberFormat="1" applyBorder="1"/>
    <xf numFmtId="0" fontId="0" fillId="0" borderId="11" xfId="0" applyNumberFormat="1" applyBorder="1"/>
    <xf numFmtId="0" fontId="0" fillId="0" borderId="16" xfId="0" applyBorder="1"/>
    <xf numFmtId="0" fontId="0" fillId="0" borderId="17" xfId="0" applyBorder="1"/>
    <xf numFmtId="0" fontId="0" fillId="0" borderId="18" xfId="0" applyBorder="1"/>
    <xf numFmtId="0" fontId="5" fillId="0" borderId="0" xfId="0" applyFont="1" applyAlignment="1">
      <alignment horizontal="center" vertical="center"/>
    </xf>
    <xf numFmtId="14" fontId="5" fillId="0" borderId="0" xfId="0" applyNumberFormat="1" applyFont="1" applyAlignment="1">
      <alignment horizontal="center" vertical="center"/>
    </xf>
    <xf numFmtId="0" fontId="5" fillId="0" borderId="0" xfId="0" applyFont="1" applyAlignment="1">
      <alignment horizontal="left" vertical="center"/>
    </xf>
    <xf numFmtId="165" fontId="5" fillId="0" borderId="0" xfId="0" applyNumberFormat="1" applyFont="1" applyAlignment="1">
      <alignment horizontal="left" vertical="center"/>
    </xf>
    <xf numFmtId="0" fontId="6" fillId="0" borderId="19" xfId="0" applyFont="1" applyBorder="1" applyAlignment="1">
      <alignment horizontal="center" vertical="center" wrapText="1"/>
    </xf>
    <xf numFmtId="0" fontId="0" fillId="0" borderId="0" xfId="0" applyNumberFormat="1"/>
    <xf numFmtId="0" fontId="0" fillId="0" borderId="11" xfId="0" applyBorder="1"/>
    <xf numFmtId="0" fontId="0" fillId="0" borderId="13" xfId="0" applyBorder="1"/>
    <xf numFmtId="0" fontId="0" fillId="0" borderId="0" xfId="0" applyBorder="1"/>
    <xf numFmtId="0" fontId="6" fillId="0" borderId="22" xfId="0" applyFont="1" applyBorder="1" applyAlignment="1">
      <alignment horizontal="center" vertical="center" wrapText="1"/>
    </xf>
    <xf numFmtId="0" fontId="0" fillId="0" borderId="22" xfId="0" applyBorder="1" applyAlignment="1">
      <alignment horizontal="center" vertical="center"/>
    </xf>
    <xf numFmtId="0" fontId="6" fillId="0" borderId="7" xfId="0" pivotButton="1" applyFont="1" applyBorder="1" applyAlignment="1">
      <alignment horizontal="center" vertical="center" wrapText="1"/>
    </xf>
    <xf numFmtId="0" fontId="6" fillId="0" borderId="21" xfId="0" applyFont="1" applyBorder="1" applyAlignment="1">
      <alignment horizontal="center" vertical="center" wrapText="1"/>
    </xf>
    <xf numFmtId="164" fontId="8" fillId="0" borderId="0" xfId="1" applyNumberFormat="1" applyFont="1"/>
    <xf numFmtId="0" fontId="3" fillId="0" borderId="0" xfId="0" applyFont="1" applyAlignment="1"/>
    <xf numFmtId="0" fontId="7" fillId="2" borderId="21" xfId="0" applyFont="1" applyFill="1" applyBorder="1" applyAlignment="1">
      <alignment horizontal="center" vertical="center" wrapText="1"/>
    </xf>
    <xf numFmtId="0" fontId="6" fillId="0" borderId="7" xfId="0" applyFont="1" applyBorder="1" applyAlignment="1">
      <alignment horizontal="center" vertical="center" wrapText="1"/>
    </xf>
    <xf numFmtId="0" fontId="0" fillId="0" borderId="10" xfId="0" applyNumberFormat="1" applyBorder="1" applyAlignment="1">
      <alignment horizontal="center" vertical="center" wrapText="1"/>
    </xf>
    <xf numFmtId="0" fontId="0" fillId="0" borderId="12" xfId="0" applyNumberFormat="1" applyBorder="1" applyAlignment="1">
      <alignment horizontal="center" vertical="center" wrapText="1"/>
    </xf>
    <xf numFmtId="0" fontId="6" fillId="0" borderId="21" xfId="0" applyFont="1" applyBorder="1" applyAlignment="1">
      <alignment horizontal="center" wrapText="1"/>
    </xf>
    <xf numFmtId="0" fontId="6" fillId="0" borderId="17" xfId="0" applyFont="1" applyBorder="1"/>
    <xf numFmtId="3" fontId="6" fillId="0" borderId="11" xfId="0" applyNumberFormat="1" applyFont="1" applyBorder="1"/>
    <xf numFmtId="3" fontId="6" fillId="0" borderId="0" xfId="0" applyNumberFormat="1" applyFont="1" applyBorder="1"/>
    <xf numFmtId="43" fontId="6" fillId="0" borderId="12" xfId="0" applyNumberFormat="1" applyFont="1" applyBorder="1"/>
    <xf numFmtId="10" fontId="6" fillId="0" borderId="12" xfId="2" applyNumberFormat="1" applyFont="1" applyBorder="1"/>
    <xf numFmtId="164" fontId="6" fillId="0" borderId="11" xfId="0" applyNumberFormat="1" applyFont="1" applyBorder="1"/>
    <xf numFmtId="164" fontId="6" fillId="0" borderId="0" xfId="0" applyNumberFormat="1" applyFont="1" applyBorder="1"/>
    <xf numFmtId="164" fontId="6" fillId="0" borderId="12" xfId="0" applyNumberFormat="1" applyFont="1" applyBorder="1" applyAlignment="1">
      <alignment horizontal="center" vertical="center" wrapText="1"/>
    </xf>
    <xf numFmtId="3" fontId="7" fillId="2" borderId="21" xfId="0" applyNumberFormat="1" applyFont="1" applyFill="1" applyBorder="1" applyAlignment="1">
      <alignment horizontal="center" vertical="center" wrapText="1"/>
    </xf>
    <xf numFmtId="10" fontId="7" fillId="2" borderId="21" xfId="2" applyNumberFormat="1" applyFont="1" applyFill="1" applyBorder="1" applyAlignment="1">
      <alignment horizontal="center" vertical="center" wrapText="1"/>
    </xf>
    <xf numFmtId="0" fontId="6" fillId="0" borderId="18" xfId="0" applyFont="1" applyBorder="1"/>
    <xf numFmtId="3" fontId="7" fillId="2" borderId="19" xfId="0" applyNumberFormat="1" applyFont="1" applyFill="1" applyBorder="1" applyAlignment="1">
      <alignment horizontal="center" vertical="center" wrapText="1"/>
    </xf>
    <xf numFmtId="3" fontId="7" fillId="2" borderId="20" xfId="0" applyNumberFormat="1" applyFont="1" applyFill="1" applyBorder="1" applyAlignment="1">
      <alignment horizontal="center" vertical="center" wrapText="1"/>
    </xf>
    <xf numFmtId="0" fontId="7" fillId="2" borderId="7" xfId="0" applyFont="1" applyFill="1" applyBorder="1" applyAlignment="1">
      <alignment horizontal="center" vertical="center" wrapText="1"/>
    </xf>
    <xf numFmtId="0" fontId="6" fillId="0" borderId="11" xfId="0" applyFont="1" applyBorder="1"/>
    <xf numFmtId="3" fontId="6" fillId="0" borderId="8" xfId="0" applyNumberFormat="1" applyFont="1" applyBorder="1" applyAlignment="1">
      <alignment horizontal="center" vertical="center"/>
    </xf>
    <xf numFmtId="3" fontId="6" fillId="0" borderId="9" xfId="0" applyNumberFormat="1" applyFont="1" applyBorder="1" applyAlignment="1">
      <alignment horizontal="center" vertical="center"/>
    </xf>
    <xf numFmtId="3" fontId="6" fillId="0" borderId="10" xfId="0" applyNumberFormat="1" applyFont="1" applyBorder="1" applyAlignment="1">
      <alignment horizontal="center" vertical="center"/>
    </xf>
    <xf numFmtId="10" fontId="6" fillId="0" borderId="0" xfId="2" applyNumberFormat="1" applyFont="1" applyBorder="1" applyAlignment="1">
      <alignment horizontal="center" vertical="center"/>
    </xf>
    <xf numFmtId="10" fontId="6" fillId="0" borderId="0" xfId="0" applyNumberFormat="1" applyFont="1" applyBorder="1" applyAlignment="1">
      <alignment horizontal="center" vertical="center"/>
    </xf>
    <xf numFmtId="2" fontId="6" fillId="0" borderId="12" xfId="2" applyNumberFormat="1" applyFont="1" applyBorder="1" applyAlignment="1">
      <alignment horizontal="center" vertical="center"/>
    </xf>
    <xf numFmtId="3" fontId="6" fillId="0" borderId="11" xfId="0" applyNumberFormat="1" applyFont="1" applyBorder="1" applyAlignment="1">
      <alignment horizontal="center" vertical="center"/>
    </xf>
    <xf numFmtId="3" fontId="6" fillId="0" borderId="0" xfId="0" applyNumberFormat="1" applyFont="1" applyBorder="1" applyAlignment="1">
      <alignment horizontal="center" vertical="center"/>
    </xf>
    <xf numFmtId="3" fontId="6" fillId="0" borderId="12" xfId="0" applyNumberFormat="1" applyFont="1" applyBorder="1" applyAlignment="1">
      <alignment horizontal="center" vertical="center"/>
    </xf>
    <xf numFmtId="3" fontId="6" fillId="0" borderId="22" xfId="0" applyNumberFormat="1" applyFont="1" applyBorder="1" applyAlignment="1">
      <alignment horizontal="center" vertical="center"/>
    </xf>
    <xf numFmtId="0" fontId="6" fillId="0" borderId="22" xfId="0" applyNumberFormat="1" applyFont="1" applyBorder="1" applyAlignment="1">
      <alignment horizontal="center" vertical="center"/>
    </xf>
    <xf numFmtId="0" fontId="6" fillId="0" borderId="22" xfId="0" pivotButton="1" applyFont="1" applyBorder="1" applyAlignment="1">
      <alignment horizontal="center" vertical="center" wrapText="1"/>
    </xf>
    <xf numFmtId="0" fontId="6" fillId="0" borderId="20" xfId="0" applyFont="1" applyBorder="1" applyAlignment="1">
      <alignment horizontal="center" vertical="center" wrapText="1"/>
    </xf>
    <xf numFmtId="3" fontId="7" fillId="2" borderId="13" xfId="0" applyNumberFormat="1" applyFont="1" applyFill="1" applyBorder="1" applyAlignment="1">
      <alignment horizontal="center" vertical="center" wrapText="1"/>
    </xf>
    <xf numFmtId="3" fontId="7" fillId="2" borderId="14" xfId="0" applyNumberFormat="1" applyFont="1" applyFill="1" applyBorder="1" applyAlignment="1">
      <alignment horizontal="center" vertical="center" wrapText="1"/>
    </xf>
    <xf numFmtId="3" fontId="7" fillId="2" borderId="15" xfId="0" applyNumberFormat="1" applyFont="1" applyFill="1" applyBorder="1" applyAlignment="1">
      <alignment horizontal="center" vertical="center" wrapText="1"/>
    </xf>
    <xf numFmtId="3" fontId="6" fillId="0" borderId="8" xfId="0" applyNumberFormat="1" applyFont="1" applyBorder="1"/>
    <xf numFmtId="3" fontId="6" fillId="0" borderId="9" xfId="0" applyNumberFormat="1" applyFont="1" applyBorder="1"/>
    <xf numFmtId="43" fontId="6" fillId="0" borderId="10" xfId="0" applyNumberFormat="1" applyFont="1" applyBorder="1"/>
    <xf numFmtId="0" fontId="6" fillId="0" borderId="16" xfId="0" applyFont="1" applyBorder="1"/>
    <xf numFmtId="3" fontId="7" fillId="2" borderId="26" xfId="0" applyNumberFormat="1" applyFont="1" applyFill="1" applyBorder="1" applyAlignment="1">
      <alignment horizontal="center" vertical="center" wrapText="1"/>
    </xf>
    <xf numFmtId="3" fontId="7" fillId="2" borderId="24" xfId="0" applyNumberFormat="1" applyFont="1" applyFill="1" applyBorder="1" applyAlignment="1">
      <alignment horizontal="center" vertical="center" wrapText="1"/>
    </xf>
    <xf numFmtId="3" fontId="7" fillId="2" borderId="25" xfId="0" applyNumberFormat="1" applyFont="1" applyFill="1" applyBorder="1" applyAlignment="1">
      <alignment horizontal="center" vertical="center" wrapText="1"/>
    </xf>
    <xf numFmtId="0" fontId="7" fillId="2" borderId="23" xfId="0" applyFont="1" applyFill="1" applyBorder="1" applyAlignment="1">
      <alignment horizontal="center" vertical="center" wrapText="1"/>
    </xf>
    <xf numFmtId="0" fontId="0" fillId="0" borderId="22" xfId="0" applyBorder="1"/>
    <xf numFmtId="165" fontId="5" fillId="3" borderId="27" xfId="0" applyNumberFormat="1" applyFont="1" applyFill="1" applyBorder="1" applyAlignment="1">
      <alignment horizontal="left" vertical="center"/>
    </xf>
    <xf numFmtId="10" fontId="0" fillId="0" borderId="22" xfId="2" applyNumberFormat="1" applyFont="1" applyBorder="1" applyAlignment="1">
      <alignment horizontal="center" vertical="center"/>
    </xf>
    <xf numFmtId="3" fontId="0" fillId="0" borderId="22" xfId="0" applyNumberFormat="1" applyBorder="1"/>
    <xf numFmtId="10" fontId="0" fillId="0" borderId="0" xfId="2" applyNumberFormat="1" applyFont="1" applyAlignment="1">
      <alignment horizontal="center" vertical="center"/>
    </xf>
    <xf numFmtId="0" fontId="11" fillId="0" borderId="0" xfId="0" applyFont="1" applyAlignment="1">
      <alignment horizontal="left"/>
    </xf>
    <xf numFmtId="0" fontId="11" fillId="0" borderId="0" xfId="0" applyFont="1"/>
    <xf numFmtId="0" fontId="0" fillId="5" borderId="0" xfId="0" applyFill="1"/>
    <xf numFmtId="0" fontId="0" fillId="5" borderId="0" xfId="0" applyNumberFormat="1" applyFill="1"/>
    <xf numFmtId="0" fontId="0" fillId="0" borderId="0" xfId="0" applyFill="1"/>
    <xf numFmtId="3" fontId="0" fillId="0" borderId="0" xfId="0" applyNumberFormat="1" applyFill="1"/>
    <xf numFmtId="0" fontId="0" fillId="0" borderId="0" xfId="0" applyNumberFormat="1" applyFill="1"/>
    <xf numFmtId="10" fontId="10" fillId="2" borderId="29" xfId="2" applyNumberFormat="1" applyFont="1" applyFill="1" applyBorder="1" applyAlignment="1">
      <alignment horizontal="center" vertical="center" wrapText="1"/>
    </xf>
    <xf numFmtId="10" fontId="0" fillId="0" borderId="0" xfId="2" applyNumberFormat="1" applyFont="1" applyFill="1" applyAlignment="1">
      <alignment horizontal="center" vertical="center"/>
    </xf>
    <xf numFmtId="10" fontId="11" fillId="4" borderId="0" xfId="2" applyNumberFormat="1" applyFont="1" applyFill="1" applyAlignment="1">
      <alignment horizontal="center" vertical="center"/>
    </xf>
    <xf numFmtId="10" fontId="11" fillId="0" borderId="28" xfId="2" applyNumberFormat="1" applyFont="1" applyBorder="1" applyAlignment="1">
      <alignment horizontal="center" vertical="center"/>
    </xf>
    <xf numFmtId="166" fontId="0" fillId="0" borderId="0" xfId="0" applyNumberFormat="1"/>
    <xf numFmtId="166" fontId="10" fillId="2" borderId="0" xfId="2" applyNumberFormat="1" applyFont="1" applyFill="1" applyBorder="1" applyAlignment="1">
      <alignment horizontal="center" vertical="center" wrapText="1"/>
    </xf>
    <xf numFmtId="166" fontId="0" fillId="0" borderId="0" xfId="0" applyNumberFormat="1" applyFill="1"/>
    <xf numFmtId="0" fontId="13" fillId="0" borderId="0" xfId="0" applyFont="1"/>
    <xf numFmtId="0" fontId="2" fillId="0" borderId="0" xfId="0" applyFont="1"/>
    <xf numFmtId="0" fontId="11" fillId="0" borderId="0" xfId="0" applyFont="1" applyAlignment="1">
      <alignment horizontal="center"/>
    </xf>
    <xf numFmtId="166" fontId="0" fillId="0" borderId="0" xfId="0" applyNumberFormat="1" applyAlignment="1">
      <alignment horizontal="center"/>
    </xf>
    <xf numFmtId="0" fontId="4" fillId="0" borderId="0" xfId="0" applyFont="1"/>
    <xf numFmtId="164" fontId="11" fillId="0" borderId="0" xfId="1" applyNumberFormat="1" applyFont="1" applyAlignment="1">
      <alignment horizontal="left"/>
    </xf>
    <xf numFmtId="0" fontId="11" fillId="0" borderId="0" xfId="0" applyFont="1" applyAlignment="1">
      <alignment horizontal="left" vertical="center"/>
    </xf>
    <xf numFmtId="0" fontId="11" fillId="0" borderId="0" xfId="0" applyFont="1" applyAlignment="1">
      <alignment horizontal="center" vertical="center"/>
    </xf>
    <xf numFmtId="0" fontId="12" fillId="0" borderId="0" xfId="0" applyFont="1" applyBorder="1" applyAlignment="1">
      <alignment horizontal="right"/>
    </xf>
    <xf numFmtId="0" fontId="12" fillId="0" borderId="0" xfId="0" applyFont="1" applyAlignment="1"/>
    <xf numFmtId="0" fontId="12" fillId="0" borderId="0" xfId="0" applyFont="1" applyAlignment="1">
      <alignment vertical="center"/>
    </xf>
    <xf numFmtId="166" fontId="0" fillId="0" borderId="0" xfId="0" applyNumberFormat="1" applyAlignment="1">
      <alignment horizontal="center" vertical="center"/>
    </xf>
    <xf numFmtId="0" fontId="0" fillId="0" borderId="9" xfId="0" applyBorder="1"/>
    <xf numFmtId="0" fontId="0" fillId="0" borderId="10" xfId="0" applyBorder="1"/>
    <xf numFmtId="0" fontId="0" fillId="0" borderId="12" xfId="0" applyNumberFormat="1" applyBorder="1"/>
    <xf numFmtId="0" fontId="0" fillId="0" borderId="10" xfId="0" applyNumberFormat="1" applyBorder="1"/>
    <xf numFmtId="164" fontId="6" fillId="0" borderId="12" xfId="0" applyNumberFormat="1" applyFont="1" applyBorder="1"/>
    <xf numFmtId="10" fontId="10" fillId="2" borderId="0" xfId="2" applyNumberFormat="1" applyFont="1" applyFill="1" applyBorder="1" applyAlignment="1">
      <alignment horizontal="center" vertical="center" wrapText="1"/>
    </xf>
    <xf numFmtId="0" fontId="0" fillId="0" borderId="9" xfId="0" applyBorder="1" applyAlignment="1">
      <alignment horizontal="center" vertical="center" wrapText="1"/>
    </xf>
    <xf numFmtId="167" fontId="0" fillId="0" borderId="0" xfId="2" applyNumberFormat="1" applyFont="1" applyAlignment="1">
      <alignment horizontal="center" vertical="center"/>
    </xf>
    <xf numFmtId="167" fontId="10" fillId="2" borderId="29" xfId="2" applyNumberFormat="1" applyFont="1" applyFill="1" applyBorder="1" applyAlignment="1">
      <alignment horizontal="center" vertical="center" wrapText="1"/>
    </xf>
    <xf numFmtId="167" fontId="0" fillId="0" borderId="0" xfId="2" applyNumberFormat="1" applyFont="1" applyFill="1" applyAlignment="1">
      <alignment horizontal="center" vertical="center"/>
    </xf>
    <xf numFmtId="0" fontId="0" fillId="0" borderId="10" xfId="0" applyBorder="1" applyAlignment="1">
      <alignment horizontal="center" vertical="center" wrapText="1"/>
    </xf>
    <xf numFmtId="43" fontId="6" fillId="0" borderId="9" xfId="0" applyNumberFormat="1" applyFont="1" applyBorder="1" applyAlignment="1">
      <alignment horizontal="center" vertical="center"/>
    </xf>
    <xf numFmtId="43" fontId="6" fillId="0" borderId="10" xfId="0" applyNumberFormat="1" applyFont="1" applyBorder="1" applyAlignment="1">
      <alignment horizontal="center" vertical="center"/>
    </xf>
    <xf numFmtId="43" fontId="6" fillId="0" borderId="0" xfId="0" applyNumberFormat="1" applyFont="1" applyBorder="1" applyAlignment="1">
      <alignment horizontal="center" vertical="center"/>
    </xf>
    <xf numFmtId="43" fontId="6" fillId="0" borderId="12" xfId="0" applyNumberFormat="1" applyFont="1" applyBorder="1" applyAlignment="1">
      <alignment horizontal="center" vertical="center"/>
    </xf>
    <xf numFmtId="0" fontId="7" fillId="2" borderId="22" xfId="0" applyFont="1" applyFill="1" applyBorder="1" applyAlignment="1">
      <alignment horizontal="center" vertical="center" wrapText="1"/>
    </xf>
    <xf numFmtId="3" fontId="7" fillId="2" borderId="22" xfId="0" applyNumberFormat="1" applyFont="1" applyFill="1" applyBorder="1" applyAlignment="1">
      <alignment horizontal="center" vertical="center" wrapText="1"/>
    </xf>
    <xf numFmtId="9" fontId="6" fillId="0" borderId="0" xfId="2" applyNumberFormat="1" applyFont="1" applyBorder="1" applyAlignment="1">
      <alignment horizontal="center" vertical="center"/>
    </xf>
    <xf numFmtId="14" fontId="0" fillId="0" borderId="0" xfId="0" applyNumberFormat="1"/>
    <xf numFmtId="168" fontId="0" fillId="0" borderId="0" xfId="2" applyNumberFormat="1" applyFont="1"/>
    <xf numFmtId="9" fontId="0" fillId="0" borderId="0" xfId="2" applyNumberFormat="1" applyFont="1" applyAlignment="1">
      <alignment horizontal="center" vertical="center"/>
    </xf>
    <xf numFmtId="9" fontId="10" fillId="2" borderId="29" xfId="2" applyNumberFormat="1" applyFont="1" applyFill="1" applyBorder="1" applyAlignment="1">
      <alignment horizontal="center" vertical="center" wrapText="1"/>
    </xf>
    <xf numFmtId="165" fontId="11" fillId="0" borderId="0" xfId="1" applyNumberFormat="1" applyFont="1" applyAlignment="1"/>
    <xf numFmtId="9" fontId="0" fillId="0" borderId="0" xfId="2" applyNumberFormat="1" applyFont="1"/>
    <xf numFmtId="10" fontId="0" fillId="5" borderId="0" xfId="2" applyNumberFormat="1" applyFont="1" applyFill="1" applyAlignment="1">
      <alignment horizontal="center" vertical="center"/>
    </xf>
    <xf numFmtId="167" fontId="0" fillId="5" borderId="0" xfId="2" applyNumberFormat="1" applyFont="1" applyFill="1" applyAlignment="1">
      <alignment horizontal="center" vertical="center"/>
    </xf>
    <xf numFmtId="10" fontId="0" fillId="0" borderId="0" xfId="2" applyNumberFormat="1" applyFont="1" applyBorder="1" applyAlignment="1">
      <alignment horizontal="center" vertical="center"/>
    </xf>
    <xf numFmtId="0" fontId="0" fillId="0" borderId="0" xfId="0" applyFill="1" applyBorder="1"/>
    <xf numFmtId="2" fontId="0" fillId="0" borderId="0" xfId="2" applyNumberFormat="1" applyFont="1" applyBorder="1" applyAlignment="1">
      <alignment horizontal="center" vertical="center"/>
    </xf>
    <xf numFmtId="164" fontId="0" fillId="0" borderId="0" xfId="1" applyNumberFormat="1" applyFont="1" applyBorder="1" applyAlignment="1">
      <alignment horizontal="center" vertical="center"/>
    </xf>
    <xf numFmtId="164" fontId="0" fillId="0" borderId="0" xfId="2" applyNumberFormat="1" applyFont="1" applyBorder="1" applyAlignment="1">
      <alignment horizontal="center" vertical="center"/>
    </xf>
    <xf numFmtId="0" fontId="0" fillId="7" borderId="0" xfId="0" applyFill="1" applyBorder="1"/>
    <xf numFmtId="0" fontId="0" fillId="0" borderId="0" xfId="0" applyFont="1"/>
    <xf numFmtId="0" fontId="0" fillId="0" borderId="31" xfId="0" applyBorder="1"/>
    <xf numFmtId="0" fontId="0" fillId="0" borderId="32" xfId="0" applyBorder="1"/>
    <xf numFmtId="0" fontId="0" fillId="0" borderId="0" xfId="0" applyAlignment="1">
      <alignment horizontal="left" indent="1"/>
    </xf>
    <xf numFmtId="170" fontId="0" fillId="0" borderId="0" xfId="0" applyNumberFormat="1"/>
    <xf numFmtId="0" fontId="0" fillId="0" borderId="0" xfId="0" applyAlignment="1">
      <alignment horizontal="left" indent="2"/>
    </xf>
    <xf numFmtId="0" fontId="0" fillId="7" borderId="0" xfId="0" applyFill="1" applyBorder="1" applyAlignment="1">
      <alignment wrapText="1"/>
    </xf>
    <xf numFmtId="164" fontId="0" fillId="0" borderId="0" xfId="0" applyNumberFormat="1"/>
    <xf numFmtId="2" fontId="0" fillId="0" borderId="0" xfId="0" applyNumberFormat="1"/>
    <xf numFmtId="171" fontId="5" fillId="3" borderId="27" xfId="0" applyNumberFormat="1" applyFont="1" applyFill="1" applyBorder="1" applyAlignment="1">
      <alignment horizontal="left" vertical="center"/>
    </xf>
    <xf numFmtId="0" fontId="15" fillId="2" borderId="33" xfId="0" applyFont="1" applyFill="1" applyBorder="1" applyAlignment="1">
      <alignment horizontal="center" vertical="center" wrapText="1"/>
    </xf>
    <xf numFmtId="3" fontId="12" fillId="9" borderId="34" xfId="0" applyNumberFormat="1" applyFont="1" applyFill="1" applyBorder="1" applyAlignment="1">
      <alignment horizontal="center" vertical="center"/>
    </xf>
    <xf numFmtId="3" fontId="12" fillId="9" borderId="35" xfId="0" applyNumberFormat="1" applyFont="1" applyFill="1" applyBorder="1" applyAlignment="1">
      <alignment horizontal="center" vertical="center"/>
    </xf>
    <xf numFmtId="10" fontId="12" fillId="9" borderId="35" xfId="2" applyNumberFormat="1" applyFont="1" applyFill="1" applyBorder="1" applyAlignment="1">
      <alignment horizontal="center" vertical="center"/>
    </xf>
    <xf numFmtId="3" fontId="0" fillId="9" borderId="35" xfId="3" applyNumberFormat="1" applyFont="1" applyFill="1" applyBorder="1" applyAlignment="1">
      <alignment horizontal="center" vertical="center"/>
    </xf>
    <xf numFmtId="168" fontId="12" fillId="9" borderId="35" xfId="2" applyNumberFormat="1" applyFont="1" applyFill="1" applyBorder="1" applyAlignment="1">
      <alignment horizontal="center" vertical="center"/>
    </xf>
    <xf numFmtId="3" fontId="12" fillId="9" borderId="36" xfId="0" applyNumberFormat="1" applyFont="1" applyFill="1" applyBorder="1" applyAlignment="1">
      <alignment horizontal="center" vertical="center"/>
    </xf>
    <xf numFmtId="3" fontId="12" fillId="9" borderId="37" xfId="0" applyNumberFormat="1" applyFont="1" applyFill="1" applyBorder="1" applyAlignment="1">
      <alignment horizontal="center" vertical="center"/>
    </xf>
    <xf numFmtId="10" fontId="12" fillId="9" borderId="37" xfId="2" applyNumberFormat="1" applyFont="1" applyFill="1" applyBorder="1" applyAlignment="1">
      <alignment horizontal="center" vertical="center"/>
    </xf>
    <xf numFmtId="2" fontId="12" fillId="9" borderId="37" xfId="2" applyNumberFormat="1" applyFont="1" applyFill="1" applyBorder="1" applyAlignment="1">
      <alignment horizontal="center" vertical="center"/>
    </xf>
    <xf numFmtId="168" fontId="12" fillId="9" borderId="37" xfId="2" applyNumberFormat="1" applyFont="1" applyFill="1" applyBorder="1" applyAlignment="1">
      <alignment horizontal="center" vertical="center"/>
    </xf>
    <xf numFmtId="3" fontId="12" fillId="9" borderId="38" xfId="0" applyNumberFormat="1" applyFont="1" applyFill="1" applyBorder="1" applyAlignment="1">
      <alignment horizontal="center" vertical="center"/>
    </xf>
    <xf numFmtId="169" fontId="12" fillId="9" borderId="37" xfId="2" applyNumberFormat="1" applyFont="1" applyFill="1" applyBorder="1" applyAlignment="1">
      <alignment horizontal="center" vertical="center"/>
    </xf>
    <xf numFmtId="9" fontId="12" fillId="9" borderId="38" xfId="2" applyFont="1" applyFill="1" applyBorder="1" applyAlignment="1">
      <alignment horizontal="center" vertical="center"/>
    </xf>
    <xf numFmtId="0" fontId="15" fillId="2" borderId="39" xfId="0" applyFont="1" applyFill="1" applyBorder="1" applyAlignment="1">
      <alignment horizontal="center" vertical="center" wrapText="1"/>
    </xf>
    <xf numFmtId="0" fontId="0" fillId="0" borderId="40" xfId="0" applyBorder="1"/>
    <xf numFmtId="0" fontId="0" fillId="0" borderId="41" xfId="0" applyBorder="1"/>
    <xf numFmtId="0" fontId="0" fillId="0" borderId="42" xfId="0" applyBorder="1"/>
    <xf numFmtId="0" fontId="0" fillId="0" borderId="43" xfId="0" applyBorder="1" applyAlignment="1">
      <alignment horizontal="left"/>
    </xf>
    <xf numFmtId="0" fontId="0" fillId="0" borderId="44" xfId="0" applyBorder="1"/>
    <xf numFmtId="0" fontId="0" fillId="0" borderId="46" xfId="0" applyBorder="1" applyAlignment="1">
      <alignment horizontal="left"/>
    </xf>
    <xf numFmtId="0" fontId="15" fillId="2" borderId="47" xfId="0" applyFont="1" applyFill="1" applyBorder="1" applyAlignment="1">
      <alignment horizontal="center" vertical="center" wrapText="1"/>
    </xf>
    <xf numFmtId="0" fontId="0" fillId="0" borderId="48" xfId="0" applyBorder="1"/>
    <xf numFmtId="0" fontId="0" fillId="0" borderId="46" xfId="0" applyBorder="1"/>
    <xf numFmtId="10" fontId="12" fillId="9" borderId="49" xfId="2" applyNumberFormat="1" applyFont="1" applyFill="1" applyBorder="1" applyAlignment="1">
      <alignment horizontal="center" vertical="center"/>
    </xf>
    <xf numFmtId="0" fontId="0" fillId="0" borderId="51" xfId="0" applyBorder="1"/>
    <xf numFmtId="0" fontId="0" fillId="0" borderId="52" xfId="0" applyBorder="1"/>
    <xf numFmtId="0" fontId="0" fillId="0" borderId="53" xfId="0" applyBorder="1"/>
    <xf numFmtId="0" fontId="0" fillId="0" borderId="54" xfId="0" applyBorder="1"/>
    <xf numFmtId="0" fontId="0" fillId="0" borderId="55" xfId="0" applyBorder="1"/>
    <xf numFmtId="0" fontId="0" fillId="0" borderId="56" xfId="0" applyBorder="1"/>
    <xf numFmtId="0" fontId="0" fillId="0" borderId="57" xfId="0" applyBorder="1"/>
    <xf numFmtId="0" fontId="0" fillId="0" borderId="0" xfId="0" pivotButton="1" applyAlignment="1">
      <alignment horizontal="center" vertical="center"/>
    </xf>
    <xf numFmtId="0" fontId="0" fillId="0" borderId="0" xfId="0" applyAlignment="1">
      <alignment horizontal="center" vertical="center"/>
    </xf>
    <xf numFmtId="0" fontId="0" fillId="0" borderId="58" xfId="0" applyBorder="1"/>
    <xf numFmtId="10" fontId="0" fillId="0" borderId="0" xfId="0" applyNumberFormat="1"/>
    <xf numFmtId="3" fontId="0" fillId="5" borderId="0" xfId="0" applyNumberFormat="1" applyFill="1"/>
    <xf numFmtId="0" fontId="11" fillId="0" borderId="0" xfId="0" applyFont="1" applyAlignment="1">
      <alignment horizontal="right"/>
    </xf>
    <xf numFmtId="165" fontId="11" fillId="0" borderId="0" xfId="1" applyNumberFormat="1" applyFont="1" applyAlignment="1">
      <alignment horizontal="center"/>
    </xf>
    <xf numFmtId="0" fontId="2" fillId="0" borderId="14" xfId="0" applyFont="1" applyBorder="1" applyAlignment="1">
      <alignment horizontal="center" vertical="center"/>
    </xf>
    <xf numFmtId="0" fontId="9" fillId="0" borderId="0" xfId="0" applyFont="1" applyAlignment="1">
      <alignment horizontal="center" vertical="center"/>
    </xf>
    <xf numFmtId="0" fontId="3" fillId="0" borderId="0" xfId="0" applyFont="1" applyAlignment="1">
      <alignment horizontal="center"/>
    </xf>
    <xf numFmtId="165" fontId="1" fillId="0" borderId="0" xfId="1" applyNumberFormat="1" applyFont="1" applyAlignment="1">
      <alignment horizontal="center"/>
    </xf>
    <xf numFmtId="165" fontId="8" fillId="0" borderId="0" xfId="1" applyNumberFormat="1" applyFont="1" applyAlignment="1">
      <alignment horizontal="center"/>
    </xf>
    <xf numFmtId="0" fontId="2" fillId="6" borderId="44" xfId="0" applyFont="1" applyFill="1" applyBorder="1" applyAlignment="1">
      <alignment horizontal="center"/>
    </xf>
    <xf numFmtId="0" fontId="2" fillId="6" borderId="45" xfId="0" applyFont="1" applyFill="1" applyBorder="1" applyAlignment="1">
      <alignment horizontal="center"/>
    </xf>
    <xf numFmtId="165" fontId="11" fillId="0" borderId="0" xfId="1" applyNumberFormat="1" applyFont="1" applyAlignment="1">
      <alignment horizontal="left"/>
    </xf>
    <xf numFmtId="0" fontId="2" fillId="6" borderId="30" xfId="0" applyFont="1" applyFill="1" applyBorder="1" applyAlignment="1">
      <alignment horizontal="center"/>
    </xf>
    <xf numFmtId="0" fontId="2" fillId="6" borderId="50" xfId="0" applyFont="1" applyFill="1" applyBorder="1" applyAlignment="1">
      <alignment horizontal="center"/>
    </xf>
    <xf numFmtId="0" fontId="2" fillId="0" borderId="0" xfId="0" applyFont="1" applyBorder="1" applyAlignment="1">
      <alignment horizontal="center" vertical="center"/>
    </xf>
    <xf numFmtId="165" fontId="11" fillId="0" borderId="0" xfId="1" applyNumberFormat="1" applyFont="1" applyAlignment="1">
      <alignment horizontal="center" vertical="center"/>
    </xf>
  </cellXfs>
  <cellStyles count="4">
    <cellStyle name="Comma" xfId="1" builtinId="3"/>
    <cellStyle name="Good" xfId="3" builtinId="26"/>
    <cellStyle name="Normal" xfId="0" builtinId="0"/>
    <cellStyle name="Percent" xfId="2" builtinId="5"/>
  </cellStyles>
  <dxfs count="577">
    <dxf>
      <alignment wrapText="1" readingOrder="0"/>
    </dxf>
    <dxf>
      <alignment wrapText="1" readingOrder="0"/>
    </dxf>
    <dxf>
      <alignment wrapText="1" readingOrder="0"/>
    </dxf>
    <dxf>
      <numFmt numFmtId="164" formatCode="_-* #,##0_-;\-* #,##0_-;_-* &quot;-&quot;??_-;_-@_-"/>
    </dxf>
    <dxf>
      <alignment vertical="center" readingOrder="0"/>
    </dxf>
    <dxf>
      <alignment horizontal="center" readingOrder="0"/>
    </dxf>
    <dxf>
      <alignment vertical="center" readingOrder="0"/>
    </dxf>
    <dxf>
      <alignment vertical="center" readingOrder="0"/>
    </dxf>
    <dxf>
      <alignment horizontal="center" readingOrder="0"/>
    </dxf>
    <dxf>
      <alignment horizontal="center" readingOrder="0"/>
    </dxf>
    <dxf>
      <font>
        <strike val="0"/>
        <outline val="0"/>
        <shadow val="0"/>
        <u val="none"/>
        <vertAlign val="baseline"/>
        <sz val="10"/>
        <color auto="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auto="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auto="1"/>
        <name val="Calibri"/>
        <scheme val="minor"/>
      </font>
      <numFmt numFmtId="19" formatCode="dd/mm/yyyy"/>
      <alignment horizontal="center" vertical="center" textRotation="0" wrapText="0" indent="0" justifyLastLine="0" shrinkToFit="0" readingOrder="0"/>
    </dxf>
    <dxf>
      <font>
        <strike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color auto="1"/>
        <name val="Calibri"/>
        <scheme val="minor"/>
      </font>
      <numFmt numFmtId="165" formatCode="[$-809]d\ mmmm\ yyyy;@"/>
      <alignment horizontal="left" vertical="center" textRotation="0" wrapText="0" indent="0" justifyLastLine="0" shrinkToFit="0" readingOrder="0"/>
    </dxf>
    <dxf>
      <font>
        <strike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color auto="1"/>
        <name val="Calibri"/>
        <scheme val="minor"/>
      </font>
      <alignment horizontal="center" vertical="center" textRotation="0" wrapText="0" indent="0" justifyLastLine="0" shrinkToFit="0"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numFmt numFmtId="3" formatCode="#,##0"/>
    </dxf>
    <dxf>
      <alignment wrapText="1" readingOrder="0"/>
    </dxf>
    <dxf>
      <alignment vertical="center" readingOrder="0"/>
    </dxf>
    <dxf>
      <alignment horizontal="center"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C000"/>
        </patternFill>
      </fill>
    </dxf>
    <dxf>
      <fill>
        <patternFill patternType="solid">
          <bgColor rgb="FFFFC000"/>
        </patternFill>
      </fill>
    </dxf>
    <dxf>
      <fill>
        <patternFill patternType="solid">
          <bgColor rgb="FFFFC000"/>
        </patternFill>
      </fill>
    </dxf>
    <dxf>
      <alignment wrapText="1" readingOrder="0"/>
    </dxf>
    <dxf>
      <alignment vertical="center" readingOrder="0"/>
    </dxf>
    <dxf>
      <alignment horizontal="center" readingOrder="0"/>
    </dxf>
    <dxf>
      <numFmt numFmtId="3" formatCode="#,##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ont>
        <color rgb="FF9C0006"/>
      </font>
      <fill>
        <patternFill>
          <bgColor rgb="FFFFC7CE"/>
        </patternFill>
      </fill>
    </dxf>
    <dxf>
      <fill>
        <patternFill>
          <bgColor theme="0"/>
        </patternFill>
      </fill>
      <border>
        <left style="thin">
          <color theme="0" tint="-4.9989318521683403E-2"/>
        </left>
        <right style="thin">
          <color theme="0" tint="-4.9989318521683403E-2"/>
        </right>
        <top style="thin">
          <color theme="0" tint="-4.9989318521683403E-2"/>
        </top>
        <bottom style="thin">
          <color theme="0" tint="-4.9989318521683403E-2"/>
        </bottom>
        <vertical/>
        <horizontal/>
      </border>
    </dxf>
    <dxf>
      <font>
        <color rgb="FF006100"/>
      </font>
      <fill>
        <patternFill>
          <bgColor rgb="FFC6EFCE"/>
        </patternFill>
      </fill>
    </dxf>
    <dxf>
      <font>
        <color rgb="FF006100"/>
      </font>
      <fill>
        <patternFill>
          <bgColor rgb="FFC6EFCE"/>
        </patternFill>
      </fill>
    </dxf>
    <dxf>
      <font>
        <color rgb="FF9C0006"/>
      </font>
      <fill>
        <patternFill>
          <bgColor rgb="FFFFC7CE"/>
        </patternFill>
      </fill>
    </dxf>
    <dxf>
      <alignment wrapText="1" readingOrder="0"/>
    </dxf>
    <dxf>
      <alignment vertical="center" readingOrder="0"/>
    </dxf>
    <dxf>
      <alignment horizontal="center"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C000"/>
        </patternFill>
      </fill>
    </dxf>
    <dxf>
      <fill>
        <patternFill patternType="solid">
          <bgColor rgb="FFFFC000"/>
        </patternFill>
      </fill>
    </dxf>
    <dxf>
      <fill>
        <patternFill patternType="solid">
          <bgColor rgb="FFFFC000"/>
        </patternFill>
      </fill>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fill>
        <patternFill>
          <bgColor theme="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0"/>
        </patternFill>
      </fill>
    </dxf>
    <dxf>
      <font>
        <color rgb="FF9C0006"/>
      </font>
      <fill>
        <patternFill>
          <bgColor rgb="FFFFC7CE"/>
        </patternFill>
      </fill>
    </dxf>
    <dxf>
      <fill>
        <patternFill>
          <bgColor theme="0"/>
        </patternFill>
      </fill>
      <border>
        <left style="thin">
          <color theme="0" tint="-4.9989318521683403E-2"/>
        </left>
        <right style="thin">
          <color theme="0" tint="-4.9989318521683403E-2"/>
        </right>
        <top style="thin">
          <color theme="0" tint="-4.9989318521683403E-2"/>
        </top>
        <bottom style="thin">
          <color theme="0" tint="-4.9989318521683403E-2"/>
        </bottom>
        <vertical/>
        <horizontal/>
      </border>
    </dxf>
    <dxf>
      <font>
        <color rgb="FF006100"/>
      </font>
      <fill>
        <patternFill>
          <bgColor rgb="FFC6EFCE"/>
        </patternFill>
      </fill>
    </dxf>
    <dxf>
      <font>
        <color rgb="FF006100"/>
      </font>
      <fill>
        <patternFill>
          <bgColor rgb="FFC6EFCE"/>
        </patternFill>
      </fill>
    </dxf>
    <dxf>
      <font>
        <color rgb="FF9C0006"/>
      </font>
      <fill>
        <patternFill>
          <bgColor rgb="FFFFC7CE"/>
        </patternFill>
      </fill>
    </dxf>
    <dxf>
      <alignment horizontal="center" vertical="center" wrapText="1" readingOrder="0"/>
    </dxf>
    <dxf>
      <font>
        <b/>
        <sz val="10"/>
        <color theme="0"/>
      </font>
      <fill>
        <patternFill patternType="solid">
          <fgColor theme="4"/>
          <bgColor theme="4"/>
        </patternFill>
      </fill>
      <alignment wrapText="1" readingOrder="0"/>
    </dxf>
    <dxf>
      <font>
        <b/>
        <sz val="10"/>
        <color theme="0"/>
      </font>
      <fill>
        <patternFill patternType="solid">
          <fgColor theme="4"/>
          <bgColor theme="4"/>
        </patternFill>
      </fill>
      <alignment wrapText="1" readingOrder="0"/>
    </dxf>
    <dxf>
      <font>
        <sz val="10"/>
      </font>
    </dxf>
    <dxf>
      <font>
        <sz val="10"/>
      </font>
    </dxf>
    <dxf>
      <font>
        <sz val="10"/>
      </font>
    </dxf>
    <dxf>
      <font>
        <sz val="10"/>
      </font>
    </dxf>
    <dxf>
      <border>
        <left style="medium">
          <color theme="3"/>
        </left>
        <bottom style="medium">
          <color theme="3"/>
        </bottom>
      </border>
    </dxf>
    <dxf>
      <border>
        <left style="medium">
          <color theme="3"/>
        </left>
        <bottom style="medium">
          <color theme="3"/>
        </bottom>
      </border>
    </dxf>
    <dxf>
      <border>
        <left style="medium">
          <color theme="3"/>
        </left>
        <bottom style="medium">
          <color theme="3"/>
        </bottom>
      </border>
    </dxf>
    <dxf>
      <border>
        <left style="medium">
          <color theme="3"/>
        </left>
        <bottom style="medium">
          <color theme="3"/>
        </bottom>
      </border>
    </dxf>
    <dxf>
      <border>
        <left style="medium">
          <color theme="3"/>
        </left>
        <bottom style="medium">
          <color theme="3"/>
        </bottom>
      </border>
    </dxf>
    <dxf>
      <border>
        <left style="medium">
          <color theme="3"/>
        </left>
        <bottom style="medium">
          <color theme="3"/>
        </bottom>
      </border>
    </dxf>
    <dxf>
      <border>
        <left/>
        <right/>
        <top/>
        <bottom/>
      </border>
    </dxf>
    <dxf>
      <border>
        <left style="thin">
          <color theme="3"/>
        </left>
        <right style="thin">
          <color theme="3"/>
        </right>
        <top style="thin">
          <color theme="3"/>
        </top>
        <bottom style="thin">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numFmt numFmtId="3" formatCode="#,##0"/>
      <alignment horizontal="center"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vertical="center" readingOrder="0"/>
    </dxf>
    <dxf>
      <alignment vertical="center" readingOrder="0"/>
    </dxf>
    <dxf>
      <alignment horizontal="center" readingOrder="0"/>
    </dxf>
    <dxf>
      <alignment horizontal="center" readingOrder="0"/>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alignment wrapText="1" readingOrder="0"/>
    </dxf>
    <dxf>
      <alignment wrapText="1" readingOrder="0"/>
    </dxf>
    <dxf>
      <alignment vertical="center" readingOrder="0"/>
    </dxf>
    <dxf>
      <alignment vertical="center" readingOrder="0"/>
    </dxf>
    <dxf>
      <alignment horizontal="center" readingOrder="0"/>
    </dxf>
    <dxf>
      <alignment horizontal="center" readingOrder="0"/>
    </dxf>
    <dxf>
      <font>
        <sz val="10"/>
      </font>
    </dxf>
    <dxf>
      <font>
        <sz val="10"/>
      </font>
    </dxf>
    <dxf>
      <font>
        <sz val="10"/>
      </font>
    </dxf>
    <dxf>
      <border>
        <left style="thin">
          <color theme="3"/>
        </left>
        <right style="thin">
          <color theme="3"/>
        </right>
        <top style="thin">
          <color theme="3"/>
        </top>
        <bottom style="thin">
          <color theme="3"/>
        </bottom>
        <vertical style="thin">
          <color theme="3"/>
        </vertical>
        <horizontal style="thin">
          <color theme="3"/>
        </horizontal>
      </border>
    </dxf>
    <dxf>
      <border>
        <left style="thin">
          <color theme="3"/>
        </left>
        <right style="thin">
          <color theme="3"/>
        </right>
        <top style="thin">
          <color theme="3"/>
        </top>
        <bottom style="thin">
          <color theme="3"/>
        </bottom>
        <vertical style="thin">
          <color theme="3"/>
        </vertical>
        <horizontal style="thin">
          <color theme="3"/>
        </horizontal>
      </border>
    </dxf>
    <dxf>
      <border>
        <left style="thin">
          <color theme="3"/>
        </left>
        <right style="thin">
          <color theme="3"/>
        </right>
        <top style="thin">
          <color theme="3"/>
        </top>
        <bottom style="thin">
          <color theme="3"/>
        </bottom>
        <vertical style="thin">
          <color theme="3"/>
        </vertical>
        <horizontal style="thin">
          <color theme="3"/>
        </horizontal>
      </border>
    </dxf>
    <dxf>
      <border>
        <left style="thin">
          <color theme="3"/>
        </left>
        <right style="thin">
          <color theme="3"/>
        </right>
        <top style="thin">
          <color theme="3"/>
        </top>
        <bottom style="thin">
          <color theme="3"/>
        </bottom>
        <vertical style="thin">
          <color theme="3"/>
        </vertical>
        <horizontal style="thin">
          <color theme="3"/>
        </horizontal>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alignment vertical="center" readingOrder="0"/>
    </dxf>
    <dxf>
      <alignment vertical="center" readingOrder="0"/>
    </dxf>
    <dxf>
      <alignment horizontal="center" readingOrder="0"/>
    </dxf>
    <dxf>
      <alignment horizontal="center" readingOrder="0"/>
    </dxf>
    <dxf>
      <alignment wrapText="1" readingOrder="0"/>
    </dxf>
    <dxf>
      <alignment vertical="center" readingOrder="0"/>
    </dxf>
    <dxf>
      <alignment horizontal="center" readingOrder="0"/>
    </dxf>
    <dxf>
      <alignment vertical="center" readingOrder="0"/>
    </dxf>
    <dxf>
      <alignment horizontal="center" readingOrder="0"/>
    </dxf>
    <dxf>
      <font>
        <sz val="10"/>
      </font>
    </dxf>
    <dxf>
      <border>
        <left/>
        <right/>
        <top/>
        <bottom/>
        <vertical/>
      </border>
    </dxf>
    <dxf>
      <numFmt numFmtId="3" formatCode="#,##0"/>
    </dxf>
    <dxf>
      <font>
        <sz val="10"/>
      </font>
    </dxf>
    <dxf>
      <alignment wrapText="1" readingOrder="0"/>
    </dxf>
    <dxf>
      <alignment vertical="center" readingOrder="0"/>
    </dxf>
    <dxf>
      <alignment vertical="center" readingOrder="0"/>
    </dxf>
    <dxf>
      <alignment horizontal="center" readingOrder="0"/>
    </dxf>
    <dxf>
      <alignment horizontal="center" readingOrder="0"/>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numFmt numFmtId="3" formatCode="#,##0"/>
    </dxf>
    <dxf>
      <numFmt numFmtId="35" formatCode="_-* #,##0.00_-;\-* #,##0.00_-;_-* &quot;-&quot;??_-;_-@_-"/>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sz val="10"/>
        <color theme="0"/>
      </font>
      <fill>
        <patternFill patternType="solid">
          <fgColor theme="4"/>
          <bgColor theme="4"/>
        </patternFill>
      </fill>
      <alignment wrapText="1" readingOrder="0"/>
    </dxf>
    <dxf>
      <font>
        <b/>
        <sz val="10"/>
        <color theme="0"/>
      </font>
      <fill>
        <patternFill patternType="solid">
          <fgColor theme="4"/>
          <bgColor theme="4"/>
        </patternFill>
      </fill>
      <alignment wrapText="1" readingOrder="0"/>
    </dxf>
    <dxf>
      <font>
        <sz val="10"/>
      </font>
    </dxf>
    <dxf>
      <font>
        <sz val="10"/>
      </font>
    </dxf>
    <dxf>
      <border>
        <left style="medium">
          <color theme="3"/>
        </left>
        <bottom style="medium">
          <color theme="3"/>
        </bottom>
      </border>
    </dxf>
    <dxf>
      <border>
        <left style="medium">
          <color theme="3"/>
        </left>
        <bottom style="medium">
          <color theme="3"/>
        </bottom>
      </border>
    </dxf>
    <dxf>
      <border>
        <left style="medium">
          <color theme="3"/>
        </left>
        <bottom style="medium">
          <color theme="3"/>
        </bottom>
      </border>
    </dxf>
    <dxf>
      <border>
        <left style="medium">
          <color theme="3"/>
        </left>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numFmt numFmtId="3" formatCode="#,##0"/>
      <alignment horizontal="center" vertical="center" readingOrder="0"/>
    </dxf>
    <dxf>
      <alignment vertical="center" readingOrder="0"/>
    </dxf>
    <dxf>
      <alignment vertical="center" readingOrder="0"/>
    </dxf>
    <dxf>
      <alignment horizontal="center" readingOrder="0"/>
    </dxf>
    <dxf>
      <alignment horizontal="center" readingOrder="0"/>
    </dxf>
    <dxf>
      <alignment vertical="center" readingOrder="0"/>
    </dxf>
    <dxf>
      <alignment horizontal="center" readingOrder="0"/>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alignment wrapText="1" readingOrder="0"/>
    </dxf>
    <dxf>
      <alignment vertical="center" readingOrder="0"/>
    </dxf>
    <dxf>
      <alignment horizontal="center" readingOrder="0"/>
    </dxf>
    <dxf>
      <font>
        <b/>
        <sz val="10"/>
        <color theme="0"/>
      </font>
      <fill>
        <patternFill patternType="solid">
          <fgColor theme="4"/>
          <bgColor theme="4"/>
        </patternFill>
      </fill>
      <alignment wrapText="1" readingOrder="0"/>
    </dxf>
    <dxf>
      <font>
        <b/>
        <sz val="10"/>
        <color theme="0"/>
      </font>
      <fill>
        <patternFill patternType="solid">
          <fgColor theme="4"/>
          <bgColor theme="4"/>
        </patternFill>
      </fill>
      <alignment wrapText="1"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numFmt numFmtId="3" formatCode="#,##0"/>
    </dxf>
    <dxf>
      <numFmt numFmtId="3" formatCode="#,##0"/>
    </dxf>
    <dxf>
      <numFmt numFmtId="3" formatCode="#,##0"/>
    </dxf>
    <dxf>
      <font>
        <sz val="10"/>
      </font>
    </dxf>
    <dxf>
      <font>
        <sz val="10"/>
      </font>
    </dxf>
    <dxf>
      <border>
        <left style="thin">
          <color theme="3"/>
        </left>
        <right style="thin">
          <color theme="3"/>
        </right>
        <top style="thin">
          <color theme="3"/>
        </top>
        <bottom style="thin">
          <color theme="3"/>
        </bottom>
        <vertical style="thin">
          <color theme="3"/>
        </vertical>
        <horizontal style="thin">
          <color theme="3"/>
        </horizontal>
      </border>
    </dxf>
    <dxf>
      <border>
        <left style="thin">
          <color theme="3"/>
        </left>
        <right style="thin">
          <color theme="3"/>
        </right>
        <top style="thin">
          <color theme="3"/>
        </top>
        <bottom style="thin">
          <color theme="3"/>
        </bottom>
        <vertical style="thin">
          <color theme="3"/>
        </vertical>
        <horizontal style="thin">
          <color theme="3"/>
        </horizontal>
      </border>
    </dxf>
    <dxf>
      <border>
        <left style="thin">
          <color theme="3"/>
        </left>
        <right style="thin">
          <color theme="3"/>
        </right>
        <top style="thin">
          <color theme="3"/>
        </top>
        <bottom style="thin">
          <color theme="3"/>
        </bottom>
        <vertical style="thin">
          <color theme="3"/>
        </vertical>
        <horizontal style="thin">
          <color theme="3"/>
        </horizontal>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alignment vertical="center" readingOrder="0"/>
    </dxf>
    <dxf>
      <alignment vertical="center" readingOrder="0"/>
    </dxf>
    <dxf>
      <alignment horizontal="center" readingOrder="0"/>
    </dxf>
    <dxf>
      <alignment horizontal="center" readingOrder="0"/>
    </dxf>
    <dxf>
      <alignment vertical="center" readingOrder="0"/>
    </dxf>
    <dxf>
      <alignment horizontal="center" readingOrder="0"/>
    </dxf>
    <dxf>
      <border>
        <left/>
        <right/>
        <top/>
        <bottom/>
        <vertical/>
      </border>
    </dxf>
    <dxf>
      <alignment vertical="center" readingOrder="0"/>
    </dxf>
    <dxf>
      <alignment horizontal="center" readingOrder="0"/>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alignment vertical="center" readingOrder="0"/>
    </dxf>
    <dxf>
      <alignment horizontal="center" readingOrder="0"/>
    </dxf>
    <dxf>
      <alignment wrapText="1" readingOrder="0"/>
    </dxf>
    <dxf>
      <numFmt numFmtId="35" formatCode="_-* #,##0.00_-;\-* #,##0.00_-;_-* &quot;-&quot;??_-;_-@_-"/>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left" readingOrder="0"/>
    </dxf>
    <dxf>
      <alignment horizontal="left" readingOrder="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3" formatCode="#,##0"/>
    </dxf>
    <dxf>
      <font>
        <b/>
        <sz val="10"/>
        <color theme="0"/>
      </font>
      <fill>
        <patternFill>
          <fgColor theme="4"/>
          <bgColor theme="4"/>
        </patternFill>
      </fill>
      <alignment horizontal="center" vertical="center" wrapText="1" readingOrder="0"/>
    </dxf>
    <dxf>
      <font>
        <b/>
        <sz val="10"/>
        <color theme="0"/>
      </font>
      <fill>
        <patternFill>
          <fgColor theme="4"/>
          <bgColor theme="4"/>
        </patternFill>
      </fill>
      <alignment horizontal="center" vertical="center" wrapText="1" readingOrder="0"/>
    </dxf>
    <dxf>
      <numFmt numFmtId="3" formatCode="#,##0"/>
    </dxf>
    <dxf>
      <fill>
        <patternFill patternType="solid">
          <bgColor theme="6"/>
        </patternFill>
      </fill>
    </dxf>
    <dxf>
      <fill>
        <patternFill patternType="solid">
          <bgColor theme="6"/>
        </patternFill>
      </fill>
    </dxf>
    <dxf>
      <numFmt numFmtId="3" formatCode="#,##0"/>
    </dxf>
    <dxf>
      <numFmt numFmtId="164" formatCode="_-* #,##0_-;\-* #,##0_-;_-* &quot;-&quot;??_-;_-@_-"/>
    </dxf>
    <dxf>
      <font>
        <sz val="10"/>
      </font>
    </dxf>
    <dxf>
      <font>
        <sz val="10"/>
      </font>
    </dxf>
    <dxf>
      <border>
        <bottom style="medium">
          <color theme="3"/>
        </bottom>
      </border>
    </dxf>
    <dxf>
      <border>
        <bottom style="medium">
          <color theme="3"/>
        </bottom>
      </border>
    </dxf>
    <dxf>
      <border>
        <top style="medium">
          <color theme="3"/>
        </top>
        <bottom style="medium">
          <color theme="3"/>
        </bottom>
      </border>
    </dxf>
    <dxf>
      <border>
        <top style="medium">
          <color theme="3"/>
        </top>
        <bottom style="medium">
          <color theme="3"/>
        </bottom>
      </border>
    </dxf>
    <dxf>
      <alignment vertical="center" readingOrder="0"/>
    </dxf>
    <dxf>
      <alignment horizontal="center" readingOrder="0"/>
    </dxf>
    <dxf>
      <alignment wrapText="1" readingOrder="0"/>
    </dxf>
    <dxf>
      <font>
        <sz val="10"/>
      </font>
    </dxf>
    <dxf>
      <font>
        <sz val="10"/>
      </font>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alignment wrapText="1" readingOrder="0"/>
    </dxf>
    <dxf>
      <alignment wrapText="1" readingOrder="0"/>
    </dxf>
    <dxf>
      <alignment vertical="center" readingOrder="0"/>
    </dxf>
    <dxf>
      <alignment vertical="center" readingOrder="0"/>
    </dxf>
    <dxf>
      <alignment horizontal="center" readingOrder="0"/>
    </dxf>
    <dxf>
      <alignment horizontal="center" readingOrder="0"/>
    </dxf>
    <dxf>
      <numFmt numFmtId="3" formatCode="#,##0"/>
    </dxf>
    <dxf>
      <font>
        <b/>
        <sz val="10"/>
        <color theme="0"/>
      </font>
      <fill>
        <patternFill>
          <fgColor theme="4"/>
          <bgColor theme="4"/>
        </patternFill>
      </fill>
      <alignment horizontal="center" vertical="center" wrapText="1" readingOrder="0"/>
    </dxf>
    <dxf>
      <font>
        <b/>
        <sz val="10"/>
        <color theme="0"/>
      </font>
      <fill>
        <patternFill>
          <fgColor theme="4"/>
          <bgColor theme="4"/>
        </patternFill>
      </fill>
      <alignment horizontal="center" vertical="center" wrapText="1" readingOrder="0"/>
    </dxf>
    <dxf>
      <numFmt numFmtId="3" formatCode="#,##0"/>
    </dxf>
    <dxf>
      <fill>
        <patternFill patternType="solid">
          <bgColor theme="6"/>
        </patternFill>
      </fill>
    </dxf>
    <dxf>
      <fill>
        <patternFill patternType="solid">
          <bgColor theme="6"/>
        </patternFill>
      </fill>
    </dxf>
    <dxf>
      <font>
        <sz val="10"/>
      </font>
    </dxf>
    <dxf>
      <font>
        <sz val="10"/>
      </font>
    </dxf>
    <dxf>
      <border>
        <bottom style="medium">
          <color theme="3"/>
        </bottom>
      </border>
    </dxf>
    <dxf>
      <border>
        <bottom style="medium">
          <color theme="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font>
        <sz val="10"/>
      </font>
    </dxf>
    <dxf>
      <font>
        <sz val="10"/>
      </font>
    </dxf>
    <dxf>
      <alignment wrapText="1" readingOrder="0"/>
    </dxf>
    <dxf>
      <alignment wrapText="1" readingOrder="0"/>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numFmt numFmtId="3" formatCode="#,##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numFmt numFmtId="3" formatCode="#,##0"/>
    </dxf>
    <dxf>
      <numFmt numFmtId="35" formatCode="_-* #,##0.00_-;\-* #,##0.00_-;_-* &quot;-&quot;??_-;_-@_-"/>
    </dxf>
    <dxf>
      <alignment horizontal="center" vertical="center" wrapText="1" readingOrder="0"/>
    </dxf>
    <dxf>
      <numFmt numFmtId="3" formatCode="#,##0"/>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C000"/>
        </patternFill>
      </fill>
    </dxf>
    <dxf>
      <fill>
        <patternFill patternType="solid">
          <bgColor rgb="FFFFC000"/>
        </patternFill>
      </fill>
    </dxf>
    <dxf>
      <fill>
        <patternFill patternType="solid">
          <bgColor rgb="FFFFC000"/>
        </patternFill>
      </fill>
    </dxf>
    <dxf>
      <alignment wrapText="1" readingOrder="0"/>
    </dxf>
    <dxf>
      <alignment vertical="center" readingOrder="0"/>
    </dxf>
    <dxf>
      <alignment horizontal="center" readingOrder="0"/>
    </dxf>
    <dxf>
      <numFmt numFmtId="3" formatCode="#,##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alignment vertical="center" readingOrder="0"/>
    </dxf>
    <dxf>
      <alignment horizontal="center" readingOrder="0"/>
    </dxf>
    <dxf>
      <numFmt numFmtId="3" formatCode="#,##0"/>
    </dxf>
    <dxf>
      <alignment wrapText="1" readingOrder="0"/>
    </dxf>
    <dxf>
      <alignment wrapText="1" readingOrder="0"/>
    </dxf>
    <dxf>
      <alignment vertical="center" readingOrder="0"/>
    </dxf>
    <dxf>
      <alignment vertical="center" readingOrder="0"/>
    </dxf>
    <dxf>
      <alignment horizontal="center" readingOrder="0"/>
    </dxf>
    <dxf>
      <alignment horizontal="center" readingOrder="0"/>
    </dxf>
    <dxf>
      <numFmt numFmtId="3" formatCode="#,##0"/>
    </dxf>
    <dxf>
      <font>
        <b/>
        <sz val="10"/>
        <color theme="0"/>
      </font>
      <fill>
        <patternFill>
          <fgColor theme="4"/>
          <bgColor theme="4"/>
        </patternFill>
      </fill>
      <alignment horizontal="center" vertical="center" wrapText="1" readingOrder="0"/>
    </dxf>
    <dxf>
      <font>
        <b/>
        <sz val="10"/>
        <color theme="0"/>
      </font>
      <fill>
        <patternFill>
          <fgColor theme="4"/>
          <bgColor theme="4"/>
        </patternFill>
      </fill>
      <alignment horizontal="center" vertical="center" wrapText="1" readingOrder="0"/>
    </dxf>
    <dxf>
      <fill>
        <patternFill patternType="solid">
          <bgColor theme="6"/>
        </patternFill>
      </fill>
    </dxf>
    <dxf>
      <fill>
        <patternFill patternType="solid">
          <bgColor theme="6"/>
        </patternFill>
      </fill>
    </dxf>
    <dxf>
      <font>
        <sz val="10"/>
      </font>
    </dxf>
    <dxf>
      <font>
        <sz val="10"/>
      </font>
    </dxf>
    <dxf>
      <border>
        <bottom style="medium">
          <color theme="3"/>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font>
        <sz val="10"/>
      </font>
    </dxf>
    <dxf>
      <alignment wrapText="1" readingOrder="0"/>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alignment vertical="center" readingOrder="0"/>
    </dxf>
    <dxf>
      <alignment horizontal="center" readingOrder="0"/>
    </dxf>
    <dxf>
      <alignment wrapText="1" readingOrder="0"/>
    </dxf>
    <dxf>
      <numFmt numFmtId="35" formatCode="_-* #,##0.00_-;\-* #,##0.00_-;_-* &quot;-&quot;??_-;_-@_-"/>
    </dxf>
    <dxf>
      <numFmt numFmtId="3" formatCode="#,##0"/>
    </dxf>
    <dxf>
      <font>
        <b/>
        <sz val="10"/>
        <color theme="0"/>
      </font>
      <fill>
        <patternFill>
          <fgColor theme="4"/>
          <bgColor theme="4"/>
        </patternFill>
      </fill>
      <alignment horizontal="center" vertical="center" wrapText="1" readingOrder="0"/>
    </dxf>
    <dxf>
      <font>
        <b/>
        <sz val="10"/>
        <color theme="0"/>
      </font>
      <fill>
        <patternFill>
          <fgColor theme="4"/>
          <bgColor theme="4"/>
        </patternFill>
      </fill>
      <alignment horizontal="center" vertical="center" wrapText="1" readingOrder="0"/>
    </dxf>
    <dxf>
      <numFmt numFmtId="3" formatCode="#,##0"/>
    </dxf>
    <dxf>
      <fill>
        <patternFill patternType="solid">
          <bgColor theme="6"/>
        </patternFill>
      </fill>
    </dxf>
    <dxf>
      <fill>
        <patternFill patternType="solid">
          <bgColor theme="6"/>
        </patternFill>
      </fill>
    </dxf>
    <dxf>
      <numFmt numFmtId="164" formatCode="_-* #,##0_-;\-* #,##0_-;_-* &quot;-&quot;??_-;_-@_-"/>
    </dxf>
    <dxf>
      <font>
        <sz val="10"/>
      </font>
    </dxf>
    <dxf>
      <font>
        <sz val="10"/>
      </font>
    </dxf>
    <dxf>
      <border>
        <bottom style="medium">
          <color theme="3"/>
        </bottom>
      </border>
    </dxf>
    <dxf>
      <border>
        <top style="medium">
          <color theme="3"/>
        </top>
        <bottom style="medium">
          <color theme="3"/>
        </bottom>
      </border>
    </dxf>
    <dxf>
      <border>
        <top style="medium">
          <color theme="3"/>
        </top>
        <bottom style="medium">
          <color theme="3"/>
        </bottom>
      </border>
    </dxf>
    <dxf>
      <font>
        <sz val="10"/>
      </font>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border>
        <left style="medium">
          <color theme="3"/>
        </left>
        <right style="medium">
          <color theme="3"/>
        </right>
        <top style="medium">
          <color theme="3"/>
        </top>
        <bottom style="medium">
          <color theme="3"/>
        </bottom>
      </border>
    </dxf>
    <dxf>
      <alignment wrapText="1" readingOrder="0"/>
    </dxf>
    <dxf>
      <alignment vertical="center" readingOrder="0"/>
    </dxf>
    <dxf>
      <alignment horizontal="center" readingOrder="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rgb="FFFFC000"/>
        </patternFill>
      </fill>
    </dxf>
    <dxf>
      <fill>
        <patternFill patternType="solid">
          <bgColor rgb="FFFFC000"/>
        </patternFill>
      </fill>
    </dxf>
    <dxf>
      <fill>
        <patternFill patternType="solid">
          <bgColor rgb="FFFFC000"/>
        </patternFill>
      </fill>
    </dxf>
    <dxf>
      <fill>
        <patternFill>
          <bgColor theme="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colors>
    <mruColors>
      <color rgb="FFF4EE00"/>
      <color rgb="FF90F0B0"/>
      <color rgb="FF2FFF8D"/>
      <color rgb="FF00EE6C"/>
      <color rgb="FF00E266"/>
      <color rgb="FF058D0B"/>
      <color rgb="FF1F1F1F"/>
      <color rgb="FF007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0.xml"/><Relationship Id="rId21" Type="http://schemas.openxmlformats.org/officeDocument/2006/relationships/pivotCacheDefinition" Target="pivotCache/pivotCacheDefinition2.xml"/><Relationship Id="rId42" Type="http://schemas.openxmlformats.org/officeDocument/2006/relationships/pivotCacheDefinition" Target="pivotCache/pivotCacheDefinition23.xml"/><Relationship Id="rId63" Type="http://schemas.openxmlformats.org/officeDocument/2006/relationships/connections" Target="connections.xml"/><Relationship Id="rId84" Type="http://schemas.openxmlformats.org/officeDocument/2006/relationships/customXml" Target="../customXml/item17.xml"/><Relationship Id="rId138" Type="http://schemas.openxmlformats.org/officeDocument/2006/relationships/customXml" Target="../customXml/item71.xml"/><Relationship Id="rId107" Type="http://schemas.openxmlformats.org/officeDocument/2006/relationships/customXml" Target="../customXml/item40.xml"/><Relationship Id="rId11" Type="http://schemas.openxmlformats.org/officeDocument/2006/relationships/worksheet" Target="worksheets/sheet11.xml"/><Relationship Id="rId32" Type="http://schemas.openxmlformats.org/officeDocument/2006/relationships/pivotCacheDefinition" Target="pivotCache/pivotCacheDefinition13.xml"/><Relationship Id="rId53" Type="http://schemas.microsoft.com/office/2007/relationships/slicerCache" Target="slicerCaches/slicerCache3.xml"/><Relationship Id="rId74" Type="http://schemas.openxmlformats.org/officeDocument/2006/relationships/customXml" Target="../customXml/item7.xml"/><Relationship Id="rId128" Type="http://schemas.openxmlformats.org/officeDocument/2006/relationships/customXml" Target="../customXml/item61.xml"/><Relationship Id="rId149" Type="http://schemas.openxmlformats.org/officeDocument/2006/relationships/customXml" Target="../customXml/item82.xml"/><Relationship Id="rId5" Type="http://schemas.openxmlformats.org/officeDocument/2006/relationships/worksheet" Target="worksheets/sheet5.xml"/><Relationship Id="rId95" Type="http://schemas.openxmlformats.org/officeDocument/2006/relationships/customXml" Target="../customXml/item28.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43" Type="http://schemas.openxmlformats.org/officeDocument/2006/relationships/pivotCacheDefinition" Target="pivotCache/pivotCacheDefinition24.xml"/><Relationship Id="rId48" Type="http://schemas.openxmlformats.org/officeDocument/2006/relationships/pivotCacheDefinition" Target="pivotCache/pivotCacheDefinition29.xml"/><Relationship Id="rId64" Type="http://schemas.openxmlformats.org/officeDocument/2006/relationships/styles" Target="styles.xml"/><Relationship Id="rId69" Type="http://schemas.openxmlformats.org/officeDocument/2006/relationships/customXml" Target="../customXml/item2.xml"/><Relationship Id="rId113" Type="http://schemas.openxmlformats.org/officeDocument/2006/relationships/customXml" Target="../customXml/item46.xml"/><Relationship Id="rId118" Type="http://schemas.openxmlformats.org/officeDocument/2006/relationships/customXml" Target="../customXml/item51.xml"/><Relationship Id="rId134" Type="http://schemas.openxmlformats.org/officeDocument/2006/relationships/customXml" Target="../customXml/item67.xml"/><Relationship Id="rId139" Type="http://schemas.openxmlformats.org/officeDocument/2006/relationships/customXml" Target="../customXml/item72.xml"/><Relationship Id="rId80" Type="http://schemas.openxmlformats.org/officeDocument/2006/relationships/customXml" Target="../customXml/item13.xml"/><Relationship Id="rId85" Type="http://schemas.openxmlformats.org/officeDocument/2006/relationships/customXml" Target="../customXml/item18.xml"/><Relationship Id="rId150" Type="http://schemas.openxmlformats.org/officeDocument/2006/relationships/customXml" Target="../customXml/item8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14.xml"/><Relationship Id="rId38" Type="http://schemas.openxmlformats.org/officeDocument/2006/relationships/pivotCacheDefinition" Target="pivotCache/pivotCacheDefinition19.xml"/><Relationship Id="rId59" Type="http://schemas.microsoft.com/office/2007/relationships/slicerCache" Target="slicerCaches/slicerCache9.xml"/><Relationship Id="rId103" Type="http://schemas.openxmlformats.org/officeDocument/2006/relationships/customXml" Target="../customXml/item36.xml"/><Relationship Id="rId108" Type="http://schemas.openxmlformats.org/officeDocument/2006/relationships/customXml" Target="../customXml/item41.xml"/><Relationship Id="rId124" Type="http://schemas.openxmlformats.org/officeDocument/2006/relationships/customXml" Target="../customXml/item57.xml"/><Relationship Id="rId129" Type="http://schemas.openxmlformats.org/officeDocument/2006/relationships/customXml" Target="../customXml/item62.xml"/><Relationship Id="rId54" Type="http://schemas.microsoft.com/office/2007/relationships/slicerCache" Target="slicerCaches/slicerCache4.xml"/><Relationship Id="rId70" Type="http://schemas.openxmlformats.org/officeDocument/2006/relationships/customXml" Target="../customXml/item3.xml"/><Relationship Id="rId75" Type="http://schemas.openxmlformats.org/officeDocument/2006/relationships/customXml" Target="../customXml/item8.xml"/><Relationship Id="rId91" Type="http://schemas.openxmlformats.org/officeDocument/2006/relationships/customXml" Target="../customXml/item24.xml"/><Relationship Id="rId96" Type="http://schemas.openxmlformats.org/officeDocument/2006/relationships/customXml" Target="../customXml/item29.xml"/><Relationship Id="rId140" Type="http://schemas.openxmlformats.org/officeDocument/2006/relationships/customXml" Target="../customXml/item73.xml"/><Relationship Id="rId145" Type="http://schemas.openxmlformats.org/officeDocument/2006/relationships/customXml" Target="../customXml/item7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49" Type="http://schemas.openxmlformats.org/officeDocument/2006/relationships/pivotCacheDefinition" Target="pivotCache/pivotCacheDefinition30.xml"/><Relationship Id="rId114" Type="http://schemas.openxmlformats.org/officeDocument/2006/relationships/customXml" Target="../customXml/item47.xml"/><Relationship Id="rId119" Type="http://schemas.openxmlformats.org/officeDocument/2006/relationships/customXml" Target="../customXml/item52.xml"/><Relationship Id="rId44" Type="http://schemas.openxmlformats.org/officeDocument/2006/relationships/pivotCacheDefinition" Target="pivotCache/pivotCacheDefinition25.xml"/><Relationship Id="rId60" Type="http://schemas.microsoft.com/office/2007/relationships/slicerCache" Target="slicerCaches/slicerCache10.xml"/><Relationship Id="rId65" Type="http://schemas.openxmlformats.org/officeDocument/2006/relationships/sharedStrings" Target="sharedStrings.xml"/><Relationship Id="rId81" Type="http://schemas.openxmlformats.org/officeDocument/2006/relationships/customXml" Target="../customXml/item14.xml"/><Relationship Id="rId86" Type="http://schemas.openxmlformats.org/officeDocument/2006/relationships/customXml" Target="../customXml/item19.xml"/><Relationship Id="rId130" Type="http://schemas.openxmlformats.org/officeDocument/2006/relationships/customXml" Target="../customXml/item63.xml"/><Relationship Id="rId135" Type="http://schemas.openxmlformats.org/officeDocument/2006/relationships/customXml" Target="../customXml/item68.xml"/><Relationship Id="rId151" Type="http://schemas.openxmlformats.org/officeDocument/2006/relationships/customXml" Target="../customXml/item84.xml"/><Relationship Id="rId13" Type="http://schemas.openxmlformats.org/officeDocument/2006/relationships/worksheet" Target="worksheets/sheet13.xml"/><Relationship Id="rId18" Type="http://schemas.openxmlformats.org/officeDocument/2006/relationships/externalLink" Target="externalLinks/externalLink1.xml"/><Relationship Id="rId39" Type="http://schemas.openxmlformats.org/officeDocument/2006/relationships/pivotCacheDefinition" Target="pivotCache/pivotCacheDefinition20.xml"/><Relationship Id="rId109" Type="http://schemas.openxmlformats.org/officeDocument/2006/relationships/customXml" Target="../customXml/item42.xml"/><Relationship Id="rId34" Type="http://schemas.openxmlformats.org/officeDocument/2006/relationships/pivotCacheDefinition" Target="pivotCache/pivotCacheDefinition15.xml"/><Relationship Id="rId50" Type="http://schemas.openxmlformats.org/officeDocument/2006/relationships/pivotCacheDefinition" Target="pivotCache/pivotCacheDefinition31.xml"/><Relationship Id="rId55" Type="http://schemas.microsoft.com/office/2007/relationships/slicerCache" Target="slicerCaches/slicerCache5.xml"/><Relationship Id="rId76" Type="http://schemas.openxmlformats.org/officeDocument/2006/relationships/customXml" Target="../customXml/item9.xml"/><Relationship Id="rId97" Type="http://schemas.openxmlformats.org/officeDocument/2006/relationships/customXml" Target="../customXml/item30.xml"/><Relationship Id="rId104" Type="http://schemas.openxmlformats.org/officeDocument/2006/relationships/customXml" Target="../customXml/item37.xml"/><Relationship Id="rId120" Type="http://schemas.openxmlformats.org/officeDocument/2006/relationships/customXml" Target="../customXml/item53.xml"/><Relationship Id="rId125" Type="http://schemas.openxmlformats.org/officeDocument/2006/relationships/customXml" Target="../customXml/item58.xml"/><Relationship Id="rId141" Type="http://schemas.openxmlformats.org/officeDocument/2006/relationships/customXml" Target="../customXml/item74.xml"/><Relationship Id="rId146" Type="http://schemas.openxmlformats.org/officeDocument/2006/relationships/customXml" Target="../customXml/item79.xml"/><Relationship Id="rId7" Type="http://schemas.openxmlformats.org/officeDocument/2006/relationships/worksheet" Target="worksheets/sheet7.xml"/><Relationship Id="rId71" Type="http://schemas.openxmlformats.org/officeDocument/2006/relationships/customXml" Target="../customXml/item4.xml"/><Relationship Id="rId92" Type="http://schemas.openxmlformats.org/officeDocument/2006/relationships/customXml" Target="../customXml/item25.xml"/><Relationship Id="rId2" Type="http://schemas.openxmlformats.org/officeDocument/2006/relationships/worksheet" Target="worksheets/sheet2.xml"/><Relationship Id="rId29" Type="http://schemas.openxmlformats.org/officeDocument/2006/relationships/pivotCacheDefinition" Target="pivotCache/pivotCacheDefinition10.xml"/><Relationship Id="rId24" Type="http://schemas.openxmlformats.org/officeDocument/2006/relationships/pivotCacheDefinition" Target="pivotCache/pivotCacheDefinition5.xml"/><Relationship Id="rId40" Type="http://schemas.openxmlformats.org/officeDocument/2006/relationships/pivotCacheDefinition" Target="pivotCache/pivotCacheDefinition21.xml"/><Relationship Id="rId45" Type="http://schemas.openxmlformats.org/officeDocument/2006/relationships/pivotCacheDefinition" Target="pivotCache/pivotCacheDefinition26.xml"/><Relationship Id="rId66" Type="http://schemas.openxmlformats.org/officeDocument/2006/relationships/powerPivotData" Target="model/item.data"/><Relationship Id="rId87" Type="http://schemas.openxmlformats.org/officeDocument/2006/relationships/customXml" Target="../customXml/item20.xml"/><Relationship Id="rId110" Type="http://schemas.openxmlformats.org/officeDocument/2006/relationships/customXml" Target="../customXml/item43.xml"/><Relationship Id="rId115" Type="http://schemas.openxmlformats.org/officeDocument/2006/relationships/customXml" Target="../customXml/item48.xml"/><Relationship Id="rId131" Type="http://schemas.openxmlformats.org/officeDocument/2006/relationships/customXml" Target="../customXml/item64.xml"/><Relationship Id="rId136" Type="http://schemas.openxmlformats.org/officeDocument/2006/relationships/customXml" Target="../customXml/item69.xml"/><Relationship Id="rId61" Type="http://schemas.microsoft.com/office/2007/relationships/slicerCache" Target="slicerCaches/slicerCache11.xml"/><Relationship Id="rId82" Type="http://schemas.openxmlformats.org/officeDocument/2006/relationships/customXml" Target="../customXml/item15.xml"/><Relationship Id="rId19" Type="http://schemas.openxmlformats.org/officeDocument/2006/relationships/externalLink" Target="externalLinks/externalLink2.xml"/><Relationship Id="rId14" Type="http://schemas.openxmlformats.org/officeDocument/2006/relationships/worksheet" Target="worksheets/sheet14.xml"/><Relationship Id="rId30" Type="http://schemas.openxmlformats.org/officeDocument/2006/relationships/pivotCacheDefinition" Target="pivotCache/pivotCacheDefinition11.xml"/><Relationship Id="rId35" Type="http://schemas.openxmlformats.org/officeDocument/2006/relationships/pivotCacheDefinition" Target="pivotCache/pivotCacheDefinition16.xml"/><Relationship Id="rId56" Type="http://schemas.microsoft.com/office/2007/relationships/slicerCache" Target="slicerCaches/slicerCache6.xml"/><Relationship Id="rId77" Type="http://schemas.openxmlformats.org/officeDocument/2006/relationships/customXml" Target="../customXml/item10.xml"/><Relationship Id="rId100" Type="http://schemas.openxmlformats.org/officeDocument/2006/relationships/customXml" Target="../customXml/item33.xml"/><Relationship Id="rId105" Type="http://schemas.openxmlformats.org/officeDocument/2006/relationships/customXml" Target="../customXml/item38.xml"/><Relationship Id="rId126" Type="http://schemas.openxmlformats.org/officeDocument/2006/relationships/customXml" Target="../customXml/item59.xml"/><Relationship Id="rId147" Type="http://schemas.openxmlformats.org/officeDocument/2006/relationships/customXml" Target="../customXml/item80.xml"/><Relationship Id="rId8" Type="http://schemas.openxmlformats.org/officeDocument/2006/relationships/worksheet" Target="worksheets/sheet8.xml"/><Relationship Id="rId51" Type="http://schemas.microsoft.com/office/2007/relationships/slicerCache" Target="slicerCaches/slicerCache1.xml"/><Relationship Id="rId72" Type="http://schemas.openxmlformats.org/officeDocument/2006/relationships/customXml" Target="../customXml/item5.xml"/><Relationship Id="rId93" Type="http://schemas.openxmlformats.org/officeDocument/2006/relationships/customXml" Target="../customXml/item26.xml"/><Relationship Id="rId98" Type="http://schemas.openxmlformats.org/officeDocument/2006/relationships/customXml" Target="../customXml/item31.xml"/><Relationship Id="rId121" Type="http://schemas.openxmlformats.org/officeDocument/2006/relationships/customXml" Target="../customXml/item54.xml"/><Relationship Id="rId142" Type="http://schemas.openxmlformats.org/officeDocument/2006/relationships/customXml" Target="../customXml/item75.xml"/><Relationship Id="rId3" Type="http://schemas.openxmlformats.org/officeDocument/2006/relationships/worksheet" Target="worksheets/sheet3.xml"/><Relationship Id="rId25" Type="http://schemas.openxmlformats.org/officeDocument/2006/relationships/pivotCacheDefinition" Target="pivotCache/pivotCacheDefinition6.xml"/><Relationship Id="rId46" Type="http://schemas.openxmlformats.org/officeDocument/2006/relationships/pivotCacheDefinition" Target="pivotCache/pivotCacheDefinition27.xml"/><Relationship Id="rId67" Type="http://schemas.openxmlformats.org/officeDocument/2006/relationships/calcChain" Target="calcChain.xml"/><Relationship Id="rId116" Type="http://schemas.openxmlformats.org/officeDocument/2006/relationships/customXml" Target="../customXml/item49.xml"/><Relationship Id="rId137" Type="http://schemas.openxmlformats.org/officeDocument/2006/relationships/customXml" Target="../customXml/item70.xml"/><Relationship Id="rId20" Type="http://schemas.openxmlformats.org/officeDocument/2006/relationships/pivotCacheDefinition" Target="pivotCache/pivotCacheDefinition1.xml"/><Relationship Id="rId41" Type="http://schemas.openxmlformats.org/officeDocument/2006/relationships/pivotCacheDefinition" Target="pivotCache/pivotCacheDefinition22.xml"/><Relationship Id="rId62" Type="http://schemas.openxmlformats.org/officeDocument/2006/relationships/theme" Target="theme/theme1.xml"/><Relationship Id="rId83" Type="http://schemas.openxmlformats.org/officeDocument/2006/relationships/customXml" Target="../customXml/item16.xml"/><Relationship Id="rId88" Type="http://schemas.openxmlformats.org/officeDocument/2006/relationships/customXml" Target="../customXml/item21.xml"/><Relationship Id="rId111" Type="http://schemas.openxmlformats.org/officeDocument/2006/relationships/customXml" Target="../customXml/item44.xml"/><Relationship Id="rId132" Type="http://schemas.openxmlformats.org/officeDocument/2006/relationships/customXml" Target="../customXml/item65.xml"/><Relationship Id="rId15" Type="http://schemas.openxmlformats.org/officeDocument/2006/relationships/worksheet" Target="worksheets/sheet15.xml"/><Relationship Id="rId36" Type="http://schemas.openxmlformats.org/officeDocument/2006/relationships/pivotCacheDefinition" Target="pivotCache/pivotCacheDefinition17.xml"/><Relationship Id="rId57" Type="http://schemas.microsoft.com/office/2007/relationships/slicerCache" Target="slicerCaches/slicerCache7.xml"/><Relationship Id="rId106" Type="http://schemas.openxmlformats.org/officeDocument/2006/relationships/customXml" Target="../customXml/item39.xml"/><Relationship Id="rId127" Type="http://schemas.openxmlformats.org/officeDocument/2006/relationships/customXml" Target="../customXml/item60.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52" Type="http://schemas.microsoft.com/office/2007/relationships/slicerCache" Target="slicerCaches/slicerCache2.xml"/><Relationship Id="rId73" Type="http://schemas.openxmlformats.org/officeDocument/2006/relationships/customXml" Target="../customXml/item6.xml"/><Relationship Id="rId78" Type="http://schemas.openxmlformats.org/officeDocument/2006/relationships/customXml" Target="../customXml/item11.xml"/><Relationship Id="rId94" Type="http://schemas.openxmlformats.org/officeDocument/2006/relationships/customXml" Target="../customXml/item27.xml"/><Relationship Id="rId99" Type="http://schemas.openxmlformats.org/officeDocument/2006/relationships/customXml" Target="../customXml/item32.xml"/><Relationship Id="rId101" Type="http://schemas.openxmlformats.org/officeDocument/2006/relationships/customXml" Target="../customXml/item34.xml"/><Relationship Id="rId122" Type="http://schemas.openxmlformats.org/officeDocument/2006/relationships/customXml" Target="../customXml/item55.xml"/><Relationship Id="rId143" Type="http://schemas.openxmlformats.org/officeDocument/2006/relationships/customXml" Target="../customXml/item76.xml"/><Relationship Id="rId148" Type="http://schemas.openxmlformats.org/officeDocument/2006/relationships/customXml" Target="../customXml/item8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7.xml"/><Relationship Id="rId47" Type="http://schemas.openxmlformats.org/officeDocument/2006/relationships/pivotCacheDefinition" Target="pivotCache/pivotCacheDefinition28.xml"/><Relationship Id="rId68" Type="http://schemas.openxmlformats.org/officeDocument/2006/relationships/customXml" Target="../customXml/item1.xml"/><Relationship Id="rId89" Type="http://schemas.openxmlformats.org/officeDocument/2006/relationships/customXml" Target="../customXml/item22.xml"/><Relationship Id="rId112" Type="http://schemas.openxmlformats.org/officeDocument/2006/relationships/customXml" Target="../customXml/item45.xml"/><Relationship Id="rId133" Type="http://schemas.openxmlformats.org/officeDocument/2006/relationships/customXml" Target="../customXml/item66.xml"/><Relationship Id="rId16" Type="http://schemas.openxmlformats.org/officeDocument/2006/relationships/worksheet" Target="worksheets/sheet16.xml"/><Relationship Id="rId37" Type="http://schemas.openxmlformats.org/officeDocument/2006/relationships/pivotCacheDefinition" Target="pivotCache/pivotCacheDefinition18.xml"/><Relationship Id="rId58" Type="http://schemas.microsoft.com/office/2007/relationships/slicerCache" Target="slicerCaches/slicerCache8.xml"/><Relationship Id="rId79" Type="http://schemas.openxmlformats.org/officeDocument/2006/relationships/customXml" Target="../customXml/item12.xml"/><Relationship Id="rId102" Type="http://schemas.openxmlformats.org/officeDocument/2006/relationships/customXml" Target="../customXml/item35.xml"/><Relationship Id="rId123" Type="http://schemas.openxmlformats.org/officeDocument/2006/relationships/customXml" Target="../customXml/item56.xml"/><Relationship Id="rId144" Type="http://schemas.openxmlformats.org/officeDocument/2006/relationships/customXml" Target="../customXml/item77.xml"/><Relationship Id="rId90"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Trade Item Weekly Planned vs Actual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3"/>
          <c:order val="0"/>
          <c:tx>
            <c:strRef>
              <c:f>'Weekly Hrs Summary'!$M$23</c:f>
              <c:strCache>
                <c:ptCount val="1"/>
                <c:pt idx="0">
                  <c:v>Planned Hrs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'Weekly Hrs Summary'!$A$24:$A$45</c:f>
              <c:strCache>
                <c:ptCount val="22"/>
                <c:pt idx="0">
                  <c:v>Anti-Fungal &amp; Carbonation</c:v>
                </c:pt>
                <c:pt idx="1">
                  <c:v>Ceramic</c:v>
                </c:pt>
                <c:pt idx="2">
                  <c:v>Concrete</c:v>
                </c:pt>
                <c:pt idx="3">
                  <c:v>Conveying System</c:v>
                </c:pt>
                <c:pt idx="4">
                  <c:v>Doors</c:v>
                </c:pt>
                <c:pt idx="5">
                  <c:v>Electrical</c:v>
                </c:pt>
                <c:pt idx="6">
                  <c:v>Epoxy &amp; Traffic Coating</c:v>
                </c:pt>
                <c:pt idx="7">
                  <c:v>False Ceiling</c:v>
                </c:pt>
                <c:pt idx="8">
                  <c:v>Fire Fighting</c:v>
                </c:pt>
                <c:pt idx="9">
                  <c:v>Glazing</c:v>
                </c:pt>
                <c:pt idx="10">
                  <c:v>HVAC</c:v>
                </c:pt>
                <c:pt idx="11">
                  <c:v>LPG System</c:v>
                </c:pt>
                <c:pt idx="12">
                  <c:v>Masonry</c:v>
                </c:pt>
                <c:pt idx="13">
                  <c:v>Natural Stone</c:v>
                </c:pt>
                <c:pt idx="14">
                  <c:v>Others Finishes</c:v>
                </c:pt>
                <c:pt idx="15">
                  <c:v>Paint</c:v>
                </c:pt>
                <c:pt idx="16">
                  <c:v>Plaster</c:v>
                </c:pt>
                <c:pt idx="17">
                  <c:v>Plumbing</c:v>
                </c:pt>
                <c:pt idx="18">
                  <c:v>Porcelain</c:v>
                </c:pt>
                <c:pt idx="19">
                  <c:v>Prelims</c:v>
                </c:pt>
                <c:pt idx="20">
                  <c:v>Site Works</c:v>
                </c:pt>
                <c:pt idx="21">
                  <c:v>Terrazo Tiles</c:v>
                </c:pt>
              </c:strCache>
            </c:strRef>
          </c:cat>
          <c:val>
            <c:numRef>
              <c:f>'Weekly Hrs Summary'!$M$24:$M$45</c:f>
              <c:numCache>
                <c:formatCode>0%</c:formatCode>
                <c:ptCount val="22"/>
                <c:pt idx="0">
                  <c:v>0</c:v>
                </c:pt>
                <c:pt idx="1">
                  <c:v>0</c:v>
                </c:pt>
                <c:pt idx="2">
                  <c:v>0.49583507533380256</c:v>
                </c:pt>
                <c:pt idx="3">
                  <c:v>0</c:v>
                </c:pt>
                <c:pt idx="4">
                  <c:v>0</c:v>
                </c:pt>
                <c:pt idx="5">
                  <c:v>1.0069094823096419E-3</c:v>
                </c:pt>
                <c:pt idx="6">
                  <c:v>0</c:v>
                </c:pt>
                <c:pt idx="7">
                  <c:v>0</c:v>
                </c:pt>
                <c:pt idx="8">
                  <c:v>0</c:v>
                </c:pt>
                <c:pt idx="9">
                  <c:v>0</c:v>
                </c:pt>
                <c:pt idx="10">
                  <c:v>0</c:v>
                </c:pt>
                <c:pt idx="11">
                  <c:v>0</c:v>
                </c:pt>
                <c:pt idx="12">
                  <c:v>1.6866400355082113E-3</c:v>
                </c:pt>
                <c:pt idx="13">
                  <c:v>0</c:v>
                </c:pt>
                <c:pt idx="14">
                  <c:v>0</c:v>
                </c:pt>
                <c:pt idx="15">
                  <c:v>0</c:v>
                </c:pt>
                <c:pt idx="16">
                  <c:v>0</c:v>
                </c:pt>
                <c:pt idx="17">
                  <c:v>1.8745313671582105E-2</c:v>
                </c:pt>
                <c:pt idx="18">
                  <c:v>0</c:v>
                </c:pt>
                <c:pt idx="19">
                  <c:v>0.26324469416073337</c:v>
                </c:pt>
              </c:numCache>
            </c:numRef>
          </c:val>
          <c:extLst xmlns:c16r2="http://schemas.microsoft.com/office/drawing/2015/06/chart">
            <c:ext xmlns:c16="http://schemas.microsoft.com/office/drawing/2014/chart" uri="{C3380CC4-5D6E-409C-BE32-E72D297353CC}">
              <c16:uniqueId val="{00000000-48FA-4A83-A213-96A9923159F7}"/>
            </c:ext>
          </c:extLst>
        </c:ser>
        <c:ser>
          <c:idx val="0"/>
          <c:order val="1"/>
          <c:tx>
            <c:strRef>
              <c:f>'Weekly Hrs Summary'!$F$23</c:f>
              <c:strCache>
                <c:ptCount val="1"/>
                <c:pt idx="0">
                  <c:v>Actual Hrs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'Weekly Hrs Summary'!$A$24:$A$45</c:f>
              <c:strCache>
                <c:ptCount val="22"/>
                <c:pt idx="0">
                  <c:v>Anti-Fungal &amp; Carbonation</c:v>
                </c:pt>
                <c:pt idx="1">
                  <c:v>Ceramic</c:v>
                </c:pt>
                <c:pt idx="2">
                  <c:v>Concrete</c:v>
                </c:pt>
                <c:pt idx="3">
                  <c:v>Conveying System</c:v>
                </c:pt>
                <c:pt idx="4">
                  <c:v>Doors</c:v>
                </c:pt>
                <c:pt idx="5">
                  <c:v>Electrical</c:v>
                </c:pt>
                <c:pt idx="6">
                  <c:v>Epoxy &amp; Traffic Coating</c:v>
                </c:pt>
                <c:pt idx="7">
                  <c:v>False Ceiling</c:v>
                </c:pt>
                <c:pt idx="8">
                  <c:v>Fire Fighting</c:v>
                </c:pt>
                <c:pt idx="9">
                  <c:v>Glazing</c:v>
                </c:pt>
                <c:pt idx="10">
                  <c:v>HVAC</c:v>
                </c:pt>
                <c:pt idx="11">
                  <c:v>LPG System</c:v>
                </c:pt>
                <c:pt idx="12">
                  <c:v>Masonry</c:v>
                </c:pt>
                <c:pt idx="13">
                  <c:v>Natural Stone</c:v>
                </c:pt>
                <c:pt idx="14">
                  <c:v>Others Finishes</c:v>
                </c:pt>
                <c:pt idx="15">
                  <c:v>Paint</c:v>
                </c:pt>
                <c:pt idx="16">
                  <c:v>Plaster</c:v>
                </c:pt>
                <c:pt idx="17">
                  <c:v>Plumbing</c:v>
                </c:pt>
                <c:pt idx="18">
                  <c:v>Porcelain</c:v>
                </c:pt>
                <c:pt idx="19">
                  <c:v>Prelims</c:v>
                </c:pt>
                <c:pt idx="20">
                  <c:v>Site Works</c:v>
                </c:pt>
                <c:pt idx="21">
                  <c:v>Terrazo Tiles</c:v>
                </c:pt>
              </c:strCache>
            </c:strRef>
          </c:cat>
          <c:val>
            <c:numRef>
              <c:f>'Weekly Hrs Summary'!$F$24:$F$45</c:f>
              <c:numCache>
                <c:formatCode>0.00%</c:formatCode>
                <c:ptCount val="22"/>
                <c:pt idx="0">
                  <c:v>0.25201281951066989</c:v>
                </c:pt>
                <c:pt idx="1">
                  <c:v>0</c:v>
                </c:pt>
                <c:pt idx="2">
                  <c:v>0.31438566038135257</c:v>
                </c:pt>
                <c:pt idx="3">
                  <c:v>0</c:v>
                </c:pt>
                <c:pt idx="4">
                  <c:v>5.8503162333099087E-2</c:v>
                </c:pt>
                <c:pt idx="5">
                  <c:v>7.465018575743898E-2</c:v>
                </c:pt>
                <c:pt idx="6">
                  <c:v>5.3908355795148251E-3</c:v>
                </c:pt>
                <c:pt idx="7">
                  <c:v>3.3770744886144348E-4</c:v>
                </c:pt>
                <c:pt idx="8">
                  <c:v>7.2838223837964164E-2</c:v>
                </c:pt>
                <c:pt idx="9">
                  <c:v>0</c:v>
                </c:pt>
                <c:pt idx="10">
                  <c:v>8.2695531744296238E-2</c:v>
                </c:pt>
                <c:pt idx="11">
                  <c:v>0</c:v>
                </c:pt>
                <c:pt idx="12">
                  <c:v>7.8206835330670216E-2</c:v>
                </c:pt>
                <c:pt idx="13">
                  <c:v>0</c:v>
                </c:pt>
                <c:pt idx="14">
                  <c:v>3.5274325717696856E-4</c:v>
                </c:pt>
                <c:pt idx="15">
                  <c:v>0.10900174023097611</c:v>
                </c:pt>
                <c:pt idx="16">
                  <c:v>0.13937151771785158</c:v>
                </c:pt>
                <c:pt idx="17">
                  <c:v>5.2736815796050988E-2</c:v>
                </c:pt>
                <c:pt idx="18">
                  <c:v>7.1907957813998084E-3</c:v>
                </c:pt>
                <c:pt idx="19">
                  <c:v>0.7645914396887159</c:v>
                </c:pt>
                <c:pt idx="20">
                  <c:v>0.64988272867907582</c:v>
                </c:pt>
                <c:pt idx="21">
                  <c:v>0</c:v>
                </c:pt>
              </c:numCache>
            </c:numRef>
          </c:val>
          <c:extLst xmlns:c16r2="http://schemas.microsoft.com/office/drawing/2015/06/chart">
            <c:ext xmlns:c16="http://schemas.microsoft.com/office/drawing/2014/chart" uri="{C3380CC4-5D6E-409C-BE32-E72D297353CC}">
              <c16:uniqueId val="{00000001-48FA-4A83-A213-96A9923159F7}"/>
            </c:ext>
          </c:extLst>
        </c:ser>
        <c:dLbls>
          <c:showLegendKey val="0"/>
          <c:showVal val="0"/>
          <c:showCatName val="0"/>
          <c:showSerName val="0"/>
          <c:showPercent val="0"/>
          <c:showBubbleSize val="0"/>
        </c:dLbls>
        <c:gapWidth val="100"/>
        <c:overlap val="-24"/>
        <c:axId val="434416096"/>
        <c:axId val="434428608"/>
      </c:barChart>
      <c:catAx>
        <c:axId val="434416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28608"/>
        <c:crosses val="autoZero"/>
        <c:auto val="1"/>
        <c:lblAlgn val="ctr"/>
        <c:lblOffset val="100"/>
        <c:noMultiLvlLbl val="0"/>
      </c:catAx>
      <c:valAx>
        <c:axId val="434428608"/>
        <c:scaling>
          <c:orientation val="minMax"/>
          <c:max val="1.2"/>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1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BOQ Item Weekly Planned vs Actual %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3"/>
          <c:order val="0"/>
          <c:tx>
            <c:strRef>
              <c:f>'Weekly Hrs Summary'!$M$4</c:f>
              <c:strCache>
                <c:ptCount val="1"/>
                <c:pt idx="0">
                  <c:v>Planned Hrs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'Weekly Hrs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'Weekly Hrs Summary'!$M$5:$M$19</c:f>
              <c:numCache>
                <c:formatCode>0.00%</c:formatCode>
                <c:ptCount val="15"/>
                <c:pt idx="0">
                  <c:v>1</c:v>
                </c:pt>
                <c:pt idx="1">
                  <c:v>1</c:v>
                </c:pt>
                <c:pt idx="2">
                  <c:v>0.49583507533380256</c:v>
                </c:pt>
                <c:pt idx="3">
                  <c:v>1.6866400355082113E-3</c:v>
                </c:pt>
                <c:pt idx="4">
                  <c:v>0</c:v>
                </c:pt>
                <c:pt idx="5">
                  <c:v>0</c:v>
                </c:pt>
                <c:pt idx="6">
                  <c:v>0</c:v>
                </c:pt>
                <c:pt idx="7">
                  <c:v>0</c:v>
                </c:pt>
                <c:pt idx="8">
                  <c:v>0</c:v>
                </c:pt>
                <c:pt idx="9">
                  <c:v>1.8745313671582105E-2</c:v>
                </c:pt>
                <c:pt idx="10">
                  <c:v>0</c:v>
                </c:pt>
                <c:pt idx="11">
                  <c:v>0</c:v>
                </c:pt>
                <c:pt idx="12">
                  <c:v>0</c:v>
                </c:pt>
                <c:pt idx="13">
                  <c:v>0</c:v>
                </c:pt>
                <c:pt idx="14">
                  <c:v>9.8986244325357554E-4</c:v>
                </c:pt>
              </c:numCache>
            </c:numRef>
          </c:val>
          <c:extLst xmlns:c16r2="http://schemas.microsoft.com/office/drawing/2015/06/chart">
            <c:ext xmlns:c16="http://schemas.microsoft.com/office/drawing/2014/chart" uri="{C3380CC4-5D6E-409C-BE32-E72D297353CC}">
              <c16:uniqueId val="{00000000-AE96-4749-B49F-5B3F0313F05D}"/>
            </c:ext>
          </c:extLst>
        </c:ser>
        <c:ser>
          <c:idx val="0"/>
          <c:order val="1"/>
          <c:tx>
            <c:strRef>
              <c:f>'Weekly Hrs Summary'!$F$4</c:f>
              <c:strCache>
                <c:ptCount val="1"/>
                <c:pt idx="0">
                  <c:v>Actual Hrs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'Weekly Hrs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'Weekly Hrs Summary'!$F$5:$F$19</c:f>
              <c:numCache>
                <c:formatCode>0.00%</c:formatCode>
                <c:ptCount val="15"/>
                <c:pt idx="0">
                  <c:v>0.7645914396887159</c:v>
                </c:pt>
                <c:pt idx="1">
                  <c:v>0.64988272867907582</c:v>
                </c:pt>
                <c:pt idx="2">
                  <c:v>0.31438566038135257</c:v>
                </c:pt>
                <c:pt idx="3">
                  <c:v>7.8206835330670216E-2</c:v>
                </c:pt>
                <c:pt idx="4">
                  <c:v>2.0328381548084442E-3</c:v>
                </c:pt>
                <c:pt idx="5">
                  <c:v>0</c:v>
                </c:pt>
                <c:pt idx="6">
                  <c:v>0</c:v>
                </c:pt>
                <c:pt idx="7">
                  <c:v>2.7355623100303952E-2</c:v>
                </c:pt>
                <c:pt idx="8">
                  <c:v>8.8062262788046811E-2</c:v>
                </c:pt>
                <c:pt idx="9">
                  <c:v>5.2736815796050988E-2</c:v>
                </c:pt>
                <c:pt idx="10">
                  <c:v>7.2838223837964164E-2</c:v>
                </c:pt>
                <c:pt idx="11">
                  <c:v>8.2383269188875174E-2</c:v>
                </c:pt>
                <c:pt idx="12">
                  <c:v>0</c:v>
                </c:pt>
                <c:pt idx="13">
                  <c:v>0</c:v>
                </c:pt>
                <c:pt idx="14">
                  <c:v>7.3386353551558176E-2</c:v>
                </c:pt>
              </c:numCache>
            </c:numRef>
          </c:val>
          <c:extLst xmlns:c16r2="http://schemas.microsoft.com/office/drawing/2015/06/chart">
            <c:ext xmlns:c16="http://schemas.microsoft.com/office/drawing/2014/chart" uri="{C3380CC4-5D6E-409C-BE32-E72D297353CC}">
              <c16:uniqueId val="{00000001-AE96-4749-B49F-5B3F0313F05D}"/>
            </c:ext>
          </c:extLst>
        </c:ser>
        <c:dLbls>
          <c:showLegendKey val="0"/>
          <c:showVal val="0"/>
          <c:showCatName val="0"/>
          <c:showSerName val="0"/>
          <c:showPercent val="0"/>
          <c:showBubbleSize val="0"/>
        </c:dLbls>
        <c:gapWidth val="100"/>
        <c:overlap val="-24"/>
        <c:axId val="434424800"/>
        <c:axId val="434432416"/>
      </c:barChart>
      <c:catAx>
        <c:axId val="434424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32416"/>
        <c:crosses val="autoZero"/>
        <c:auto val="1"/>
        <c:lblAlgn val="ctr"/>
        <c:lblOffset val="100"/>
        <c:noMultiLvlLbl val="0"/>
      </c:catAx>
      <c:valAx>
        <c:axId val="434432416"/>
        <c:scaling>
          <c:orientation val="minMax"/>
          <c:max val="1.2"/>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24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Trade Item Weekly Planned vs Actual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3"/>
          <c:order val="0"/>
          <c:tx>
            <c:strRef>
              <c:f>'Weekly Cost Summary'!$M$23</c:f>
              <c:strCache>
                <c:ptCount val="1"/>
                <c:pt idx="0">
                  <c:v>Planned Cost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'Weekly Cost Summary'!$A$24:$A$45</c:f>
              <c:strCache>
                <c:ptCount val="22"/>
                <c:pt idx="0">
                  <c:v>Anti-Fungal &amp; Carbonation</c:v>
                </c:pt>
                <c:pt idx="1">
                  <c:v>Ceramic</c:v>
                </c:pt>
                <c:pt idx="2">
                  <c:v>Concrete</c:v>
                </c:pt>
                <c:pt idx="3">
                  <c:v>Conveying System</c:v>
                </c:pt>
                <c:pt idx="4">
                  <c:v>Doors</c:v>
                </c:pt>
                <c:pt idx="5">
                  <c:v>Electrical</c:v>
                </c:pt>
                <c:pt idx="6">
                  <c:v>Epoxy &amp; Traffic Coating</c:v>
                </c:pt>
                <c:pt idx="7">
                  <c:v>False Ceiling</c:v>
                </c:pt>
                <c:pt idx="8">
                  <c:v>Fire Fighting</c:v>
                </c:pt>
                <c:pt idx="9">
                  <c:v>Glazing</c:v>
                </c:pt>
                <c:pt idx="10">
                  <c:v>HVAC</c:v>
                </c:pt>
                <c:pt idx="11">
                  <c:v>LPG System</c:v>
                </c:pt>
                <c:pt idx="12">
                  <c:v>Masonry</c:v>
                </c:pt>
                <c:pt idx="13">
                  <c:v>Natural Stone</c:v>
                </c:pt>
                <c:pt idx="14">
                  <c:v>Others Finishes</c:v>
                </c:pt>
                <c:pt idx="15">
                  <c:v>Paint</c:v>
                </c:pt>
                <c:pt idx="16">
                  <c:v>Plaster</c:v>
                </c:pt>
                <c:pt idx="17">
                  <c:v>Plumbing</c:v>
                </c:pt>
                <c:pt idx="18">
                  <c:v>Porcelain</c:v>
                </c:pt>
                <c:pt idx="19">
                  <c:v>Prelims</c:v>
                </c:pt>
                <c:pt idx="20">
                  <c:v>Site Works</c:v>
                </c:pt>
                <c:pt idx="21">
                  <c:v>Terrazo Tiles</c:v>
                </c:pt>
              </c:strCache>
            </c:strRef>
          </c:cat>
          <c:val>
            <c:numRef>
              <c:f>'Weekly Cost Summary'!$M$24:$M$45</c:f>
              <c:numCache>
                <c:formatCode>0%</c:formatCode>
                <c:ptCount val="22"/>
                <c:pt idx="0">
                  <c:v>0</c:v>
                </c:pt>
                <c:pt idx="1">
                  <c:v>0</c:v>
                </c:pt>
                <c:pt idx="2">
                  <c:v>0.49727457735252234</c:v>
                </c:pt>
                <c:pt idx="3">
                  <c:v>0</c:v>
                </c:pt>
                <c:pt idx="4">
                  <c:v>0</c:v>
                </c:pt>
                <c:pt idx="5">
                  <c:v>1.1877037202416673E-3</c:v>
                </c:pt>
                <c:pt idx="6">
                  <c:v>0</c:v>
                </c:pt>
                <c:pt idx="7">
                  <c:v>0</c:v>
                </c:pt>
                <c:pt idx="8">
                  <c:v>0</c:v>
                </c:pt>
                <c:pt idx="9">
                  <c:v>0</c:v>
                </c:pt>
                <c:pt idx="10">
                  <c:v>0</c:v>
                </c:pt>
                <c:pt idx="11">
                  <c:v>0</c:v>
                </c:pt>
                <c:pt idx="12">
                  <c:v>1.7903704856167917E-3</c:v>
                </c:pt>
                <c:pt idx="13">
                  <c:v>0</c:v>
                </c:pt>
                <c:pt idx="14">
                  <c:v>0</c:v>
                </c:pt>
                <c:pt idx="15">
                  <c:v>0</c:v>
                </c:pt>
                <c:pt idx="16">
                  <c:v>0</c:v>
                </c:pt>
                <c:pt idx="17">
                  <c:v>1.7882255565532718E-2</c:v>
                </c:pt>
                <c:pt idx="18">
                  <c:v>0</c:v>
                </c:pt>
                <c:pt idx="19">
                  <c:v>0.27787109995046788</c:v>
                </c:pt>
              </c:numCache>
            </c:numRef>
          </c:val>
          <c:extLst xmlns:c16r2="http://schemas.microsoft.com/office/drawing/2015/06/chart">
            <c:ext xmlns:c16="http://schemas.microsoft.com/office/drawing/2014/chart" uri="{C3380CC4-5D6E-409C-BE32-E72D297353CC}">
              <c16:uniqueId val="{00000000-1413-4E6A-AFF1-0C9C622AA3E1}"/>
            </c:ext>
          </c:extLst>
        </c:ser>
        <c:ser>
          <c:idx val="0"/>
          <c:order val="1"/>
          <c:tx>
            <c:strRef>
              <c:f>'Weekly Cost Summary'!$F$23</c:f>
              <c:strCache>
                <c:ptCount val="1"/>
                <c:pt idx="0">
                  <c:v>Actual Cost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'Weekly Cost Summary'!$A$24:$A$45</c:f>
              <c:strCache>
                <c:ptCount val="22"/>
                <c:pt idx="0">
                  <c:v>Anti-Fungal &amp; Carbonation</c:v>
                </c:pt>
                <c:pt idx="1">
                  <c:v>Ceramic</c:v>
                </c:pt>
                <c:pt idx="2">
                  <c:v>Concrete</c:v>
                </c:pt>
                <c:pt idx="3">
                  <c:v>Conveying System</c:v>
                </c:pt>
                <c:pt idx="4">
                  <c:v>Doors</c:v>
                </c:pt>
                <c:pt idx="5">
                  <c:v>Electrical</c:v>
                </c:pt>
                <c:pt idx="6">
                  <c:v>Epoxy &amp; Traffic Coating</c:v>
                </c:pt>
                <c:pt idx="7">
                  <c:v>False Ceiling</c:v>
                </c:pt>
                <c:pt idx="8">
                  <c:v>Fire Fighting</c:v>
                </c:pt>
                <c:pt idx="9">
                  <c:v>Glazing</c:v>
                </c:pt>
                <c:pt idx="10">
                  <c:v>HVAC</c:v>
                </c:pt>
                <c:pt idx="11">
                  <c:v>LPG System</c:v>
                </c:pt>
                <c:pt idx="12">
                  <c:v>Masonry</c:v>
                </c:pt>
                <c:pt idx="13">
                  <c:v>Natural Stone</c:v>
                </c:pt>
                <c:pt idx="14">
                  <c:v>Others Finishes</c:v>
                </c:pt>
                <c:pt idx="15">
                  <c:v>Paint</c:v>
                </c:pt>
                <c:pt idx="16">
                  <c:v>Plaster</c:v>
                </c:pt>
                <c:pt idx="17">
                  <c:v>Plumbing</c:v>
                </c:pt>
                <c:pt idx="18">
                  <c:v>Porcelain</c:v>
                </c:pt>
                <c:pt idx="19">
                  <c:v>Prelims</c:v>
                </c:pt>
                <c:pt idx="20">
                  <c:v>Site Works</c:v>
                </c:pt>
                <c:pt idx="21">
                  <c:v>Terrazo Tiles</c:v>
                </c:pt>
              </c:strCache>
            </c:strRef>
          </c:cat>
          <c:val>
            <c:numRef>
              <c:f>'Weekly Cost Summary'!$F$24:$F$45</c:f>
              <c:numCache>
                <c:formatCode>0.00%</c:formatCode>
                <c:ptCount val="22"/>
                <c:pt idx="0">
                  <c:v>0.32177590294971137</c:v>
                </c:pt>
                <c:pt idx="1">
                  <c:v>0</c:v>
                </c:pt>
                <c:pt idx="2">
                  <c:v>0.31537712442506322</c:v>
                </c:pt>
                <c:pt idx="3">
                  <c:v>0</c:v>
                </c:pt>
                <c:pt idx="4">
                  <c:v>6.8947487831037046E-2</c:v>
                </c:pt>
                <c:pt idx="5">
                  <c:v>3.0891638523860385E-2</c:v>
                </c:pt>
                <c:pt idx="6">
                  <c:v>6.9334710599828252E-3</c:v>
                </c:pt>
                <c:pt idx="7">
                  <c:v>4.2573653370635962E-4</c:v>
                </c:pt>
                <c:pt idx="8">
                  <c:v>8.7094518293682241E-2</c:v>
                </c:pt>
                <c:pt idx="9">
                  <c:v>0</c:v>
                </c:pt>
                <c:pt idx="10">
                  <c:v>6.4632424468885605E-2</c:v>
                </c:pt>
                <c:pt idx="11">
                  <c:v>0</c:v>
                </c:pt>
                <c:pt idx="12">
                  <c:v>8.3422725129876432E-2</c:v>
                </c:pt>
                <c:pt idx="13">
                  <c:v>0</c:v>
                </c:pt>
                <c:pt idx="14">
                  <c:v>8.205458427240247E-5</c:v>
                </c:pt>
                <c:pt idx="15">
                  <c:v>0.10966864699875313</c:v>
                </c:pt>
                <c:pt idx="16">
                  <c:v>0.13922056129100455</c:v>
                </c:pt>
                <c:pt idx="17">
                  <c:v>3.0801333675650796E-2</c:v>
                </c:pt>
                <c:pt idx="18">
                  <c:v>7.1347528180947467E-3</c:v>
                </c:pt>
                <c:pt idx="19">
                  <c:v>2.8674989780362243</c:v>
                </c:pt>
                <c:pt idx="20">
                  <c:v>0.75005063661425264</c:v>
                </c:pt>
                <c:pt idx="21">
                  <c:v>0</c:v>
                </c:pt>
              </c:numCache>
            </c:numRef>
          </c:val>
          <c:extLst xmlns:c16r2="http://schemas.microsoft.com/office/drawing/2015/06/chart">
            <c:ext xmlns:c16="http://schemas.microsoft.com/office/drawing/2014/chart" uri="{C3380CC4-5D6E-409C-BE32-E72D297353CC}">
              <c16:uniqueId val="{00000001-1413-4E6A-AFF1-0C9C622AA3E1}"/>
            </c:ext>
          </c:extLst>
        </c:ser>
        <c:dLbls>
          <c:showLegendKey val="0"/>
          <c:showVal val="0"/>
          <c:showCatName val="0"/>
          <c:showSerName val="0"/>
          <c:showPercent val="0"/>
          <c:showBubbleSize val="0"/>
        </c:dLbls>
        <c:gapWidth val="100"/>
        <c:overlap val="-24"/>
        <c:axId val="434425888"/>
        <c:axId val="434413376"/>
      </c:barChart>
      <c:catAx>
        <c:axId val="434425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13376"/>
        <c:crosses val="autoZero"/>
        <c:auto val="1"/>
        <c:lblAlgn val="ctr"/>
        <c:lblOffset val="100"/>
        <c:noMultiLvlLbl val="0"/>
      </c:catAx>
      <c:valAx>
        <c:axId val="434413376"/>
        <c:scaling>
          <c:orientation val="minMax"/>
          <c:max val="1.2"/>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25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BOQ Item Weekly Planned vs Actual %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3"/>
          <c:order val="0"/>
          <c:tx>
            <c:strRef>
              <c:f>'Weekly Cost Summary'!$M$4</c:f>
              <c:strCache>
                <c:ptCount val="1"/>
                <c:pt idx="0">
                  <c:v>Planned Cost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'Weekly Cost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'Weekly Cost Summary'!$M$5:$M$19</c:f>
              <c:numCache>
                <c:formatCode>0.00%</c:formatCode>
                <c:ptCount val="15"/>
                <c:pt idx="0">
                  <c:v>0.51551874559509925</c:v>
                </c:pt>
                <c:pt idx="1">
                  <c:v>0.9753757323177622</c:v>
                </c:pt>
                <c:pt idx="2">
                  <c:v>0.49727457735252234</c:v>
                </c:pt>
                <c:pt idx="3">
                  <c:v>1.7903704856167917E-3</c:v>
                </c:pt>
                <c:pt idx="4">
                  <c:v>0</c:v>
                </c:pt>
                <c:pt idx="5">
                  <c:v>0</c:v>
                </c:pt>
                <c:pt idx="6">
                  <c:v>0</c:v>
                </c:pt>
                <c:pt idx="7">
                  <c:v>0</c:v>
                </c:pt>
                <c:pt idx="8">
                  <c:v>0</c:v>
                </c:pt>
                <c:pt idx="9">
                  <c:v>1.7882255565532718E-2</c:v>
                </c:pt>
                <c:pt idx="10">
                  <c:v>0</c:v>
                </c:pt>
                <c:pt idx="11">
                  <c:v>0</c:v>
                </c:pt>
                <c:pt idx="12">
                  <c:v>0</c:v>
                </c:pt>
                <c:pt idx="13">
                  <c:v>0</c:v>
                </c:pt>
                <c:pt idx="14">
                  <c:v>1.1877037202416673E-3</c:v>
                </c:pt>
              </c:numCache>
            </c:numRef>
          </c:val>
          <c:extLst xmlns:c16r2="http://schemas.microsoft.com/office/drawing/2015/06/chart">
            <c:ext xmlns:c16="http://schemas.microsoft.com/office/drawing/2014/chart" uri="{C3380CC4-5D6E-409C-BE32-E72D297353CC}">
              <c16:uniqueId val="{00000000-F292-428F-881B-A7F70A95910B}"/>
            </c:ext>
          </c:extLst>
        </c:ser>
        <c:ser>
          <c:idx val="0"/>
          <c:order val="1"/>
          <c:tx>
            <c:strRef>
              <c:f>'Weekly Cost Summary'!$F$4</c:f>
              <c:strCache>
                <c:ptCount val="1"/>
                <c:pt idx="0">
                  <c:v>Actual Cost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'Weekly Cost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'Weekly Cost Summary'!$F$5:$F$19</c:f>
              <c:numCache>
                <c:formatCode>0.00%</c:formatCode>
                <c:ptCount val="15"/>
                <c:pt idx="0">
                  <c:v>2.8674989780362243</c:v>
                </c:pt>
                <c:pt idx="1">
                  <c:v>0.75005063661425264</c:v>
                </c:pt>
                <c:pt idx="2">
                  <c:v>0.31537712442506322</c:v>
                </c:pt>
                <c:pt idx="3">
                  <c:v>8.3422725129876432E-2</c:v>
                </c:pt>
                <c:pt idx="4">
                  <c:v>4.8528208754488857E-4</c:v>
                </c:pt>
                <c:pt idx="5">
                  <c:v>0</c:v>
                </c:pt>
                <c:pt idx="6">
                  <c:v>0</c:v>
                </c:pt>
                <c:pt idx="7">
                  <c:v>2.432314342166967E-2</c:v>
                </c:pt>
                <c:pt idx="8">
                  <c:v>4.4036435371483794E-2</c:v>
                </c:pt>
                <c:pt idx="9">
                  <c:v>3.0801333675650796E-2</c:v>
                </c:pt>
                <c:pt idx="10">
                  <c:v>8.7094518293682241E-2</c:v>
                </c:pt>
                <c:pt idx="11">
                  <c:v>6.4632424468885605E-2</c:v>
                </c:pt>
                <c:pt idx="12">
                  <c:v>0</c:v>
                </c:pt>
                <c:pt idx="13">
                  <c:v>0</c:v>
                </c:pt>
                <c:pt idx="14">
                  <c:v>3.0891638523860385E-2</c:v>
                </c:pt>
              </c:numCache>
            </c:numRef>
          </c:val>
          <c:extLst xmlns:c16r2="http://schemas.microsoft.com/office/drawing/2015/06/chart">
            <c:ext xmlns:c16="http://schemas.microsoft.com/office/drawing/2014/chart" uri="{C3380CC4-5D6E-409C-BE32-E72D297353CC}">
              <c16:uniqueId val="{00000001-F292-428F-881B-A7F70A95910B}"/>
            </c:ext>
          </c:extLst>
        </c:ser>
        <c:dLbls>
          <c:showLegendKey val="0"/>
          <c:showVal val="0"/>
          <c:showCatName val="0"/>
          <c:showSerName val="0"/>
          <c:showPercent val="0"/>
          <c:showBubbleSize val="0"/>
        </c:dLbls>
        <c:gapWidth val="100"/>
        <c:overlap val="-24"/>
        <c:axId val="434402496"/>
        <c:axId val="434413920"/>
      </c:barChart>
      <c:catAx>
        <c:axId val="434402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13920"/>
        <c:crosses val="autoZero"/>
        <c:auto val="1"/>
        <c:lblAlgn val="ctr"/>
        <c:lblOffset val="100"/>
        <c:noMultiLvlLbl val="0"/>
      </c:catAx>
      <c:valAx>
        <c:axId val="434413920"/>
        <c:scaling>
          <c:orientation val="minMax"/>
          <c:max val="1.2"/>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02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Plan vs Actual Work Done</a:t>
            </a:r>
          </a:p>
        </c:rich>
      </c:tx>
      <c:layout>
        <c:manualLayout>
          <c:xMode val="edge"/>
          <c:yMode val="edge"/>
          <c:x val="0.63670719192964331"/>
          <c:y val="2.3956516093780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591642189978646E-2"/>
          <c:y val="0.10816367016341677"/>
          <c:w val="0.85014915542209035"/>
          <c:h val="0.53085564689981612"/>
        </c:manualLayout>
      </c:layout>
      <c:barChart>
        <c:barDir val="col"/>
        <c:grouping val="clustered"/>
        <c:varyColors val="0"/>
        <c:ser>
          <c:idx val="0"/>
          <c:order val="0"/>
          <c:tx>
            <c:strRef>
              <c:f>MonthlyPlannedCost!$A$47</c:f>
              <c:strCache>
                <c:ptCount val="1"/>
                <c:pt idx="0">
                  <c:v>Planned Value</c:v>
                </c:pt>
              </c:strCache>
            </c:strRef>
          </c:tx>
          <c:spPr>
            <a:solidFill>
              <a:srgbClr val="1F1F1F"/>
            </a:solidFill>
            <a:ln>
              <a:noFill/>
            </a:ln>
            <a:effectLst/>
          </c:spPr>
          <c:invertIfNegative val="0"/>
          <c:dLbls>
            <c:dLbl>
              <c:idx val="7"/>
              <c:layout>
                <c:manualLayout>
                  <c:x val="1.6376535493626174E-3"/>
                  <c:y val="7.985505364593265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AA7-43C1-BFC5-62A437A570F7}"/>
                </c:ext>
                <c:ext xmlns:c15="http://schemas.microsoft.com/office/drawing/2012/chart" uri="{CE6537A1-D6FC-4f65-9D91-7224C49458BB}">
                  <c15:layout/>
                </c:ext>
              </c:extLst>
            </c:dLbl>
            <c:dLbl>
              <c:idx val="8"/>
              <c:layout>
                <c:manualLayout>
                  <c:x val="-6.0046603146479122E-17"/>
                  <c:y val="3.9927526822966693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AA7-43C1-BFC5-62A437A570F7}"/>
                </c:ext>
                <c:ext xmlns:c15="http://schemas.microsoft.com/office/drawing/2012/chart" uri="{CE6537A1-D6FC-4f65-9D91-7224C49458BB}">
                  <c15:layout/>
                </c:ext>
              </c:extLst>
            </c:dLbl>
            <c:dLbl>
              <c:idx val="9"/>
              <c:layout>
                <c:manualLayout>
                  <c:x val="1.6376535493626174E-3"/>
                  <c:y val="3.992752682296742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AA7-43C1-BFC5-62A437A570F7}"/>
                </c:ext>
                <c:ext xmlns:c15="http://schemas.microsoft.com/office/drawing/2012/chart" uri="{CE6537A1-D6FC-4f65-9D91-7224C49458BB}">
                  <c15:layout/>
                </c:ext>
              </c:extLst>
            </c:dLbl>
            <c:dLbl>
              <c:idx val="10"/>
              <c:layout>
                <c:manualLayout>
                  <c:x val="1.6376535493626174E-3"/>
                  <c:y val="-7.985505364593338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AA7-43C1-BFC5-62A437A570F7}"/>
                </c:ext>
                <c:ext xmlns:c15="http://schemas.microsoft.com/office/drawing/2012/chart" uri="{CE6537A1-D6FC-4f65-9D91-7224C49458BB}">
                  <c15:layout/>
                </c:ext>
              </c:extLst>
            </c:dLbl>
            <c:dLbl>
              <c:idx val="11"/>
              <c:layout>
                <c:manualLayout>
                  <c:x val="4.9129606480877927E-3"/>
                  <c:y val="-7.985505364593338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AA7-43C1-BFC5-62A437A570F7}"/>
                </c:ext>
                <c:ext xmlns:c15="http://schemas.microsoft.com/office/drawing/2012/chart" uri="{CE6537A1-D6FC-4f65-9D91-7224C49458BB}">
                  <c15:layout/>
                </c:ext>
              </c:extLst>
            </c:dLbl>
            <c:dLbl>
              <c:idx val="12"/>
              <c:layout>
                <c:manualLayout>
                  <c:x val="4.9129606480878526E-3"/>
                  <c:y val="-7.985505364593338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AA7-43C1-BFC5-62A437A570F7}"/>
                </c:ext>
                <c:ext xmlns:c15="http://schemas.microsoft.com/office/drawing/2012/chart" uri="{CE6537A1-D6FC-4f65-9D91-7224C49458BB}">
                  <c15:layout/>
                </c:ext>
              </c:extLst>
            </c:dLbl>
            <c:dLbl>
              <c:idx val="13"/>
              <c:layout>
                <c:manualLayout>
                  <c:x val="4.9129606480877927E-3"/>
                  <c:y val="3.992752682296595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AA7-43C1-BFC5-62A437A570F7}"/>
                </c:ext>
                <c:ext xmlns:c15="http://schemas.microsoft.com/office/drawing/2012/chart" uri="{CE6537A1-D6FC-4f65-9D91-7224C49458BB}">
                  <c15:layout/>
                </c:ext>
              </c:extLst>
            </c:dLbl>
            <c:dLbl>
              <c:idx val="14"/>
              <c:layout>
                <c:manualLayout>
                  <c:x val="6.5506141974504698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AA7-43C1-BFC5-62A437A570F7}"/>
                </c:ext>
                <c:ext xmlns:c15="http://schemas.microsoft.com/office/drawing/2012/chart" uri="{CE6537A1-D6FC-4f65-9D91-7224C49458BB}">
                  <c15:layout/>
                </c:ext>
              </c:extLst>
            </c:dLbl>
            <c:dLbl>
              <c:idx val="15"/>
              <c:layout>
                <c:manualLayout>
                  <c:x val="8.1882677468130879E-3"/>
                  <c:y val="-7.985505364593338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AA7-43C1-BFC5-62A437A570F7}"/>
                </c:ext>
                <c:ext xmlns:c15="http://schemas.microsoft.com/office/drawing/2012/chart" uri="{CE6537A1-D6FC-4f65-9D91-7224C49458BB}">
                  <c15:layout/>
                </c:ext>
              </c:extLst>
            </c:dLbl>
            <c:dLbl>
              <c:idx val="16"/>
              <c:layout>
                <c:manualLayout>
                  <c:x val="8.1882677468130879E-3"/>
                  <c:y val="-4.3920279505263358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AAA7-43C1-BFC5-62A437A570F7}"/>
                </c:ext>
                <c:ext xmlns:c15="http://schemas.microsoft.com/office/drawing/2012/chart" uri="{CE6537A1-D6FC-4f65-9D91-7224C49458BB}">
                  <c15:layout/>
                </c:ext>
              </c:extLst>
            </c:dLbl>
            <c:dLbl>
              <c:idx val="17"/>
              <c:layout>
                <c:manualLayout>
                  <c:x val="1.1463574845538203E-2"/>
                  <c:y val="-7.186954828134004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AA7-43C1-BFC5-62A437A570F7}"/>
                </c:ext>
                <c:ext xmlns:c15="http://schemas.microsoft.com/office/drawing/2012/chart" uri="{CE6537A1-D6FC-4f65-9D91-7224C49458BB}">
                  <c15:layout/>
                </c:ext>
              </c:extLst>
            </c:dLbl>
            <c:dLbl>
              <c:idx val="18"/>
              <c:layout>
                <c:manualLayout>
                  <c:x val="1.6376535493626176E-2"/>
                  <c:y val="-0.1038115697397133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AAA7-43C1-BFC5-62A437A570F7}"/>
                </c:ext>
                <c:ext xmlns:c15="http://schemas.microsoft.com/office/drawing/2012/chart" uri="{CE6537A1-D6FC-4f65-9D91-7224C49458BB}">
                  <c15:layout/>
                </c:ext>
              </c:extLst>
            </c:dLbl>
            <c:dLbl>
              <c:idx val="19"/>
              <c:layout>
                <c:manualLayout>
                  <c:x val="2.6202456789801761E-2"/>
                  <c:y val="1.9963763411483308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AA7-43C1-BFC5-62A437A570F7}"/>
                </c:ext>
                <c:ext xmlns:c15="http://schemas.microsoft.com/office/drawing/2012/chart" uri="{CE6537A1-D6FC-4f65-9D91-7224C49458BB}">
                  <c15:layout/>
                </c:ext>
              </c:extLst>
            </c:dLbl>
            <c:dLbl>
              <c:idx val="25"/>
              <c:delete val="1"/>
              <c:extLst xmlns:c16r2="http://schemas.microsoft.com/office/drawing/2015/06/chart">
                <c:ext xmlns:c16="http://schemas.microsoft.com/office/drawing/2014/chart" uri="{C3380CC4-5D6E-409C-BE32-E72D297353CC}">
                  <c16:uniqueId val="{00000000-7621-4A0E-9271-F798B4F75BEB}"/>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forward val="2"/>
            <c:dispRSqr val="0"/>
            <c:dispEq val="0"/>
          </c:trendline>
          <c:cat>
            <c:numRef>
              <c:f>MonthlyPlannedCost!$B$46:$AA$46</c:f>
              <c:numCache>
                <c:formatCode>[$-809]d\ mmmm\ 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MonthlyPlannedCost!$B$47:$AA$47</c:f>
              <c:numCache>
                <c:formatCode>#,##0</c:formatCode>
                <c:ptCount val="26"/>
                <c:pt idx="0">
                  <c:v>1327364</c:v>
                </c:pt>
                <c:pt idx="1">
                  <c:v>2346387</c:v>
                </c:pt>
                <c:pt idx="2">
                  <c:v>3926596</c:v>
                </c:pt>
                <c:pt idx="3">
                  <c:v>1281672</c:v>
                </c:pt>
                <c:pt idx="4">
                  <c:v>1413958</c:v>
                </c:pt>
                <c:pt idx="5">
                  <c:v>2573431</c:v>
                </c:pt>
                <c:pt idx="6">
                  <c:v>2754060</c:v>
                </c:pt>
                <c:pt idx="7">
                  <c:v>3274640</c:v>
                </c:pt>
                <c:pt idx="8">
                  <c:v>1326860</c:v>
                </c:pt>
                <c:pt idx="9">
                  <c:v>1778496</c:v>
                </c:pt>
                <c:pt idx="10">
                  <c:v>2021504</c:v>
                </c:pt>
                <c:pt idx="11">
                  <c:v>2681402</c:v>
                </c:pt>
                <c:pt idx="12">
                  <c:v>3182786</c:v>
                </c:pt>
                <c:pt idx="13">
                  <c:v>4283343</c:v>
                </c:pt>
                <c:pt idx="14">
                  <c:v>4762395</c:v>
                </c:pt>
                <c:pt idx="15">
                  <c:v>4985058</c:v>
                </c:pt>
                <c:pt idx="16">
                  <c:v>4767266</c:v>
                </c:pt>
                <c:pt idx="17">
                  <c:v>4705535</c:v>
                </c:pt>
                <c:pt idx="18">
                  <c:v>4625350</c:v>
                </c:pt>
                <c:pt idx="19">
                  <c:v>10708970</c:v>
                </c:pt>
                <c:pt idx="20">
                  <c:v>7635694</c:v>
                </c:pt>
                <c:pt idx="21">
                  <c:v>5313831</c:v>
                </c:pt>
                <c:pt idx="22">
                  <c:v>3300069</c:v>
                </c:pt>
                <c:pt idx="23">
                  <c:v>1253672</c:v>
                </c:pt>
                <c:pt idx="24">
                  <c:v>238517</c:v>
                </c:pt>
                <c:pt idx="25">
                  <c:v>274896</c:v>
                </c:pt>
              </c:numCache>
            </c:numRef>
          </c:val>
          <c:extLst xmlns:c16r2="http://schemas.microsoft.com/office/drawing/2015/06/chart">
            <c:ext xmlns:c16="http://schemas.microsoft.com/office/drawing/2014/chart" uri="{C3380CC4-5D6E-409C-BE32-E72D297353CC}">
              <c16:uniqueId val="{00000001-7621-4A0E-9271-F798B4F75BEB}"/>
            </c:ext>
          </c:extLst>
        </c:ser>
        <c:ser>
          <c:idx val="5"/>
          <c:order val="2"/>
          <c:tx>
            <c:strRef>
              <c:f>MonthlyPlannedCost!$A$52</c:f>
              <c:strCache>
                <c:ptCount val="1"/>
                <c:pt idx="0">
                  <c:v>Actual Value</c:v>
                </c:pt>
              </c:strCache>
            </c:strRef>
          </c:tx>
          <c:spPr>
            <a:solidFill>
              <a:srgbClr val="00E266"/>
            </a:solidFill>
            <a:ln>
              <a:noFill/>
            </a:ln>
            <a:effectLst/>
          </c:spPr>
          <c:invertIfNegative val="0"/>
          <c:cat>
            <c:numRef>
              <c:f>MonthlyPlannedCost!$B$46:$AA$46</c:f>
              <c:numCache>
                <c:formatCode>[$-809]d\ mmmm\ 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MonthlyPlannedCost!$B$52:$AA$52</c:f>
              <c:numCache>
                <c:formatCode>#,##0</c:formatCode>
                <c:ptCount val="26"/>
                <c:pt idx="0">
                  <c:v>4509650</c:v>
                </c:pt>
                <c:pt idx="1">
                  <c:v>3776505</c:v>
                </c:pt>
                <c:pt idx="2">
                  <c:v>5608339</c:v>
                </c:pt>
                <c:pt idx="3">
                  <c:v>302990</c:v>
                </c:pt>
                <c:pt idx="4">
                  <c:v>4313972</c:v>
                </c:pt>
                <c:pt idx="5">
                  <c:v>410741</c:v>
                </c:pt>
                <c:pt idx="6">
                  <c:v>2285814</c:v>
                </c:pt>
                <c:pt idx="7">
                  <c:v>787890</c:v>
                </c:pt>
                <c:pt idx="8">
                  <c:v>3036044</c:v>
                </c:pt>
                <c:pt idx="9">
                  <c:v>144855</c:v>
                </c:pt>
                <c:pt idx="10">
                  <c:v>359977</c:v>
                </c:pt>
                <c:pt idx="11">
                  <c:v>1559896</c:v>
                </c:pt>
                <c:pt idx="12">
                  <c:v>2622615</c:v>
                </c:pt>
                <c:pt idx="13">
                  <c:v>3800170</c:v>
                </c:pt>
                <c:pt idx="14">
                  <c:v>7894177</c:v>
                </c:pt>
                <c:pt idx="15">
                  <c:v>7380824</c:v>
                </c:pt>
                <c:pt idx="16">
                  <c:v>4052169</c:v>
                </c:pt>
                <c:pt idx="17">
                  <c:v>3240588</c:v>
                </c:pt>
                <c:pt idx="18">
                  <c:v>4916279</c:v>
                </c:pt>
                <c:pt idx="19">
                  <c:v>9102629</c:v>
                </c:pt>
                <c:pt idx="20">
                  <c:v>5849539</c:v>
                </c:pt>
                <c:pt idx="21">
                  <c:v>4516762</c:v>
                </c:pt>
                <c:pt idx="22">
                  <c:v>2805054</c:v>
                </c:pt>
                <c:pt idx="23">
                  <c:v>1065620</c:v>
                </c:pt>
                <c:pt idx="24">
                  <c:v>202740</c:v>
                </c:pt>
                <c:pt idx="25">
                  <c:v>154592</c:v>
                </c:pt>
              </c:numCache>
            </c:numRef>
          </c:val>
          <c:extLst xmlns:c16r2="http://schemas.microsoft.com/office/drawing/2015/06/chart">
            <c:ext xmlns:c16="http://schemas.microsoft.com/office/drawing/2014/chart" uri="{C3380CC4-5D6E-409C-BE32-E72D297353CC}">
              <c16:uniqueId val="{00000002-7621-4A0E-9271-F798B4F75BEB}"/>
            </c:ext>
          </c:extLst>
        </c:ser>
        <c:dLbls>
          <c:showLegendKey val="0"/>
          <c:showVal val="0"/>
          <c:showCatName val="0"/>
          <c:showSerName val="0"/>
          <c:showPercent val="0"/>
          <c:showBubbleSize val="0"/>
        </c:dLbls>
        <c:gapWidth val="150"/>
        <c:axId val="434410656"/>
        <c:axId val="434422080"/>
      </c:barChart>
      <c:lineChart>
        <c:grouping val="standard"/>
        <c:varyColors val="0"/>
        <c:ser>
          <c:idx val="3"/>
          <c:order val="1"/>
          <c:tx>
            <c:strRef>
              <c:f>MonthlyPlannedCost!$A$50</c:f>
              <c:strCache>
                <c:ptCount val="1"/>
                <c:pt idx="0">
                  <c:v>Cum.Planned %</c:v>
                </c:pt>
              </c:strCache>
            </c:strRef>
          </c:tx>
          <c:spPr>
            <a:ln w="28575" cap="rnd">
              <a:solidFill>
                <a:sysClr val="windowText" lastClr="000000"/>
              </a:solidFill>
              <a:round/>
            </a:ln>
            <a:effectLst/>
          </c:spPr>
          <c:marker>
            <c:symbol val="none"/>
          </c:marker>
          <c:trendline>
            <c:spPr>
              <a:ln w="19050" cap="rnd">
                <a:solidFill>
                  <a:schemeClr val="accent4"/>
                </a:solidFill>
                <a:prstDash val="sysDot"/>
              </a:ln>
              <a:effectLst/>
            </c:spPr>
            <c:trendlineType val="linear"/>
            <c:dispRSqr val="0"/>
            <c:dispEq val="0"/>
          </c:trendline>
          <c:cat>
            <c:numRef>
              <c:f>MonthlyPlannedCost!$B$46:$AA$46</c:f>
              <c:numCache>
                <c:formatCode>[$-809]d\ mmmm\ 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MonthlyPlannedCost!$B$50:$AA$50</c:f>
              <c:numCache>
                <c:formatCode>0.00%</c:formatCode>
                <c:ptCount val="26"/>
                <c:pt idx="0">
                  <c:v>1.5302136157290766E-2</c:v>
                </c:pt>
                <c:pt idx="1">
                  <c:v>4.2351787459945507E-2</c:v>
                </c:pt>
                <c:pt idx="2">
                  <c:v>8.7618426171461941E-2</c:v>
                </c:pt>
                <c:pt idx="3">
                  <c:v>0.10239381517778362</c:v>
                </c:pt>
                <c:pt idx="4">
                  <c:v>0.11869422549227952</c:v>
                </c:pt>
                <c:pt idx="5">
                  <c:v>0.14836128859885234</c:v>
                </c:pt>
                <c:pt idx="6">
                  <c:v>0.18011068145970152</c:v>
                </c:pt>
                <c:pt idx="7">
                  <c:v>0.21786143192913615</c:v>
                </c:pt>
                <c:pt idx="8">
                  <c:v>0.23315775786660534</c:v>
                </c:pt>
                <c:pt idx="9">
                  <c:v>0.25366064023135004</c:v>
                </c:pt>
                <c:pt idx="10">
                  <c:v>0.27696497080721916</c:v>
                </c:pt>
                <c:pt idx="11">
                  <c:v>0.30787674670021592</c:v>
                </c:pt>
                <c:pt idx="12">
                  <c:v>0.34456858460716444</c:v>
                </c:pt>
                <c:pt idx="13">
                  <c:v>0.39394787905418754</c:v>
                </c:pt>
                <c:pt idx="14">
                  <c:v>0.44884978744163873</c:v>
                </c:pt>
                <c:pt idx="15">
                  <c:v>0.50631860252777305</c:v>
                </c:pt>
                <c:pt idx="16">
                  <c:v>0.56127666484528571</c:v>
                </c:pt>
                <c:pt idx="17">
                  <c:v>0.61552307898857817</c:v>
                </c:pt>
                <c:pt idx="18">
                  <c:v>0.66884510329775393</c:v>
                </c:pt>
                <c:pt idx="19">
                  <c:v>0.79230040044634475</c:v>
                </c:pt>
                <c:pt idx="20">
                  <c:v>0.8803263143956519</c:v>
                </c:pt>
                <c:pt idx="21">
                  <c:v>0.94158529496076637</c:v>
                </c:pt>
                <c:pt idx="22">
                  <c:v>0.97962919638227119</c:v>
                </c:pt>
                <c:pt idx="23">
                  <c:v>0.99408179539850416</c:v>
                </c:pt>
                <c:pt idx="24">
                  <c:v>0.99683147040086117</c:v>
                </c:pt>
                <c:pt idx="25">
                  <c:v>1.0000005302978408</c:v>
                </c:pt>
              </c:numCache>
            </c:numRef>
          </c:val>
          <c:smooth val="0"/>
          <c:extLst xmlns:c16r2="http://schemas.microsoft.com/office/drawing/2015/06/chart">
            <c:ext xmlns:c16="http://schemas.microsoft.com/office/drawing/2014/chart" uri="{C3380CC4-5D6E-409C-BE32-E72D297353CC}">
              <c16:uniqueId val="{00000003-7621-4A0E-9271-F798B4F75BEB}"/>
            </c:ext>
          </c:extLst>
        </c:ser>
        <c:ser>
          <c:idx val="8"/>
          <c:order val="3"/>
          <c:tx>
            <c:strRef>
              <c:f>MonthlyPlannedCost!$A$55</c:f>
              <c:strCache>
                <c:ptCount val="1"/>
                <c:pt idx="0">
                  <c:v>Cum.Actual %</c:v>
                </c:pt>
              </c:strCache>
            </c:strRef>
          </c:tx>
          <c:spPr>
            <a:ln w="28575" cap="rnd">
              <a:solidFill>
                <a:srgbClr val="90F0B0"/>
              </a:solidFill>
              <a:round/>
            </a:ln>
            <a:effectLst/>
          </c:spPr>
          <c:marker>
            <c:symbol val="none"/>
          </c:marker>
          <c:cat>
            <c:numRef>
              <c:f>MonthlyPlannedCost!$B$46:$AA$46</c:f>
              <c:numCache>
                <c:formatCode>[$-809]d\ mmmm\ 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MonthlyPlannedCost!$B$55:$AA$55</c:f>
              <c:numCache>
                <c:formatCode>0.00%</c:formatCode>
                <c:ptCount val="26"/>
                <c:pt idx="0">
                  <c:v>5.1988209957273442E-2</c:v>
                </c:pt>
                <c:pt idx="1">
                  <c:v>9.552456751156102E-2</c:v>
                </c:pt>
                <c:pt idx="2">
                  <c:v>0.16017869930528447</c:v>
                </c:pt>
                <c:pt idx="3">
                  <c:v>0.16367163284446251</c:v>
                </c:pt>
                <c:pt idx="4">
                  <c:v>0.21340402495600083</c:v>
                </c:pt>
                <c:pt idx="5">
                  <c:v>0.21813913507453786</c:v>
                </c:pt>
                <c:pt idx="6">
                  <c:v>0.24449048787470529</c:v>
                </c:pt>
                <c:pt idx="7">
                  <c:v>0.25357345234938428</c:v>
                </c:pt>
                <c:pt idx="8">
                  <c:v>0.28857361708756135</c:v>
                </c:pt>
                <c:pt idx="9">
                  <c:v>0.29024353651664364</c:v>
                </c:pt>
                <c:pt idx="10">
                  <c:v>0.2943934283831498</c:v>
                </c:pt>
                <c:pt idx="11">
                  <c:v>0.31237624318241602</c:v>
                </c:pt>
                <c:pt idx="12">
                  <c:v>0.34261030996300756</c:v>
                </c:pt>
                <c:pt idx="13">
                  <c:v>0.38641948269998977</c:v>
                </c:pt>
                <c:pt idx="14">
                  <c:v>0.47742524397101505</c:v>
                </c:pt>
                <c:pt idx="15">
                  <c:v>0.56251296203553958</c:v>
                </c:pt>
                <c:pt idx="16">
                  <c:v>0.60922723315510641</c:v>
                </c:pt>
                <c:pt idx="17">
                  <c:v>0.64658542488373738</c:v>
                </c:pt>
                <c:pt idx="18">
                  <c:v>0.7032613409438605</c:v>
                </c:pt>
                <c:pt idx="19">
                  <c:v>0.80819839539712535</c:v>
                </c:pt>
                <c:pt idx="20">
                  <c:v>0.87563313239118457</c:v>
                </c:pt>
                <c:pt idx="21">
                  <c:v>0.9277033310059406</c:v>
                </c:pt>
                <c:pt idx="22">
                  <c:v>0.96004059360802496</c:v>
                </c:pt>
                <c:pt idx="23">
                  <c:v>0.97232528893796621</c:v>
                </c:pt>
                <c:pt idx="24">
                  <c:v>0.97466251903048728</c:v>
                </c:pt>
                <c:pt idx="25">
                  <c:v>0.97644468867862289</c:v>
                </c:pt>
              </c:numCache>
            </c:numRef>
          </c:val>
          <c:smooth val="0"/>
          <c:extLst xmlns:c16r2="http://schemas.microsoft.com/office/drawing/2015/06/chart">
            <c:ext xmlns:c16="http://schemas.microsoft.com/office/drawing/2014/chart" uri="{C3380CC4-5D6E-409C-BE32-E72D297353CC}">
              <c16:uniqueId val="{00000004-7621-4A0E-9271-F798B4F75BEB}"/>
            </c:ext>
          </c:extLst>
        </c:ser>
        <c:dLbls>
          <c:showLegendKey val="0"/>
          <c:showVal val="0"/>
          <c:showCatName val="0"/>
          <c:showSerName val="0"/>
          <c:showPercent val="0"/>
          <c:showBubbleSize val="0"/>
        </c:dLbls>
        <c:marker val="1"/>
        <c:smooth val="0"/>
        <c:axId val="434425344"/>
        <c:axId val="434404128"/>
      </c:lineChart>
      <c:dateAx>
        <c:axId val="434410656"/>
        <c:scaling>
          <c:orientation val="minMax"/>
        </c:scaling>
        <c:delete val="0"/>
        <c:axPos val="b"/>
        <c:numFmt formatCode="[$-809]d\ mmmm\ yyyy;@" sourceLinked="1"/>
        <c:majorTickMark val="out"/>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22080"/>
        <c:crosses val="autoZero"/>
        <c:auto val="1"/>
        <c:lblOffset val="100"/>
        <c:baseTimeUnit val="months"/>
      </c:dateAx>
      <c:valAx>
        <c:axId val="434422080"/>
        <c:scaling>
          <c:orientation val="minMax"/>
          <c:max val="15000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10656"/>
        <c:crosses val="autoZero"/>
        <c:crossBetween val="between"/>
        <c:dispUnits>
          <c:builtInUnit val="tenThousand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434404128"/>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25344"/>
        <c:crosses val="max"/>
        <c:crossBetween val="between"/>
      </c:valAx>
      <c:dateAx>
        <c:axId val="434425344"/>
        <c:scaling>
          <c:orientation val="minMax"/>
        </c:scaling>
        <c:delete val="1"/>
        <c:axPos val="b"/>
        <c:numFmt formatCode="[$-809]d\ mmmm\ yyyy;@" sourceLinked="1"/>
        <c:majorTickMark val="out"/>
        <c:minorTickMark val="none"/>
        <c:tickLblPos val="nextTo"/>
        <c:crossAx val="434404128"/>
        <c:crosses val="autoZero"/>
        <c:auto val="1"/>
        <c:lblOffset val="100"/>
        <c:baseTimeUnit val="months"/>
        <c:majorUnit val="1"/>
        <c:minorUnit val="1"/>
      </c:dateAx>
      <c:spPr>
        <a:noFill/>
        <a:ln>
          <a:noFill/>
        </a:ln>
        <a:effectLst/>
      </c:spPr>
    </c:plotArea>
    <c:legend>
      <c:legendPos val="b"/>
      <c:layout>
        <c:manualLayout>
          <c:xMode val="edge"/>
          <c:yMode val="edge"/>
          <c:x val="3.4191240281428815E-2"/>
          <c:y val="2.7295023238135006E-2"/>
          <c:w val="0.56819826405630747"/>
          <c:h val="5.543090380094595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Planned vs Actual Cost % Complete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7341810107820086E-2"/>
          <c:y val="0.12735821110519946"/>
          <c:w val="0.92461801181999703"/>
          <c:h val="0.63661709389397581"/>
        </c:manualLayout>
      </c:layout>
      <c:barChart>
        <c:barDir val="col"/>
        <c:grouping val="clustered"/>
        <c:varyColors val="0"/>
        <c:ser>
          <c:idx val="3"/>
          <c:order val="0"/>
          <c:tx>
            <c:strRef>
              <c:f>'Monthly Cost Summary'!$M$4</c:f>
              <c:strCache>
                <c:ptCount val="1"/>
                <c:pt idx="0">
                  <c:v>Planned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'Monthly Cost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'Monthly Cost Summary'!$M$5:$M$19</c:f>
              <c:numCache>
                <c:formatCode>0.00%</c:formatCode>
                <c:ptCount val="15"/>
                <c:pt idx="0">
                  <c:v>0.99628303686701924</c:v>
                </c:pt>
                <c:pt idx="1">
                  <c:v>0.99999938285662093</c:v>
                </c:pt>
                <c:pt idx="2">
                  <c:v>0.99837318264988739</c:v>
                </c:pt>
                <c:pt idx="3">
                  <c:v>0.99999883020549785</c:v>
                </c:pt>
                <c:pt idx="4">
                  <c:v>1</c:v>
                </c:pt>
                <c:pt idx="5">
                  <c:v>1</c:v>
                </c:pt>
                <c:pt idx="6">
                  <c:v>0.99999316893897028</c:v>
                </c:pt>
                <c:pt idx="7">
                  <c:v>1</c:v>
                </c:pt>
                <c:pt idx="8">
                  <c:v>1.0003806337606542</c:v>
                </c:pt>
                <c:pt idx="9">
                  <c:v>1.0000021288399483</c:v>
                </c:pt>
                <c:pt idx="10">
                  <c:v>1.0000061738511585</c:v>
                </c:pt>
                <c:pt idx="11">
                  <c:v>1.0053397618427113</c:v>
                </c:pt>
                <c:pt idx="12">
                  <c:v>1.0000057864571128</c:v>
                </c:pt>
                <c:pt idx="13">
                  <c:v>1.0000405139874542</c:v>
                </c:pt>
                <c:pt idx="14">
                  <c:v>1.000222485673018</c:v>
                </c:pt>
              </c:numCache>
            </c:numRef>
          </c:val>
          <c:extLst xmlns:c16r2="http://schemas.microsoft.com/office/drawing/2015/06/chart">
            <c:ext xmlns:c16="http://schemas.microsoft.com/office/drawing/2014/chart" uri="{C3380CC4-5D6E-409C-BE32-E72D297353CC}">
              <c16:uniqueId val="{00000000-6EE5-4D89-9270-866872CFC48F}"/>
            </c:ext>
          </c:extLst>
        </c:ser>
        <c:ser>
          <c:idx val="0"/>
          <c:order val="1"/>
          <c:tx>
            <c:strRef>
              <c:f>'Monthly Cost Summary'!$F$4</c:f>
              <c:strCache>
                <c:ptCount val="1"/>
                <c:pt idx="0">
                  <c:v>Actual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Cost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'Monthly Cost Summary'!$F$5:$F$19</c:f>
              <c:numCache>
                <c:formatCode>0.00%</c:formatCode>
                <c:ptCount val="15"/>
                <c:pt idx="0">
                  <c:v>4.1686464552290499</c:v>
                </c:pt>
                <c:pt idx="1">
                  <c:v>0.77098105431540598</c:v>
                </c:pt>
                <c:pt idx="2">
                  <c:v>0.57912593293299275</c:v>
                </c:pt>
                <c:pt idx="3">
                  <c:v>0.99609756554066142</c:v>
                </c:pt>
                <c:pt idx="4">
                  <c:v>0.84812981526928533</c:v>
                </c:pt>
                <c:pt idx="5">
                  <c:v>0.85</c:v>
                </c:pt>
                <c:pt idx="6">
                  <c:v>0.82315261273446394</c:v>
                </c:pt>
                <c:pt idx="7">
                  <c:v>0.68391810089063954</c:v>
                </c:pt>
                <c:pt idx="8">
                  <c:v>0.83355443232109183</c:v>
                </c:pt>
                <c:pt idx="9">
                  <c:v>0.82590474633381827</c:v>
                </c:pt>
                <c:pt idx="10">
                  <c:v>0.91038037658247029</c:v>
                </c:pt>
                <c:pt idx="11">
                  <c:v>0.8733836890925526</c:v>
                </c:pt>
                <c:pt idx="12">
                  <c:v>0.85471231970912009</c:v>
                </c:pt>
                <c:pt idx="13">
                  <c:v>0.82911200091831705</c:v>
                </c:pt>
                <c:pt idx="14">
                  <c:v>0.87435859609986655</c:v>
                </c:pt>
              </c:numCache>
            </c:numRef>
          </c:val>
          <c:extLst xmlns:c16r2="http://schemas.microsoft.com/office/drawing/2015/06/chart">
            <c:ext xmlns:c16="http://schemas.microsoft.com/office/drawing/2014/chart" uri="{C3380CC4-5D6E-409C-BE32-E72D297353CC}">
              <c16:uniqueId val="{00000001-6EE5-4D89-9270-866872CFC48F}"/>
            </c:ext>
          </c:extLst>
        </c:ser>
        <c:dLbls>
          <c:showLegendKey val="0"/>
          <c:showVal val="0"/>
          <c:showCatName val="0"/>
          <c:showSerName val="0"/>
          <c:showPercent val="0"/>
          <c:showBubbleSize val="0"/>
        </c:dLbls>
        <c:gapWidth val="100"/>
        <c:overlap val="-24"/>
        <c:axId val="434426432"/>
        <c:axId val="434420992"/>
      </c:barChart>
      <c:catAx>
        <c:axId val="434426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20992"/>
        <c:crosses val="autoZero"/>
        <c:auto val="1"/>
        <c:lblAlgn val="ctr"/>
        <c:lblOffset val="100"/>
        <c:noMultiLvlLbl val="0"/>
      </c:catAx>
      <c:valAx>
        <c:axId val="434420992"/>
        <c:scaling>
          <c:orientation val="minMax"/>
          <c:max val="1.2"/>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26432"/>
        <c:crosses val="autoZero"/>
        <c:crossBetween val="between"/>
      </c:valAx>
      <c:spPr>
        <a:noFill/>
        <a:ln>
          <a:noFill/>
        </a:ln>
        <a:effectLst/>
      </c:spPr>
    </c:plotArea>
    <c:legend>
      <c:legendPos val="b"/>
      <c:layout>
        <c:manualLayout>
          <c:xMode val="edge"/>
          <c:yMode val="edge"/>
          <c:x val="0.78995427545241059"/>
          <c:y val="2.0545347945872719E-2"/>
          <c:w val="0.18851236358613069"/>
          <c:h val="0.102740642127814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85000"/>
        </a:schemeClr>
      </a:solidFill>
    </a:ln>
    <a:effectLst/>
  </c:spPr>
  <c:txPr>
    <a:bodyPr/>
    <a:lstStyle/>
    <a:p>
      <a:pPr>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a:t>Planned vs Actual Cost % Complete</a:t>
            </a: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5"/>
            </a:solidFill>
            <a:ln>
              <a:noFill/>
            </a:ln>
            <a:effectLst/>
            <a:sp3d/>
          </c:spPr>
          <c:invertIfNegative val="0"/>
          <c:dPt>
            <c:idx val="1"/>
            <c:invertIfNegative val="0"/>
            <c:bubble3D val="0"/>
            <c:spPr>
              <a:solidFill>
                <a:schemeClr val="accent3"/>
              </a:solidFill>
              <a:ln>
                <a:noFill/>
              </a:ln>
              <a:effectLst/>
              <a:sp3d/>
            </c:spPr>
            <c:extLst xmlns:c16r2="http://schemas.microsoft.com/office/drawing/2015/06/chart">
              <c:ext xmlns:c16="http://schemas.microsoft.com/office/drawing/2014/chart" uri="{C3380CC4-5D6E-409C-BE32-E72D297353CC}">
                <c16:uniqueId val="{00000001-1D80-4A65-BF2C-6EBE5AD7A97B}"/>
              </c:ext>
            </c:extLst>
          </c:dPt>
          <c:dLbls>
            <c:dLbl>
              <c:idx val="0"/>
              <c:layout>
                <c:manualLayout>
                  <c:x val="1.6632016632016633E-2"/>
                  <c:y val="-7.407407407407407E-2"/>
                </c:manualLayout>
              </c:layout>
              <c:spPr>
                <a:solidFill>
                  <a:srgbClr val="4BACC6">
                    <a:lumMod val="40000"/>
                    <a:lumOff val="60000"/>
                  </a:srgbClr>
                </a:solidFill>
                <a:ln>
                  <a:solidFill>
                    <a:srgbClr val="9BBB5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D80-4A65-BF2C-6EBE5AD7A97B}"/>
                </c:ex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3.8808038808038708E-2"/>
                  <c:y val="-9.7222222222222224E-2"/>
                </c:manualLayout>
              </c:layout>
              <c:spPr>
                <a:solidFill>
                  <a:srgbClr val="9BBB59">
                    <a:lumMod val="40000"/>
                    <a:lumOff val="60000"/>
                  </a:srgbClr>
                </a:solidFill>
                <a:ln>
                  <a:solidFill>
                    <a:srgbClr val="9BBB59">
                      <a:lumMod val="60000"/>
                      <a:lumOff val="4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D80-4A65-BF2C-6EBE5AD7A97B}"/>
                </c:ex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rgbClr val="F79646">
                  <a:lumMod val="40000"/>
                  <a:lumOff val="60000"/>
                </a:srgbClr>
              </a:solidFill>
              <a:ln>
                <a:solidFill>
                  <a:schemeClr val="accent3">
                    <a:lumMod val="60000"/>
                    <a:lumOff val="40000"/>
                  </a:scheme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'Dashboard Monthly'!$N$6:$O$6</c:f>
              <c:strCache>
                <c:ptCount val="2"/>
                <c:pt idx="0">
                  <c:v>Planned %</c:v>
                </c:pt>
                <c:pt idx="1">
                  <c:v>Actual %</c:v>
                </c:pt>
              </c:strCache>
            </c:strRef>
          </c:cat>
          <c:val>
            <c:numRef>
              <c:f>'Dashboard Monthly'!$N$7:$O$7</c:f>
              <c:numCache>
                <c:formatCode>0.00%</c:formatCode>
                <c:ptCount val="2"/>
                <c:pt idx="0">
                  <c:v>1.0000005302978408</c:v>
                </c:pt>
                <c:pt idx="1">
                  <c:v>0.976444688678623</c:v>
                </c:pt>
              </c:numCache>
            </c:numRef>
          </c:val>
          <c:extLst xmlns:c16r2="http://schemas.microsoft.com/office/drawing/2015/06/chart">
            <c:ext xmlns:c16="http://schemas.microsoft.com/office/drawing/2014/chart" uri="{C3380CC4-5D6E-409C-BE32-E72D297353CC}">
              <c16:uniqueId val="{00000003-1D80-4A65-BF2C-6EBE5AD7A97B}"/>
            </c:ext>
          </c:extLst>
        </c:ser>
        <c:dLbls>
          <c:showLegendKey val="0"/>
          <c:showVal val="0"/>
          <c:showCatName val="0"/>
          <c:showSerName val="0"/>
          <c:showPercent val="0"/>
          <c:showBubbleSize val="0"/>
        </c:dLbls>
        <c:gapWidth val="150"/>
        <c:shape val="box"/>
        <c:axId val="434412288"/>
        <c:axId val="434427520"/>
        <c:axId val="434458800"/>
      </c:bar3DChart>
      <c:catAx>
        <c:axId val="434412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34427520"/>
        <c:crosses val="autoZero"/>
        <c:auto val="1"/>
        <c:lblAlgn val="ctr"/>
        <c:lblOffset val="100"/>
        <c:noMultiLvlLbl val="0"/>
      </c:catAx>
      <c:valAx>
        <c:axId val="434427520"/>
        <c:scaling>
          <c:orientation val="minMax"/>
        </c:scaling>
        <c:delete val="0"/>
        <c:axPos val="l"/>
        <c:majorGridlines>
          <c:spPr>
            <a:ln w="12700"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12288"/>
        <c:crosses val="autoZero"/>
        <c:crossBetween val="between"/>
      </c:valAx>
      <c:serAx>
        <c:axId val="43445880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27520"/>
        <c:crosses val="autoZero"/>
      </c:serAx>
      <c:spPr>
        <a:noFill/>
        <a:ln>
          <a:noFill/>
        </a:ln>
        <a:effectLst/>
      </c:spPr>
    </c:plotArea>
    <c:plotVisOnly val="0"/>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a:t>Work Done vs</a:t>
            </a:r>
            <a:r>
              <a:rPr lang="en-US" sz="1200" b="0" baseline="0"/>
              <a:t> Work Remaining </a:t>
            </a:r>
            <a:endParaRPr lang="en-US" sz="1200" b="0"/>
          </a:p>
        </c:rich>
      </c:tx>
      <c:layout>
        <c:manualLayout>
          <c:xMode val="edge"/>
          <c:yMode val="edge"/>
          <c:x val="0.10498538641782638"/>
          <c:y val="3.35429695564536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083358231530607E-2"/>
          <c:y val="0.3257063514789495"/>
          <c:w val="0.90491664176846942"/>
          <c:h val="0.43977951887044048"/>
        </c:manualLayout>
      </c:layout>
      <c:pie3DChart>
        <c:varyColors val="1"/>
        <c:ser>
          <c:idx val="0"/>
          <c:order val="0"/>
          <c:spPr>
            <a:solidFill>
              <a:srgbClr val="92D050"/>
            </a:solidFill>
          </c:spPr>
          <c:dPt>
            <c:idx val="0"/>
            <c:bubble3D val="0"/>
            <c:spPr>
              <a:solidFill>
                <a:srgbClr val="92D050"/>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1-4B17-4616-A071-130488305D59}"/>
              </c:ext>
            </c:extLst>
          </c:dPt>
          <c:dPt>
            <c:idx val="1"/>
            <c:bubble3D val="0"/>
            <c:spPr>
              <a:solidFill>
                <a:srgbClr val="00B050"/>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3-4B17-4616-A071-130488305D5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dLbl>
            <c:dLbl>
              <c:idx val="1"/>
              <c:layout>
                <c:manualLayout>
                  <c:x val="-0.1458353304369791"/>
                  <c:y val="-0.191280878202654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4B17-4616-A071-130488305D59}"/>
                </c:ex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'Dashboard Monthly'!$P$9:$Q$9</c:f>
              <c:strCache>
                <c:ptCount val="2"/>
                <c:pt idx="0">
                  <c:v>Work Done</c:v>
                </c:pt>
                <c:pt idx="1">
                  <c:v>Work Remaining</c:v>
                </c:pt>
              </c:strCache>
            </c:strRef>
          </c:cat>
          <c:val>
            <c:numRef>
              <c:f>'Dashboard Monthly'!$P$10:$Q$10</c:f>
              <c:numCache>
                <c:formatCode>0.00%</c:formatCode>
                <c:ptCount val="2"/>
                <c:pt idx="0">
                  <c:v>0.976444688678623</c:v>
                </c:pt>
                <c:pt idx="1">
                  <c:v>2.3555311321377004E-2</c:v>
                </c:pt>
              </c:numCache>
            </c:numRef>
          </c:val>
          <c:extLst xmlns:c16r2="http://schemas.microsoft.com/office/drawing/2015/06/chart">
            <c:ext xmlns:c16="http://schemas.microsoft.com/office/drawing/2014/chart" uri="{C3380CC4-5D6E-409C-BE32-E72D297353CC}">
              <c16:uniqueId val="{00000004-4B17-4616-A071-130488305D59}"/>
            </c:ext>
          </c:extLst>
        </c:ser>
        <c:dLbls>
          <c:showLegendKey val="0"/>
          <c:showVal val="0"/>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a:t>Planned vs Actual</a:t>
            </a:r>
            <a:r>
              <a:rPr lang="en-US" sz="1200" b="0" baseline="0"/>
              <a:t> Hours </a:t>
            </a:r>
            <a:r>
              <a:rPr lang="en-US" sz="1200" b="0"/>
              <a:t> % Complete</a:t>
            </a: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5"/>
            </a:solidFill>
            <a:ln>
              <a:noFill/>
            </a:ln>
            <a:effectLst/>
            <a:sp3d/>
          </c:spPr>
          <c:invertIfNegative val="0"/>
          <c:dPt>
            <c:idx val="1"/>
            <c:invertIfNegative val="0"/>
            <c:bubble3D val="0"/>
            <c:spPr>
              <a:solidFill>
                <a:schemeClr val="accent3"/>
              </a:solidFill>
              <a:ln>
                <a:noFill/>
              </a:ln>
              <a:effectLst/>
              <a:sp3d/>
            </c:spPr>
            <c:extLst xmlns:c16r2="http://schemas.microsoft.com/office/drawing/2015/06/chart">
              <c:ext xmlns:c16="http://schemas.microsoft.com/office/drawing/2014/chart" uri="{C3380CC4-5D6E-409C-BE32-E72D297353CC}">
                <c16:uniqueId val="{00000001-96AD-4E5F-B70A-E089266C4727}"/>
              </c:ext>
            </c:extLst>
          </c:dPt>
          <c:dLbls>
            <c:dLbl>
              <c:idx val="0"/>
              <c:layout>
                <c:manualLayout>
                  <c:x val="1.6632016632016633E-2"/>
                  <c:y val="-7.407407407407407E-2"/>
                </c:manualLayout>
              </c:layout>
              <c:spPr>
                <a:solidFill>
                  <a:srgbClr val="4BACC6">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6AD-4E5F-B70A-E089266C4727}"/>
                </c:ex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3.8808038808038708E-2"/>
                  <c:y val="-9.7222222222222224E-2"/>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6AD-4E5F-B70A-E089266C4727}"/>
                </c:ex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rgbClr val="F79646">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'Dashboard Monthly'!$N$16:$O$16</c:f>
              <c:strCache>
                <c:ptCount val="2"/>
                <c:pt idx="0">
                  <c:v>Planned Hrs %</c:v>
                </c:pt>
                <c:pt idx="1">
                  <c:v>Actual Hrs %</c:v>
                </c:pt>
              </c:strCache>
            </c:strRef>
          </c:cat>
          <c:val>
            <c:numRef>
              <c:f>'Dashboard Monthly'!$N$17:$O$17</c:f>
              <c:numCache>
                <c:formatCode>0.00%</c:formatCode>
                <c:ptCount val="2"/>
                <c:pt idx="0">
                  <c:v>1</c:v>
                </c:pt>
                <c:pt idx="1">
                  <c:v>0.71069306380150088</c:v>
                </c:pt>
              </c:numCache>
            </c:numRef>
          </c:val>
          <c:extLst xmlns:c16r2="http://schemas.microsoft.com/office/drawing/2015/06/chart">
            <c:ext xmlns:c16="http://schemas.microsoft.com/office/drawing/2014/chart" uri="{C3380CC4-5D6E-409C-BE32-E72D297353CC}">
              <c16:uniqueId val="{00000003-96AD-4E5F-B70A-E089266C4727}"/>
            </c:ext>
          </c:extLst>
        </c:ser>
        <c:dLbls>
          <c:showLegendKey val="0"/>
          <c:showVal val="0"/>
          <c:showCatName val="0"/>
          <c:showSerName val="0"/>
          <c:showPercent val="0"/>
          <c:showBubbleSize val="0"/>
        </c:dLbls>
        <c:gapWidth val="150"/>
        <c:shape val="box"/>
        <c:axId val="434414464"/>
        <c:axId val="434404672"/>
        <c:axId val="434456304"/>
      </c:bar3DChart>
      <c:catAx>
        <c:axId val="434414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4404672"/>
        <c:crosses val="autoZero"/>
        <c:auto val="1"/>
        <c:lblAlgn val="ctr"/>
        <c:lblOffset val="100"/>
        <c:noMultiLvlLbl val="0"/>
      </c:catAx>
      <c:valAx>
        <c:axId val="434404672"/>
        <c:scaling>
          <c:orientation val="minMax"/>
        </c:scaling>
        <c:delete val="0"/>
        <c:axPos val="l"/>
        <c:majorGridlines>
          <c:spPr>
            <a:ln w="12700"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14464"/>
        <c:crosses val="autoZero"/>
        <c:crossBetween val="between"/>
      </c:valAx>
      <c:serAx>
        <c:axId val="43445630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04672"/>
        <c:crosses val="autoZero"/>
      </c:serAx>
      <c:spPr>
        <a:noFill/>
        <a:ln>
          <a:noFill/>
        </a:ln>
        <a:effectLst/>
      </c:spPr>
    </c:plotArea>
    <c:plotVisOnly val="0"/>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100" b="0"/>
              <a:t>Elapsed Duration</a:t>
            </a:r>
            <a:r>
              <a:rPr lang="en-US" sz="1100" b="0" baseline="0"/>
              <a:t> </a:t>
            </a:r>
            <a:r>
              <a:rPr lang="en-US" sz="1100" b="0"/>
              <a:t>vs</a:t>
            </a:r>
            <a:r>
              <a:rPr lang="en-US" sz="1100" b="0" baseline="0"/>
              <a:t> Remaining </a:t>
            </a:r>
            <a:endParaRPr lang="en-US" sz="1100" b="0"/>
          </a:p>
        </c:rich>
      </c:tx>
      <c:layout>
        <c:manualLayout>
          <c:xMode val="edge"/>
          <c:yMode val="edge"/>
          <c:x val="0.10498538641782638"/>
          <c:y val="3.35429695564536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 Monthly'!$Y$7</c:f>
              <c:strCache>
                <c:ptCount val="1"/>
                <c:pt idx="0">
                  <c:v>project Duration</c:v>
                </c:pt>
              </c:strCache>
            </c:strRef>
          </c:tx>
          <c:spPr>
            <a:solidFill>
              <a:srgbClr val="FFC000"/>
            </a:solidFill>
          </c:spPr>
          <c:dPt>
            <c:idx val="0"/>
            <c:bubble3D val="0"/>
            <c:spPr>
              <a:solidFill>
                <a:srgbClr val="FFC000"/>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1-FE72-4311-B6D5-64C5DEF2AD9A}"/>
              </c:ext>
            </c:extLst>
          </c:dPt>
          <c:dPt>
            <c:idx val="1"/>
            <c:bubble3D val="0"/>
            <c:spPr>
              <a:solidFill>
                <a:schemeClr val="accent6"/>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3-FE72-4311-B6D5-64C5DEF2AD9A}"/>
              </c:ext>
            </c:extLst>
          </c:dPt>
          <c:dLbls>
            <c:dLbl>
              <c:idx val="0"/>
              <c:layout>
                <c:manualLayout>
                  <c:x val="6.6988847155080314E-2"/>
                  <c:y val="-0.188854114121427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E72-4311-B6D5-64C5DEF2AD9A}"/>
                </c:ext>
                <c:ext xmlns:c15="http://schemas.microsoft.com/office/drawing/2012/chart" uri="{CE6537A1-D6FC-4f65-9D91-7224C49458BB}">
                  <c15:layout/>
                </c:ext>
              </c:extLst>
            </c:dLbl>
            <c:dLbl>
              <c:idx val="1"/>
              <c:layout>
                <c:manualLayout>
                  <c:x val="-0.10064754679387704"/>
                  <c:y val="-2.24142748285496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E72-4311-B6D5-64C5DEF2AD9A}"/>
                </c:ex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'Dashboard Monthly'!$Y$8:$Y$9</c:f>
              <c:strCache>
                <c:ptCount val="2"/>
                <c:pt idx="0">
                  <c:v>Elapsed Duration</c:v>
                </c:pt>
                <c:pt idx="1">
                  <c:v>Remainiing Duration</c:v>
                </c:pt>
              </c:strCache>
            </c:strRef>
          </c:cat>
          <c:val>
            <c:numRef>
              <c:f>'Dashboard Monthly'!$Z$8:$Z$9</c:f>
              <c:numCache>
                <c:formatCode>0.0%</c:formatCode>
                <c:ptCount val="2"/>
                <c:pt idx="0">
                  <c:v>1</c:v>
                </c:pt>
                <c:pt idx="1">
                  <c:v>0</c:v>
                </c:pt>
              </c:numCache>
            </c:numRef>
          </c:val>
          <c:extLst xmlns:c16r2="http://schemas.microsoft.com/office/drawing/2015/06/chart">
            <c:ext xmlns:c16="http://schemas.microsoft.com/office/drawing/2014/chart" uri="{C3380CC4-5D6E-409C-BE32-E72D297353CC}">
              <c16:uniqueId val="{00000004-FE72-4311-B6D5-64C5DEF2AD9A}"/>
            </c:ext>
          </c:extLst>
        </c:ser>
        <c:dLbls>
          <c:showLegendKey val="0"/>
          <c:showVal val="0"/>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Planned</a:t>
            </a:r>
            <a:r>
              <a:rPr lang="en-US" baseline="0"/>
              <a:t> </a:t>
            </a:r>
            <a:r>
              <a:rPr lang="en-US"/>
              <a:t>vs Actual Hours % Complete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3823779943074405E-2"/>
          <c:y val="0.12735803928945741"/>
          <c:w val="0.92461801181999703"/>
          <c:h val="0.63661709389397581"/>
        </c:manualLayout>
      </c:layout>
      <c:barChart>
        <c:barDir val="col"/>
        <c:grouping val="clustered"/>
        <c:varyColors val="0"/>
        <c:ser>
          <c:idx val="3"/>
          <c:order val="0"/>
          <c:tx>
            <c:strRef>
              <c:f>'Monthly Hrs Summary'!$M$4</c:f>
              <c:strCache>
                <c:ptCount val="1"/>
                <c:pt idx="0">
                  <c:v>Planned Hrs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'Monthly Hrs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'Monthly Hrs Summary'!$M$5:$M$19</c:f>
              <c:numCache>
                <c:formatCode>0.00%</c:formatCode>
                <c:ptCount val="15"/>
                <c:pt idx="0">
                  <c:v>0.99805447470817121</c:v>
                </c:pt>
                <c:pt idx="1">
                  <c:v>0.99990019462049007</c:v>
                </c:pt>
                <c:pt idx="2">
                  <c:v>0.99998941569335142</c:v>
                </c:pt>
                <c:pt idx="3">
                  <c:v>0.9996449178872614</c:v>
                </c:pt>
                <c:pt idx="4">
                  <c:v>0.99968725566849104</c:v>
                </c:pt>
                <c:pt idx="5">
                  <c:v>1</c:v>
                </c:pt>
                <c:pt idx="6">
                  <c:v>1.0005219887772412</c:v>
                </c:pt>
                <c:pt idx="7">
                  <c:v>0.99917850981680767</c:v>
                </c:pt>
                <c:pt idx="8">
                  <c:v>1.0002087673955433</c:v>
                </c:pt>
                <c:pt idx="9">
                  <c:v>1.0005623594101474</c:v>
                </c:pt>
                <c:pt idx="10">
                  <c:v>0.99980524539080762</c:v>
                </c:pt>
                <c:pt idx="11">
                  <c:v>1.0006535473095637</c:v>
                </c:pt>
                <c:pt idx="12">
                  <c:v>0.99957283212302439</c:v>
                </c:pt>
                <c:pt idx="13">
                  <c:v>0.99861942015646576</c:v>
                </c:pt>
                <c:pt idx="14">
                  <c:v>0.99829334061508002</c:v>
                </c:pt>
              </c:numCache>
            </c:numRef>
          </c:val>
          <c:extLst xmlns:c16r2="http://schemas.microsoft.com/office/drawing/2015/06/chart">
            <c:ext xmlns:c16="http://schemas.microsoft.com/office/drawing/2014/chart" uri="{C3380CC4-5D6E-409C-BE32-E72D297353CC}">
              <c16:uniqueId val="{00000000-2B25-4D8E-9275-13C41EBAD213}"/>
            </c:ext>
          </c:extLst>
        </c:ser>
        <c:ser>
          <c:idx val="0"/>
          <c:order val="1"/>
          <c:tx>
            <c:strRef>
              <c:f>'Monthly Hrs Summary'!$F$4</c:f>
              <c:strCache>
                <c:ptCount val="1"/>
                <c:pt idx="0">
                  <c:v>Actual Hrs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Hrs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'Monthly Hrs Summary'!$F$5:$F$19</c:f>
              <c:numCache>
                <c:formatCode>0.00%</c:formatCode>
                <c:ptCount val="15"/>
                <c:pt idx="0">
                  <c:v>0.7645914396887159</c:v>
                </c:pt>
                <c:pt idx="1">
                  <c:v>0.64988272867907582</c:v>
                </c:pt>
                <c:pt idx="2">
                  <c:v>0.56259294344275745</c:v>
                </c:pt>
                <c:pt idx="3">
                  <c:v>0.98717265867731918</c:v>
                </c:pt>
                <c:pt idx="4">
                  <c:v>0.79984362783424545</c:v>
                </c:pt>
                <c:pt idx="5">
                  <c:v>0.84888888888888892</c:v>
                </c:pt>
                <c:pt idx="6">
                  <c:v>0.83120187915959809</c:v>
                </c:pt>
                <c:pt idx="7">
                  <c:v>0.71477860839562968</c:v>
                </c:pt>
                <c:pt idx="8">
                  <c:v>0.84960396825065454</c:v>
                </c:pt>
                <c:pt idx="9">
                  <c:v>0.80804798800299926</c:v>
                </c:pt>
                <c:pt idx="10">
                  <c:v>0.92092962866787842</c:v>
                </c:pt>
                <c:pt idx="11">
                  <c:v>0.8884249509839518</c:v>
                </c:pt>
                <c:pt idx="12">
                  <c:v>0.85348141819735157</c:v>
                </c:pt>
                <c:pt idx="13">
                  <c:v>0.76530142659917166</c:v>
                </c:pt>
                <c:pt idx="14">
                  <c:v>0.86319418370481615</c:v>
                </c:pt>
              </c:numCache>
            </c:numRef>
          </c:val>
          <c:extLst xmlns:c16r2="http://schemas.microsoft.com/office/drawing/2015/06/chart">
            <c:ext xmlns:c16="http://schemas.microsoft.com/office/drawing/2014/chart" uri="{C3380CC4-5D6E-409C-BE32-E72D297353CC}">
              <c16:uniqueId val="{00000001-2B25-4D8E-9275-13C41EBAD213}"/>
            </c:ext>
          </c:extLst>
        </c:ser>
        <c:dLbls>
          <c:showLegendKey val="0"/>
          <c:showVal val="0"/>
          <c:showCatName val="0"/>
          <c:showSerName val="0"/>
          <c:showPercent val="0"/>
          <c:showBubbleSize val="0"/>
        </c:dLbls>
        <c:gapWidth val="100"/>
        <c:overlap val="-24"/>
        <c:axId val="434422624"/>
        <c:axId val="434418272"/>
      </c:barChart>
      <c:catAx>
        <c:axId val="434422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18272"/>
        <c:crosses val="autoZero"/>
        <c:auto val="1"/>
        <c:lblAlgn val="ctr"/>
        <c:lblOffset val="100"/>
        <c:noMultiLvlLbl val="0"/>
      </c:catAx>
      <c:valAx>
        <c:axId val="434418272"/>
        <c:scaling>
          <c:orientation val="minMax"/>
          <c:max val="1.2"/>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22624"/>
        <c:crosses val="autoZero"/>
        <c:crossBetween val="between"/>
      </c:valAx>
      <c:spPr>
        <a:noFill/>
        <a:ln>
          <a:noFill/>
        </a:ln>
        <a:effectLst/>
      </c:spPr>
    </c:plotArea>
    <c:legend>
      <c:legendPos val="b"/>
      <c:layout>
        <c:manualLayout>
          <c:xMode val="edge"/>
          <c:yMode val="edge"/>
          <c:x val="0.75107694432932726"/>
          <c:y val="3.1570525050007459E-2"/>
          <c:w val="0.24872316618317447"/>
          <c:h val="9.91196364771584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85000"/>
        </a:schemeClr>
      </a:solid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Plan vs Actual ManPower</a:t>
            </a:r>
          </a:p>
        </c:rich>
      </c:tx>
      <c:layout>
        <c:manualLayout>
          <c:xMode val="edge"/>
          <c:yMode val="edge"/>
          <c:x val="0.63649429696822613"/>
          <c:y val="2.3956516093780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447345312016847E-2"/>
          <c:y val="0.12413468089260346"/>
          <c:w val="0.85757597874299907"/>
          <c:h val="0.51488463617062952"/>
        </c:manualLayout>
      </c:layout>
      <c:barChart>
        <c:barDir val="col"/>
        <c:grouping val="clustered"/>
        <c:varyColors val="0"/>
        <c:ser>
          <c:idx val="0"/>
          <c:order val="0"/>
          <c:tx>
            <c:strRef>
              <c:f>'Monthly Planned B.Hrs'!$A$11</c:f>
              <c:strCache>
                <c:ptCount val="1"/>
                <c:pt idx="0">
                  <c:v>Planned hrs</c:v>
                </c:pt>
              </c:strCache>
            </c:strRef>
          </c:tx>
          <c:spPr>
            <a:solidFill>
              <a:srgbClr val="1F1F1F"/>
            </a:solidFill>
            <a:ln>
              <a:noFill/>
            </a:ln>
            <a:effectLst/>
          </c:spPr>
          <c:invertIfNegative val="0"/>
          <c:cat>
            <c:numRef>
              <c:f>MonthlyPlannedCost!$B$46:$AA$46</c:f>
              <c:numCache>
                <c:formatCode>[$-809]d\ mmmm\ 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 Planned B.Hrs'!$B$11:$AA$11</c:f>
              <c:numCache>
                <c:formatCode>General</c:formatCode>
                <c:ptCount val="26"/>
                <c:pt idx="0">
                  <c:v>1031</c:v>
                </c:pt>
                <c:pt idx="1">
                  <c:v>450</c:v>
                </c:pt>
                <c:pt idx="2">
                  <c:v>5065</c:v>
                </c:pt>
                <c:pt idx="3">
                  <c:v>8969</c:v>
                </c:pt>
                <c:pt idx="4">
                  <c:v>5685</c:v>
                </c:pt>
                <c:pt idx="5">
                  <c:v>28107</c:v>
                </c:pt>
                <c:pt idx="6">
                  <c:v>23768</c:v>
                </c:pt>
                <c:pt idx="7">
                  <c:v>44582</c:v>
                </c:pt>
                <c:pt idx="8">
                  <c:v>26622</c:v>
                </c:pt>
                <c:pt idx="9">
                  <c:v>28647</c:v>
                </c:pt>
                <c:pt idx="10">
                  <c:v>33924</c:v>
                </c:pt>
                <c:pt idx="11">
                  <c:v>48531</c:v>
                </c:pt>
                <c:pt idx="12">
                  <c:v>49656</c:v>
                </c:pt>
                <c:pt idx="13">
                  <c:v>60096</c:v>
                </c:pt>
                <c:pt idx="14">
                  <c:v>57067</c:v>
                </c:pt>
                <c:pt idx="15">
                  <c:v>50242</c:v>
                </c:pt>
                <c:pt idx="16">
                  <c:v>51555</c:v>
                </c:pt>
                <c:pt idx="17">
                  <c:v>44842</c:v>
                </c:pt>
                <c:pt idx="18">
                  <c:v>60706</c:v>
                </c:pt>
                <c:pt idx="19">
                  <c:v>69315</c:v>
                </c:pt>
                <c:pt idx="20">
                  <c:v>41806</c:v>
                </c:pt>
                <c:pt idx="21">
                  <c:v>26773</c:v>
                </c:pt>
                <c:pt idx="22">
                  <c:v>11668</c:v>
                </c:pt>
                <c:pt idx="23">
                  <c:v>11236</c:v>
                </c:pt>
                <c:pt idx="24">
                  <c:v>388</c:v>
                </c:pt>
                <c:pt idx="25">
                  <c:v>567</c:v>
                </c:pt>
              </c:numCache>
            </c:numRef>
          </c:val>
          <c:extLst xmlns:c16r2="http://schemas.microsoft.com/office/drawing/2015/06/chart">
            <c:ext xmlns:c16="http://schemas.microsoft.com/office/drawing/2014/chart" uri="{C3380CC4-5D6E-409C-BE32-E72D297353CC}">
              <c16:uniqueId val="{00000001-7621-4A0E-9271-F798B4F75BEB}"/>
            </c:ext>
          </c:extLst>
        </c:ser>
        <c:ser>
          <c:idx val="5"/>
          <c:order val="2"/>
          <c:tx>
            <c:strRef>
              <c:f>'Monthly Planned B.Hrs'!$A$16</c:f>
              <c:strCache>
                <c:ptCount val="1"/>
                <c:pt idx="0">
                  <c:v>Earned hrs</c:v>
                </c:pt>
              </c:strCache>
            </c:strRef>
          </c:tx>
          <c:spPr>
            <a:solidFill>
              <a:srgbClr val="00E266"/>
            </a:solidFill>
            <a:ln>
              <a:noFill/>
            </a:ln>
            <a:effectLst/>
          </c:spPr>
          <c:invertIfNegative val="0"/>
          <c:cat>
            <c:numRef>
              <c:f>MonthlyPlannedCost!$B$46:$AA$46</c:f>
              <c:numCache>
                <c:formatCode>[$-809]d\ mmmm\ 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 Planned B.Hrs'!$B$16:$AA$16</c:f>
              <c:numCache>
                <c:formatCode>General</c:formatCode>
                <c:ptCount val="26"/>
                <c:pt idx="0">
                  <c:v>802</c:v>
                </c:pt>
                <c:pt idx="1">
                  <c:v>137</c:v>
                </c:pt>
                <c:pt idx="2">
                  <c:v>1627</c:v>
                </c:pt>
                <c:pt idx="3">
                  <c:v>1249</c:v>
                </c:pt>
                <c:pt idx="4">
                  <c:v>10412</c:v>
                </c:pt>
                <c:pt idx="5">
                  <c:v>1712</c:v>
                </c:pt>
                <c:pt idx="6">
                  <c:v>6833</c:v>
                </c:pt>
                <c:pt idx="7">
                  <c:v>9973</c:v>
                </c:pt>
                <c:pt idx="8">
                  <c:v>44744</c:v>
                </c:pt>
                <c:pt idx="9">
                  <c:v>941</c:v>
                </c:pt>
                <c:pt idx="10">
                  <c:v>5197</c:v>
                </c:pt>
                <c:pt idx="11">
                  <c:v>23486</c:v>
                </c:pt>
                <c:pt idx="12">
                  <c:v>29331</c:v>
                </c:pt>
                <c:pt idx="13">
                  <c:v>39653</c:v>
                </c:pt>
                <c:pt idx="14">
                  <c:v>41226</c:v>
                </c:pt>
                <c:pt idx="15">
                  <c:v>81767</c:v>
                </c:pt>
                <c:pt idx="16">
                  <c:v>43815</c:v>
                </c:pt>
                <c:pt idx="17">
                  <c:v>33051</c:v>
                </c:pt>
                <c:pt idx="18">
                  <c:v>52395</c:v>
                </c:pt>
                <c:pt idx="19">
                  <c:v>58909</c:v>
                </c:pt>
                <c:pt idx="20">
                  <c:v>33022</c:v>
                </c:pt>
                <c:pt idx="21">
                  <c:v>22722</c:v>
                </c:pt>
                <c:pt idx="22">
                  <c:v>9637</c:v>
                </c:pt>
                <c:pt idx="23">
                  <c:v>9400</c:v>
                </c:pt>
                <c:pt idx="24">
                  <c:v>329</c:v>
                </c:pt>
                <c:pt idx="25">
                  <c:v>0</c:v>
                </c:pt>
              </c:numCache>
            </c:numRef>
          </c:val>
          <c:extLst xmlns:c16r2="http://schemas.microsoft.com/office/drawing/2015/06/chart">
            <c:ext xmlns:c16="http://schemas.microsoft.com/office/drawing/2014/chart" uri="{C3380CC4-5D6E-409C-BE32-E72D297353CC}">
              <c16:uniqueId val="{00000002-7621-4A0E-9271-F798B4F75BEB}"/>
            </c:ext>
          </c:extLst>
        </c:ser>
        <c:dLbls>
          <c:showLegendKey val="0"/>
          <c:showVal val="0"/>
          <c:showCatName val="0"/>
          <c:showSerName val="0"/>
          <c:showPercent val="0"/>
          <c:showBubbleSize val="0"/>
        </c:dLbls>
        <c:gapWidth val="150"/>
        <c:axId val="434403584"/>
        <c:axId val="434407392"/>
      </c:barChart>
      <c:lineChart>
        <c:grouping val="standard"/>
        <c:varyColors val="0"/>
        <c:ser>
          <c:idx val="3"/>
          <c:order val="1"/>
          <c:tx>
            <c:strRef>
              <c:f>'Monthly Planned B.Hrs'!$A$14</c:f>
              <c:strCache>
                <c:ptCount val="1"/>
                <c:pt idx="0">
                  <c:v>Cum. Planned %</c:v>
                </c:pt>
              </c:strCache>
            </c:strRef>
          </c:tx>
          <c:spPr>
            <a:ln w="28575" cap="rnd">
              <a:solidFill>
                <a:sysClr val="windowText" lastClr="000000"/>
              </a:solidFill>
              <a:round/>
            </a:ln>
            <a:effectLst/>
          </c:spPr>
          <c:marker>
            <c:symbol val="none"/>
          </c:marker>
          <c:cat>
            <c:numRef>
              <c:f>MonthlyPlannedIndHrs!$B$47:$AA$47</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 Planned B.Hrs'!$B$14:$AA$14</c:f>
              <c:numCache>
                <c:formatCode>0.00%</c:formatCode>
                <c:ptCount val="26"/>
                <c:pt idx="0">
                  <c:v>1.3029225399280675E-3</c:v>
                </c:pt>
                <c:pt idx="1">
                  <c:v>1.8716084205950222E-3</c:v>
                </c:pt>
                <c:pt idx="2">
                  <c:v>8.2724839441019691E-3</c:v>
                </c:pt>
                <c:pt idx="3">
                  <c:v>1.960702541899512E-2</c:v>
                </c:pt>
                <c:pt idx="4">
                  <c:v>2.6791423711420983E-2</c:v>
                </c:pt>
                <c:pt idx="5">
                  <c:v>6.2311543817878984E-2</c:v>
                </c:pt>
                <c:pt idx="6">
                  <c:v>9.2348268288306057E-2</c:v>
                </c:pt>
                <c:pt idx="7">
                  <c:v>0.14868861035918202</c:v>
                </c:pt>
                <c:pt idx="8">
                  <c:v>0.18233206705943905</c:v>
                </c:pt>
                <c:pt idx="9">
                  <c:v>0.21853461022269738</c:v>
                </c:pt>
                <c:pt idx="10">
                  <c:v>0.26140594314657689</c:v>
                </c:pt>
                <c:pt idx="11">
                  <c:v>0.32273681975690571</c:v>
                </c:pt>
                <c:pt idx="12">
                  <c:v>0.38548941106890194</c:v>
                </c:pt>
                <c:pt idx="13">
                  <c:v>0.46143551481237155</c:v>
                </c:pt>
                <c:pt idx="14">
                  <c:v>0.53355373070575185</c:v>
                </c:pt>
                <c:pt idx="15">
                  <c:v>0.59704687740901663</c:v>
                </c:pt>
                <c:pt idx="16">
                  <c:v>0.66219932313742746</c:v>
                </c:pt>
                <c:pt idx="17">
                  <c:v>0.71886823927268872</c:v>
                </c:pt>
                <c:pt idx="18">
                  <c:v>0.79558522832106238</c:v>
                </c:pt>
                <c:pt idx="19">
                  <c:v>0.88318181013979569</c:v>
                </c:pt>
                <c:pt idx="20">
                  <c:v>0.93601399220015724</c:v>
                </c:pt>
                <c:pt idx="21">
                  <c:v>0.96984827460703804</c:v>
                </c:pt>
                <c:pt idx="22">
                  <c:v>0.98459366761953149</c:v>
                </c:pt>
                <c:pt idx="23">
                  <c:v>0.99879312218658456</c:v>
                </c:pt>
                <c:pt idx="24">
                  <c:v>0.9992834557903596</c:v>
                </c:pt>
                <c:pt idx="25">
                  <c:v>1</c:v>
                </c:pt>
              </c:numCache>
            </c:numRef>
          </c:val>
          <c:smooth val="0"/>
          <c:extLst xmlns:c16r2="http://schemas.microsoft.com/office/drawing/2015/06/chart">
            <c:ext xmlns:c16="http://schemas.microsoft.com/office/drawing/2014/chart" uri="{C3380CC4-5D6E-409C-BE32-E72D297353CC}">
              <c16:uniqueId val="{00000003-7621-4A0E-9271-F798B4F75BEB}"/>
            </c:ext>
          </c:extLst>
        </c:ser>
        <c:ser>
          <c:idx val="8"/>
          <c:order val="3"/>
          <c:tx>
            <c:strRef>
              <c:f>'Monthly Planned B.Hrs'!$A$19</c:f>
              <c:strCache>
                <c:ptCount val="1"/>
                <c:pt idx="0">
                  <c:v>Cumm. Earned %</c:v>
                </c:pt>
              </c:strCache>
            </c:strRef>
          </c:tx>
          <c:spPr>
            <a:ln w="28575" cap="rnd">
              <a:solidFill>
                <a:srgbClr val="90F0B0"/>
              </a:solidFill>
              <a:round/>
            </a:ln>
            <a:effectLst/>
          </c:spPr>
          <c:marker>
            <c:symbol val="none"/>
          </c:marker>
          <c:cat>
            <c:numRef>
              <c:f>MonthlyPlannedIndHrs!$B$47:$AA$47</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 Planned B.Hrs'!$B$19:$AA$19</c:f>
              <c:numCache>
                <c:formatCode>0.00%</c:formatCode>
                <c:ptCount val="26"/>
                <c:pt idx="0">
                  <c:v>1.0135246139886616E-3</c:v>
                </c:pt>
                <c:pt idx="1">
                  <c:v>1.1866578709917122E-3</c:v>
                </c:pt>
                <c:pt idx="2">
                  <c:v>3.2427732662031242E-3</c:v>
                </c:pt>
                <c:pt idx="3">
                  <c:v>4.8211925216542946E-3</c:v>
                </c:pt>
                <c:pt idx="4">
                  <c:v>1.7979320053886146E-2</c:v>
                </c:pt>
                <c:pt idx="5">
                  <c:v>2.0142853893223539E-2</c:v>
                </c:pt>
                <c:pt idx="6">
                  <c:v>2.8778033054550879E-2</c:v>
                </c:pt>
                <c:pt idx="7">
                  <c:v>4.1381375916532077E-2</c:v>
                </c:pt>
                <c:pt idx="8">
                  <c:v>9.7926444904448129E-2</c:v>
                </c:pt>
                <c:pt idx="9">
                  <c:v>9.9115630268242799E-2</c:v>
                </c:pt>
                <c:pt idx="10">
                  <c:v>0.10568332031674539</c:v>
                </c:pt>
                <c:pt idx="11">
                  <c:v>0.13536366830195451</c:v>
                </c:pt>
                <c:pt idx="12">
                  <c:v>0.17243061400382662</c:v>
                </c:pt>
                <c:pt idx="13">
                  <c:v>0.22254195006179719</c:v>
                </c:pt>
                <c:pt idx="14">
                  <c:v>0.27464115920929916</c:v>
                </c:pt>
                <c:pt idx="15">
                  <c:v>0.37797391121928781</c:v>
                </c:pt>
                <c:pt idx="16">
                  <c:v>0.43334495980022697</c:v>
                </c:pt>
                <c:pt idx="17">
                  <c:v>0.47511304211561256</c:v>
                </c:pt>
                <c:pt idx="18">
                  <c:v>0.54132703482126832</c:v>
                </c:pt>
                <c:pt idx="19">
                  <c:v>0.61577307158617867</c:v>
                </c:pt>
                <c:pt idx="20">
                  <c:v>0.6575045052559213</c:v>
                </c:pt>
                <c:pt idx="21">
                  <c:v>0.6862193509903981</c:v>
                </c:pt>
                <c:pt idx="22">
                  <c:v>0.69839807506148133</c:v>
                </c:pt>
                <c:pt idx="23">
                  <c:v>0.71027729123541328</c:v>
                </c:pt>
                <c:pt idx="24">
                  <c:v>0.71069306380150088</c:v>
                </c:pt>
                <c:pt idx="25">
                  <c:v>0.71069306380150088</c:v>
                </c:pt>
              </c:numCache>
            </c:numRef>
          </c:val>
          <c:smooth val="0"/>
          <c:extLst xmlns:c16r2="http://schemas.microsoft.com/office/drawing/2015/06/chart">
            <c:ext xmlns:c16="http://schemas.microsoft.com/office/drawing/2014/chart" uri="{C3380CC4-5D6E-409C-BE32-E72D297353CC}">
              <c16:uniqueId val="{00000004-7621-4A0E-9271-F798B4F75BEB}"/>
            </c:ext>
          </c:extLst>
        </c:ser>
        <c:dLbls>
          <c:showLegendKey val="0"/>
          <c:showVal val="0"/>
          <c:showCatName val="0"/>
          <c:showSerName val="0"/>
          <c:showPercent val="0"/>
          <c:showBubbleSize val="0"/>
        </c:dLbls>
        <c:marker val="1"/>
        <c:smooth val="0"/>
        <c:axId val="434429152"/>
        <c:axId val="434409568"/>
      </c:lineChart>
      <c:dateAx>
        <c:axId val="434403584"/>
        <c:scaling>
          <c:orientation val="minMax"/>
        </c:scaling>
        <c:delete val="0"/>
        <c:axPos val="b"/>
        <c:numFmt formatCode="[$-809]d\ mmmm\ yyyy;@" sourceLinked="1"/>
        <c:majorTickMark val="out"/>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07392"/>
        <c:crosses val="autoZero"/>
        <c:auto val="1"/>
        <c:lblOffset val="100"/>
        <c:baseTimeUnit val="months"/>
      </c:dateAx>
      <c:valAx>
        <c:axId val="43440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03584"/>
        <c:crosses val="autoZero"/>
        <c:crossBetween val="between"/>
      </c:valAx>
      <c:valAx>
        <c:axId val="434409568"/>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29152"/>
        <c:crosses val="max"/>
        <c:crossBetween val="between"/>
      </c:valAx>
      <c:dateAx>
        <c:axId val="434429152"/>
        <c:scaling>
          <c:orientation val="minMax"/>
        </c:scaling>
        <c:delete val="1"/>
        <c:axPos val="b"/>
        <c:numFmt formatCode="[$-409]d\-mmm\-yyyy;@" sourceLinked="1"/>
        <c:majorTickMark val="out"/>
        <c:minorTickMark val="none"/>
        <c:tickLblPos val="nextTo"/>
        <c:crossAx val="434409568"/>
        <c:crosses val="autoZero"/>
        <c:auto val="1"/>
        <c:lblOffset val="100"/>
        <c:baseTimeUnit val="months"/>
        <c:majorUnit val="1"/>
        <c:minorUnit val="1"/>
      </c:dateAx>
      <c:spPr>
        <a:noFill/>
        <a:ln>
          <a:noFill/>
        </a:ln>
        <a:effectLst/>
      </c:spPr>
    </c:plotArea>
    <c:legend>
      <c:legendPos val="b"/>
      <c:layout>
        <c:manualLayout>
          <c:xMode val="edge"/>
          <c:yMode val="edge"/>
          <c:x val="3.4191240281428836E-2"/>
          <c:y val="2.7295023238135006E-2"/>
          <c:w val="0.56819826405630747"/>
          <c:h val="5.543090380094595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231260702594398E-2"/>
          <c:y val="0.15055286687629474"/>
          <c:w val="0.9362240640293874"/>
          <c:h val="0.52049682446069179"/>
        </c:manualLayout>
      </c:layout>
      <c:barChart>
        <c:barDir val="bar"/>
        <c:grouping val="clustered"/>
        <c:varyColors val="0"/>
        <c:ser>
          <c:idx val="0"/>
          <c:order val="0"/>
          <c:tx>
            <c:v>Schedule At Completion (BL)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showLegendKey val="1"/>
              <c:showVal val="1"/>
              <c:showCatName val="0"/>
              <c:showSerName val="0"/>
              <c:showPercent val="0"/>
              <c:showBubbleSize val="0"/>
              <c:extLst xmlns:c16r2="http://schemas.microsoft.com/office/drawing/2015/06/chart">
                <c:ext xmlns:c16="http://schemas.microsoft.com/office/drawing/2014/chart" uri="{C3380CC4-5D6E-409C-BE32-E72D297353CC}">
                  <c16:uniqueId val="{00000000-2392-4435-83E9-9E2081EAC671}"/>
                </c:ex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'Dashboard Monthly'!$K$27</c:f>
              <c:numCache>
                <c:formatCode>#,##0</c:formatCode>
                <c:ptCount val="1"/>
                <c:pt idx="0">
                  <c:v>790</c:v>
                </c:pt>
              </c:numCache>
            </c:numRef>
          </c:val>
          <c:extLst xmlns:c16r2="http://schemas.microsoft.com/office/drawing/2015/06/chart">
            <c:ext xmlns:c16="http://schemas.microsoft.com/office/drawing/2014/chart" uri="{C3380CC4-5D6E-409C-BE32-E72D297353CC}">
              <c16:uniqueId val="{00000001-2392-4435-83E9-9E2081EAC671}"/>
            </c:ext>
          </c:extLst>
        </c:ser>
        <c:ser>
          <c:idx val="1"/>
          <c:order val="1"/>
          <c:tx>
            <c:v>Actual Time</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'Dashboard Monthly'!$L$27</c:f>
              <c:numCache>
                <c:formatCode>#,##0</c:formatCode>
                <c:ptCount val="1"/>
                <c:pt idx="0">
                  <c:v>790</c:v>
                </c:pt>
              </c:numCache>
            </c:numRef>
          </c:val>
          <c:extLst xmlns:c16r2="http://schemas.microsoft.com/office/drawing/2015/06/chart">
            <c:ext xmlns:c16="http://schemas.microsoft.com/office/drawing/2014/chart" uri="{C3380CC4-5D6E-409C-BE32-E72D297353CC}">
              <c16:uniqueId val="{00000002-2392-4435-83E9-9E2081EAC671}"/>
            </c:ext>
          </c:extLst>
        </c:ser>
        <c:ser>
          <c:idx val="2"/>
          <c:order val="2"/>
          <c:tx>
            <c:v>Earned Schedule</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'Dashboard Monthly'!$N$27</c:f>
              <c:numCache>
                <c:formatCode>#,##0</c:formatCode>
                <c:ptCount val="1"/>
                <c:pt idx="0">
                  <c:v>771.39130405611218</c:v>
                </c:pt>
              </c:numCache>
            </c:numRef>
          </c:val>
          <c:extLst xmlns:c16r2="http://schemas.microsoft.com/office/drawing/2015/06/chart">
            <c:ext xmlns:c16="http://schemas.microsoft.com/office/drawing/2014/chart" uri="{C3380CC4-5D6E-409C-BE32-E72D297353CC}">
              <c16:uniqueId val="{00000003-2392-4435-83E9-9E2081EAC671}"/>
            </c:ext>
          </c:extLst>
        </c:ser>
        <c:ser>
          <c:idx val="3"/>
          <c:order val="3"/>
          <c:tx>
            <c:v>Forcasted Remaining Duration</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'Dashboard Monthly'!$Z$10</c:f>
              <c:numCache>
                <c:formatCode>#,##0.0</c:formatCode>
                <c:ptCount val="1"/>
                <c:pt idx="0">
                  <c:v>808.60869594389078</c:v>
                </c:pt>
              </c:numCache>
            </c:numRef>
          </c:val>
          <c:extLst xmlns:c16r2="http://schemas.microsoft.com/office/drawing/2015/06/chart">
            <c:ext xmlns:c16="http://schemas.microsoft.com/office/drawing/2014/chart" uri="{C3380CC4-5D6E-409C-BE32-E72D297353CC}">
              <c16:uniqueId val="{00000004-2392-4435-83E9-9E2081EAC671}"/>
            </c:ext>
          </c:extLst>
        </c:ser>
        <c:dLbls>
          <c:showLegendKey val="0"/>
          <c:showVal val="0"/>
          <c:showCatName val="0"/>
          <c:showSerName val="0"/>
          <c:showPercent val="0"/>
          <c:showBubbleSize val="0"/>
        </c:dLbls>
        <c:gapWidth val="115"/>
        <c:overlap val="-20"/>
        <c:axId val="434405760"/>
        <c:axId val="434429696"/>
      </c:barChart>
      <c:catAx>
        <c:axId val="4344057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29696"/>
        <c:crosses val="autoZero"/>
        <c:auto val="1"/>
        <c:lblAlgn val="ctr"/>
        <c:lblOffset val="100"/>
        <c:noMultiLvlLbl val="0"/>
      </c:catAx>
      <c:valAx>
        <c:axId val="43442969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1050" b="1" i="0" u="none" strike="noStrike" kern="1200" cap="all" baseline="0">
                    <a:solidFill>
                      <a:schemeClr val="bg1"/>
                    </a:solidFill>
                    <a:latin typeface="+mn-lt"/>
                    <a:ea typeface="+mn-ea"/>
                    <a:cs typeface="+mn-cs"/>
                  </a:defRPr>
                </a:pPr>
                <a:r>
                  <a:rPr lang="en-US" sz="1050">
                    <a:solidFill>
                      <a:schemeClr val="bg1"/>
                    </a:solidFill>
                  </a:rPr>
                  <a:t>No of Days</a:t>
                </a:r>
              </a:p>
            </c:rich>
          </c:tx>
          <c:layout>
            <c:manualLayout>
              <c:xMode val="edge"/>
              <c:yMode val="edge"/>
              <c:x val="0.45822284153055565"/>
              <c:y val="0.80803976018232304"/>
            </c:manualLayout>
          </c:layout>
          <c:overlay val="0"/>
          <c:spPr>
            <a:noFill/>
            <a:ln>
              <a:noFill/>
            </a:ln>
            <a:effectLst/>
          </c:spPr>
          <c:txPr>
            <a:bodyPr rot="0" spcFirstLastPara="1" vertOverflow="ellipsis" vert="horz" wrap="square" anchor="ctr" anchorCtr="1"/>
            <a:lstStyle/>
            <a:p>
              <a:pPr>
                <a:defRPr sz="1050" b="1" i="0" u="none" strike="noStrike" kern="1200" cap="all"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05760"/>
        <c:crosses val="autoZero"/>
        <c:crossBetween val="between"/>
      </c:valAx>
      <c:spPr>
        <a:noFill/>
        <a:ln>
          <a:noFill/>
        </a:ln>
        <a:effectLst/>
      </c:spPr>
    </c:plotArea>
    <c:legend>
      <c:legendPos val="b"/>
      <c:layout>
        <c:manualLayout>
          <c:xMode val="edge"/>
          <c:yMode val="edge"/>
          <c:x val="8.4560707960020465E-2"/>
          <c:y val="2.9874074974142253E-2"/>
          <c:w val="0.7784533505489859"/>
          <c:h val="0.1303273776419820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0"/>
    <c:dispBlanksAs val="gap"/>
    <c:showDLblsOverMax val="0"/>
  </c:chart>
  <c:spPr>
    <a:solidFill>
      <a:schemeClr val="accent1">
        <a:lumMod val="75000"/>
      </a:schemeClr>
    </a:solidFill>
    <a:ln>
      <a:solidFill>
        <a:schemeClr val="accent1">
          <a:lumMod val="50000"/>
        </a:schemeClr>
      </a:solid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Manhours Histogram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MonthlyPlannedIndHrs!$A$60</c:f>
              <c:strCache>
                <c:ptCount val="1"/>
                <c:pt idx="0">
                  <c:v>Alum.Tech-1817</c:v>
                </c:pt>
              </c:strCache>
            </c:strRef>
          </c:tx>
          <c:spPr>
            <a:solidFill>
              <a:schemeClr val="accent1"/>
            </a:solidFill>
            <a:ln>
              <a:noFill/>
            </a:ln>
            <a:effectLst/>
          </c:spPr>
          <c:invertIfNegative val="0"/>
          <c:cat>
            <c:numRef>
              <c:f>MonthlyPlannedIndHrs!$B$59:$AA$59</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MonthlyPlannedIndHrs!$B$60:$AA$60</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25</c:v>
                </c:pt>
                <c:pt idx="12">
                  <c:v>0</c:v>
                </c:pt>
                <c:pt idx="13">
                  <c:v>25</c:v>
                </c:pt>
                <c:pt idx="14">
                  <c:v>200</c:v>
                </c:pt>
                <c:pt idx="15">
                  <c:v>0</c:v>
                </c:pt>
                <c:pt idx="16">
                  <c:v>0</c:v>
                </c:pt>
                <c:pt idx="17">
                  <c:v>0</c:v>
                </c:pt>
                <c:pt idx="18">
                  <c:v>388</c:v>
                </c:pt>
                <c:pt idx="19">
                  <c:v>2566</c:v>
                </c:pt>
                <c:pt idx="20">
                  <c:v>4853</c:v>
                </c:pt>
                <c:pt idx="21">
                  <c:v>4430</c:v>
                </c:pt>
                <c:pt idx="22">
                  <c:v>2687</c:v>
                </c:pt>
                <c:pt idx="23">
                  <c:v>876</c:v>
                </c:pt>
                <c:pt idx="24">
                  <c:v>67</c:v>
                </c:pt>
                <c:pt idx="25">
                  <c:v>0</c:v>
                </c:pt>
              </c:numCache>
            </c:numRef>
          </c:val>
          <c:extLst xmlns:c16r2="http://schemas.microsoft.com/office/drawing/2015/06/chart">
            <c:ext xmlns:c16="http://schemas.microsoft.com/office/drawing/2014/chart" uri="{C3380CC4-5D6E-409C-BE32-E72D297353CC}">
              <c16:uniqueId val="{00000000-C042-416D-8F35-98E7EE75505A}"/>
            </c:ext>
          </c:extLst>
        </c:ser>
        <c:ser>
          <c:idx val="1"/>
          <c:order val="1"/>
          <c:tx>
            <c:strRef>
              <c:f>MonthlyPlannedIndHrs!$A$61</c:f>
              <c:strCache>
                <c:ptCount val="1"/>
                <c:pt idx="0">
                  <c:v>Carpeter 1817</c:v>
                </c:pt>
              </c:strCache>
            </c:strRef>
          </c:tx>
          <c:spPr>
            <a:solidFill>
              <a:schemeClr val="accent2"/>
            </a:solidFill>
            <a:ln>
              <a:noFill/>
            </a:ln>
            <a:effectLst/>
          </c:spPr>
          <c:invertIfNegative val="0"/>
          <c:cat>
            <c:numRef>
              <c:f>MonthlyPlannedIndHrs!$B$59:$AA$59</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MonthlyPlannedIndHrs!$B$61:$AA$61</c:f>
              <c:numCache>
                <c:formatCode>General</c:formatCode>
                <c:ptCount val="26"/>
                <c:pt idx="0">
                  <c:v>208</c:v>
                </c:pt>
                <c:pt idx="1">
                  <c:v>142</c:v>
                </c:pt>
                <c:pt idx="2">
                  <c:v>327</c:v>
                </c:pt>
                <c:pt idx="3">
                  <c:v>465</c:v>
                </c:pt>
                <c:pt idx="4">
                  <c:v>0</c:v>
                </c:pt>
                <c:pt idx="5">
                  <c:v>261</c:v>
                </c:pt>
                <c:pt idx="6">
                  <c:v>5090</c:v>
                </c:pt>
                <c:pt idx="7">
                  <c:v>7709</c:v>
                </c:pt>
                <c:pt idx="8">
                  <c:v>10569</c:v>
                </c:pt>
                <c:pt idx="9">
                  <c:v>11313</c:v>
                </c:pt>
                <c:pt idx="10">
                  <c:v>9894</c:v>
                </c:pt>
                <c:pt idx="11">
                  <c:v>11328</c:v>
                </c:pt>
                <c:pt idx="12">
                  <c:v>12049</c:v>
                </c:pt>
                <c:pt idx="13">
                  <c:v>13505</c:v>
                </c:pt>
                <c:pt idx="14">
                  <c:v>10753</c:v>
                </c:pt>
                <c:pt idx="15">
                  <c:v>8210</c:v>
                </c:pt>
                <c:pt idx="16">
                  <c:v>11361</c:v>
                </c:pt>
                <c:pt idx="17">
                  <c:v>4667</c:v>
                </c:pt>
                <c:pt idx="18">
                  <c:v>4186</c:v>
                </c:pt>
                <c:pt idx="19">
                  <c:v>3460</c:v>
                </c:pt>
                <c:pt idx="20">
                  <c:v>4333</c:v>
                </c:pt>
                <c:pt idx="21">
                  <c:v>3119</c:v>
                </c:pt>
                <c:pt idx="22">
                  <c:v>664</c:v>
                </c:pt>
                <c:pt idx="23">
                  <c:v>0</c:v>
                </c:pt>
                <c:pt idx="24">
                  <c:v>0</c:v>
                </c:pt>
                <c:pt idx="25">
                  <c:v>0</c:v>
                </c:pt>
              </c:numCache>
            </c:numRef>
          </c:val>
          <c:extLst xmlns:c16r2="http://schemas.microsoft.com/office/drawing/2015/06/chart">
            <c:ext xmlns:c16="http://schemas.microsoft.com/office/drawing/2014/chart" uri="{C3380CC4-5D6E-409C-BE32-E72D297353CC}">
              <c16:uniqueId val="{00000001-C042-416D-8F35-98E7EE75505A}"/>
            </c:ext>
          </c:extLst>
        </c:ser>
        <c:ser>
          <c:idx val="2"/>
          <c:order val="2"/>
          <c:tx>
            <c:strRef>
              <c:f>MonthlyPlannedIndHrs!$A$62</c:f>
              <c:strCache>
                <c:ptCount val="1"/>
                <c:pt idx="0">
                  <c:v>Electrician 1817</c:v>
                </c:pt>
              </c:strCache>
            </c:strRef>
          </c:tx>
          <c:spPr>
            <a:solidFill>
              <a:schemeClr val="accent3"/>
            </a:solidFill>
            <a:ln>
              <a:noFill/>
            </a:ln>
            <a:effectLst/>
          </c:spPr>
          <c:invertIfNegative val="0"/>
          <c:cat>
            <c:numRef>
              <c:f>MonthlyPlannedIndHrs!$B$59:$AA$59</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MonthlyPlannedIndHrs!$B$62:$AA$62</c:f>
              <c:numCache>
                <c:formatCode>General</c:formatCode>
                <c:ptCount val="26"/>
                <c:pt idx="0">
                  <c:v>0</c:v>
                </c:pt>
                <c:pt idx="1">
                  <c:v>0</c:v>
                </c:pt>
                <c:pt idx="2">
                  <c:v>0</c:v>
                </c:pt>
                <c:pt idx="3">
                  <c:v>0</c:v>
                </c:pt>
                <c:pt idx="4">
                  <c:v>0</c:v>
                </c:pt>
                <c:pt idx="5">
                  <c:v>0</c:v>
                </c:pt>
                <c:pt idx="6">
                  <c:v>0</c:v>
                </c:pt>
                <c:pt idx="7">
                  <c:v>0</c:v>
                </c:pt>
                <c:pt idx="8">
                  <c:v>0</c:v>
                </c:pt>
                <c:pt idx="9">
                  <c:v>0</c:v>
                </c:pt>
                <c:pt idx="10">
                  <c:v>14</c:v>
                </c:pt>
                <c:pt idx="11">
                  <c:v>97</c:v>
                </c:pt>
                <c:pt idx="12">
                  <c:v>1199</c:v>
                </c:pt>
                <c:pt idx="13">
                  <c:v>2233</c:v>
                </c:pt>
                <c:pt idx="14">
                  <c:v>2106</c:v>
                </c:pt>
                <c:pt idx="15">
                  <c:v>3005</c:v>
                </c:pt>
                <c:pt idx="16">
                  <c:v>2681</c:v>
                </c:pt>
                <c:pt idx="17">
                  <c:v>2752</c:v>
                </c:pt>
                <c:pt idx="18">
                  <c:v>2146</c:v>
                </c:pt>
                <c:pt idx="19">
                  <c:v>3884</c:v>
                </c:pt>
                <c:pt idx="20">
                  <c:v>3785</c:v>
                </c:pt>
                <c:pt idx="21">
                  <c:v>2074</c:v>
                </c:pt>
                <c:pt idx="22">
                  <c:v>1925</c:v>
                </c:pt>
                <c:pt idx="23">
                  <c:v>785</c:v>
                </c:pt>
                <c:pt idx="24">
                  <c:v>60</c:v>
                </c:pt>
                <c:pt idx="25">
                  <c:v>500</c:v>
                </c:pt>
              </c:numCache>
            </c:numRef>
          </c:val>
          <c:extLst xmlns:c16r2="http://schemas.microsoft.com/office/drawing/2015/06/chart">
            <c:ext xmlns:c16="http://schemas.microsoft.com/office/drawing/2014/chart" uri="{C3380CC4-5D6E-409C-BE32-E72D297353CC}">
              <c16:uniqueId val="{00000002-C042-416D-8F35-98E7EE75505A}"/>
            </c:ext>
          </c:extLst>
        </c:ser>
        <c:ser>
          <c:idx val="3"/>
          <c:order val="3"/>
          <c:tx>
            <c:strRef>
              <c:f>MonthlyPlannedIndHrs!$A$63</c:f>
              <c:strCache>
                <c:ptCount val="1"/>
                <c:pt idx="0">
                  <c:v>HVAC Tech. 1817</c:v>
                </c:pt>
              </c:strCache>
            </c:strRef>
          </c:tx>
          <c:spPr>
            <a:solidFill>
              <a:schemeClr val="accent4"/>
            </a:solidFill>
            <a:ln>
              <a:noFill/>
            </a:ln>
            <a:effectLst/>
          </c:spPr>
          <c:invertIfNegative val="0"/>
          <c:cat>
            <c:numRef>
              <c:f>MonthlyPlannedIndHrs!$B$59:$AA$59</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MonthlyPlannedIndHrs!$B$63:$AA$63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32</c:v>
                </c:pt>
                <c:pt idx="12">
                  <c:v>735</c:v>
                </c:pt>
                <c:pt idx="13">
                  <c:v>1249</c:v>
                </c:pt>
                <c:pt idx="14">
                  <c:v>1468</c:v>
                </c:pt>
                <c:pt idx="15">
                  <c:v>1844</c:v>
                </c:pt>
                <c:pt idx="16">
                  <c:v>1812</c:v>
                </c:pt>
                <c:pt idx="17">
                  <c:v>1609</c:v>
                </c:pt>
                <c:pt idx="18">
                  <c:v>2681</c:v>
                </c:pt>
                <c:pt idx="19">
                  <c:v>4013</c:v>
                </c:pt>
                <c:pt idx="20">
                  <c:v>3152</c:v>
                </c:pt>
                <c:pt idx="21">
                  <c:v>1535</c:v>
                </c:pt>
                <c:pt idx="22">
                  <c:v>0</c:v>
                </c:pt>
                <c:pt idx="23">
                  <c:v>0</c:v>
                </c:pt>
                <c:pt idx="24">
                  <c:v>0</c:v>
                </c:pt>
                <c:pt idx="25">
                  <c:v>0</c:v>
                </c:pt>
              </c:numCache>
            </c:numRef>
          </c:val>
          <c:extLst xmlns:c16r2="http://schemas.microsoft.com/office/drawing/2015/06/chart">
            <c:ext xmlns:c16="http://schemas.microsoft.com/office/drawing/2014/chart" uri="{C3380CC4-5D6E-409C-BE32-E72D297353CC}">
              <c16:uniqueId val="{00000003-C042-416D-8F35-98E7EE75505A}"/>
            </c:ext>
          </c:extLst>
        </c:ser>
        <c:ser>
          <c:idx val="4"/>
          <c:order val="4"/>
          <c:tx>
            <c:strRef>
              <c:f>MonthlyPlannedIndHrs!$A$64</c:f>
              <c:strCache>
                <c:ptCount val="1"/>
                <c:pt idx="0">
                  <c:v>Labor 1817</c:v>
                </c:pt>
              </c:strCache>
            </c:strRef>
          </c:tx>
          <c:spPr>
            <a:solidFill>
              <a:schemeClr val="accent5"/>
            </a:solidFill>
            <a:ln>
              <a:noFill/>
            </a:ln>
            <a:effectLst/>
          </c:spPr>
          <c:invertIfNegative val="0"/>
          <c:cat>
            <c:numRef>
              <c:f>MonthlyPlannedIndHrs!$B$59:$AA$59</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MonthlyPlannedIndHrs!$B$64:$AA$64</c:f>
              <c:numCache>
                <c:formatCode>General</c:formatCode>
                <c:ptCount val="26"/>
                <c:pt idx="0">
                  <c:v>908</c:v>
                </c:pt>
                <c:pt idx="1">
                  <c:v>142</c:v>
                </c:pt>
                <c:pt idx="2">
                  <c:v>2348</c:v>
                </c:pt>
                <c:pt idx="3">
                  <c:v>5284</c:v>
                </c:pt>
                <c:pt idx="4">
                  <c:v>4520</c:v>
                </c:pt>
                <c:pt idx="5">
                  <c:v>2556</c:v>
                </c:pt>
                <c:pt idx="6">
                  <c:v>1817</c:v>
                </c:pt>
                <c:pt idx="7">
                  <c:v>1211</c:v>
                </c:pt>
                <c:pt idx="8">
                  <c:v>2150</c:v>
                </c:pt>
                <c:pt idx="9">
                  <c:v>1634</c:v>
                </c:pt>
                <c:pt idx="10">
                  <c:v>1503</c:v>
                </c:pt>
                <c:pt idx="11">
                  <c:v>5156</c:v>
                </c:pt>
                <c:pt idx="12">
                  <c:v>7952</c:v>
                </c:pt>
                <c:pt idx="13">
                  <c:v>8377</c:v>
                </c:pt>
                <c:pt idx="14">
                  <c:v>10997</c:v>
                </c:pt>
                <c:pt idx="15">
                  <c:v>7162</c:v>
                </c:pt>
                <c:pt idx="16">
                  <c:v>7912</c:v>
                </c:pt>
                <c:pt idx="17">
                  <c:v>9237</c:v>
                </c:pt>
                <c:pt idx="18">
                  <c:v>17922</c:v>
                </c:pt>
                <c:pt idx="19">
                  <c:v>20286</c:v>
                </c:pt>
                <c:pt idx="20">
                  <c:v>8994</c:v>
                </c:pt>
                <c:pt idx="21">
                  <c:v>6593</c:v>
                </c:pt>
                <c:pt idx="22">
                  <c:v>1264</c:v>
                </c:pt>
                <c:pt idx="23">
                  <c:v>6888</c:v>
                </c:pt>
                <c:pt idx="24">
                  <c:v>38</c:v>
                </c:pt>
                <c:pt idx="25">
                  <c:v>0</c:v>
                </c:pt>
              </c:numCache>
            </c:numRef>
          </c:val>
          <c:extLst xmlns:c16r2="http://schemas.microsoft.com/office/drawing/2015/06/chart">
            <c:ext xmlns:c16="http://schemas.microsoft.com/office/drawing/2014/chart" uri="{C3380CC4-5D6E-409C-BE32-E72D297353CC}">
              <c16:uniqueId val="{00000004-C042-416D-8F35-98E7EE75505A}"/>
            </c:ext>
          </c:extLst>
        </c:ser>
        <c:ser>
          <c:idx val="5"/>
          <c:order val="5"/>
          <c:tx>
            <c:strRef>
              <c:f>MonthlyPlannedIndHrs!$A$65</c:f>
              <c:strCache>
                <c:ptCount val="1"/>
                <c:pt idx="0">
                  <c:v>Mason 1817</c:v>
                </c:pt>
              </c:strCache>
            </c:strRef>
          </c:tx>
          <c:spPr>
            <a:solidFill>
              <a:schemeClr val="accent6"/>
            </a:solidFill>
            <a:ln>
              <a:noFill/>
            </a:ln>
            <a:effectLst/>
          </c:spPr>
          <c:invertIfNegative val="0"/>
          <c:cat>
            <c:numRef>
              <c:f>MonthlyPlannedIndHrs!$B$59:$AA$59</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MonthlyPlannedIndHrs!$B$65:$AA$65</c:f>
              <c:numCache>
                <c:formatCode>General</c:formatCode>
                <c:ptCount val="26"/>
                <c:pt idx="0">
                  <c:v>8</c:v>
                </c:pt>
                <c:pt idx="1">
                  <c:v>142</c:v>
                </c:pt>
                <c:pt idx="2">
                  <c:v>165</c:v>
                </c:pt>
                <c:pt idx="3">
                  <c:v>317</c:v>
                </c:pt>
                <c:pt idx="4">
                  <c:v>448</c:v>
                </c:pt>
                <c:pt idx="5">
                  <c:v>4001</c:v>
                </c:pt>
                <c:pt idx="6">
                  <c:v>637</c:v>
                </c:pt>
                <c:pt idx="7">
                  <c:v>2634</c:v>
                </c:pt>
                <c:pt idx="8">
                  <c:v>3443</c:v>
                </c:pt>
                <c:pt idx="9">
                  <c:v>1632</c:v>
                </c:pt>
                <c:pt idx="10">
                  <c:v>1500</c:v>
                </c:pt>
                <c:pt idx="11">
                  <c:v>6627</c:v>
                </c:pt>
                <c:pt idx="12">
                  <c:v>10164</c:v>
                </c:pt>
                <c:pt idx="13">
                  <c:v>10281</c:v>
                </c:pt>
                <c:pt idx="14">
                  <c:v>13626</c:v>
                </c:pt>
                <c:pt idx="15">
                  <c:v>8755</c:v>
                </c:pt>
                <c:pt idx="16">
                  <c:v>10303</c:v>
                </c:pt>
                <c:pt idx="17">
                  <c:v>11554</c:v>
                </c:pt>
                <c:pt idx="18">
                  <c:v>19985</c:v>
                </c:pt>
                <c:pt idx="19">
                  <c:v>20863</c:v>
                </c:pt>
                <c:pt idx="20">
                  <c:v>8712</c:v>
                </c:pt>
                <c:pt idx="21">
                  <c:v>3714</c:v>
                </c:pt>
                <c:pt idx="22">
                  <c:v>98</c:v>
                </c:pt>
                <c:pt idx="23">
                  <c:v>363</c:v>
                </c:pt>
                <c:pt idx="24">
                  <c:v>38</c:v>
                </c:pt>
                <c:pt idx="25">
                  <c:v>0</c:v>
                </c:pt>
              </c:numCache>
            </c:numRef>
          </c:val>
          <c:extLst xmlns:c16r2="http://schemas.microsoft.com/office/drawing/2015/06/chart">
            <c:ext xmlns:c16="http://schemas.microsoft.com/office/drawing/2014/chart" uri="{C3380CC4-5D6E-409C-BE32-E72D297353CC}">
              <c16:uniqueId val="{00000005-C042-416D-8F35-98E7EE75505A}"/>
            </c:ext>
          </c:extLst>
        </c:ser>
        <c:ser>
          <c:idx val="6"/>
          <c:order val="6"/>
          <c:tx>
            <c:strRef>
              <c:f>MonthlyPlannedIndHrs!$A$66</c:f>
              <c:strCache>
                <c:ptCount val="1"/>
                <c:pt idx="0">
                  <c:v>Painter 1817</c:v>
                </c:pt>
              </c:strCache>
            </c:strRef>
          </c:tx>
          <c:spPr>
            <a:solidFill>
              <a:schemeClr val="accent1">
                <a:lumMod val="60000"/>
              </a:schemeClr>
            </a:solidFill>
            <a:ln>
              <a:noFill/>
            </a:ln>
            <a:effectLst/>
          </c:spPr>
          <c:invertIfNegative val="0"/>
          <c:cat>
            <c:numRef>
              <c:f>MonthlyPlannedIndHrs!$B$59:$AA$59</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MonthlyPlannedIndHrs!$B$66:$AA$66</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1916</c:v>
                </c:pt>
                <c:pt idx="12">
                  <c:v>578</c:v>
                </c:pt>
                <c:pt idx="13">
                  <c:v>6801</c:v>
                </c:pt>
                <c:pt idx="14">
                  <c:v>3925</c:v>
                </c:pt>
                <c:pt idx="15">
                  <c:v>3010</c:v>
                </c:pt>
                <c:pt idx="16">
                  <c:v>2738</c:v>
                </c:pt>
                <c:pt idx="17">
                  <c:v>1730</c:v>
                </c:pt>
                <c:pt idx="18">
                  <c:v>3514</c:v>
                </c:pt>
                <c:pt idx="19">
                  <c:v>4229</c:v>
                </c:pt>
                <c:pt idx="20">
                  <c:v>4234</c:v>
                </c:pt>
                <c:pt idx="21">
                  <c:v>2397</c:v>
                </c:pt>
                <c:pt idx="22">
                  <c:v>2785</c:v>
                </c:pt>
                <c:pt idx="23">
                  <c:v>1260</c:v>
                </c:pt>
                <c:pt idx="24">
                  <c:v>0</c:v>
                </c:pt>
                <c:pt idx="25">
                  <c:v>0</c:v>
                </c:pt>
              </c:numCache>
            </c:numRef>
          </c:val>
          <c:extLst xmlns:c16r2="http://schemas.microsoft.com/office/drawing/2015/06/chart">
            <c:ext xmlns:c16="http://schemas.microsoft.com/office/drawing/2014/chart" uri="{C3380CC4-5D6E-409C-BE32-E72D297353CC}">
              <c16:uniqueId val="{00000006-C042-416D-8F35-98E7EE75505A}"/>
            </c:ext>
          </c:extLst>
        </c:ser>
        <c:ser>
          <c:idx val="7"/>
          <c:order val="7"/>
          <c:tx>
            <c:strRef>
              <c:f>MonthlyPlannedIndHrs!$A$67</c:f>
              <c:strCache>
                <c:ptCount val="1"/>
                <c:pt idx="0">
                  <c:v>Plumber 1817</c:v>
                </c:pt>
              </c:strCache>
            </c:strRef>
          </c:tx>
          <c:spPr>
            <a:solidFill>
              <a:schemeClr val="accent2">
                <a:lumMod val="60000"/>
              </a:schemeClr>
            </a:solidFill>
            <a:ln>
              <a:noFill/>
            </a:ln>
            <a:effectLst/>
          </c:spPr>
          <c:invertIfNegative val="0"/>
          <c:cat>
            <c:numRef>
              <c:f>MonthlyPlannedIndHrs!$B$59:$AA$59</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MonthlyPlannedIndHrs!$B$67:$AA$67</c:f>
              <c:numCache>
                <c:formatCode>General</c:formatCode>
                <c:ptCount val="26"/>
                <c:pt idx="0">
                  <c:v>0</c:v>
                </c:pt>
                <c:pt idx="1">
                  <c:v>0</c:v>
                </c:pt>
                <c:pt idx="2">
                  <c:v>0</c:v>
                </c:pt>
                <c:pt idx="3">
                  <c:v>0</c:v>
                </c:pt>
                <c:pt idx="4">
                  <c:v>0</c:v>
                </c:pt>
                <c:pt idx="5">
                  <c:v>100</c:v>
                </c:pt>
                <c:pt idx="6">
                  <c:v>50</c:v>
                </c:pt>
                <c:pt idx="7">
                  <c:v>150</c:v>
                </c:pt>
                <c:pt idx="8">
                  <c:v>0</c:v>
                </c:pt>
                <c:pt idx="9">
                  <c:v>0</c:v>
                </c:pt>
                <c:pt idx="10">
                  <c:v>0</c:v>
                </c:pt>
                <c:pt idx="11">
                  <c:v>115</c:v>
                </c:pt>
                <c:pt idx="12">
                  <c:v>1223</c:v>
                </c:pt>
                <c:pt idx="13">
                  <c:v>1765</c:v>
                </c:pt>
                <c:pt idx="14">
                  <c:v>2304</c:v>
                </c:pt>
                <c:pt idx="15">
                  <c:v>4051</c:v>
                </c:pt>
                <c:pt idx="16">
                  <c:v>3016</c:v>
                </c:pt>
                <c:pt idx="17">
                  <c:v>4951</c:v>
                </c:pt>
                <c:pt idx="18">
                  <c:v>6419</c:v>
                </c:pt>
                <c:pt idx="19">
                  <c:v>6469</c:v>
                </c:pt>
                <c:pt idx="20">
                  <c:v>3681</c:v>
                </c:pt>
                <c:pt idx="21">
                  <c:v>3292</c:v>
                </c:pt>
                <c:pt idx="22">
                  <c:v>2068</c:v>
                </c:pt>
                <c:pt idx="23">
                  <c:v>885</c:v>
                </c:pt>
                <c:pt idx="24">
                  <c:v>100</c:v>
                </c:pt>
                <c:pt idx="25">
                  <c:v>0</c:v>
                </c:pt>
              </c:numCache>
            </c:numRef>
          </c:val>
          <c:extLst xmlns:c16r2="http://schemas.microsoft.com/office/drawing/2015/06/chart">
            <c:ext xmlns:c16="http://schemas.microsoft.com/office/drawing/2014/chart" uri="{C3380CC4-5D6E-409C-BE32-E72D297353CC}">
              <c16:uniqueId val="{00000007-C042-416D-8F35-98E7EE75505A}"/>
            </c:ext>
          </c:extLst>
        </c:ser>
        <c:ser>
          <c:idx val="8"/>
          <c:order val="8"/>
          <c:tx>
            <c:strRef>
              <c:f>MonthlyPlannedIndHrs!$A$68</c:f>
              <c:strCache>
                <c:ptCount val="1"/>
                <c:pt idx="0">
                  <c:v>STeel Fixer 1817</c:v>
                </c:pt>
              </c:strCache>
            </c:strRef>
          </c:tx>
          <c:spPr>
            <a:solidFill>
              <a:schemeClr val="accent3">
                <a:lumMod val="60000"/>
              </a:schemeClr>
            </a:solidFill>
            <a:ln>
              <a:noFill/>
            </a:ln>
            <a:effectLst/>
          </c:spPr>
          <c:invertIfNegative val="0"/>
          <c:cat>
            <c:numRef>
              <c:f>MonthlyPlannedIndHrs!$B$59:$AA$59</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MonthlyPlannedIndHrs!$B$68:$AA$68</c:f>
              <c:numCache>
                <c:formatCode>General</c:formatCode>
                <c:ptCount val="26"/>
                <c:pt idx="0">
                  <c:v>0</c:v>
                </c:pt>
                <c:pt idx="1">
                  <c:v>0</c:v>
                </c:pt>
                <c:pt idx="2">
                  <c:v>1942</c:v>
                </c:pt>
                <c:pt idx="3">
                  <c:v>2913</c:v>
                </c:pt>
                <c:pt idx="4">
                  <c:v>497</c:v>
                </c:pt>
                <c:pt idx="5">
                  <c:v>20506</c:v>
                </c:pt>
                <c:pt idx="6">
                  <c:v>15749</c:v>
                </c:pt>
                <c:pt idx="7">
                  <c:v>29032</c:v>
                </c:pt>
                <c:pt idx="8">
                  <c:v>13844</c:v>
                </c:pt>
                <c:pt idx="9">
                  <c:v>13474</c:v>
                </c:pt>
                <c:pt idx="10">
                  <c:v>20872</c:v>
                </c:pt>
                <c:pt idx="11">
                  <c:v>23009</c:v>
                </c:pt>
                <c:pt idx="12">
                  <c:v>14416</c:v>
                </c:pt>
                <c:pt idx="13">
                  <c:v>16145</c:v>
                </c:pt>
                <c:pt idx="14">
                  <c:v>12633</c:v>
                </c:pt>
                <c:pt idx="15">
                  <c:v>14335</c:v>
                </c:pt>
                <c:pt idx="16">
                  <c:v>11539</c:v>
                </c:pt>
                <c:pt idx="17">
                  <c:v>8031</c:v>
                </c:pt>
                <c:pt idx="18">
                  <c:v>1235</c:v>
                </c:pt>
                <c:pt idx="19">
                  <c:v>0</c:v>
                </c:pt>
                <c:pt idx="20">
                  <c:v>0</c:v>
                </c:pt>
                <c:pt idx="21">
                  <c:v>120</c:v>
                </c:pt>
                <c:pt idx="22">
                  <c:v>0</c:v>
                </c:pt>
                <c:pt idx="23">
                  <c:v>0</c:v>
                </c:pt>
                <c:pt idx="24">
                  <c:v>0</c:v>
                </c:pt>
                <c:pt idx="25">
                  <c:v>0</c:v>
                </c:pt>
              </c:numCache>
            </c:numRef>
          </c:val>
          <c:extLst xmlns:c16r2="http://schemas.microsoft.com/office/drawing/2015/06/chart">
            <c:ext xmlns:c16="http://schemas.microsoft.com/office/drawing/2014/chart" uri="{C3380CC4-5D6E-409C-BE32-E72D297353CC}">
              <c16:uniqueId val="{00000008-C042-416D-8F35-98E7EE75505A}"/>
            </c:ext>
          </c:extLst>
        </c:ser>
        <c:ser>
          <c:idx val="9"/>
          <c:order val="9"/>
          <c:tx>
            <c:strRef>
              <c:f>MonthlyPlannedIndHrs!$A$69</c:f>
              <c:strCache>
                <c:ptCount val="1"/>
                <c:pt idx="0">
                  <c:v>Waterproof Tech 1817</c:v>
                </c:pt>
              </c:strCache>
            </c:strRef>
          </c:tx>
          <c:spPr>
            <a:solidFill>
              <a:schemeClr val="accent4">
                <a:lumMod val="60000"/>
              </a:schemeClr>
            </a:solidFill>
            <a:ln>
              <a:noFill/>
            </a:ln>
            <a:effectLst/>
          </c:spPr>
          <c:invertIfNegative val="0"/>
          <c:cat>
            <c:numRef>
              <c:f>MonthlyPlannedIndHrs!$B$59:$AA$59</c:f>
              <c:numCache>
                <c:formatCode>[$-409]d\-mmm\-yyyy;@</c:formatCode>
                <c:ptCount val="26"/>
                <c:pt idx="0">
                  <c:v>43890</c:v>
                </c:pt>
                <c:pt idx="1">
                  <c:v>43921</c:v>
                </c:pt>
                <c:pt idx="2">
                  <c:v>43951</c:v>
                </c:pt>
                <c:pt idx="3">
                  <c:v>43982</c:v>
                </c:pt>
                <c:pt idx="4">
                  <c:v>44012</c:v>
                </c:pt>
                <c:pt idx="5">
                  <c:v>44043</c:v>
                </c:pt>
                <c:pt idx="6">
                  <c:v>44074</c:v>
                </c:pt>
                <c:pt idx="7">
                  <c:v>44104</c:v>
                </c:pt>
                <c:pt idx="8">
                  <c:v>44135</c:v>
                </c:pt>
                <c:pt idx="9">
                  <c:v>44165</c:v>
                </c:pt>
                <c:pt idx="10">
                  <c:v>44196</c:v>
                </c:pt>
                <c:pt idx="11">
                  <c:v>44227</c:v>
                </c:pt>
                <c:pt idx="12">
                  <c:v>44255</c:v>
                </c:pt>
                <c:pt idx="13">
                  <c:v>44286</c:v>
                </c:pt>
                <c:pt idx="14">
                  <c:v>44316</c:v>
                </c:pt>
                <c:pt idx="15">
                  <c:v>44347</c:v>
                </c:pt>
                <c:pt idx="16">
                  <c:v>44377</c:v>
                </c:pt>
                <c:pt idx="17">
                  <c:v>44408</c:v>
                </c:pt>
                <c:pt idx="18">
                  <c:v>44439</c:v>
                </c:pt>
                <c:pt idx="19">
                  <c:v>44469</c:v>
                </c:pt>
                <c:pt idx="20">
                  <c:v>44500</c:v>
                </c:pt>
                <c:pt idx="21">
                  <c:v>44530</c:v>
                </c:pt>
                <c:pt idx="22">
                  <c:v>44561</c:v>
                </c:pt>
                <c:pt idx="23">
                  <c:v>44592</c:v>
                </c:pt>
                <c:pt idx="24">
                  <c:v>44620</c:v>
                </c:pt>
                <c:pt idx="25">
                  <c:v>44651</c:v>
                </c:pt>
              </c:numCache>
            </c:numRef>
          </c:cat>
          <c:val>
            <c:numRef>
              <c:f>MonthlyPlannedIndHrs!$B$69:$AA$69</c:f>
              <c:numCache>
                <c:formatCode>General</c:formatCode>
                <c:ptCount val="26"/>
                <c:pt idx="0">
                  <c:v>0</c:v>
                </c:pt>
                <c:pt idx="1">
                  <c:v>0</c:v>
                </c:pt>
                <c:pt idx="2">
                  <c:v>0</c:v>
                </c:pt>
                <c:pt idx="3">
                  <c:v>0</c:v>
                </c:pt>
                <c:pt idx="4">
                  <c:v>200</c:v>
                </c:pt>
                <c:pt idx="5">
                  <c:v>280</c:v>
                </c:pt>
                <c:pt idx="6">
                  <c:v>120</c:v>
                </c:pt>
                <c:pt idx="7">
                  <c:v>0</c:v>
                </c:pt>
                <c:pt idx="8">
                  <c:v>200</c:v>
                </c:pt>
                <c:pt idx="9">
                  <c:v>300</c:v>
                </c:pt>
                <c:pt idx="10">
                  <c:v>100</c:v>
                </c:pt>
                <c:pt idx="11">
                  <c:v>0</c:v>
                </c:pt>
                <c:pt idx="12">
                  <c:v>0</c:v>
                </c:pt>
                <c:pt idx="13">
                  <c:v>0</c:v>
                </c:pt>
                <c:pt idx="14">
                  <c:v>17</c:v>
                </c:pt>
                <c:pt idx="15">
                  <c:v>17</c:v>
                </c:pt>
                <c:pt idx="16">
                  <c:v>0</c:v>
                </c:pt>
                <c:pt idx="17">
                  <c:v>355</c:v>
                </c:pt>
                <c:pt idx="18">
                  <c:v>2840</c:v>
                </c:pt>
                <c:pt idx="19">
                  <c:v>4688</c:v>
                </c:pt>
                <c:pt idx="20">
                  <c:v>228</c:v>
                </c:pt>
                <c:pt idx="21">
                  <c:v>0</c:v>
                </c:pt>
                <c:pt idx="22">
                  <c:v>0</c:v>
                </c:pt>
                <c:pt idx="23">
                  <c:v>0</c:v>
                </c:pt>
                <c:pt idx="24">
                  <c:v>0</c:v>
                </c:pt>
                <c:pt idx="25">
                  <c:v>0</c:v>
                </c:pt>
              </c:numCache>
            </c:numRef>
          </c:val>
          <c:extLst xmlns:c16r2="http://schemas.microsoft.com/office/drawing/2015/06/chart">
            <c:ext xmlns:c16="http://schemas.microsoft.com/office/drawing/2014/chart" uri="{C3380CC4-5D6E-409C-BE32-E72D297353CC}">
              <c16:uniqueId val="{00000009-C042-416D-8F35-98E7EE75505A}"/>
            </c:ext>
          </c:extLst>
        </c:ser>
        <c:dLbls>
          <c:showLegendKey val="0"/>
          <c:showVal val="0"/>
          <c:showCatName val="0"/>
          <c:showSerName val="0"/>
          <c:showPercent val="0"/>
          <c:showBubbleSize val="0"/>
        </c:dLbls>
        <c:gapWidth val="150"/>
        <c:overlap val="100"/>
        <c:axId val="434419360"/>
        <c:axId val="434410112"/>
      </c:barChart>
      <c:dateAx>
        <c:axId val="434419360"/>
        <c:scaling>
          <c:orientation val="minMax"/>
        </c:scaling>
        <c:delete val="0"/>
        <c:axPos val="b"/>
        <c:numFmt formatCode="[$-409]d\-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10112"/>
        <c:crosses val="autoZero"/>
        <c:auto val="1"/>
        <c:lblOffset val="100"/>
        <c:baseTimeUnit val="months"/>
      </c:dateAx>
      <c:valAx>
        <c:axId val="434410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193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289277410622925"/>
          <c:y val="8.7252898988169791E-2"/>
          <c:w val="0.6158711208568739"/>
          <c:h val="0.91274710101183021"/>
        </c:manualLayout>
      </c:layout>
      <c:doughnutChart>
        <c:varyColors val="1"/>
        <c:ser>
          <c:idx val="0"/>
          <c:order val="0"/>
          <c:tx>
            <c:strRef>
              <c:f>'[2]التقرير الشهري '!$BF$3</c:f>
              <c:strCache>
                <c:ptCount val="1"/>
                <c:pt idx="0">
                  <c:v>A</c:v>
                </c:pt>
              </c:strCache>
            </c:strRef>
          </c:tx>
          <c:dPt>
            <c:idx val="0"/>
            <c:bubble3D val="0"/>
            <c:spPr>
              <a:solidFill>
                <a:srgbClr val="00B050"/>
              </a:solidFill>
              <a:ln w="19050">
                <a:solidFill>
                  <a:schemeClr val="lt1"/>
                </a:solidFill>
              </a:ln>
              <a:effectLst/>
            </c:spPr>
            <c:extLst xmlns:c16r2="http://schemas.microsoft.com/office/drawing/2015/06/chart">
              <c:ext xmlns:c16="http://schemas.microsoft.com/office/drawing/2014/chart" uri="{C3380CC4-5D6E-409C-BE32-E72D297353CC}">
                <c16:uniqueId val="{00000001-5408-48EE-B155-1E7A82F24168}"/>
              </c:ext>
            </c:extLst>
          </c:dPt>
          <c:dPt>
            <c:idx val="1"/>
            <c:bubble3D val="0"/>
            <c:spPr>
              <a:solidFill>
                <a:srgbClr val="FFFF00"/>
              </a:solidFill>
              <a:ln w="19050">
                <a:solidFill>
                  <a:schemeClr val="lt1"/>
                </a:solidFill>
              </a:ln>
              <a:effectLst/>
            </c:spPr>
            <c:extLst xmlns:c16r2="http://schemas.microsoft.com/office/drawing/2015/06/chart">
              <c:ext xmlns:c16="http://schemas.microsoft.com/office/drawing/2014/chart" uri="{C3380CC4-5D6E-409C-BE32-E72D297353CC}">
                <c16:uniqueId val="{00000003-5408-48EE-B155-1E7A82F24168}"/>
              </c:ext>
            </c:extLst>
          </c:dPt>
          <c:dPt>
            <c:idx val="2"/>
            <c:bubble3D val="0"/>
            <c:spPr>
              <a:solidFill>
                <a:srgbClr val="FB97A1"/>
              </a:solidFill>
              <a:ln w="19050">
                <a:solidFill>
                  <a:schemeClr val="lt1"/>
                </a:solidFill>
              </a:ln>
              <a:effectLst/>
            </c:spPr>
            <c:extLst xmlns:c16r2="http://schemas.microsoft.com/office/drawing/2015/06/chart">
              <c:ext xmlns:c16="http://schemas.microsoft.com/office/drawing/2014/chart" uri="{C3380CC4-5D6E-409C-BE32-E72D297353CC}">
                <c16:uniqueId val="{00000005-5408-48EE-B155-1E7A82F24168}"/>
              </c:ext>
            </c:extLst>
          </c:dPt>
          <c:dPt>
            <c:idx val="3"/>
            <c:bubble3D val="0"/>
            <c:spPr>
              <a:solidFill>
                <a:srgbClr val="FF0000"/>
              </a:solidFill>
              <a:ln w="19050">
                <a:solidFill>
                  <a:schemeClr val="lt1"/>
                </a:solidFill>
              </a:ln>
              <a:effectLst/>
            </c:spPr>
            <c:extLst xmlns:c16r2="http://schemas.microsoft.com/office/drawing/2015/06/chart">
              <c:ext xmlns:c16="http://schemas.microsoft.com/office/drawing/2014/chart" uri="{C3380CC4-5D6E-409C-BE32-E72D297353CC}">
                <c16:uniqueId val="{00000007-5408-48EE-B155-1E7A82F24168}"/>
              </c:ext>
            </c:extLst>
          </c:dPt>
          <c:dPt>
            <c:idx val="4"/>
            <c:bubble3D val="0"/>
            <c:spPr>
              <a:noFill/>
              <a:ln w="19050">
                <a:noFill/>
              </a:ln>
              <a:effectLst/>
            </c:spPr>
            <c:extLst xmlns:c16r2="http://schemas.microsoft.com/office/drawing/2015/06/chart">
              <c:ext xmlns:c16="http://schemas.microsoft.com/office/drawing/2014/chart" uri="{C3380CC4-5D6E-409C-BE32-E72D297353CC}">
                <c16:uniqueId val="{00000009-5408-48EE-B155-1E7A82F24168}"/>
              </c:ext>
            </c:extLst>
          </c:dPt>
          <c:dLbls>
            <c:dLbl>
              <c:idx val="0"/>
              <c:layout>
                <c:manualLayout>
                  <c:x val="-0.11150818405307876"/>
                  <c:y val="8.4835595891509658E-2"/>
                </c:manualLayout>
              </c:layout>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1-5408-48EE-B155-1E7A82F24168}"/>
                </c:ext>
                <c:ext xmlns:c15="http://schemas.microsoft.com/office/drawing/2012/chart" uri="{CE6537A1-D6FC-4f65-9D91-7224C49458BB}"/>
              </c:extLst>
            </c:dLbl>
            <c:dLbl>
              <c:idx val="1"/>
              <c:layout>
                <c:manualLayout>
                  <c:x val="-0.15604892882476731"/>
                  <c:y val="-4.182246043072671E-2"/>
                </c:manualLayout>
              </c:layout>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3-5408-48EE-B155-1E7A82F24168}"/>
                </c:ext>
                <c:ext xmlns:c15="http://schemas.microsoft.com/office/drawing/2012/chart" uri="{CE6537A1-D6FC-4f65-9D91-7224C49458BB}"/>
              </c:extLst>
            </c:dLbl>
            <c:dLbl>
              <c:idx val="2"/>
              <c:layout>
                <c:manualLayout>
                  <c:x val="-0.10093137016341561"/>
                  <c:y val="-0.16613279223768079"/>
                </c:manualLayout>
              </c:layout>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5-5408-48EE-B155-1E7A82F24168}"/>
                </c:ext>
                <c:ext xmlns:c15="http://schemas.microsoft.com/office/drawing/2012/chart" uri="{CE6537A1-D6FC-4f65-9D91-7224C49458BB}"/>
              </c:extLst>
            </c:dLbl>
            <c:dLbl>
              <c:idx val="3"/>
              <c:layout>
                <c:manualLayout>
                  <c:x val="1.6297708225680066E-2"/>
                  <c:y val="-0.19529837251356241"/>
                </c:manualLayout>
              </c:layout>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7-5408-48EE-B155-1E7A82F24168}"/>
                </c:ext>
                <c:ext xmlns:c15="http://schemas.microsoft.com/office/drawing/2012/chart" uri="{CE6537A1-D6FC-4f65-9D91-7224C49458BB}"/>
              </c:extLst>
            </c:dLbl>
            <c:dLbl>
              <c:idx val="4"/>
              <c:layout>
                <c:manualLayout>
                  <c:x val="0.34545051003779753"/>
                  <c:y val="-0.40107392272849807"/>
                </c:manualLayout>
              </c:layout>
              <c:showLegendKey val="0"/>
              <c:showVal val="0"/>
              <c:showCatName val="1"/>
              <c:showSerName val="0"/>
              <c:showPercent val="0"/>
              <c:showBubbleSize val="0"/>
              <c:extLst xmlns:c16r2="http://schemas.microsoft.com/office/drawing/2015/06/chart">
                <c:ext xmlns:c16="http://schemas.microsoft.com/office/drawing/2014/chart" uri="{C3380CC4-5D6E-409C-BE32-E72D297353CC}">
                  <c16:uniqueId val="{00000009-5408-48EE-B155-1E7A82F24168}"/>
                </c:ext>
                <c:ext xmlns:c15="http://schemas.microsoft.com/office/drawing/2012/chart" uri="{CE6537A1-D6FC-4f65-9D91-7224C49458BB}"/>
              </c:extLst>
            </c:dLbl>
            <c:spPr>
              <a:noFill/>
              <a:ln>
                <a:noFill/>
              </a:ln>
              <a:effectLst/>
            </c:spPr>
            <c:txPr>
              <a:bodyPr rot="0" vert="horz"/>
              <a:lstStyle/>
              <a:p>
                <a:pPr rtl="0">
                  <a:defRPr/>
                </a:pPr>
                <a:endParaRPr lang="en-US"/>
              </a:p>
            </c:txPr>
            <c:showLegendKey val="0"/>
            <c:showVal val="0"/>
            <c:showCatName val="1"/>
            <c:showSerName val="0"/>
            <c:showPercent val="0"/>
            <c:showBubbleSize val="0"/>
            <c:showLeaderLines val="1"/>
            <c:leaderLines>
              <c:spPr>
                <a:ln w="9525" cap="flat" cmpd="sng" algn="ctr">
                  <a:noFill/>
                  <a:round/>
                </a:ln>
                <a:effectLst/>
              </c:spPr>
            </c:leaderLines>
            <c:extLst xmlns:c16r2="http://schemas.microsoft.com/office/drawing/2015/06/chart">
              <c:ext xmlns:c15="http://schemas.microsoft.com/office/drawing/2012/chart" uri="{CE6537A1-D6FC-4f65-9D91-7224C49458BB}"/>
            </c:extLst>
          </c:dLbls>
          <c:cat>
            <c:numRef>
              <c:f>'[2]التقرير الشهري '!$BE$3:$BE$7</c:f>
              <c:numCache>
                <c:formatCode>General</c:formatCode>
                <c:ptCount val="5"/>
                <c:pt idx="0">
                  <c:v>0</c:v>
                </c:pt>
                <c:pt idx="1">
                  <c:v>25</c:v>
                </c:pt>
                <c:pt idx="2">
                  <c:v>50</c:v>
                </c:pt>
                <c:pt idx="3">
                  <c:v>75</c:v>
                </c:pt>
                <c:pt idx="4">
                  <c:v>100</c:v>
                </c:pt>
              </c:numCache>
            </c:numRef>
          </c:cat>
          <c:val>
            <c:numRef>
              <c:f>'[2]التقرير الشهري '!$BF$4:$BF$8</c:f>
              <c:numCache>
                <c:formatCode>General</c:formatCode>
                <c:ptCount val="5"/>
                <c:pt idx="0">
                  <c:v>25</c:v>
                </c:pt>
                <c:pt idx="1">
                  <c:v>25</c:v>
                </c:pt>
                <c:pt idx="2">
                  <c:v>25</c:v>
                </c:pt>
                <c:pt idx="3">
                  <c:v>25</c:v>
                </c:pt>
                <c:pt idx="4">
                  <c:v>100</c:v>
                </c:pt>
              </c:numCache>
            </c:numRef>
          </c:val>
          <c:extLst xmlns:c16r2="http://schemas.microsoft.com/office/drawing/2015/06/chart">
            <c:ext xmlns:c16="http://schemas.microsoft.com/office/drawing/2014/chart" uri="{C3380CC4-5D6E-409C-BE32-E72D297353CC}">
              <c16:uniqueId val="{0000000A-5408-48EE-B155-1E7A82F24168}"/>
            </c:ext>
          </c:extLst>
        </c:ser>
        <c:dLbls>
          <c:showLegendKey val="0"/>
          <c:showVal val="0"/>
          <c:showCatName val="0"/>
          <c:showSerName val="0"/>
          <c:showPercent val="0"/>
          <c:showBubbleSize val="0"/>
          <c:showLeaderLines val="1"/>
        </c:dLbls>
        <c:firstSliceAng val="270"/>
        <c:holeSize val="58"/>
      </c:doughnutChart>
      <c:pieChart>
        <c:varyColors val="1"/>
        <c:ser>
          <c:idx val="1"/>
          <c:order val="1"/>
          <c:tx>
            <c:strRef>
              <c:f>'[2]التقرير الشهري '!$BG$3</c:f>
              <c:strCache>
                <c:ptCount val="1"/>
                <c:pt idx="0">
                  <c:v>B</c:v>
                </c:pt>
              </c:strCache>
            </c:strRef>
          </c:tx>
          <c:explosion val="10"/>
          <c:dPt>
            <c:idx val="0"/>
            <c:bubble3D val="0"/>
            <c:spPr>
              <a:noFill/>
              <a:ln w="19050">
                <a:noFill/>
              </a:ln>
              <a:effectLst/>
            </c:spPr>
            <c:extLst xmlns:c16r2="http://schemas.microsoft.com/office/drawing/2015/06/chart">
              <c:ext xmlns:c16="http://schemas.microsoft.com/office/drawing/2014/chart" uri="{C3380CC4-5D6E-409C-BE32-E72D297353CC}">
                <c16:uniqueId val="{0000000C-5408-48EE-B155-1E7A82F24168}"/>
              </c:ext>
            </c:extLst>
          </c:dPt>
          <c:dPt>
            <c:idx val="1"/>
            <c:bubble3D val="0"/>
            <c:spPr>
              <a:solidFill>
                <a:schemeClr val="tx1"/>
              </a:solidFill>
              <a:ln w="12700">
                <a:solidFill>
                  <a:schemeClr val="tx1"/>
                </a:solidFill>
              </a:ln>
              <a:effectLst/>
            </c:spPr>
            <c:extLst xmlns:c16r2="http://schemas.microsoft.com/office/drawing/2015/06/chart">
              <c:ext xmlns:c16="http://schemas.microsoft.com/office/drawing/2014/chart" uri="{C3380CC4-5D6E-409C-BE32-E72D297353CC}">
                <c16:uniqueId val="{0000000E-5408-48EE-B155-1E7A82F24168}"/>
              </c:ext>
            </c:extLst>
          </c:dPt>
          <c:dPt>
            <c:idx val="2"/>
            <c:bubble3D val="0"/>
            <c:spPr>
              <a:noFill/>
              <a:ln w="19050">
                <a:noFill/>
              </a:ln>
              <a:effectLst/>
            </c:spPr>
            <c:extLst xmlns:c16r2="http://schemas.microsoft.com/office/drawing/2015/06/chart">
              <c:ext xmlns:c16="http://schemas.microsoft.com/office/drawing/2014/chart" uri="{C3380CC4-5D6E-409C-BE32-E72D297353CC}">
                <c16:uniqueId val="{00000010-5408-48EE-B155-1E7A82F24168}"/>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12-5408-48EE-B155-1E7A82F24168}"/>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14-5408-48EE-B155-1E7A82F24168}"/>
              </c:ext>
            </c:extLst>
          </c:dPt>
          <c:dLbls>
            <c:dLbl>
              <c:idx val="0"/>
              <c:delete val="1"/>
              <c:extLst xmlns:c16r2="http://schemas.microsoft.com/office/drawing/2015/06/chart">
                <c:ext xmlns:c16="http://schemas.microsoft.com/office/drawing/2014/chart" uri="{C3380CC4-5D6E-409C-BE32-E72D297353CC}">
                  <c16:uniqueId val="{0000000C-5408-48EE-B155-1E7A82F24168}"/>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E-5408-48EE-B155-1E7A82F24168}"/>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10-5408-48EE-B155-1E7A82F24168}"/>
                </c:ext>
                <c:ext xmlns:c15="http://schemas.microsoft.com/office/drawing/2012/chart" uri="{CE6537A1-D6FC-4f65-9D91-7224C49458BB}"/>
              </c:extLst>
            </c:dLbl>
            <c:spPr>
              <a:solidFill>
                <a:schemeClr val="accent3">
                  <a:lumMod val="40000"/>
                  <a:lumOff val="60000"/>
                </a:schemeClr>
              </a:solidFill>
              <a:ln>
                <a:noFill/>
              </a:ln>
              <a:effectLst/>
            </c:spPr>
            <c:txPr>
              <a:bodyPr rot="-5400000" vert="horz"/>
              <a:lstStyle/>
              <a:p>
                <a:pPr>
                  <a:defRPr/>
                </a:pPr>
                <a:endParaRPr lang="en-US"/>
              </a:p>
            </c:txPr>
            <c:dLblPos val="outEnd"/>
            <c:showLegendKey val="0"/>
            <c:showVal val="0"/>
            <c:showCatName val="1"/>
            <c:showSerName val="0"/>
            <c:showPercent val="0"/>
            <c:showBubbleSize val="0"/>
            <c:showLeaderLines val="0"/>
            <c:extLst xmlns:c16r2="http://schemas.microsoft.com/office/drawing/2015/06/chart">
              <c:ext xmlns:c15="http://schemas.microsoft.com/office/drawing/2012/chart" uri="{CE6537A1-D6FC-4f65-9D91-7224C49458BB}">
                <c15:spPr xmlns:c15="http://schemas.microsoft.com/office/drawing/2012/chart">
                  <a:prstGeom prst="rect">
                    <a:avLst/>
                  </a:prstGeom>
                </c15:spPr>
              </c:ext>
            </c:extLst>
          </c:dLbls>
          <c:cat>
            <c:numRef>
              <c:f>'[2]التقرير الشهري '!$BH$4:$BH$6</c:f>
              <c:numCache>
                <c:formatCode>General</c:formatCode>
                <c:ptCount val="3"/>
                <c:pt idx="0">
                  <c:v>76.61</c:v>
                </c:pt>
                <c:pt idx="1">
                  <c:v>76.61</c:v>
                </c:pt>
                <c:pt idx="2">
                  <c:v>76.61</c:v>
                </c:pt>
              </c:numCache>
            </c:numRef>
          </c:cat>
          <c:val>
            <c:numRef>
              <c:f>'[2]التقرير الشهري '!$BG$4:$BG$8</c:f>
              <c:numCache>
                <c:formatCode>General</c:formatCode>
                <c:ptCount val="5"/>
                <c:pt idx="0">
                  <c:v>76.61</c:v>
                </c:pt>
                <c:pt idx="1">
                  <c:v>1</c:v>
                </c:pt>
                <c:pt idx="2">
                  <c:v>122.39</c:v>
                </c:pt>
              </c:numCache>
            </c:numRef>
          </c:val>
          <c:extLst xmlns:c16r2="http://schemas.microsoft.com/office/drawing/2015/06/chart">
            <c:ext xmlns:c16="http://schemas.microsoft.com/office/drawing/2014/chart" uri="{C3380CC4-5D6E-409C-BE32-E72D297353CC}">
              <c16:uniqueId val="{00000015-5408-48EE-B155-1E7A82F24168}"/>
            </c:ext>
          </c:extLst>
        </c:ser>
        <c:dLbls>
          <c:showLegendKey val="0"/>
          <c:showVal val="0"/>
          <c:showCatName val="0"/>
          <c:showSerName val="0"/>
          <c:showPercent val="0"/>
          <c:showBubbleSize val="0"/>
          <c:showLeaderLines val="0"/>
        </c:dLbls>
        <c:firstSliceAng val="270"/>
      </c:pieChart>
      <c:spPr>
        <a:noFill/>
        <a:ln>
          <a:noFill/>
        </a:ln>
        <a:effectLst/>
      </c:spPr>
    </c:plotArea>
    <c:plotVisOnly val="1"/>
    <c:dispBlanksAs val="gap"/>
    <c:showDLblsOverMax val="0"/>
  </c:chart>
  <c:spPr>
    <a:solidFill>
      <a:schemeClr val="bg1"/>
    </a:solidFill>
    <a:ln w="9525" cap="flat" cmpd="sng" algn="ctr">
      <a:noFill/>
      <a:round/>
    </a:ln>
    <a:effectLst>
      <a:softEdge rad="431800"/>
    </a:effectLst>
  </c:spPr>
  <c:txPr>
    <a:bodyPr/>
    <a:lstStyle/>
    <a:p>
      <a:pPr>
        <a:defRPr>
          <a:solidFill>
            <a:sysClr val="windowText" lastClr="000000"/>
          </a:solidFill>
        </a:defRPr>
      </a:pPr>
      <a:endParaRPr lang="en-US"/>
    </a:p>
  </c:txPr>
  <c:printSettings>
    <c:headerFooter/>
    <c:pageMargins b="0.75000000000000033" l="0.70000000000000029" r="0.70000000000000029" t="0.75000000000000033" header="0.30000000000000016" footer="0.30000000000000016"/>
    <c:pageSetup orientation="landscape"/>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Trade Item Planned vs</a:t>
            </a:r>
            <a:r>
              <a:rPr lang="en-US" baseline="0"/>
              <a:t> Actual </a:t>
            </a:r>
            <a:r>
              <a:rPr lang="en-US"/>
              <a:t>%</a:t>
            </a:r>
          </a:p>
        </c:rich>
      </c:tx>
      <c:layout>
        <c:manualLayout>
          <c:xMode val="edge"/>
          <c:yMode val="edge"/>
          <c:x val="0.2756053774675814"/>
          <c:y val="2.739474862183330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3"/>
          <c:order val="0"/>
          <c:tx>
            <c:strRef>
              <c:f>'Monthly Hrs Summary'!$E$23</c:f>
              <c:strCache>
                <c:ptCount val="1"/>
                <c:pt idx="0">
                  <c:v>Planned Hrs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Hrs Summary'!$A$24:$A$46</c:f>
              <c:strCache>
                <c:ptCount val="23"/>
                <c:pt idx="0">
                  <c:v>Anti-Fungal &amp; Carbonation</c:v>
                </c:pt>
                <c:pt idx="1">
                  <c:v>Ceramic</c:v>
                </c:pt>
                <c:pt idx="2">
                  <c:v>Concrete</c:v>
                </c:pt>
                <c:pt idx="3">
                  <c:v>Conveying System</c:v>
                </c:pt>
                <c:pt idx="4">
                  <c:v>Doors</c:v>
                </c:pt>
                <c:pt idx="5">
                  <c:v>Electrical</c:v>
                </c:pt>
                <c:pt idx="6">
                  <c:v>Epoxy &amp; Traffic Coating</c:v>
                </c:pt>
                <c:pt idx="7">
                  <c:v>False Ceiling</c:v>
                </c:pt>
                <c:pt idx="8">
                  <c:v>Fire Fighting</c:v>
                </c:pt>
                <c:pt idx="9">
                  <c:v>Glazing</c:v>
                </c:pt>
                <c:pt idx="10">
                  <c:v>HVAC</c:v>
                </c:pt>
                <c:pt idx="11">
                  <c:v>LPG System</c:v>
                </c:pt>
                <c:pt idx="12">
                  <c:v>Masonry</c:v>
                </c:pt>
                <c:pt idx="13">
                  <c:v>Natural Stone</c:v>
                </c:pt>
                <c:pt idx="14">
                  <c:v>Others Finishes</c:v>
                </c:pt>
                <c:pt idx="15">
                  <c:v>Paint</c:v>
                </c:pt>
                <c:pt idx="16">
                  <c:v>Plaster</c:v>
                </c:pt>
                <c:pt idx="17">
                  <c:v>Plumbing</c:v>
                </c:pt>
                <c:pt idx="18">
                  <c:v>Porcelain</c:v>
                </c:pt>
                <c:pt idx="19">
                  <c:v>Prelims</c:v>
                </c:pt>
                <c:pt idx="20">
                  <c:v>Site Works</c:v>
                </c:pt>
                <c:pt idx="21">
                  <c:v>Terrazo Tiles</c:v>
                </c:pt>
                <c:pt idx="22">
                  <c:v>Grand Total</c:v>
                </c:pt>
              </c:strCache>
            </c:strRef>
          </c:cat>
          <c:val>
            <c:numRef>
              <c:f>'Monthly Hrs Summary'!$E$24:$E$45</c:f>
              <c:numCache>
                <c:formatCode>0%</c:formatCode>
                <c:ptCount val="22"/>
                <c:pt idx="0">
                  <c:v>0.99968732900805124</c:v>
                </c:pt>
                <c:pt idx="1">
                  <c:v>1.0000804440511624</c:v>
                </c:pt>
                <c:pt idx="2">
                  <c:v>0.99998941569335142</c:v>
                </c:pt>
                <c:pt idx="3">
                  <c:v>0.99957283212302439</c:v>
                </c:pt>
                <c:pt idx="4">
                  <c:v>0.99754040758959939</c:v>
                </c:pt>
                <c:pt idx="5">
                  <c:v>0.99927085865074128</c:v>
                </c:pt>
                <c:pt idx="6">
                  <c:v>1.0002246181491465</c:v>
                </c:pt>
                <c:pt idx="7">
                  <c:v>0.9999035121574682</c:v>
                </c:pt>
                <c:pt idx="8">
                  <c:v>0.99980524539080762</c:v>
                </c:pt>
                <c:pt idx="9">
                  <c:v>1.0003654302941714</c:v>
                </c:pt>
                <c:pt idx="10">
                  <c:v>1.0008018077119323</c:v>
                </c:pt>
                <c:pt idx="11">
                  <c:v>0.99861942015646576</c:v>
                </c:pt>
                <c:pt idx="12">
                  <c:v>0.9996449178872614</c:v>
                </c:pt>
                <c:pt idx="13">
                  <c:v>1</c:v>
                </c:pt>
                <c:pt idx="14">
                  <c:v>1.000352743257177</c:v>
                </c:pt>
                <c:pt idx="15">
                  <c:v>1.0002109370880135</c:v>
                </c:pt>
                <c:pt idx="16">
                  <c:v>1.0000356585691998</c:v>
                </c:pt>
                <c:pt idx="17">
                  <c:v>1.0005623594101474</c:v>
                </c:pt>
                <c:pt idx="18">
                  <c:v>1.000372856077554</c:v>
                </c:pt>
                <c:pt idx="19">
                  <c:v>0.99805447470817121</c:v>
                </c:pt>
                <c:pt idx="20">
                  <c:v>0.99990019462049007</c:v>
                </c:pt>
                <c:pt idx="21">
                  <c:v>1.0000694348007222</c:v>
                </c:pt>
              </c:numCache>
            </c:numRef>
          </c:val>
          <c:extLst xmlns:c16r2="http://schemas.microsoft.com/office/drawing/2015/06/chart">
            <c:ext xmlns:c16="http://schemas.microsoft.com/office/drawing/2014/chart" uri="{C3380CC4-5D6E-409C-BE32-E72D297353CC}">
              <c16:uniqueId val="{00000000-2B30-4F3D-990D-D00F5AC2A441}"/>
            </c:ext>
          </c:extLst>
        </c:ser>
        <c:ser>
          <c:idx val="0"/>
          <c:order val="1"/>
          <c:tx>
            <c:strRef>
              <c:f>'Monthly Hrs Summary'!$F$23</c:f>
              <c:strCache>
                <c:ptCount val="1"/>
                <c:pt idx="0">
                  <c:v>Actual Hrs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Hrs Summary'!$A$24:$A$46</c:f>
              <c:strCache>
                <c:ptCount val="23"/>
                <c:pt idx="0">
                  <c:v>Anti-Fungal &amp; Carbonation</c:v>
                </c:pt>
                <c:pt idx="1">
                  <c:v>Ceramic</c:v>
                </c:pt>
                <c:pt idx="2">
                  <c:v>Concrete</c:v>
                </c:pt>
                <c:pt idx="3">
                  <c:v>Conveying System</c:v>
                </c:pt>
                <c:pt idx="4">
                  <c:v>Doors</c:v>
                </c:pt>
                <c:pt idx="5">
                  <c:v>Electrical</c:v>
                </c:pt>
                <c:pt idx="6">
                  <c:v>Epoxy &amp; Traffic Coating</c:v>
                </c:pt>
                <c:pt idx="7">
                  <c:v>False Ceiling</c:v>
                </c:pt>
                <c:pt idx="8">
                  <c:v>Fire Fighting</c:v>
                </c:pt>
                <c:pt idx="9">
                  <c:v>Glazing</c:v>
                </c:pt>
                <c:pt idx="10">
                  <c:v>HVAC</c:v>
                </c:pt>
                <c:pt idx="11">
                  <c:v>LPG System</c:v>
                </c:pt>
                <c:pt idx="12">
                  <c:v>Masonry</c:v>
                </c:pt>
                <c:pt idx="13">
                  <c:v>Natural Stone</c:v>
                </c:pt>
                <c:pt idx="14">
                  <c:v>Others Finishes</c:v>
                </c:pt>
                <c:pt idx="15">
                  <c:v>Paint</c:v>
                </c:pt>
                <c:pt idx="16">
                  <c:v>Plaster</c:v>
                </c:pt>
                <c:pt idx="17">
                  <c:v>Plumbing</c:v>
                </c:pt>
                <c:pt idx="18">
                  <c:v>Porcelain</c:v>
                </c:pt>
                <c:pt idx="19">
                  <c:v>Prelims</c:v>
                </c:pt>
                <c:pt idx="20">
                  <c:v>Site Works</c:v>
                </c:pt>
                <c:pt idx="21">
                  <c:v>Terrazo Tiles</c:v>
                </c:pt>
                <c:pt idx="22">
                  <c:v>Grand Total</c:v>
                </c:pt>
              </c:strCache>
            </c:strRef>
          </c:cat>
          <c:val>
            <c:numRef>
              <c:f>'Monthly Hrs Summary'!$F$24:$F$45</c:f>
              <c:numCache>
                <c:formatCode>0.00%</c:formatCode>
                <c:ptCount val="22"/>
                <c:pt idx="0">
                  <c:v>0.75822715547565078</c:v>
                </c:pt>
                <c:pt idx="1">
                  <c:v>0.84072077869841522</c:v>
                </c:pt>
                <c:pt idx="2">
                  <c:v>0.56259294344275745</c:v>
                </c:pt>
                <c:pt idx="3">
                  <c:v>0.85348141819735157</c:v>
                </c:pt>
                <c:pt idx="4">
                  <c:v>0.77283907238229088</c:v>
                </c:pt>
                <c:pt idx="5">
                  <c:v>0.87805978959063924</c:v>
                </c:pt>
                <c:pt idx="6">
                  <c:v>0.84029649595687328</c:v>
                </c:pt>
                <c:pt idx="7">
                  <c:v>0.85097452720957156</c:v>
                </c:pt>
                <c:pt idx="8">
                  <c:v>0.92092962866787842</c:v>
                </c:pt>
                <c:pt idx="9">
                  <c:v>0.619769778914672</c:v>
                </c:pt>
                <c:pt idx="10">
                  <c:v>0.89179240469421972</c:v>
                </c:pt>
                <c:pt idx="11">
                  <c:v>0.76530142659917166</c:v>
                </c:pt>
                <c:pt idx="12">
                  <c:v>0.98717265867731918</c:v>
                </c:pt>
                <c:pt idx="13">
                  <c:v>0.84660744371266661</c:v>
                </c:pt>
                <c:pt idx="14">
                  <c:v>0.81684484723503559</c:v>
                </c:pt>
                <c:pt idx="15">
                  <c:v>0.7597953910246269</c:v>
                </c:pt>
                <c:pt idx="16">
                  <c:v>0.88128370849119675</c:v>
                </c:pt>
                <c:pt idx="17">
                  <c:v>0.80804798800299926</c:v>
                </c:pt>
                <c:pt idx="18">
                  <c:v>0.83711515926281022</c:v>
                </c:pt>
                <c:pt idx="19">
                  <c:v>0.7645914396887159</c:v>
                </c:pt>
                <c:pt idx="20">
                  <c:v>0.64988272867907582</c:v>
                </c:pt>
                <c:pt idx="21">
                  <c:v>0.84023052353839744</c:v>
                </c:pt>
              </c:numCache>
            </c:numRef>
          </c:val>
          <c:extLst xmlns:c16r2="http://schemas.microsoft.com/office/drawing/2015/06/chart">
            <c:ext xmlns:c16="http://schemas.microsoft.com/office/drawing/2014/chart" uri="{C3380CC4-5D6E-409C-BE32-E72D297353CC}">
              <c16:uniqueId val="{00000001-2B30-4F3D-990D-D00F5AC2A441}"/>
            </c:ext>
          </c:extLst>
        </c:ser>
        <c:dLbls>
          <c:showLegendKey val="0"/>
          <c:showVal val="0"/>
          <c:showCatName val="0"/>
          <c:showSerName val="0"/>
          <c:showPercent val="0"/>
          <c:showBubbleSize val="0"/>
        </c:dLbls>
        <c:gapWidth val="100"/>
        <c:overlap val="-24"/>
        <c:axId val="434411200"/>
        <c:axId val="434415008"/>
      </c:barChart>
      <c:catAx>
        <c:axId val="434411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15008"/>
        <c:crosses val="autoZero"/>
        <c:auto val="1"/>
        <c:lblAlgn val="ctr"/>
        <c:lblOffset val="100"/>
        <c:noMultiLvlLbl val="0"/>
      </c:catAx>
      <c:valAx>
        <c:axId val="434415008"/>
        <c:scaling>
          <c:orientation val="minMax"/>
          <c:max val="1.2"/>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1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BOQ Item Planned vs Actual %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7341810107820086E-2"/>
          <c:y val="0.12735821110519946"/>
          <c:w val="0.92461801181999703"/>
          <c:h val="0.63661709389397581"/>
        </c:manualLayout>
      </c:layout>
      <c:barChart>
        <c:barDir val="col"/>
        <c:grouping val="clustered"/>
        <c:varyColors val="0"/>
        <c:ser>
          <c:idx val="3"/>
          <c:order val="0"/>
          <c:tx>
            <c:strRef>
              <c:f>'Monthly Hrs Summary'!$M$4</c:f>
              <c:strCache>
                <c:ptCount val="1"/>
                <c:pt idx="0">
                  <c:v>Planned Hrs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Hrs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'Monthly Hrs Summary'!$M$5:$M$19</c:f>
              <c:numCache>
                <c:formatCode>0.00%</c:formatCode>
                <c:ptCount val="15"/>
                <c:pt idx="0">
                  <c:v>0.99805447470817121</c:v>
                </c:pt>
                <c:pt idx="1">
                  <c:v>0.99990019462049007</c:v>
                </c:pt>
                <c:pt idx="2">
                  <c:v>0.99998941569335142</c:v>
                </c:pt>
                <c:pt idx="3">
                  <c:v>0.9996449178872614</c:v>
                </c:pt>
                <c:pt idx="4">
                  <c:v>0.99968725566849104</c:v>
                </c:pt>
                <c:pt idx="5">
                  <c:v>1</c:v>
                </c:pt>
                <c:pt idx="6">
                  <c:v>1.0005219887772412</c:v>
                </c:pt>
                <c:pt idx="7">
                  <c:v>0.99917850981680767</c:v>
                </c:pt>
                <c:pt idx="8">
                  <c:v>1.0002087673955433</c:v>
                </c:pt>
                <c:pt idx="9">
                  <c:v>1.0005623594101474</c:v>
                </c:pt>
                <c:pt idx="10">
                  <c:v>0.99980524539080762</c:v>
                </c:pt>
                <c:pt idx="11">
                  <c:v>1.0006535473095637</c:v>
                </c:pt>
                <c:pt idx="12">
                  <c:v>0.99957283212302439</c:v>
                </c:pt>
                <c:pt idx="13">
                  <c:v>0.99861942015646576</c:v>
                </c:pt>
                <c:pt idx="14">
                  <c:v>0.99829334061508002</c:v>
                </c:pt>
              </c:numCache>
            </c:numRef>
          </c:val>
          <c:extLst xmlns:c16r2="http://schemas.microsoft.com/office/drawing/2015/06/chart">
            <c:ext xmlns:c16="http://schemas.microsoft.com/office/drawing/2014/chart" uri="{C3380CC4-5D6E-409C-BE32-E72D297353CC}">
              <c16:uniqueId val="{00000000-2295-4B8B-8B9A-3FF5FEE00EF2}"/>
            </c:ext>
          </c:extLst>
        </c:ser>
        <c:ser>
          <c:idx val="0"/>
          <c:order val="1"/>
          <c:tx>
            <c:strRef>
              <c:f>'Monthly Hrs Summary'!$F$4</c:f>
              <c:strCache>
                <c:ptCount val="1"/>
                <c:pt idx="0">
                  <c:v>Actual Hrs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Hrs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'Monthly Hrs Summary'!$F$5:$F$19</c:f>
              <c:numCache>
                <c:formatCode>0.00%</c:formatCode>
                <c:ptCount val="15"/>
                <c:pt idx="0">
                  <c:v>0.7645914396887159</c:v>
                </c:pt>
                <c:pt idx="1">
                  <c:v>0.64988272867907582</c:v>
                </c:pt>
                <c:pt idx="2">
                  <c:v>0.56259294344275745</c:v>
                </c:pt>
                <c:pt idx="3">
                  <c:v>0.98717265867731918</c:v>
                </c:pt>
                <c:pt idx="4">
                  <c:v>0.79984362783424545</c:v>
                </c:pt>
                <c:pt idx="5">
                  <c:v>0.84888888888888892</c:v>
                </c:pt>
                <c:pt idx="6">
                  <c:v>0.83120187915959809</c:v>
                </c:pt>
                <c:pt idx="7">
                  <c:v>0.71477860839562968</c:v>
                </c:pt>
                <c:pt idx="8">
                  <c:v>0.84960396825065454</c:v>
                </c:pt>
                <c:pt idx="9">
                  <c:v>0.80804798800299926</c:v>
                </c:pt>
                <c:pt idx="10">
                  <c:v>0.92092962866787842</c:v>
                </c:pt>
                <c:pt idx="11">
                  <c:v>0.8884249509839518</c:v>
                </c:pt>
                <c:pt idx="12">
                  <c:v>0.85348141819735157</c:v>
                </c:pt>
                <c:pt idx="13">
                  <c:v>0.76530142659917166</c:v>
                </c:pt>
                <c:pt idx="14">
                  <c:v>0.86319418370481615</c:v>
                </c:pt>
              </c:numCache>
            </c:numRef>
          </c:val>
          <c:extLst xmlns:c16r2="http://schemas.microsoft.com/office/drawing/2015/06/chart">
            <c:ext xmlns:c16="http://schemas.microsoft.com/office/drawing/2014/chart" uri="{C3380CC4-5D6E-409C-BE32-E72D297353CC}">
              <c16:uniqueId val="{00000001-2295-4B8B-8B9A-3FF5FEE00EF2}"/>
            </c:ext>
          </c:extLst>
        </c:ser>
        <c:dLbls>
          <c:showLegendKey val="0"/>
          <c:showVal val="0"/>
          <c:showCatName val="0"/>
          <c:showSerName val="0"/>
          <c:showPercent val="0"/>
          <c:showBubbleSize val="0"/>
        </c:dLbls>
        <c:gapWidth val="100"/>
        <c:overlap val="-24"/>
        <c:axId val="434411744"/>
        <c:axId val="434412832"/>
      </c:barChart>
      <c:catAx>
        <c:axId val="434411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12832"/>
        <c:crosses val="autoZero"/>
        <c:auto val="1"/>
        <c:lblAlgn val="ctr"/>
        <c:lblOffset val="100"/>
        <c:noMultiLvlLbl val="0"/>
      </c:catAx>
      <c:valAx>
        <c:axId val="434412832"/>
        <c:scaling>
          <c:orientation val="minMax"/>
          <c:max val="1.2"/>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11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Trade Item Planned vs</a:t>
            </a:r>
            <a:r>
              <a:rPr lang="en-US" baseline="0"/>
              <a:t> Actual </a:t>
            </a:r>
            <a:r>
              <a:rPr lang="en-US"/>
              <a:t>%</a:t>
            </a:r>
          </a:p>
        </c:rich>
      </c:tx>
      <c:layout>
        <c:manualLayout>
          <c:xMode val="edge"/>
          <c:yMode val="edge"/>
          <c:x val="0.2756053774675814"/>
          <c:y val="2.739474862183330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3"/>
          <c:order val="0"/>
          <c:tx>
            <c:strRef>
              <c:f>'Monthly Cost Summary'!$P$23</c:f>
              <c:strCache>
                <c:ptCount val="1"/>
                <c:pt idx="0">
                  <c:v>Planned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Cost Summary'!$A$24:$A$45</c:f>
              <c:strCache>
                <c:ptCount val="22"/>
                <c:pt idx="0">
                  <c:v>Anti-Fungal &amp; Carbonation</c:v>
                </c:pt>
                <c:pt idx="1">
                  <c:v>Ceramic</c:v>
                </c:pt>
                <c:pt idx="2">
                  <c:v>Concrete</c:v>
                </c:pt>
                <c:pt idx="3">
                  <c:v>Conveying System</c:v>
                </c:pt>
                <c:pt idx="4">
                  <c:v>Doors</c:v>
                </c:pt>
                <c:pt idx="5">
                  <c:v>Electrical</c:v>
                </c:pt>
                <c:pt idx="6">
                  <c:v>Epoxy &amp; Traffic Coating</c:v>
                </c:pt>
                <c:pt idx="7">
                  <c:v>False Ceiling</c:v>
                </c:pt>
                <c:pt idx="8">
                  <c:v>Fire Fighting</c:v>
                </c:pt>
                <c:pt idx="9">
                  <c:v>Glazing</c:v>
                </c:pt>
                <c:pt idx="10">
                  <c:v>HVAC</c:v>
                </c:pt>
                <c:pt idx="11">
                  <c:v>LPG System</c:v>
                </c:pt>
                <c:pt idx="12">
                  <c:v>Masonry</c:v>
                </c:pt>
                <c:pt idx="13">
                  <c:v>Natural Stone</c:v>
                </c:pt>
                <c:pt idx="14">
                  <c:v>Others Finishes</c:v>
                </c:pt>
                <c:pt idx="15">
                  <c:v>Paint</c:v>
                </c:pt>
                <c:pt idx="16">
                  <c:v>Plaster</c:v>
                </c:pt>
                <c:pt idx="17">
                  <c:v>Plumbing</c:v>
                </c:pt>
                <c:pt idx="18">
                  <c:v>Porcelain</c:v>
                </c:pt>
                <c:pt idx="19">
                  <c:v>Prelims</c:v>
                </c:pt>
                <c:pt idx="20">
                  <c:v>Site Works</c:v>
                </c:pt>
                <c:pt idx="21">
                  <c:v>Terrazo Tiles</c:v>
                </c:pt>
              </c:strCache>
            </c:strRef>
          </c:cat>
          <c:val>
            <c:numRef>
              <c:f>'Monthly Cost Summary'!$P$24:$P$45</c:f>
              <c:numCache>
                <c:formatCode>0%</c:formatCode>
                <c:ptCount val="22"/>
                <c:pt idx="0">
                  <c:v>1.0000034920224747</c:v>
                </c:pt>
                <c:pt idx="1">
                  <c:v>1</c:v>
                </c:pt>
                <c:pt idx="2">
                  <c:v>0.99837318264988739</c:v>
                </c:pt>
                <c:pt idx="3">
                  <c:v>1.0000057864571128</c:v>
                </c:pt>
                <c:pt idx="4">
                  <c:v>0.99999587492781128</c:v>
                </c:pt>
                <c:pt idx="5">
                  <c:v>1.0000006214683603</c:v>
                </c:pt>
                <c:pt idx="6">
                  <c:v>0.99999897524814363</c:v>
                </c:pt>
                <c:pt idx="7">
                  <c:v>0.99999619878094903</c:v>
                </c:pt>
                <c:pt idx="8">
                  <c:v>1.0000061738511585</c:v>
                </c:pt>
                <c:pt idx="9">
                  <c:v>1.0000024324035066</c:v>
                </c:pt>
                <c:pt idx="10">
                  <c:v>1.0000001835947616</c:v>
                </c:pt>
                <c:pt idx="11">
                  <c:v>1.0000405139874542</c:v>
                </c:pt>
                <c:pt idx="12">
                  <c:v>0.99999883020549785</c:v>
                </c:pt>
                <c:pt idx="13">
                  <c:v>1.0014646267969942</c:v>
                </c:pt>
                <c:pt idx="14">
                  <c:v>1.0238411548284043</c:v>
                </c:pt>
              </c:numCache>
            </c:numRef>
          </c:val>
          <c:extLst xmlns:c16r2="http://schemas.microsoft.com/office/drawing/2015/06/chart">
            <c:ext xmlns:c16="http://schemas.microsoft.com/office/drawing/2014/chart" uri="{C3380CC4-5D6E-409C-BE32-E72D297353CC}">
              <c16:uniqueId val="{00000000-3389-4A51-A837-6C4096EDCBCB}"/>
            </c:ext>
          </c:extLst>
        </c:ser>
        <c:ser>
          <c:idx val="0"/>
          <c:order val="1"/>
          <c:tx>
            <c:strRef>
              <c:f>'Monthly Cost Summary'!$F$23</c:f>
              <c:strCache>
                <c:ptCount val="1"/>
                <c:pt idx="0">
                  <c:v>Actual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Cost Summary'!$A$24:$A$45</c:f>
              <c:strCache>
                <c:ptCount val="22"/>
                <c:pt idx="0">
                  <c:v>Anti-Fungal &amp; Carbonation</c:v>
                </c:pt>
                <c:pt idx="1">
                  <c:v>Ceramic</c:v>
                </c:pt>
                <c:pt idx="2">
                  <c:v>Concrete</c:v>
                </c:pt>
                <c:pt idx="3">
                  <c:v>Conveying System</c:v>
                </c:pt>
                <c:pt idx="4">
                  <c:v>Doors</c:v>
                </c:pt>
                <c:pt idx="5">
                  <c:v>Electrical</c:v>
                </c:pt>
                <c:pt idx="6">
                  <c:v>Epoxy &amp; Traffic Coating</c:v>
                </c:pt>
                <c:pt idx="7">
                  <c:v>False Ceiling</c:v>
                </c:pt>
                <c:pt idx="8">
                  <c:v>Fire Fighting</c:v>
                </c:pt>
                <c:pt idx="9">
                  <c:v>Glazing</c:v>
                </c:pt>
                <c:pt idx="10">
                  <c:v>HVAC</c:v>
                </c:pt>
                <c:pt idx="11">
                  <c:v>LPG System</c:v>
                </c:pt>
                <c:pt idx="12">
                  <c:v>Masonry</c:v>
                </c:pt>
                <c:pt idx="13">
                  <c:v>Natural Stone</c:v>
                </c:pt>
                <c:pt idx="14">
                  <c:v>Others Finishes</c:v>
                </c:pt>
                <c:pt idx="15">
                  <c:v>Paint</c:v>
                </c:pt>
                <c:pt idx="16">
                  <c:v>Plaster</c:v>
                </c:pt>
                <c:pt idx="17">
                  <c:v>Plumbing</c:v>
                </c:pt>
                <c:pt idx="18">
                  <c:v>Porcelain</c:v>
                </c:pt>
                <c:pt idx="19">
                  <c:v>Prelims</c:v>
                </c:pt>
                <c:pt idx="20">
                  <c:v>Site Works</c:v>
                </c:pt>
                <c:pt idx="21">
                  <c:v>Terrazo Tiles</c:v>
                </c:pt>
              </c:strCache>
            </c:strRef>
          </c:cat>
          <c:val>
            <c:numRef>
              <c:f>'Monthly Cost Summary'!$F$24:$F$45</c:f>
              <c:numCache>
                <c:formatCode>0.00%</c:formatCode>
                <c:ptCount val="22"/>
                <c:pt idx="0">
                  <c:v>0.73238012759850124</c:v>
                </c:pt>
                <c:pt idx="1">
                  <c:v>0.83730038236617188</c:v>
                </c:pt>
                <c:pt idx="2">
                  <c:v>0.57912593293299275</c:v>
                </c:pt>
                <c:pt idx="3">
                  <c:v>0.85471231970912009</c:v>
                </c:pt>
                <c:pt idx="4">
                  <c:v>0.76795643923768664</c:v>
                </c:pt>
                <c:pt idx="5">
                  <c:v>0.87435859609986655</c:v>
                </c:pt>
                <c:pt idx="6">
                  <c:v>0.83903915166942322</c:v>
                </c:pt>
                <c:pt idx="7">
                  <c:v>0.85191305851786669</c:v>
                </c:pt>
                <c:pt idx="8">
                  <c:v>0.91038037658247029</c:v>
                </c:pt>
                <c:pt idx="9">
                  <c:v>0.61979222409247026</c:v>
                </c:pt>
                <c:pt idx="10">
                  <c:v>0.8733836890925526</c:v>
                </c:pt>
                <c:pt idx="11">
                  <c:v>0.82911200091831705</c:v>
                </c:pt>
                <c:pt idx="12">
                  <c:v>0.99609756554066142</c:v>
                </c:pt>
                <c:pt idx="13">
                  <c:v>0.84060366072953119</c:v>
                </c:pt>
                <c:pt idx="14">
                  <c:v>0.8344849629113279</c:v>
                </c:pt>
                <c:pt idx="15">
                  <c:v>0.75201841539581249</c:v>
                </c:pt>
                <c:pt idx="16">
                  <c:v>0.88123326345090025</c:v>
                </c:pt>
                <c:pt idx="17">
                  <c:v>0.82590474633381827</c:v>
                </c:pt>
                <c:pt idx="18">
                  <c:v>0.83705395515606962</c:v>
                </c:pt>
                <c:pt idx="19">
                  <c:v>4.1686464552290499</c:v>
                </c:pt>
                <c:pt idx="20">
                  <c:v>0.77098105431540598</c:v>
                </c:pt>
                <c:pt idx="21">
                  <c:v>0.84022104403967912</c:v>
                </c:pt>
              </c:numCache>
            </c:numRef>
          </c:val>
          <c:extLst xmlns:c16r2="http://schemas.microsoft.com/office/drawing/2015/06/chart">
            <c:ext xmlns:c16="http://schemas.microsoft.com/office/drawing/2014/chart" uri="{C3380CC4-5D6E-409C-BE32-E72D297353CC}">
              <c16:uniqueId val="{00000001-3389-4A51-A837-6C4096EDCBCB}"/>
            </c:ext>
          </c:extLst>
        </c:ser>
        <c:dLbls>
          <c:showLegendKey val="0"/>
          <c:showVal val="0"/>
          <c:showCatName val="0"/>
          <c:showSerName val="0"/>
          <c:showPercent val="0"/>
          <c:showBubbleSize val="0"/>
        </c:dLbls>
        <c:gapWidth val="100"/>
        <c:overlap val="-24"/>
        <c:axId val="434423168"/>
        <c:axId val="434426976"/>
      </c:barChart>
      <c:catAx>
        <c:axId val="434423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26976"/>
        <c:crosses val="autoZero"/>
        <c:auto val="1"/>
        <c:lblAlgn val="ctr"/>
        <c:lblOffset val="100"/>
        <c:noMultiLvlLbl val="0"/>
      </c:catAx>
      <c:valAx>
        <c:axId val="434426976"/>
        <c:scaling>
          <c:orientation val="minMax"/>
          <c:max val="1.2"/>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2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BOQ Item Planned vs Actual %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7341810107820086E-2"/>
          <c:y val="0.12735821110519946"/>
          <c:w val="0.92461801181999703"/>
          <c:h val="0.63661709389397581"/>
        </c:manualLayout>
      </c:layout>
      <c:barChart>
        <c:barDir val="col"/>
        <c:grouping val="clustered"/>
        <c:varyColors val="0"/>
        <c:ser>
          <c:idx val="3"/>
          <c:order val="0"/>
          <c:tx>
            <c:strRef>
              <c:f>'Monthly Cost Summary'!$M$4</c:f>
              <c:strCache>
                <c:ptCount val="1"/>
                <c:pt idx="0">
                  <c:v>Planned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Cost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'Monthly Cost Summary'!$M$5:$M$19</c:f>
              <c:numCache>
                <c:formatCode>0.00%</c:formatCode>
                <c:ptCount val="15"/>
                <c:pt idx="0">
                  <c:v>0.99628303686701924</c:v>
                </c:pt>
                <c:pt idx="1">
                  <c:v>0.99999938285662093</c:v>
                </c:pt>
                <c:pt idx="2">
                  <c:v>0.99837318264988739</c:v>
                </c:pt>
                <c:pt idx="3">
                  <c:v>0.99999883020549785</c:v>
                </c:pt>
                <c:pt idx="4">
                  <c:v>1</c:v>
                </c:pt>
                <c:pt idx="5">
                  <c:v>1</c:v>
                </c:pt>
                <c:pt idx="6">
                  <c:v>0.99999316893897028</c:v>
                </c:pt>
                <c:pt idx="7">
                  <c:v>1</c:v>
                </c:pt>
                <c:pt idx="8">
                  <c:v>1.0003806337606542</c:v>
                </c:pt>
                <c:pt idx="9">
                  <c:v>1.0000021288399483</c:v>
                </c:pt>
                <c:pt idx="10">
                  <c:v>1.0000061738511585</c:v>
                </c:pt>
                <c:pt idx="11">
                  <c:v>1.0053397618427113</c:v>
                </c:pt>
                <c:pt idx="12">
                  <c:v>1.0000057864571128</c:v>
                </c:pt>
                <c:pt idx="13">
                  <c:v>1.0000405139874542</c:v>
                </c:pt>
                <c:pt idx="14">
                  <c:v>1.000222485673018</c:v>
                </c:pt>
              </c:numCache>
            </c:numRef>
          </c:val>
          <c:extLst xmlns:c16r2="http://schemas.microsoft.com/office/drawing/2015/06/chart">
            <c:ext xmlns:c16="http://schemas.microsoft.com/office/drawing/2014/chart" uri="{C3380CC4-5D6E-409C-BE32-E72D297353CC}">
              <c16:uniqueId val="{00000000-8FA6-4998-9A30-F2CB16B5927D}"/>
            </c:ext>
          </c:extLst>
        </c:ser>
        <c:ser>
          <c:idx val="0"/>
          <c:order val="1"/>
          <c:tx>
            <c:strRef>
              <c:f>'Monthly Cost Summary'!$F$4</c:f>
              <c:strCache>
                <c:ptCount val="1"/>
                <c:pt idx="0">
                  <c:v>Actual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Cost Summary'!$A$5:$A$19</c:f>
              <c:strCache>
                <c:ptCount val="15"/>
                <c:pt idx="0">
                  <c:v>Div 01</c:v>
                </c:pt>
                <c:pt idx="1">
                  <c:v>Div 02</c:v>
                </c:pt>
                <c:pt idx="2">
                  <c:v>Div 03</c:v>
                </c:pt>
                <c:pt idx="3">
                  <c:v>Div 04</c:v>
                </c:pt>
                <c:pt idx="4">
                  <c:v>Div 05</c:v>
                </c:pt>
                <c:pt idx="5">
                  <c:v>Div 06</c:v>
                </c:pt>
                <c:pt idx="6">
                  <c:v>Div 07</c:v>
                </c:pt>
                <c:pt idx="7">
                  <c:v>Div 08</c:v>
                </c:pt>
                <c:pt idx="8">
                  <c:v>Div 09</c:v>
                </c:pt>
                <c:pt idx="9">
                  <c:v>Div 10</c:v>
                </c:pt>
                <c:pt idx="10">
                  <c:v>Div 11</c:v>
                </c:pt>
                <c:pt idx="11">
                  <c:v>Div 12</c:v>
                </c:pt>
                <c:pt idx="12">
                  <c:v>Div 13</c:v>
                </c:pt>
                <c:pt idx="13">
                  <c:v>Div 14</c:v>
                </c:pt>
                <c:pt idx="14">
                  <c:v>Div 15</c:v>
                </c:pt>
              </c:strCache>
            </c:strRef>
          </c:cat>
          <c:val>
            <c:numRef>
              <c:f>'Monthly Cost Summary'!$F$5:$F$19</c:f>
              <c:numCache>
                <c:formatCode>0.00%</c:formatCode>
                <c:ptCount val="15"/>
                <c:pt idx="0">
                  <c:v>4.1686464552290499</c:v>
                </c:pt>
                <c:pt idx="1">
                  <c:v>0.77098105431540598</c:v>
                </c:pt>
                <c:pt idx="2">
                  <c:v>0.57912593293299275</c:v>
                </c:pt>
                <c:pt idx="3">
                  <c:v>0.99609756554066142</c:v>
                </c:pt>
                <c:pt idx="4">
                  <c:v>0.84812981526928533</c:v>
                </c:pt>
                <c:pt idx="5">
                  <c:v>0.85</c:v>
                </c:pt>
                <c:pt idx="6">
                  <c:v>0.82315261273446394</c:v>
                </c:pt>
                <c:pt idx="7">
                  <c:v>0.68391810089063954</c:v>
                </c:pt>
                <c:pt idx="8">
                  <c:v>0.83355443232109183</c:v>
                </c:pt>
                <c:pt idx="9">
                  <c:v>0.82590474633381827</c:v>
                </c:pt>
                <c:pt idx="10">
                  <c:v>0.91038037658247029</c:v>
                </c:pt>
                <c:pt idx="11">
                  <c:v>0.8733836890925526</c:v>
                </c:pt>
                <c:pt idx="12">
                  <c:v>0.85471231970912009</c:v>
                </c:pt>
                <c:pt idx="13">
                  <c:v>0.82911200091831705</c:v>
                </c:pt>
                <c:pt idx="14">
                  <c:v>0.87435859609986655</c:v>
                </c:pt>
              </c:numCache>
            </c:numRef>
          </c:val>
          <c:extLst xmlns:c16r2="http://schemas.microsoft.com/office/drawing/2015/06/chart">
            <c:ext xmlns:c16="http://schemas.microsoft.com/office/drawing/2014/chart" uri="{C3380CC4-5D6E-409C-BE32-E72D297353CC}">
              <c16:uniqueId val="{00000001-8FA6-4998-9A30-F2CB16B5927D}"/>
            </c:ext>
          </c:extLst>
        </c:ser>
        <c:dLbls>
          <c:showLegendKey val="0"/>
          <c:showVal val="0"/>
          <c:showCatName val="0"/>
          <c:showSerName val="0"/>
          <c:showPercent val="0"/>
          <c:showBubbleSize val="0"/>
        </c:dLbls>
        <c:gapWidth val="100"/>
        <c:overlap val="-24"/>
        <c:axId val="434407936"/>
        <c:axId val="434415552"/>
      </c:barChart>
      <c:catAx>
        <c:axId val="434407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15552"/>
        <c:crosses val="autoZero"/>
        <c:auto val="1"/>
        <c:lblAlgn val="ctr"/>
        <c:lblOffset val="100"/>
        <c:noMultiLvlLbl val="0"/>
      </c:catAx>
      <c:valAx>
        <c:axId val="434415552"/>
        <c:scaling>
          <c:orientation val="minMax"/>
          <c:max val="1.2"/>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407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13</xdr:col>
      <xdr:colOff>85725</xdr:colOff>
      <xdr:row>0</xdr:row>
      <xdr:rowOff>28575</xdr:rowOff>
    </xdr:from>
    <xdr:to>
      <xdr:col>16</xdr:col>
      <xdr:colOff>85725</xdr:colOff>
      <xdr:row>21</xdr:row>
      <xdr:rowOff>11642</xdr:rowOff>
    </xdr:to>
    <mc:AlternateContent xmlns:mc="http://schemas.openxmlformats.org/markup-compatibility/2006" xmlns:a14="http://schemas.microsoft.com/office/drawing/2010/main">
      <mc:Choice Requires="a14">
        <xdr:graphicFrame macro="">
          <xdr:nvGraphicFramePr>
            <xdr:cNvPr id="2" name="WeekID 3">
              <a:extLst>
                <a:ext uri="{FF2B5EF4-FFF2-40B4-BE49-F238E27FC236}">
                  <a16:creationId xmlns:a16="http://schemas.microsoft.com/office/drawing/2014/main" xmlns=""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WeekID 3"/>
            </a:graphicData>
          </a:graphic>
        </xdr:graphicFrame>
      </mc:Choice>
      <mc:Fallback xmlns="">
        <xdr:sp macro="" textlink="">
          <xdr:nvSpPr>
            <xdr:cNvPr id="0" name=""/>
            <xdr:cNvSpPr>
              <a:spLocks noTextEdit="1"/>
            </xdr:cNvSpPr>
          </xdr:nvSpPr>
          <xdr:spPr>
            <a:xfrm>
              <a:off x="11668125" y="28575"/>
              <a:ext cx="1828800" cy="4659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0</xdr:colOff>
      <xdr:row>0</xdr:row>
      <xdr:rowOff>38101</xdr:rowOff>
    </xdr:from>
    <xdr:to>
      <xdr:col>28</xdr:col>
      <xdr:colOff>590552</xdr:colOff>
      <xdr:row>8</xdr:row>
      <xdr:rowOff>121444</xdr:rowOff>
    </xdr:to>
    <mc:AlternateContent xmlns:mc="http://schemas.openxmlformats.org/markup-compatibility/2006" xmlns:a14="http://schemas.microsoft.com/office/drawing/2010/main">
      <mc:Choice Requires="a14">
        <xdr:graphicFrame macro="">
          <xdr:nvGraphicFramePr>
            <xdr:cNvPr id="2" name="1817-BOQ Summary 2">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1817-BOQ Summary 2"/>
            </a:graphicData>
          </a:graphic>
        </xdr:graphicFrame>
      </mc:Choice>
      <mc:Fallback xmlns="">
        <xdr:sp macro="" textlink="">
          <xdr:nvSpPr>
            <xdr:cNvPr id="0" name=""/>
            <xdr:cNvSpPr>
              <a:spLocks noTextEdit="1"/>
            </xdr:cNvSpPr>
          </xdr:nvSpPr>
          <xdr:spPr>
            <a:xfrm>
              <a:off x="17840325" y="38101"/>
              <a:ext cx="180975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76201</xdr:colOff>
      <xdr:row>22</xdr:row>
      <xdr:rowOff>14285</xdr:rowOff>
    </xdr:from>
    <xdr:to>
      <xdr:col>16</xdr:col>
      <xdr:colOff>590550</xdr:colOff>
      <xdr:row>45</xdr:row>
      <xdr:rowOff>171450</xdr:rowOff>
    </xdr:to>
    <xdr:graphicFrame macro="">
      <xdr:nvGraphicFramePr>
        <xdr:cNvPr id="3" name="Chart 2">
          <a:extLst>
            <a:ext uri="{FF2B5EF4-FFF2-40B4-BE49-F238E27FC236}">
              <a16:creationId xmlns:a16="http://schemas.microsoft.com/office/drawing/2014/main" xmlns=""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85726</xdr:colOff>
      <xdr:row>3</xdr:row>
      <xdr:rowOff>0</xdr:rowOff>
    </xdr:from>
    <xdr:to>
      <xdr:col>16</xdr:col>
      <xdr:colOff>571500</xdr:colOff>
      <xdr:row>19</xdr:row>
      <xdr:rowOff>190500</xdr:rowOff>
    </xdr:to>
    <xdr:graphicFrame macro="">
      <xdr:nvGraphicFramePr>
        <xdr:cNvPr id="4" name="Chart 3">
          <a:extLst>
            <a:ext uri="{FF2B5EF4-FFF2-40B4-BE49-F238E27FC236}">
              <a16:creationId xmlns:a16="http://schemas.microsoft.com/office/drawing/2014/main" xmlns=""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219074</xdr:colOff>
      <xdr:row>0</xdr:row>
      <xdr:rowOff>85726</xdr:rowOff>
    </xdr:from>
    <xdr:to>
      <xdr:col>20</xdr:col>
      <xdr:colOff>878946</xdr:colOff>
      <xdr:row>39</xdr:row>
      <xdr:rowOff>188119</xdr:rowOff>
    </xdr:to>
    <mc:AlternateContent xmlns:mc="http://schemas.openxmlformats.org/markup-compatibility/2006" xmlns:a14="http://schemas.microsoft.com/office/drawing/2010/main">
      <mc:Choice Requires="a14">
        <xdr:graphicFrame macro="">
          <xdr:nvGraphicFramePr>
            <xdr:cNvPr id="5" name="WeekID 2">
              <a:extLst>
                <a:ext uri="{FF2B5EF4-FFF2-40B4-BE49-F238E27FC236}">
                  <a16:creationId xmlns:a16="http://schemas.microsoft.com/office/drawing/2014/main" xmlns=""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WeekID 2"/>
            </a:graphicData>
          </a:graphic>
        </xdr:graphicFrame>
      </mc:Choice>
      <mc:Fallback xmlns="">
        <xdr:sp macro="" textlink="">
          <xdr:nvSpPr>
            <xdr:cNvPr id="0" name=""/>
            <xdr:cNvSpPr>
              <a:spLocks noTextEdit="1"/>
            </xdr:cNvSpPr>
          </xdr:nvSpPr>
          <xdr:spPr>
            <a:xfrm>
              <a:off x="12953999" y="85726"/>
              <a:ext cx="2486026" cy="8134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495299</xdr:colOff>
      <xdr:row>0</xdr:row>
      <xdr:rowOff>0</xdr:rowOff>
    </xdr:from>
    <xdr:to>
      <xdr:col>20</xdr:col>
      <xdr:colOff>28574</xdr:colOff>
      <xdr:row>31</xdr:row>
      <xdr:rowOff>76200</xdr:rowOff>
    </xdr:to>
    <mc:AlternateContent xmlns:mc="http://schemas.openxmlformats.org/markup-compatibility/2006" xmlns:a14="http://schemas.microsoft.com/office/drawing/2010/main">
      <mc:Choice Requires="a14">
        <xdr:graphicFrame macro="">
          <xdr:nvGraphicFramePr>
            <xdr:cNvPr id="2" name="WeekID 1">
              <a:extLst>
                <a:ext uri="{FF2B5EF4-FFF2-40B4-BE49-F238E27FC236}">
                  <a16:creationId xmlns:a16="http://schemas.microsoft.com/office/drawing/2014/main" xmlns=""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WeekID 1"/>
            </a:graphicData>
          </a:graphic>
        </xdr:graphicFrame>
      </mc:Choice>
      <mc:Fallback xmlns="">
        <xdr:sp macro="" textlink="">
          <xdr:nvSpPr>
            <xdr:cNvPr id="0" name=""/>
            <xdr:cNvSpPr>
              <a:spLocks noTextEdit="1"/>
            </xdr:cNvSpPr>
          </xdr:nvSpPr>
          <xdr:spPr>
            <a:xfrm>
              <a:off x="12506324" y="0"/>
              <a:ext cx="3190875" cy="6467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0</xdr:colOff>
      <xdr:row>0</xdr:row>
      <xdr:rowOff>38101</xdr:rowOff>
    </xdr:from>
    <xdr:to>
      <xdr:col>28</xdr:col>
      <xdr:colOff>590550</xdr:colOff>
      <xdr:row>9</xdr:row>
      <xdr:rowOff>150284</xdr:rowOff>
    </xdr:to>
    <mc:AlternateContent xmlns:mc="http://schemas.openxmlformats.org/markup-compatibility/2006" xmlns:a14="http://schemas.microsoft.com/office/drawing/2010/main">
      <mc:Choice Requires="a14">
        <xdr:graphicFrame macro="">
          <xdr:nvGraphicFramePr>
            <xdr:cNvPr id="2" name="1817-BOQ Summary">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1817-BOQ Summary"/>
            </a:graphicData>
          </a:graphic>
        </xdr:graphicFrame>
      </mc:Choice>
      <mc:Fallback xmlns="">
        <xdr:sp macro="" textlink="">
          <xdr:nvSpPr>
            <xdr:cNvPr id="0" name=""/>
            <xdr:cNvSpPr>
              <a:spLocks noTextEdit="1"/>
            </xdr:cNvSpPr>
          </xdr:nvSpPr>
          <xdr:spPr>
            <a:xfrm>
              <a:off x="16363950" y="38101"/>
              <a:ext cx="180975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76201</xdr:colOff>
      <xdr:row>22</xdr:row>
      <xdr:rowOff>14285</xdr:rowOff>
    </xdr:from>
    <xdr:to>
      <xdr:col>16</xdr:col>
      <xdr:colOff>667926</xdr:colOff>
      <xdr:row>45</xdr:row>
      <xdr:rowOff>171450</xdr:rowOff>
    </xdr:to>
    <xdr:graphicFrame macro="">
      <xdr:nvGraphicFramePr>
        <xdr:cNvPr id="8" name="Chart 7">
          <a:extLst>
            <a:ext uri="{FF2B5EF4-FFF2-40B4-BE49-F238E27FC236}">
              <a16:creationId xmlns:a16="http://schemas.microsoft.com/office/drawing/2014/main" xmlns=""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85726</xdr:colOff>
      <xdr:row>3</xdr:row>
      <xdr:rowOff>0</xdr:rowOff>
    </xdr:from>
    <xdr:to>
      <xdr:col>17</xdr:col>
      <xdr:colOff>9407</xdr:colOff>
      <xdr:row>19</xdr:row>
      <xdr:rowOff>190500</xdr:rowOff>
    </xdr:to>
    <xdr:graphicFrame macro="">
      <xdr:nvGraphicFramePr>
        <xdr:cNvPr id="9" name="Chart 8">
          <a:extLst>
            <a:ext uri="{FF2B5EF4-FFF2-40B4-BE49-F238E27FC236}">
              <a16:creationId xmlns:a16="http://schemas.microsoft.com/office/drawing/2014/main" xmlns=""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76199</xdr:colOff>
      <xdr:row>0</xdr:row>
      <xdr:rowOff>1</xdr:rowOff>
    </xdr:from>
    <xdr:to>
      <xdr:col>22</xdr:col>
      <xdr:colOff>472017</xdr:colOff>
      <xdr:row>41</xdr:row>
      <xdr:rowOff>99483</xdr:rowOff>
    </xdr:to>
    <mc:AlternateContent xmlns:mc="http://schemas.openxmlformats.org/markup-compatibility/2006" xmlns:a14="http://schemas.microsoft.com/office/drawing/2010/main">
      <mc:Choice Requires="a14">
        <xdr:graphicFrame macro="">
          <xdr:nvGraphicFramePr>
            <xdr:cNvPr id="4" name="WeekID">
              <a:extLst>
                <a:ext uri="{FF2B5EF4-FFF2-40B4-BE49-F238E27FC236}">
                  <a16:creationId xmlns:a16="http://schemas.microsoft.com/office/drawing/2014/main" xmlns=""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WeekID"/>
            </a:graphicData>
          </a:graphic>
        </xdr:graphicFrame>
      </mc:Choice>
      <mc:Fallback xmlns="">
        <xdr:sp macro="" textlink="">
          <xdr:nvSpPr>
            <xdr:cNvPr id="0" name=""/>
            <xdr:cNvSpPr>
              <a:spLocks noTextEdit="1"/>
            </xdr:cNvSpPr>
          </xdr:nvSpPr>
          <xdr:spPr>
            <a:xfrm>
              <a:off x="13325474" y="1"/>
              <a:ext cx="2486026" cy="8134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647700</xdr:colOff>
      <xdr:row>30</xdr:row>
      <xdr:rowOff>85725</xdr:rowOff>
    </xdr:from>
    <xdr:to>
      <xdr:col>17</xdr:col>
      <xdr:colOff>228600</xdr:colOff>
      <xdr:row>43</xdr:row>
      <xdr:rowOff>133350</xdr:rowOff>
    </xdr:to>
    <mc:AlternateContent xmlns:mc="http://schemas.openxmlformats.org/markup-compatibility/2006" xmlns:a14="http://schemas.microsoft.com/office/drawing/2010/main">
      <mc:Choice Requires="a14">
        <xdr:graphicFrame macro="">
          <xdr:nvGraphicFramePr>
            <xdr:cNvPr id="2" name="1817-Zone">
              <a:extLst>
                <a:ext uri="{FF2B5EF4-FFF2-40B4-BE49-F238E27FC236}">
                  <a16:creationId xmlns:a16="http://schemas.microsoft.com/office/drawing/2014/main" xmlns=""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1817-Zone"/>
            </a:graphicData>
          </a:graphic>
        </xdr:graphicFrame>
      </mc:Choice>
      <mc:Fallback xmlns="">
        <xdr:sp macro="" textlink="">
          <xdr:nvSpPr>
            <xdr:cNvPr id="0" name=""/>
            <xdr:cNvSpPr>
              <a:spLocks noTextEdit="1"/>
            </xdr:cNvSpPr>
          </xdr:nvSpPr>
          <xdr:spPr>
            <a:xfrm>
              <a:off x="7448550" y="5895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142875</xdr:colOff>
      <xdr:row>30</xdr:row>
      <xdr:rowOff>57150</xdr:rowOff>
    </xdr:from>
    <xdr:to>
      <xdr:col>17</xdr:col>
      <xdr:colOff>85725</xdr:colOff>
      <xdr:row>64</xdr:row>
      <xdr:rowOff>133350</xdr:rowOff>
    </xdr:to>
    <mc:AlternateContent xmlns:mc="http://schemas.openxmlformats.org/markup-compatibility/2006" xmlns:a14="http://schemas.microsoft.com/office/drawing/2010/main">
      <mc:Choice Requires="a14">
        <xdr:graphicFrame macro="">
          <xdr:nvGraphicFramePr>
            <xdr:cNvPr id="3" name="Week ID 1">
              <a:extLst>
                <a:ext uri="{FF2B5EF4-FFF2-40B4-BE49-F238E27FC236}">
                  <a16:creationId xmlns:a16="http://schemas.microsoft.com/office/drawing/2014/main" xmlns=""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Week ID 1"/>
            </a:graphicData>
          </a:graphic>
        </xdr:graphicFrame>
      </mc:Choice>
      <mc:Fallback xmlns="">
        <xdr:sp macro="" textlink="">
          <xdr:nvSpPr>
            <xdr:cNvPr id="0" name=""/>
            <xdr:cNvSpPr>
              <a:spLocks noTextEdit="1"/>
            </xdr:cNvSpPr>
          </xdr:nvSpPr>
          <xdr:spPr>
            <a:xfrm>
              <a:off x="4476750" y="5867400"/>
              <a:ext cx="2943225" cy="655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38098</xdr:colOff>
      <xdr:row>4</xdr:row>
      <xdr:rowOff>14654</xdr:rowOff>
    </xdr:from>
    <xdr:to>
      <xdr:col>10</xdr:col>
      <xdr:colOff>6408</xdr:colOff>
      <xdr:row>16</xdr:row>
      <xdr:rowOff>309562</xdr:rowOff>
    </xdr:to>
    <xdr:graphicFrame macro="">
      <xdr:nvGraphicFramePr>
        <xdr:cNvPr id="4" name="Chart 3">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11206</xdr:colOff>
      <xdr:row>16</xdr:row>
      <xdr:rowOff>320841</xdr:rowOff>
    </xdr:from>
    <xdr:to>
      <xdr:col>10</xdr:col>
      <xdr:colOff>2357</xdr:colOff>
      <xdr:row>25</xdr:row>
      <xdr:rowOff>282616</xdr:rowOff>
    </xdr:to>
    <xdr:graphicFrame macro="">
      <xdr:nvGraphicFramePr>
        <xdr:cNvPr id="5" name="Chart 4">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81029</xdr:colOff>
      <xdr:row>20</xdr:row>
      <xdr:rowOff>96998</xdr:rowOff>
    </xdr:from>
    <xdr:to>
      <xdr:col>28</xdr:col>
      <xdr:colOff>412171</xdr:colOff>
      <xdr:row>33</xdr:row>
      <xdr:rowOff>12849</xdr:rowOff>
    </xdr:to>
    <mc:AlternateContent xmlns:mc="http://schemas.openxmlformats.org/markup-compatibility/2006" xmlns:a14="http://schemas.microsoft.com/office/drawing/2010/main">
      <mc:Choice Requires="a14">
        <xdr:graphicFrame macro="">
          <xdr:nvGraphicFramePr>
            <xdr:cNvPr id="2" name="MonthID 2">
              <a:extLst>
                <a:ext uri="{FF2B5EF4-FFF2-40B4-BE49-F238E27FC236}">
                  <a16:creationId xmlns:a16="http://schemas.microsoft.com/office/drawing/2014/main" xmlns=""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MonthID 2"/>
            </a:graphicData>
          </a:graphic>
        </xdr:graphicFrame>
      </mc:Choice>
      <mc:Fallback xmlns="">
        <xdr:sp macro="" textlink="">
          <xdr:nvSpPr>
            <xdr:cNvPr id="0" name=""/>
            <xdr:cNvSpPr>
              <a:spLocks noTextEdit="1"/>
            </xdr:cNvSpPr>
          </xdr:nvSpPr>
          <xdr:spPr>
            <a:xfrm>
              <a:off x="17594933" y="4741569"/>
              <a:ext cx="2024477" cy="3253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9408</xdr:colOff>
      <xdr:row>7</xdr:row>
      <xdr:rowOff>9526</xdr:rowOff>
    </xdr:from>
    <xdr:to>
      <xdr:col>14</xdr:col>
      <xdr:colOff>514350</xdr:colOff>
      <xdr:row>14</xdr:row>
      <xdr:rowOff>190500</xdr:rowOff>
    </xdr:to>
    <xdr:graphicFrame macro="">
      <xdr:nvGraphicFramePr>
        <xdr:cNvPr id="8" name="Chart 7">
          <a:extLst>
            <a:ext uri="{FF2B5EF4-FFF2-40B4-BE49-F238E27FC236}">
              <a16:creationId xmlns:a16="http://schemas.microsoft.com/office/drawing/2014/main" xmlns=""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514350</xdr:colOff>
      <xdr:row>7</xdr:row>
      <xdr:rowOff>19049</xdr:rowOff>
    </xdr:from>
    <xdr:to>
      <xdr:col>18</xdr:col>
      <xdr:colOff>661148</xdr:colOff>
      <xdr:row>14</xdr:row>
      <xdr:rowOff>190500</xdr:rowOff>
    </xdr:to>
    <xdr:graphicFrame macro="">
      <xdr:nvGraphicFramePr>
        <xdr:cNvPr id="11" name="Chart 10">
          <a:extLst>
            <a:ext uri="{FF2B5EF4-FFF2-40B4-BE49-F238E27FC236}">
              <a16:creationId xmlns:a16="http://schemas.microsoft.com/office/drawing/2014/main" xmlns=""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17</xdr:row>
      <xdr:rowOff>1</xdr:rowOff>
    </xdr:from>
    <xdr:to>
      <xdr:col>14</xdr:col>
      <xdr:colOff>523875</xdr:colOff>
      <xdr:row>23</xdr:row>
      <xdr:rowOff>171450</xdr:rowOff>
    </xdr:to>
    <xdr:graphicFrame macro="">
      <xdr:nvGraphicFramePr>
        <xdr:cNvPr id="7" name="Chart 6">
          <a:extLst>
            <a:ext uri="{FF2B5EF4-FFF2-40B4-BE49-F238E27FC236}">
              <a16:creationId xmlns:a16="http://schemas.microsoft.com/office/drawing/2014/main" xmlns=""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533399</xdr:colOff>
      <xdr:row>17</xdr:row>
      <xdr:rowOff>1</xdr:rowOff>
    </xdr:from>
    <xdr:to>
      <xdr:col>18</xdr:col>
      <xdr:colOff>683558</xdr:colOff>
      <xdr:row>23</xdr:row>
      <xdr:rowOff>180975</xdr:rowOff>
    </xdr:to>
    <xdr:graphicFrame macro="">
      <xdr:nvGraphicFramePr>
        <xdr:cNvPr id="9" name="Chart 8">
          <a:extLst>
            <a:ext uri="{FF2B5EF4-FFF2-40B4-BE49-F238E27FC236}">
              <a16:creationId xmlns:a16="http://schemas.microsoft.com/office/drawing/2014/main" xmlns=""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11206</xdr:colOff>
      <xdr:row>25</xdr:row>
      <xdr:rowOff>286690</xdr:rowOff>
    </xdr:from>
    <xdr:to>
      <xdr:col>10</xdr:col>
      <xdr:colOff>5008</xdr:colOff>
      <xdr:row>36</xdr:row>
      <xdr:rowOff>21166</xdr:rowOff>
    </xdr:to>
    <xdr:graphicFrame macro="">
      <xdr:nvGraphicFramePr>
        <xdr:cNvPr id="10" name="Chart 9">
          <a:extLst>
            <a:ext uri="{FF2B5EF4-FFF2-40B4-BE49-F238E27FC236}">
              <a16:creationId xmlns:a16="http://schemas.microsoft.com/office/drawing/2014/main" xmlns=""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22412</xdr:colOff>
      <xdr:row>36</xdr:row>
      <xdr:rowOff>23813</xdr:rowOff>
    </xdr:from>
    <xdr:to>
      <xdr:col>10</xdr:col>
      <xdr:colOff>0</xdr:colOff>
      <xdr:row>51</xdr:row>
      <xdr:rowOff>166688</xdr:rowOff>
    </xdr:to>
    <xdr:graphicFrame macro="">
      <xdr:nvGraphicFramePr>
        <xdr:cNvPr id="14" name="Chart 13">
          <a:extLst>
            <a:ext uri="{FF2B5EF4-FFF2-40B4-BE49-F238E27FC236}">
              <a16:creationId xmlns:a16="http://schemas.microsoft.com/office/drawing/2014/main" xmlns=""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11905</xdr:colOff>
      <xdr:row>27</xdr:row>
      <xdr:rowOff>0</xdr:rowOff>
    </xdr:from>
    <xdr:to>
      <xdr:col>18</xdr:col>
      <xdr:colOff>683558</xdr:colOff>
      <xdr:row>36</xdr:row>
      <xdr:rowOff>35719</xdr:rowOff>
    </xdr:to>
    <xdr:graphicFrame macro="">
      <xdr:nvGraphicFramePr>
        <xdr:cNvPr id="6" name="Chart 5">
          <a:extLst>
            <a:ext uri="{FF2B5EF4-FFF2-40B4-BE49-F238E27FC236}">
              <a16:creationId xmlns:a16="http://schemas.microsoft.com/office/drawing/2014/main" xmlns=""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535782</xdr:colOff>
      <xdr:row>36</xdr:row>
      <xdr:rowOff>11906</xdr:rowOff>
    </xdr:from>
    <xdr:to>
      <xdr:col>18</xdr:col>
      <xdr:colOff>694764</xdr:colOff>
      <xdr:row>51</xdr:row>
      <xdr:rowOff>169333</xdr:rowOff>
    </xdr:to>
    <xdr:graphicFrame macro="">
      <xdr:nvGraphicFramePr>
        <xdr:cNvPr id="16" name="Chart 15">
          <a:extLst>
            <a:ext uri="{FF2B5EF4-FFF2-40B4-BE49-F238E27FC236}">
              <a16:creationId xmlns:a16="http://schemas.microsoft.com/office/drawing/2014/main" xmlns="" id="{EB37A345-91DC-4E92-968C-007DDD545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0</xdr:colOff>
      <xdr:row>43</xdr:row>
      <xdr:rowOff>0</xdr:rowOff>
    </xdr:from>
    <xdr:to>
      <xdr:col>48</xdr:col>
      <xdr:colOff>2382</xdr:colOff>
      <xdr:row>53</xdr:row>
      <xdr:rowOff>141552</xdr:rowOff>
    </xdr:to>
    <xdr:graphicFrame macro="">
      <xdr:nvGraphicFramePr>
        <xdr:cNvPr id="15" name="Chart 14">
          <a:extLst>
            <a:ext uri="{FF2B5EF4-FFF2-40B4-BE49-F238E27FC236}">
              <a16:creationId xmlns:a16="http://schemas.microsoft.com/office/drawing/2014/main" xmlns="" id="{00000000-0008-0000-0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0.59513</cdr:x>
      <cdr:y>0.54788</cdr:y>
    </cdr:from>
    <cdr:to>
      <cdr:x>0.92524</cdr:x>
      <cdr:y>0.66077</cdr:y>
    </cdr:to>
    <cdr:sp macro="" textlink="'[1]التقرير الشهري '!$Y$17:$AB$18">
      <cdr:nvSpPr>
        <cdr:cNvPr id="2" name="TextBox 1"/>
        <cdr:cNvSpPr txBox="1"/>
      </cdr:nvSpPr>
      <cdr:spPr>
        <a:xfrm xmlns:a="http://schemas.openxmlformats.org/drawingml/2006/main">
          <a:off x="1614211" y="993913"/>
          <a:ext cx="895351" cy="204787"/>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fld id="{D71EC851-4D53-4F58-811A-42A3A49CFEE2}" type="TxLink">
            <a:rPr lang="en-US" sz="1100" b="0" i="0" u="none" strike="noStrike">
              <a:solidFill>
                <a:sysClr val="windowText" lastClr="000000"/>
              </a:solidFill>
              <a:latin typeface="Sakkal Majalla"/>
              <a:cs typeface="Sakkal Majalla"/>
            </a:rPr>
            <a:pPr algn="ctr" rtl="1"/>
            <a:t>18/08/2020</a:t>
          </a:fld>
          <a:endParaRPr lang="ar-AE" sz="1100">
            <a:solidFill>
              <a:sysClr val="windowText" lastClr="000000"/>
            </a:solidFill>
          </a:endParaRPr>
        </a:p>
      </cdr:txBody>
    </cdr:sp>
  </cdr:relSizeAnchor>
  <cdr:relSizeAnchor xmlns:cdr="http://schemas.openxmlformats.org/drawingml/2006/chartDrawing">
    <cdr:from>
      <cdr:x>0.07364</cdr:x>
      <cdr:y>0.54788</cdr:y>
    </cdr:from>
    <cdr:to>
      <cdr:x>0.40375</cdr:x>
      <cdr:y>0.66077</cdr:y>
    </cdr:to>
    <cdr:sp macro="" textlink="'[1]التقرير الشهري '!$I$17:$M$18">
      <cdr:nvSpPr>
        <cdr:cNvPr id="3" name="TextBox 2"/>
        <cdr:cNvSpPr txBox="1"/>
      </cdr:nvSpPr>
      <cdr:spPr>
        <a:xfrm xmlns:a="http://schemas.openxmlformats.org/drawingml/2006/main">
          <a:off x="199749" y="993913"/>
          <a:ext cx="895351" cy="204787"/>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fld id="{F0F19910-A9E2-4040-A013-4B689B98F6DA}" type="TxLink">
            <a:rPr lang="en-US" sz="1100" b="0" i="0" u="none" strike="noStrike">
              <a:solidFill>
                <a:sysClr val="windowText" lastClr="000000"/>
              </a:solidFill>
              <a:latin typeface="Sakkal Majalla"/>
              <a:cs typeface="Sakkal Majalla"/>
            </a:rPr>
            <a:pPr algn="ctr" rtl="1"/>
            <a:t>16/04/2018</a:t>
          </a:fld>
          <a:endParaRPr lang="ar-AE" sz="1100">
            <a:solidFill>
              <a:sysClr val="windowText" lastClr="000000"/>
            </a:solidFill>
          </a:endParaRPr>
        </a:p>
      </cdr:txBody>
    </cdr:sp>
  </cdr:relSizeAnchor>
</c:userShapes>
</file>

<file path=xl/drawings/drawing8.xml><?xml version="1.0" encoding="utf-8"?>
<xdr:wsDr xmlns:xdr="http://schemas.openxmlformats.org/drawingml/2006/spreadsheetDrawing" xmlns:a="http://schemas.openxmlformats.org/drawingml/2006/main">
  <xdr:twoCellAnchor editAs="oneCell">
    <xdr:from>
      <xdr:col>41</xdr:col>
      <xdr:colOff>293159</xdr:colOff>
      <xdr:row>3</xdr:row>
      <xdr:rowOff>314324</xdr:rowOff>
    </xdr:from>
    <xdr:to>
      <xdr:col>44</xdr:col>
      <xdr:colOff>274109</xdr:colOff>
      <xdr:row>14</xdr:row>
      <xdr:rowOff>9525</xdr:rowOff>
    </xdr:to>
    <mc:AlternateContent xmlns:mc="http://schemas.openxmlformats.org/markup-compatibility/2006" xmlns:a14="http://schemas.microsoft.com/office/drawing/2010/main">
      <mc:Choice Requires="a14">
        <xdr:graphicFrame macro="">
          <xdr:nvGraphicFramePr>
            <xdr:cNvPr id="2" name="1817-BOQ Summary 3">
              <a:extLst>
                <a:ext uri="{FF2B5EF4-FFF2-40B4-BE49-F238E27FC236}">
                  <a16:creationId xmlns:a16="http://schemas.microsoft.com/office/drawing/2014/main" xmlns=""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1817-BOQ Summary 3"/>
            </a:graphicData>
          </a:graphic>
        </xdr:graphicFrame>
      </mc:Choice>
      <mc:Fallback xmlns="">
        <xdr:sp macro="" textlink="">
          <xdr:nvSpPr>
            <xdr:cNvPr id="0" name=""/>
            <xdr:cNvSpPr>
              <a:spLocks noTextEdit="1"/>
            </xdr:cNvSpPr>
          </xdr:nvSpPr>
          <xdr:spPr>
            <a:xfrm>
              <a:off x="25957742" y="1012824"/>
              <a:ext cx="1822450" cy="1991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34393</xdr:colOff>
      <xdr:row>22</xdr:row>
      <xdr:rowOff>4762</xdr:rowOff>
    </xdr:from>
    <xdr:to>
      <xdr:col>20</xdr:col>
      <xdr:colOff>370417</xdr:colOff>
      <xdr:row>45</xdr:row>
      <xdr:rowOff>169334</xdr:rowOff>
    </xdr:to>
    <xdr:graphicFrame macro="">
      <xdr:nvGraphicFramePr>
        <xdr:cNvPr id="3" name="Chart 2">
          <a:extLst>
            <a:ext uri="{FF2B5EF4-FFF2-40B4-BE49-F238E27FC236}">
              <a16:creationId xmlns:a16="http://schemas.microsoft.com/office/drawing/2014/main" xmlns=""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3</xdr:row>
      <xdr:rowOff>9525</xdr:rowOff>
    </xdr:from>
    <xdr:to>
      <xdr:col>20</xdr:col>
      <xdr:colOff>370416</xdr:colOff>
      <xdr:row>19</xdr:row>
      <xdr:rowOff>185738</xdr:rowOff>
    </xdr:to>
    <xdr:graphicFrame macro="">
      <xdr:nvGraphicFramePr>
        <xdr:cNvPr id="4" name="Chart 3">
          <a:extLst>
            <a:ext uri="{FF2B5EF4-FFF2-40B4-BE49-F238E27FC236}">
              <a16:creationId xmlns:a16="http://schemas.microsoft.com/office/drawing/2014/main" xmlns=""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173565</xdr:colOff>
      <xdr:row>3</xdr:row>
      <xdr:rowOff>93133</xdr:rowOff>
    </xdr:from>
    <xdr:to>
      <xdr:col>24</xdr:col>
      <xdr:colOff>312559</xdr:colOff>
      <xdr:row>20</xdr:row>
      <xdr:rowOff>84667</xdr:rowOff>
    </xdr:to>
    <mc:AlternateContent xmlns:mc="http://schemas.openxmlformats.org/markup-compatibility/2006" xmlns:a14="http://schemas.microsoft.com/office/drawing/2010/main">
      <mc:Choice Requires="a14">
        <xdr:graphicFrame macro="">
          <xdr:nvGraphicFramePr>
            <xdr:cNvPr id="5" name="MonthID 4">
              <a:extLst>
                <a:ext uri="{FF2B5EF4-FFF2-40B4-BE49-F238E27FC236}">
                  <a16:creationId xmlns:a16="http://schemas.microsoft.com/office/drawing/2014/main" xmlns="" id="{00000000-0008-0000-0700-000005000000}"/>
                </a:ext>
              </a:extLst>
            </xdr:cNvPr>
            <xdr:cNvGraphicFramePr/>
          </xdr:nvGraphicFramePr>
          <xdr:xfrm>
            <a:off x="0" y="0"/>
            <a:ext cx="0" cy="0"/>
          </xdr:xfrm>
          <a:graphic>
            <a:graphicData uri="http://schemas.microsoft.com/office/drawing/2010/slicer">
              <sle:slicer xmlns:sle="http://schemas.microsoft.com/office/drawing/2010/slicer" name="MonthID 4"/>
            </a:graphicData>
          </a:graphic>
        </xdr:graphicFrame>
      </mc:Choice>
      <mc:Fallback xmlns="">
        <xdr:sp macro="" textlink="">
          <xdr:nvSpPr>
            <xdr:cNvPr id="0" name=""/>
            <xdr:cNvSpPr>
              <a:spLocks noTextEdit="1"/>
            </xdr:cNvSpPr>
          </xdr:nvSpPr>
          <xdr:spPr>
            <a:xfrm>
              <a:off x="13519148" y="791633"/>
              <a:ext cx="2022828" cy="3452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24</xdr:col>
      <xdr:colOff>293158</xdr:colOff>
      <xdr:row>1</xdr:row>
      <xdr:rowOff>17992</xdr:rowOff>
    </xdr:from>
    <xdr:to>
      <xdr:col>27</xdr:col>
      <xdr:colOff>274108</xdr:colOff>
      <xdr:row>10</xdr:row>
      <xdr:rowOff>62442</xdr:rowOff>
    </xdr:to>
    <mc:AlternateContent xmlns:mc="http://schemas.openxmlformats.org/markup-compatibility/2006" xmlns:a14="http://schemas.microsoft.com/office/drawing/2010/main">
      <mc:Choice Requires="a14">
        <xdr:graphicFrame macro="">
          <xdr:nvGraphicFramePr>
            <xdr:cNvPr id="2" name="1817-BOQ Summary 1">
              <a:extLst>
                <a:ext uri="{FF2B5EF4-FFF2-40B4-BE49-F238E27FC236}">
                  <a16:creationId xmlns:a16="http://schemas.microsoft.com/office/drawing/2014/main" xmlns="" id="{00000000-0008-0000-0B00-000002000000}"/>
                </a:ext>
              </a:extLst>
            </xdr:cNvPr>
            <xdr:cNvGraphicFramePr/>
          </xdr:nvGraphicFramePr>
          <xdr:xfrm>
            <a:off x="0" y="0"/>
            <a:ext cx="0" cy="0"/>
          </xdr:xfrm>
          <a:graphic>
            <a:graphicData uri="http://schemas.microsoft.com/office/drawing/2010/slicer">
              <sle:slicer xmlns:sle="http://schemas.microsoft.com/office/drawing/2010/slicer" name="1817-BOQ Summary 1"/>
            </a:graphicData>
          </a:graphic>
        </xdr:graphicFrame>
      </mc:Choice>
      <mc:Fallback xmlns="">
        <xdr:sp macro="" textlink="">
          <xdr:nvSpPr>
            <xdr:cNvPr id="0" name=""/>
            <xdr:cNvSpPr>
              <a:spLocks noTextEdit="1"/>
            </xdr:cNvSpPr>
          </xdr:nvSpPr>
          <xdr:spPr>
            <a:xfrm>
              <a:off x="15628408" y="208492"/>
              <a:ext cx="1822450" cy="1991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23809</xdr:colOff>
      <xdr:row>22</xdr:row>
      <xdr:rowOff>4762</xdr:rowOff>
    </xdr:from>
    <xdr:to>
      <xdr:col>20</xdr:col>
      <xdr:colOff>359833</xdr:colOff>
      <xdr:row>45</xdr:row>
      <xdr:rowOff>169334</xdr:rowOff>
    </xdr:to>
    <xdr:graphicFrame macro="">
      <xdr:nvGraphicFramePr>
        <xdr:cNvPr id="3" name="Chart 2">
          <a:extLst>
            <a:ext uri="{FF2B5EF4-FFF2-40B4-BE49-F238E27FC236}">
              <a16:creationId xmlns:a16="http://schemas.microsoft.com/office/drawing/2014/main" xmlns=""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3</xdr:row>
      <xdr:rowOff>9525</xdr:rowOff>
    </xdr:from>
    <xdr:to>
      <xdr:col>20</xdr:col>
      <xdr:colOff>370416</xdr:colOff>
      <xdr:row>19</xdr:row>
      <xdr:rowOff>185738</xdr:rowOff>
    </xdr:to>
    <xdr:graphicFrame macro="">
      <xdr:nvGraphicFramePr>
        <xdr:cNvPr id="4" name="Chart 3">
          <a:extLst>
            <a:ext uri="{FF2B5EF4-FFF2-40B4-BE49-F238E27FC236}">
              <a16:creationId xmlns:a16="http://schemas.microsoft.com/office/drawing/2014/main" xmlns=""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173566</xdr:colOff>
      <xdr:row>12</xdr:row>
      <xdr:rowOff>93133</xdr:rowOff>
    </xdr:from>
    <xdr:to>
      <xdr:col>27</xdr:col>
      <xdr:colOff>319616</xdr:colOff>
      <xdr:row>26</xdr:row>
      <xdr:rowOff>79374</xdr:rowOff>
    </xdr:to>
    <mc:AlternateContent xmlns:mc="http://schemas.openxmlformats.org/markup-compatibility/2006" xmlns:a14="http://schemas.microsoft.com/office/drawing/2010/main">
      <mc:Choice Requires="a14">
        <xdr:graphicFrame macro="">
          <xdr:nvGraphicFramePr>
            <xdr:cNvPr id="7" name="MonthID">
              <a:extLst>
                <a:ext uri="{FF2B5EF4-FFF2-40B4-BE49-F238E27FC236}">
                  <a16:creationId xmlns:a16="http://schemas.microsoft.com/office/drawing/2014/main" xmlns="" id="{00000000-0008-0000-0B00-000007000000}"/>
                </a:ext>
              </a:extLst>
            </xdr:cNvPr>
            <xdr:cNvGraphicFramePr/>
          </xdr:nvGraphicFramePr>
          <xdr:xfrm>
            <a:off x="0" y="0"/>
            <a:ext cx="0" cy="0"/>
          </xdr:xfrm>
          <a:graphic>
            <a:graphicData uri="http://schemas.microsoft.com/office/drawing/2010/slicer">
              <sle:slicer xmlns:sle="http://schemas.microsoft.com/office/drawing/2010/slicer" name="MonthID"/>
            </a:graphicData>
          </a:graphic>
        </xdr:graphicFrame>
      </mc:Choice>
      <mc:Fallback xmlns="">
        <xdr:sp macro="" textlink="">
          <xdr:nvSpPr>
            <xdr:cNvPr id="0" name=""/>
            <xdr:cNvSpPr>
              <a:spLocks noTextEdit="1"/>
            </xdr:cNvSpPr>
          </xdr:nvSpPr>
          <xdr:spPr>
            <a:xfrm>
              <a:off x="15508816" y="2738966"/>
              <a:ext cx="1987550" cy="2843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581025</xdr:colOff>
      <xdr:row>0</xdr:row>
      <xdr:rowOff>257175</xdr:rowOff>
    </xdr:from>
    <xdr:to>
      <xdr:col>16</xdr:col>
      <xdr:colOff>581025</xdr:colOff>
      <xdr:row>14</xdr:row>
      <xdr:rowOff>104775</xdr:rowOff>
    </xdr:to>
    <mc:AlternateContent xmlns:mc="http://schemas.openxmlformats.org/markup-compatibility/2006" xmlns:a14="http://schemas.microsoft.com/office/drawing/2010/main">
      <mc:Choice Requires="a14">
        <xdr:graphicFrame macro="">
          <xdr:nvGraphicFramePr>
            <xdr:cNvPr id="2" name="MonthID 5">
              <a:extLst>
                <a:ext uri="{FF2B5EF4-FFF2-40B4-BE49-F238E27FC236}">
                  <a16:creationId xmlns:a16="http://schemas.microsoft.com/office/drawing/2014/main" xmlns=""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MonthID 5"/>
            </a:graphicData>
          </a:graphic>
        </xdr:graphicFrame>
      </mc:Choice>
      <mc:Fallback xmlns="">
        <xdr:sp macro="" textlink="">
          <xdr:nvSpPr>
            <xdr:cNvPr id="0" name=""/>
            <xdr:cNvSpPr>
              <a:spLocks noTextEdit="1"/>
            </xdr:cNvSpPr>
          </xdr:nvSpPr>
          <xdr:spPr>
            <a:xfrm>
              <a:off x="11401425" y="257175"/>
              <a:ext cx="1828800" cy="3057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133350</xdr:colOff>
      <xdr:row>0</xdr:row>
      <xdr:rowOff>47625</xdr:rowOff>
    </xdr:from>
    <xdr:to>
      <xdr:col>16</xdr:col>
      <xdr:colOff>133350</xdr:colOff>
      <xdr:row>10</xdr:row>
      <xdr:rowOff>136525</xdr:rowOff>
    </xdr:to>
    <mc:AlternateContent xmlns:mc="http://schemas.openxmlformats.org/markup-compatibility/2006" xmlns:a14="http://schemas.microsoft.com/office/drawing/2010/main">
      <mc:Choice Requires="a14">
        <xdr:graphicFrame macro="">
          <xdr:nvGraphicFramePr>
            <xdr:cNvPr id="3" name="MonthID 3">
              <a:extLst>
                <a:ext uri="{FF2B5EF4-FFF2-40B4-BE49-F238E27FC236}">
                  <a16:creationId xmlns:a16="http://schemas.microsoft.com/office/drawing/2014/main" xmlns="" id="{00000000-0008-0000-0A00-000003000000}"/>
                </a:ext>
              </a:extLst>
            </xdr:cNvPr>
            <xdr:cNvGraphicFramePr/>
          </xdr:nvGraphicFramePr>
          <xdr:xfrm>
            <a:off x="0" y="0"/>
            <a:ext cx="0" cy="0"/>
          </xdr:xfrm>
          <a:graphic>
            <a:graphicData uri="http://schemas.microsoft.com/office/drawing/2010/slicer">
              <sle:slicer xmlns:sle="http://schemas.microsoft.com/office/drawing/2010/slicer" name="MonthID 3"/>
            </a:graphicData>
          </a:graphic>
        </xdr:graphicFrame>
      </mc:Choice>
      <mc:Fallback xmlns="">
        <xdr:sp macro="" textlink="">
          <xdr:nvSpPr>
            <xdr:cNvPr id="0" name=""/>
            <xdr:cNvSpPr>
              <a:spLocks noTextEdit="1"/>
            </xdr:cNvSpPr>
          </xdr:nvSpPr>
          <xdr:spPr>
            <a:xfrm>
              <a:off x="11477625" y="47625"/>
              <a:ext cx="1828800" cy="253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oneCell">
    <xdr:from>
      <xdr:col>36</xdr:col>
      <xdr:colOff>161925</xdr:colOff>
      <xdr:row>24</xdr:row>
      <xdr:rowOff>104775</xdr:rowOff>
    </xdr:from>
    <xdr:to>
      <xdr:col>37</xdr:col>
      <xdr:colOff>200025</xdr:colOff>
      <xdr:row>37</xdr:row>
      <xdr:rowOff>152400</xdr:rowOff>
    </xdr:to>
    <mc:AlternateContent xmlns:mc="http://schemas.openxmlformats.org/markup-compatibility/2006" xmlns:a14="http://schemas.microsoft.com/office/drawing/2010/main">
      <mc:Choice Requires="a14">
        <xdr:graphicFrame macro="">
          <xdr:nvGraphicFramePr>
            <xdr:cNvPr id="2" name="1817-Zone 1">
              <a:extLst>
                <a:ext uri="{FF2B5EF4-FFF2-40B4-BE49-F238E27FC236}">
                  <a16:creationId xmlns:a16="http://schemas.microsoft.com/office/drawing/2014/main" xmlns=""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1817-Zone 1"/>
            </a:graphicData>
          </a:graphic>
        </xdr:graphicFrame>
      </mc:Choice>
      <mc:Fallback xmlns="">
        <xdr:sp macro="" textlink="">
          <xdr:nvSpPr>
            <xdr:cNvPr id="0" name=""/>
            <xdr:cNvSpPr>
              <a:spLocks noTextEdit="1"/>
            </xdr:cNvSpPr>
          </xdr:nvSpPr>
          <xdr:spPr>
            <a:xfrm>
              <a:off x="23183850" y="3914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434975</xdr:colOff>
      <xdr:row>22</xdr:row>
      <xdr:rowOff>16934</xdr:rowOff>
    </xdr:from>
    <xdr:to>
      <xdr:col>8</xdr:col>
      <xdr:colOff>177800</xdr:colOff>
      <xdr:row>36</xdr:row>
      <xdr:rowOff>136526</xdr:rowOff>
    </xdr:to>
    <mc:AlternateContent xmlns:mc="http://schemas.openxmlformats.org/markup-compatibility/2006" xmlns:a14="http://schemas.microsoft.com/office/drawing/2010/main">
      <mc:Choice Requires="a14">
        <xdr:graphicFrame macro="">
          <xdr:nvGraphicFramePr>
            <xdr:cNvPr id="4" name="MonthID 1">
              <a:extLst>
                <a:ext uri="{FF2B5EF4-FFF2-40B4-BE49-F238E27FC236}">
                  <a16:creationId xmlns:a16="http://schemas.microsoft.com/office/drawing/2014/main" xmlns=""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MonthID 1"/>
            </a:graphicData>
          </a:graphic>
        </xdr:graphicFrame>
      </mc:Choice>
      <mc:Fallback xmlns="">
        <xdr:sp macro="" textlink="">
          <xdr:nvSpPr>
            <xdr:cNvPr id="0" name=""/>
            <xdr:cNvSpPr>
              <a:spLocks noTextEdit="1"/>
            </xdr:cNvSpPr>
          </xdr:nvSpPr>
          <xdr:spPr>
            <a:xfrm>
              <a:off x="3863975" y="4207934"/>
              <a:ext cx="2276475" cy="2786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34</xdr:col>
      <xdr:colOff>1733550</xdr:colOff>
      <xdr:row>9</xdr:row>
      <xdr:rowOff>57150</xdr:rowOff>
    </xdr:from>
    <xdr:to>
      <xdr:col>35</xdr:col>
      <xdr:colOff>1771650</xdr:colOff>
      <xdr:row>22</xdr:row>
      <xdr:rowOff>104775</xdr:rowOff>
    </xdr:to>
    <mc:AlternateContent xmlns:mc="http://schemas.openxmlformats.org/markup-compatibility/2006" xmlns:a14="http://schemas.microsoft.com/office/drawing/2010/main">
      <mc:Choice Requires="a14">
        <xdr:graphicFrame macro="">
          <xdr:nvGraphicFramePr>
            <xdr:cNvPr id="2" name="1817-Zone 2">
              <a:extLst>
                <a:ext uri="{FF2B5EF4-FFF2-40B4-BE49-F238E27FC236}">
                  <a16:creationId xmlns:a16="http://schemas.microsoft.com/office/drawing/2014/main" xmlns="" id="{00000000-0008-0000-0F00-000002000000}"/>
                </a:ext>
              </a:extLst>
            </xdr:cNvPr>
            <xdr:cNvGraphicFramePr/>
          </xdr:nvGraphicFramePr>
          <xdr:xfrm>
            <a:off x="0" y="0"/>
            <a:ext cx="0" cy="0"/>
          </xdr:xfrm>
          <a:graphic>
            <a:graphicData uri="http://schemas.microsoft.com/office/drawing/2010/slicer">
              <sle:slicer xmlns:sle="http://schemas.microsoft.com/office/drawing/2010/slicer" name="1817-Zone 2"/>
            </a:graphicData>
          </a:graphic>
        </xdr:graphicFrame>
      </mc:Choice>
      <mc:Fallback xmlns="">
        <xdr:sp macro="" textlink="">
          <xdr:nvSpPr>
            <xdr:cNvPr id="0" name=""/>
            <xdr:cNvSpPr>
              <a:spLocks noTextEdit="1"/>
            </xdr:cNvSpPr>
          </xdr:nvSpPr>
          <xdr:spPr>
            <a:xfrm>
              <a:off x="34290000" y="1771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1019175</xdr:colOff>
      <xdr:row>15</xdr:row>
      <xdr:rowOff>16935</xdr:rowOff>
    </xdr:from>
    <xdr:to>
      <xdr:col>3</xdr:col>
      <xdr:colOff>849842</xdr:colOff>
      <xdr:row>23</xdr:row>
      <xdr:rowOff>133351</xdr:rowOff>
    </xdr:to>
    <mc:AlternateContent xmlns:mc="http://schemas.openxmlformats.org/markup-compatibility/2006" xmlns:a14="http://schemas.microsoft.com/office/drawing/2010/main">
      <mc:Choice Requires="a14">
        <xdr:graphicFrame macro="">
          <xdr:nvGraphicFramePr>
            <xdr:cNvPr id="3" name="MonthID 6">
              <a:extLst>
                <a:ext uri="{FF2B5EF4-FFF2-40B4-BE49-F238E27FC236}">
                  <a16:creationId xmlns:a16="http://schemas.microsoft.com/office/drawing/2014/main" xmlns="" id="{00000000-0008-0000-0F00-000003000000}"/>
                </a:ext>
              </a:extLst>
            </xdr:cNvPr>
            <xdr:cNvGraphicFramePr/>
          </xdr:nvGraphicFramePr>
          <xdr:xfrm>
            <a:off x="0" y="0"/>
            <a:ext cx="0" cy="0"/>
          </xdr:xfrm>
          <a:graphic>
            <a:graphicData uri="http://schemas.microsoft.com/office/drawing/2010/slicer">
              <sle:slicer xmlns:sle="http://schemas.microsoft.com/office/drawing/2010/slicer" name="MonthID 6"/>
            </a:graphicData>
          </a:graphic>
        </xdr:graphicFrame>
      </mc:Choice>
      <mc:Fallback xmlns="">
        <xdr:sp macro="" textlink="">
          <xdr:nvSpPr>
            <xdr:cNvPr id="0" name=""/>
            <xdr:cNvSpPr>
              <a:spLocks noTextEdit="1"/>
            </xdr:cNvSpPr>
          </xdr:nvSpPr>
          <xdr:spPr>
            <a:xfrm>
              <a:off x="1838325" y="2874435"/>
              <a:ext cx="1762125" cy="1640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19050</xdr:rowOff>
    </xdr:from>
    <xdr:to>
      <xdr:col>1</xdr:col>
      <xdr:colOff>1009650</xdr:colOff>
      <xdr:row>23</xdr:row>
      <xdr:rowOff>142875</xdr:rowOff>
    </xdr:to>
    <mc:AlternateContent xmlns:mc="http://schemas.openxmlformats.org/markup-compatibility/2006" xmlns:a14="http://schemas.microsoft.com/office/drawing/2010/main">
      <mc:Choice Requires="a14">
        <xdr:graphicFrame macro="">
          <xdr:nvGraphicFramePr>
            <xdr:cNvPr id="5" name="ResourceID 2">
              <a:extLst>
                <a:ext uri="{FF2B5EF4-FFF2-40B4-BE49-F238E27FC236}">
                  <a16:creationId xmlns:a16="http://schemas.microsoft.com/office/drawing/2014/main" xmlns="" id="{00000000-0008-0000-0F00-000005000000}"/>
                </a:ext>
              </a:extLst>
            </xdr:cNvPr>
            <xdr:cNvGraphicFramePr/>
          </xdr:nvGraphicFramePr>
          <xdr:xfrm>
            <a:off x="0" y="0"/>
            <a:ext cx="0" cy="0"/>
          </xdr:xfrm>
          <a:graphic>
            <a:graphicData uri="http://schemas.microsoft.com/office/drawing/2010/slicer">
              <sle:slicer xmlns:sle="http://schemas.microsoft.com/office/drawing/2010/slicer" name="ResourceID 2"/>
            </a:graphicData>
          </a:graphic>
        </xdr:graphicFrame>
      </mc:Choice>
      <mc:Fallback xmlns="">
        <xdr:sp macro="" textlink="">
          <xdr:nvSpPr>
            <xdr:cNvPr id="0" name=""/>
            <xdr:cNvSpPr>
              <a:spLocks noTextEdit="1"/>
            </xdr:cNvSpPr>
          </xdr:nvSpPr>
          <xdr:spPr>
            <a:xfrm>
              <a:off x="0" y="2876550"/>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575;&#1604;&#1578;&#1602;&#1585;&#1610;&#1585;%20&#1575;&#1604;&#1588;&#1607;&#1585;&#1610;%20"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awad.ali/Desktop/&#1588;&#1585;&#1603;&#1577;%20&#1575;&#1587;&#1608;&#1575;&#1585;%20Group%20A%20-%20&#1575;&#1604;&#1578;&#1602;&#1585;&#1610;&#1585;%20&#1575;&#1604;&#1588;&#1607;&#1585;&#1610;%20&#1585;&#1602;&#1605;%20%2021%20-%20&#1610;&#1606;&#1575;&#1610;&#1585;%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التقرير الشهري "/>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التقرير الشهري"/>
      <sheetName val="التقرير الشهري "/>
      <sheetName val="صور ووصف المشروع"/>
      <sheetName val="ملخص البنود الجارية بالمشروع"/>
    </sheetNames>
    <sheetDataSet>
      <sheetData sheetId="0"/>
      <sheetData sheetId="1">
        <row r="3">
          <cell r="BE3">
            <v>0</v>
          </cell>
          <cell r="BF3" t="str">
            <v>A</v>
          </cell>
          <cell r="BG3" t="str">
            <v>B</v>
          </cell>
        </row>
        <row r="4">
          <cell r="BE4">
            <v>25</v>
          </cell>
          <cell r="BF4">
            <v>25</v>
          </cell>
          <cell r="BG4">
            <v>76.61</v>
          </cell>
          <cell r="BH4">
            <v>76.61</v>
          </cell>
        </row>
        <row r="5">
          <cell r="BE5">
            <v>50</v>
          </cell>
          <cell r="BF5">
            <v>25</v>
          </cell>
          <cell r="BG5">
            <v>1</v>
          </cell>
          <cell r="BH5">
            <v>76.61</v>
          </cell>
        </row>
        <row r="6">
          <cell r="BE6">
            <v>75</v>
          </cell>
          <cell r="BF6">
            <v>25</v>
          </cell>
          <cell r="BG6">
            <v>122.39</v>
          </cell>
          <cell r="BH6">
            <v>76.61</v>
          </cell>
        </row>
        <row r="7">
          <cell r="BE7">
            <v>100</v>
          </cell>
          <cell r="BF7">
            <v>25</v>
          </cell>
          <cell r="BG7"/>
        </row>
        <row r="8">
          <cell r="BF8">
            <v>100</v>
          </cell>
          <cell r="BG8"/>
        </row>
      </sheetData>
      <sheetData sheetId="2"/>
      <sheetData sheetId="3"/>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Author" refreshedDate="43857.493838657407" createdVersion="5" refreshedVersion="5" minRefreshableVersion="3" recordCount="0" supportSubquery="1" supportAdvancedDrill="1">
  <cacheSource type="external" connectionId="15"/>
  <cacheFields count="6">
    <cacheField name="[Activities].[1817-Zone].[1817-Zone]" caption="1817-Zone" numFmtId="0" hierarchy="13" level="1">
      <sharedItems count="3">
        <s v="Z1"/>
        <s v="Z2"/>
        <s v="Z3"/>
      </sharedItems>
    </cacheField>
    <cacheField name="[Activities].[1817-BOQ Summary].[1817-BOQ Summary]" caption="1817-BOQ Summary" numFmtId="0" hierarchy="10" level="1">
      <sharedItems count="15">
        <s v="Div 01"/>
        <s v="Div 02"/>
        <s v="Div 03"/>
        <s v="Div 04"/>
        <s v="Div 05"/>
        <s v="Div 06"/>
        <s v="Div 07"/>
        <s v="Div 08"/>
        <s v="Div 09"/>
        <s v="Div 15"/>
        <s v="Div 12"/>
        <s v="Div 13"/>
        <s v="Div 10"/>
        <s v="Div 11"/>
        <s v="Div 14"/>
      </sharedItems>
    </cacheField>
    <cacheField name="[Activities].[Activity ID].[Activity ID]" caption="Activity ID" numFmtId="0" level="1">
      <sharedItems count="822">
        <s v="PRL-MOB-1020"/>
        <s v="PRL-MOB-1050"/>
        <s v="PRL-MOB-1100"/>
        <s v="C-EW-10370"/>
        <s v="C-EW-10390"/>
        <s v="C-SHRNG-DCE-C-2330"/>
        <s v="C-SHRNG-DCE-C-2350"/>
        <s v="PRL-MOB-SCW-2330"/>
        <s v="Z1-C-CON-2400"/>
        <s v="Z1-C-CON-2440"/>
        <s v="Z1-C-CON-2450"/>
        <s v="Z1-C-CON-2480"/>
        <s v="Z1-C-CON-2500"/>
        <s v="Z1-C-CON-2510"/>
        <s v="Z1-C-CON-2520"/>
        <s v="Z1-C-CON-2560"/>
        <s v="Z1-C-CON-2620"/>
        <s v="Z1-C-CON-2630"/>
        <s v="Z1-C-CON-2660"/>
        <s v="Z1-C-CON-2690"/>
        <s v="Z1-C-CON-2700"/>
        <s v="Z1-C-CON-2750"/>
        <s v="Z1-C-CON-2780"/>
        <s v="Z1-C-CON-2810"/>
        <s v="Z1-C-CON-2840"/>
        <s v="Z1-C-CON-3020"/>
        <s v="Z1-C-CON-3050"/>
        <s v="Z1-C-CON-3080"/>
        <s v="Z1-C-CON-3110"/>
        <s v="Z1-C-CON-3170"/>
        <s v="Z1-C-CON-3210"/>
        <s v="Z1-C-CON-3240"/>
        <s v="Z1-C-CON-3270"/>
        <s v="Z1-C-CON-3300"/>
        <s v="Z1-C-CON-3340"/>
        <s v="Z1-C-CON-3370"/>
        <s v="Z1-C-CON-3400"/>
        <s v="Z1-C-CON-3430"/>
        <s v="Z1-C-CON-3470"/>
        <s v="Z1-C-CON-3500"/>
        <s v="Z1-C-CON-3530"/>
        <s v="Z1-C-CON-5640"/>
        <s v="Z1-C-CON-5680"/>
        <s v="Z1-C-CON-5710"/>
        <s v="Z1-C-CON-5740"/>
        <s v="Z1-C-CON-5770"/>
        <s v="Z1-C-CON-5790"/>
        <s v="Z1-C-CON-5830"/>
        <s v="Z1-C-CON-5860"/>
        <s v="Z1-C-CON-5890"/>
        <s v="Z1-C-CON-5920"/>
        <s v="Z1-C-CON-5950"/>
        <s v="Z1-C-FIN-10120"/>
        <s v="Z1-C-FIN-10460"/>
        <s v="Z1-C-FIN-10760"/>
        <s v="Z1-C-FIN-10940"/>
        <s v="Z1-C-FIN-5790"/>
        <s v="Z1-C-FIN-7040"/>
        <s v="Z1-C-FIN-8330"/>
        <s v="Z1-C-FIN-9490"/>
        <s v="C-FIN-ENVLP-9550"/>
        <s v="C-FIN-ENVLP-9640"/>
        <s v="Z1-C-FIN-7400"/>
        <s v="Z1-C-FIN-SCASE-8810"/>
        <s v="Z1-C-FIN-10710"/>
        <s v="Z1-C-FIN-11180"/>
        <s v="C-FIN-ENVLP-9540"/>
        <s v="Z123-C-FIN-18510"/>
        <s v="Z123-C-FIN-18520"/>
        <s v="Z123-C-FIN-18530"/>
        <s v="Z123-C-FIN-18550"/>
        <s v="Z123-C-FIN-18560"/>
        <s v="Z1-C-FIN-10490"/>
        <s v="Z1-C-FIN-10500"/>
        <s v="Z1-C-FIN-10590"/>
        <s v="Z1-C-FIN-10600"/>
        <s v="Z1-C-FIN-10670"/>
        <s v="Z1-C-FIN-10680"/>
        <s v="Z1-C-FIN-11000"/>
        <s v="Z1-C-FIN-11010"/>
        <s v="Z1-C-FIN-11080"/>
        <s v="Z1-C-FIN-11090"/>
        <s v="Z1-C-FIN-11150"/>
        <s v="Z1-C-FIN-11160"/>
        <s v="Z1-C-FIN-8870"/>
        <s v="A7100"/>
        <s v="A7110"/>
        <s v="A7180"/>
        <s v="A7190"/>
        <s v="C-FIN-ENVLP-9530"/>
        <s v="Z1-C-FIN-10370"/>
        <s v="Z1-C-FIN-10470"/>
        <s v="Z1-C-FIN-10900"/>
        <s v="Z1-C-FIN-10960"/>
        <s v="Z1-C-FIN-18600"/>
        <s v="Z1-C-FIN-18640"/>
        <s v="Z1-C-FIN-18690"/>
        <s v="Z1-C-FIN-18730"/>
        <s v="Z1-C-FIN-6220"/>
        <s v="Z1-C-FIN-6230"/>
        <s v="Z1-C-FIN-6240"/>
        <s v="Z1-C-FIN-7470"/>
        <s v="Z1-C-FIN-7490"/>
        <s v="Z1-C-FIN-8720"/>
        <s v="Z1-C-FIN-8730"/>
        <s v="Z1-C-FIN-8740"/>
        <s v="Z1-C-FIN-8820"/>
        <s v="Z1-C-FIN-8860"/>
        <s v="Z1-C-FIN-9560"/>
        <s v="Z1-C-FIN-9630"/>
        <s v="Z1-C-FIN-9790"/>
        <s v="C-FIN-ENVLP-9490"/>
        <s v="C-FIN-ENVLP-9510"/>
        <s v="C-FIN-ENVLP-9610"/>
        <s v="C-FIN-ENVLP-9730"/>
        <s v="Z1-C-FIN-10130"/>
        <s v="Z1-C-FIN-10180"/>
        <s v="Z1-C-FIN-10200"/>
        <s v="Z1-C-FIN-10260"/>
        <s v="Z1-C-FIN-10280"/>
        <s v="Z1-C-FIN-10300"/>
        <s v="Z1-C-FIN-10480"/>
        <s v="Z1-C-FIN-10510"/>
        <s v="Z1-C-FIN-10520"/>
        <s v="Z1-C-FIN-10540"/>
        <s v="Z1-C-FIN-10560"/>
        <s v="Z1-C-FIN-10570"/>
        <s v="Z1-C-FIN-10610"/>
        <s v="Z1-C-FIN-10620"/>
        <s v="Z1-C-FIN-10640"/>
        <s v="Z1-C-FIN-10650"/>
        <s v="Z1-C-FIN-10660"/>
        <s v="Z1-C-FIN-10750"/>
        <s v="Z1-C-FIN-10770"/>
        <s v="Z1-C-FIN-10790"/>
        <s v="Z1-C-FIN-10810"/>
        <s v="Z1-C-FIN-10860"/>
        <s v="Z1-C-FIN-10870"/>
        <s v="Z1-C-FIN-10880"/>
        <s v="Z1-C-FIN-10950"/>
        <s v="Z1-C-FIN-10970"/>
        <s v="Z1-C-FIN-10980"/>
        <s v="Z1-C-FIN-10990"/>
        <s v="Z1-C-FIN-11020"/>
        <s v="Z1-C-FIN-11030"/>
        <s v="Z1-C-FIN-11050"/>
        <s v="Z1-C-FIN-11060"/>
        <s v="Z1-C-FIN-11070"/>
        <s v="Z1-C-FIN-11100"/>
        <s v="Z1-C-FIN-11110"/>
        <s v="Z1-C-FIN-11140"/>
        <s v="Z1-C-FIN-18590"/>
        <s v="Z1-C-FIN-18630"/>
        <s v="Z1-C-FIN-18710"/>
        <s v="Z1-C-FIN-21370"/>
        <s v="Z1-C-FIN-5800"/>
        <s v="Z1-C-FIN-6070"/>
        <s v="Z1-C-FIN-6100"/>
        <s v="Z1-C-FIN-6160"/>
        <s v="Z1-C-FIN-6180"/>
        <s v="Z1-C-FIN-6330"/>
        <s v="Z1-C-FIN-7050"/>
        <s v="Z1-C-FIN-7320"/>
        <s v="Z1-C-FIN-7410"/>
        <s v="Z1-C-FIN-7430"/>
        <s v="Z1-C-FIN-7480"/>
        <s v="Z1-C-FIN-8340"/>
        <s v="Z1-C-FIN-8650"/>
        <s v="Z1-C-FIN-8680"/>
        <s v="Z1-C-FIN-8690"/>
        <s v="Z1-C-FIN-8710"/>
        <s v="Z1-C-FIN-8810"/>
        <s v="Z1-C-FIN-8850"/>
        <s v="Z1-C-FIN-8890"/>
        <s v="Z1-C-FIN-9380"/>
        <s v="Z1-C-FIN-9500"/>
        <s v="Z1-C-FIN-9580"/>
        <s v="Z1-C-FIN-9600"/>
        <s v="Z1-C-FIN-9780"/>
        <s v="Z1-C-FIN-9880"/>
        <s v="Z1-C-FIN-9960"/>
        <s v="Z1-C-FIN-SCASE-8800"/>
        <s v="Z1-C-GRBCH-9380"/>
        <s v="Z1-C-GRBCH-9390"/>
        <s v="Z1-C-GRBCH-9400"/>
        <s v="Z1-C-GRBCH-9410"/>
        <s v="Z1-C-GRBCH-9460"/>
        <s v="Z1-C-GRBCH-9470"/>
        <s v="Z1-C-FIN-9330"/>
        <s v="C-EW-10400"/>
        <s v="C-EW-10440"/>
        <s v="C-SHRNG-DCE-C-2360"/>
        <s v="C-SHRNG-DCE-C-2380"/>
        <s v="Z2-C-CON-5840"/>
        <s v="Z2-C-CON-5850"/>
        <s v="Z2-C-CON-5860"/>
        <s v="Z2-C-CON-5890"/>
        <s v="Z2-C-CON-5900"/>
        <s v="Z2-C-CON-5910"/>
        <s v="Z2-C-CON-5920"/>
        <s v="Z2-C-CON-5960"/>
        <s v="Z2-C-CON-5990"/>
        <s v="Z2-C-CON-6020"/>
        <s v="Z2-C-CON-6030"/>
        <s v="Z2-C-CON-6080"/>
        <s v="Z2-C-CON-6110"/>
        <s v="Z2-C-CON-6140"/>
        <s v="Z2-C-CON-6170"/>
        <s v="Z2-C-CON-6200"/>
        <s v="Z2-C-CON-6230"/>
        <s v="Z2-C-CON-6270"/>
        <s v="Z2-C-CON-6300"/>
        <s v="Z2-C-CON-6330"/>
        <s v="Z2-C-CON-6360"/>
        <s v="Z2-C-CON-6410"/>
        <s v="Z2-C-CON-6440"/>
        <s v="Z2-C-CON-6470"/>
        <s v="Z2-C-CON-6500"/>
        <s v="Z2-C-CON-6530"/>
        <s v="Z2-C-CON-6570"/>
        <s v="Z2-C-CON-6600"/>
        <s v="Z2-C-CON-6630"/>
        <s v="Z2-C-CON-6660"/>
        <s v="Z2-C-CON-6700"/>
        <s v="Z2-C-CON-6730"/>
        <s v="Z2-C-CON-6760"/>
        <s v="Z2-C-CON-6790"/>
        <s v="Z2-C-CON-6830"/>
        <s v="Z2-C-CON-6860"/>
        <s v="Z2-C-CON-6870"/>
        <s v="Z2-C-CON-6900"/>
        <s v="Z2-C-CON-6930"/>
        <s v="Z2-C-CON-6970"/>
        <s v="Z123-C-FIN-18110"/>
        <s v="Z2&amp;3-C-FIN-18800"/>
        <s v="Z2&amp;3-C-FIN-19050"/>
        <s v="Z2&amp;3-C-FIN-19270"/>
        <s v="Z2&amp;3-C-FIN-19540"/>
        <s v="Z2&amp;3-C-FIN-20010"/>
        <s v="Z2&amp;3-C-FIN-20040"/>
        <s v="Z2&amp;3-C-FIN-20440"/>
        <s v="Z2&amp;3-C-FIN-20470"/>
        <s v="C-FIN-ENVLP-9650"/>
        <s v="C-FIN-ENVLP-9710"/>
        <s v="Z123-C-FIN-18370"/>
        <s v="Z2&amp;3-C-FIN-20150"/>
        <s v="Z2&amp;3-C-FIN-20580"/>
        <s v="C-FIN-ENVLP-9670"/>
        <s v="Z123-C-FIN-18170"/>
        <s v="Z123-C-FIN-18180"/>
        <s v="Z123-C-FIN-18190"/>
        <s v="Z123-C-FIN-18200"/>
        <s v="Z123-C-FIN-18330"/>
        <s v="Z123-C-FIN-18340"/>
        <s v="Z2&amp;3-C-FIN-19330"/>
        <s v="Z2&amp;3-C-FIN-19380"/>
        <s v="Z2&amp;3-C-FIN-19580"/>
        <s v="Z2&amp;3-C-FIN-20100"/>
        <s v="Z2&amp;3-C-FIN-20110"/>
        <s v="Z2&amp;3-C-FIN-20190"/>
        <s v="Z2&amp;3-C-FIN-20200"/>
        <s v="Z2&amp;3-C-FIN-20260"/>
        <s v="Z2&amp;3-C-FIN-20270"/>
        <s v="Z2&amp;3-C-FIN-20530"/>
        <s v="Z2&amp;3-C-FIN-20540"/>
        <s v="Z2&amp;3-C-FIN-20620"/>
        <s v="Z2&amp;3-C-FIN-20630"/>
        <s v="Z2&amp;3-C-FIN-20690"/>
        <s v="Z2&amp;3-C-FIN-20700"/>
        <s v="A11210"/>
        <s v="A11220"/>
        <s v="A11260"/>
        <s v="A11270"/>
        <s v="C-FIN-ENVLP-9680"/>
        <s v="Z123-C-FIN-18130"/>
        <s v="Z123-C-FIN-18220"/>
        <s v="Z123-C-FIN-18360"/>
        <s v="Z123-C-FIN-8540"/>
        <s v="Z123-C-FIN-8550"/>
        <s v="Z2&amp;3-C-FIN-18910"/>
        <s v="Z2&amp;3-C-FIN-18950"/>
        <s v="Z2&amp;3-C-FIN-18990"/>
        <s v="Z2&amp;3-C-FIN-19100"/>
        <s v="Z2&amp;3-C-FIN-19190"/>
        <s v="Z2&amp;3-C-FIN-19290"/>
        <s v="Z2&amp;3-C-FIN-19360"/>
        <s v="Z2&amp;3-C-FIN-19420"/>
        <s v="Z2&amp;3-C-FIN-19500"/>
        <s v="Z2&amp;3-C-FIN-19570"/>
        <s v="Z2&amp;3-C-FIN-19760"/>
        <s v="Z2&amp;3-C-FIN-20030"/>
        <s v="Z2&amp;3-C-FIN-20060"/>
        <s v="Z2&amp;3-C-FIN-20460"/>
        <s v="Z2&amp;3-C-FIN-20490"/>
        <s v="Z2&amp;3-C-FIN-20890"/>
        <s v="Z2&amp;3-C-FIN-21010"/>
        <s v="A11400"/>
        <s v="A11410"/>
        <s v="A9690"/>
        <s v="A9710"/>
        <s v="A9720"/>
        <s v="C-FIN-ENVLP-9690"/>
        <s v="C-FIN-ENVLP-9700"/>
        <s v="C-FIN-ENVLP-9720"/>
        <s v="C-FIN-ENVLP-9740"/>
        <s v="Z123-C-FIN-18120"/>
        <s v="Z123-C-FIN-18160"/>
        <s v="Z123-C-FIN-18320"/>
        <s v="Z123-C-FIN-18390"/>
        <s v="Z123-C-FIN-18400"/>
        <s v="Z123-C-FIN-18420"/>
        <s v="Z123-C-FIN-18430"/>
        <s v="Z123-C-FIN-18460"/>
        <s v="Z2&amp;3-C-FIN-18810"/>
        <s v="Z2&amp;3-C-FIN-18870"/>
        <s v="Z2&amp;3-C-FIN-18880"/>
        <s v="Z2&amp;3-C-FIN-18890"/>
        <s v="Z2&amp;3-C-FIN-18900"/>
        <s v="Z2&amp;3-C-FIN-18940"/>
        <s v="Z2&amp;3-C-FIN-18980"/>
        <s v="Z2&amp;3-C-FIN-19060"/>
        <s v="Z2&amp;3-C-FIN-19090"/>
        <s v="Z2&amp;3-C-FIN-19160"/>
        <s v="Z2&amp;3-C-FIN-19170"/>
        <s v="Z2&amp;3-C-FIN-19180"/>
        <s v="Z2&amp;3-C-FIN-19200"/>
        <s v="Z2&amp;3-C-FIN-19280"/>
        <s v="Z2&amp;3-C-FIN-19300"/>
        <s v="Z2&amp;3-C-FIN-19310"/>
        <s v="Z2&amp;3-C-FIN-19320"/>
        <s v="Z2&amp;3-C-FIN-19340"/>
        <s v="Z2&amp;3-C-FIN-19350"/>
        <s v="Z2&amp;3-C-FIN-19390"/>
        <s v="Z2&amp;3-C-FIN-19410"/>
        <s v="Z2&amp;3-C-FIN-19430"/>
        <s v="Z2&amp;3-C-FIN-19440"/>
        <s v="Z2&amp;3-C-FIN-19490"/>
        <s v="Z2&amp;3-C-FIN-19550"/>
        <s v="Z2&amp;3-C-FIN-19560"/>
        <s v="Z2&amp;3-C-FIN-19770"/>
        <s v="Z2&amp;3-C-FIN-19790"/>
        <s v="Z2&amp;3-C-FIN-19800"/>
        <s v="Z2&amp;3-C-FIN-19820"/>
        <s v="Z2&amp;3-C-FIN-20020"/>
        <s v="Z2&amp;3-C-FIN-20050"/>
        <s v="Z2&amp;3-C-FIN-20070"/>
        <s v="Z2&amp;3-C-FIN-20080"/>
        <s v="Z2&amp;3-C-FIN-20090"/>
        <s v="Z2&amp;3-C-FIN-20120"/>
        <s v="Z2&amp;3-C-FIN-20130"/>
        <s v="Z2&amp;3-C-FIN-20160"/>
        <s v="Z2&amp;3-C-FIN-20170"/>
        <s v="Z2&amp;3-C-FIN-20180"/>
        <s v="Z2&amp;3-C-FIN-20210"/>
        <s v="Z2&amp;3-C-FIN-20220"/>
        <s v="Z2&amp;3-C-FIN-20250"/>
        <s v="Z2&amp;3-C-FIN-20290"/>
        <s v="Z2&amp;3-C-FIN-20310"/>
        <s v="Z2&amp;3-C-FIN-20320"/>
        <s v="Z2&amp;3-C-FIN-20330"/>
        <s v="Z2&amp;3-C-FIN-20420"/>
        <s v="Z2&amp;3-C-FIN-20450"/>
        <s v="Z2&amp;3-C-FIN-20480"/>
        <s v="Z2&amp;3-C-FIN-20500"/>
        <s v="Z2&amp;3-C-FIN-20510"/>
        <s v="Z2&amp;3-C-FIN-20520"/>
        <s v="Z2&amp;3-C-FIN-20550"/>
        <s v="Z2&amp;3-C-FIN-20560"/>
        <s v="Z2&amp;3-C-FIN-20590"/>
        <s v="Z2&amp;3-C-FIN-20600"/>
        <s v="Z2&amp;3-C-FIN-20610"/>
        <s v="Z2&amp;3-C-FIN-20640"/>
        <s v="Z2&amp;3-C-FIN-20650"/>
        <s v="Z2&amp;3-C-FIN-20680"/>
        <s v="Z2&amp;3-C-FIN-20750"/>
        <s v="Z2&amp;3-C-FIN-20770"/>
        <s v="Z2&amp;3-C-FIN-20780"/>
        <s v="Z2&amp;3-C-FIN-20790"/>
        <s v="Z2&amp;3-C-FIN-20830"/>
        <s v="Z2&amp;3-C-FIN-20880"/>
        <s v="Z2&amp;3-C-FIN-21000"/>
        <s v="Z2&amp;3-C-FIN-21040"/>
        <s v="Z2&amp;3-C-FIN-21060"/>
        <s v="Z2&amp;3-C-FIN-21070"/>
        <s v="Z2&amp;3-C-FIN-21090"/>
        <s v="Z2&amp;3-C-FIN-21100"/>
        <s v="Z2&amp;3-C-FIN-21110"/>
        <s v="Z2&amp;3-C-FIN-21120"/>
        <s v="Z2&amp;3-C-FIN-21140"/>
        <s v="Z2&amp;3-C-FIN-21150"/>
        <s v="Z2&amp;3-C-FIN-21200"/>
        <s v="Z2&amp;3-C-FIN-21220"/>
        <s v="Z2&amp;3-C-FIN-21230"/>
        <s v="Z2&amp;3-C-FIN-21250"/>
        <s v="Z2&amp;3-C-FIN-21260"/>
        <s v="Z2&amp;3-C-FIN-21320"/>
        <s v="Z2&amp;3-C-FIN-21350"/>
        <s v="Z2&amp;3-C-FIN-21360"/>
        <s v="Z2&amp;3-C-FIN-SCASE-101"/>
        <s v="Z2-C-GRBCH-11370"/>
        <s v="Z2-C-GRBCH-11380"/>
        <s v="Z2-C-GRBCH-11390"/>
        <s v="Z2-C-GRBCH-11400"/>
        <s v="Z2-C-GRBCH-11410"/>
        <s v="Z2-C-GRBCH-11420"/>
        <s v="Z123-C-MEP-15040"/>
        <s v="Z2-C-LIFT-10800"/>
        <s v="Z3-C-CON-5860"/>
        <s v="Z3-C-CON-5890"/>
        <s v="Z3-C-CON-5900"/>
        <s v="Z3-C-CON-5920"/>
        <s v="Z3-C-CON-5960"/>
        <s v="Z3-C-CON-5990"/>
        <s v="Z3-C-CON-6020"/>
        <s v="Z3-C-CON-6030"/>
        <s v="Z3-C-CON-6110"/>
        <s v="Z3-C-CON-6140"/>
        <s v="Z3-C-CON-6170"/>
        <s v="Z3-C-CON-6230"/>
        <s v="Z3-C-CON-6270"/>
        <s v="Z3-C-CON-6300"/>
        <s v="Z3-C-CON-6360"/>
        <s v="Z3-C-CON-6410"/>
        <s v="Z3-C-CON-6440"/>
        <s v="Z3-C-CON-6470"/>
        <s v="Z3-C-CON-6530"/>
        <s v="Z3-C-CON-6570"/>
        <s v="Z3-C-CON-6600"/>
        <s v="Z3-C-CON-6660"/>
        <s v="Z3-C-CON-6700"/>
        <s v="Z3-C-CON-6730"/>
        <s v="Z3-C-CON-6760"/>
        <s v="Z3-C-CON-6790"/>
        <s v="Z3-C-CON-6830"/>
        <s v="Z3-C-CON-6860"/>
        <s v="Z3-C-CON-6870"/>
        <s v="Z3-C-CON-6900"/>
        <s v="Z3-C-CON-6930"/>
        <s v="Z3-C-CON-6970"/>
        <s v="C-EW-2420"/>
        <s v="Z1-C-FIN-6140"/>
        <s v="Z1-C-FIN-7390"/>
        <s v="Z1-C-FIN-18680"/>
        <s v="C-EW-10480"/>
        <s v="C-EW-10410"/>
        <s v="A9740"/>
        <s v="A9790"/>
        <s v="A9810"/>
        <s v="A9840"/>
        <s v="Z1-C-FIN-10050"/>
        <s v="Z1-C-FIN-10190"/>
        <s v="Z1-C-FIN-10230"/>
        <s v="Z1-C-FIN-10240"/>
        <s v="Z1-C-FIN-10250"/>
        <s v="Z1-C-FIN-10310"/>
        <s v="Z1-C-FIN-10690"/>
        <s v="Z1-C-FIN-10700"/>
        <s v="Z1-C-FIN-10800"/>
        <s v="Z1-C-FIN-10820"/>
        <s v="Z1-C-FIN-10830"/>
        <s v="Z1-C-FIN-10840"/>
        <s v="Z1-C-FIN-10850"/>
        <s v="Z1-C-FIN-11130"/>
        <s v="Z1-C-FIN-11170"/>
        <s v="Z1-C-FIN-18570"/>
        <s v="Z1-C-FIN-18580"/>
        <s v="Z1-C-FIN-18610"/>
        <s v="Z1-C-FIN-18620"/>
        <s v="Z1-C-FIN-18650"/>
        <s v="Z1-C-FIN-18670"/>
        <s v="Z1-C-FIN-18700"/>
        <s v="Z1-C-FIN-21360"/>
        <s v="Z1-C-FIN-6050"/>
        <s v="Z1-C-FIN-6060"/>
        <s v="Z1-C-FIN-6080"/>
        <s v="Z1-C-FIN-6090"/>
        <s v="Z1-C-FIN-6170"/>
        <s v="Z1-C-FIN-6270"/>
        <s v="Z1-C-FIN-6280"/>
        <s v="Z1-C-FIN-6290"/>
        <s v="Z1-C-FIN-6310"/>
        <s v="Z1-C-FIN-7300"/>
        <s v="Z1-C-FIN-7310"/>
        <s v="Z1-C-FIN-7420"/>
        <s v="Z1-C-FIN-7540"/>
        <s v="Z1-C-FIN-7560"/>
        <s v="Z1-C-FIN-8630"/>
        <s v="Z1-C-FIN-8640"/>
        <s v="Z1-C-FIN-8660"/>
        <s v="Z1-C-FIN-8670"/>
        <s v="Z1-C-FIN-8700"/>
        <s v="Z1-C-FIN-8770"/>
        <s v="Z1-C-FIN-8780"/>
        <s v="Z1-C-FIN-8790"/>
        <s v="Z1-C-FIN-8800"/>
        <s v="Z1-C-FIN-8830"/>
        <s v="Z1-C-FIN-8840"/>
        <s v="Z1-C-FIN-8920"/>
        <s v="Z1-C-FIN-9590"/>
        <s v="Z1-C-FIN-9660"/>
        <s v="Z1-C-FIN-9670"/>
        <s v="Z1-C-FIN-9770"/>
        <s v="Z1-C-FIN-SCASE-8790"/>
        <s v="A10890"/>
        <s v="A10950"/>
        <s v="Z123-C-FIN-18310"/>
        <s v="Z123-C-FIN-18350"/>
        <s v="Z123-C-FIN-18410"/>
        <s v="Z123-C-FIN-18450"/>
        <s v="Z123-C-FIN-18470"/>
        <s v="Z123-C-FIN-18480"/>
        <s v="Z123-C-FIN-18490"/>
        <s v="Z2&amp;3-C-FIN-18740"/>
        <s v="Z2&amp;3-C-FIN-18760"/>
        <s v="Z2&amp;3-C-FIN-18920"/>
        <s v="Z2&amp;3-C-FIN-18930"/>
        <s v="Z2&amp;3-C-FIN-18960"/>
        <s v="Z2&amp;3-C-FIN-18970"/>
        <s v="Z2&amp;3-C-FIN-19070"/>
        <s v="Z2&amp;3-C-FIN-19080"/>
        <s v="Z2&amp;3-C-FIN-19230"/>
        <s v="Z2&amp;3-C-FIN-19250"/>
        <s v="Z2&amp;3-C-FIN-19400"/>
        <s v="Z2&amp;3-C-FIN-19460"/>
        <s v="Z2&amp;3-C-FIN-19470"/>
        <s v="Z2&amp;3-C-FIN-19480"/>
        <s v="Z2&amp;3-C-FIN-19510"/>
        <s v="Z2&amp;3-C-FIN-19520"/>
        <s v="Z2&amp;3-C-FIN-19590"/>
        <s v="Z2&amp;3-C-FIN-19600"/>
        <s v="Z2&amp;3-C-FIN-19810"/>
        <s v="Z2&amp;3-C-FIN-19830"/>
        <s v="Z2&amp;3-C-FIN-19840"/>
        <s v="Z2&amp;3-C-FIN-19940"/>
        <s v="Z2&amp;3-C-FIN-20240"/>
        <s v="Z2&amp;3-C-FIN-20280"/>
        <s v="Z2&amp;3-C-FIN-20300"/>
        <s v="Z2&amp;3-C-FIN-20350"/>
        <s v="Z2&amp;3-C-FIN-20360"/>
        <s v="Z2&amp;3-C-FIN-20400"/>
        <s v="Z2&amp;3-C-FIN-20410"/>
        <s v="Z2&amp;3-C-FIN-20670"/>
        <s v="Z2&amp;3-C-FIN-20710"/>
        <s v="Z2&amp;3-C-FIN-20760"/>
        <s v="Z2&amp;3-C-FIN-20810"/>
        <s v="Z2&amp;3-C-FIN-20820"/>
        <s v="Z2&amp;3-C-FIN-20840"/>
        <s v="Z2&amp;3-C-FIN-20850"/>
        <s v="Z2&amp;3-C-FIN-20860"/>
        <s v="Z2&amp;3-C-FIN-20870"/>
        <s v="Z2&amp;3-C-FIN-20990"/>
        <s v="Z2&amp;3-C-FIN-21020"/>
        <s v="Z2&amp;3-C-FIN-21080"/>
        <s v="Z2&amp;3-C-FIN-21290"/>
        <s v="Z2&amp;3-C-FIN-21300"/>
        <s v="Z2&amp;3-C-FIN-21310"/>
        <s v="Z2&amp;3-C-FIN-21340"/>
        <s v="Z2&amp;3-C-FIN-SCASE-100"/>
        <s v="Z1-11460"/>
        <s v="Z1-11470"/>
        <s v="Z1-11480"/>
        <s v="Z1-11490"/>
        <s v="A9670"/>
        <s v="Z123-C-FIN-18500"/>
        <s v="Z1-C-CON-2540"/>
        <s v="Z1-C-FIN-6250"/>
        <s v="Z1-C-FIN-6260"/>
        <s v="Z1-C-FIN-8750"/>
        <s v="Z1-C-FIN-8760"/>
        <s v="Z1-C-FIN-9310"/>
        <s v="Z1-C-FIN-9320"/>
        <s v="Z1-C-FIN-9340"/>
        <s v="Z1-C-MEP-5820"/>
        <s v="Z1-C-MEP-7070"/>
        <s v="Z1-C-MEP-8360"/>
        <s v="Z1-C-MEP-8590"/>
        <s v="Z1-C-MEP-8630"/>
        <s v="Z1-C-MEP-8640"/>
        <s v="Z1-C-MEP-8660"/>
        <s v="Z1-C-MEP-8920"/>
        <s v="Z1-C-MEP-8930"/>
        <s v="Z1-C-MEP-8940"/>
        <s v="Z1-C-MEP-8960"/>
        <s v="Z1-C-MEP-9220"/>
        <s v="Z1-C-MEP-9230"/>
        <s v="Z1-C-MEP-9240"/>
        <s v="Z1-C-MEP-9280"/>
        <s v="Z1-C-MEP-9540"/>
        <s v="Z1-C-MEP-9550"/>
        <s v="Z1-C-MEP-9560"/>
        <s v="Z1-C-RSRS-11020"/>
        <s v="Z1-C-RSRS-11030"/>
        <s v="Z1-C-MEP-5830"/>
        <s v="Z1-C-MEP-5860"/>
        <s v="Z1-C-MEP-6020"/>
        <s v="Z1-C-MEP-6030"/>
        <s v="Z1-C-MEP-7080"/>
        <s v="Z1-C-MEP-7110"/>
        <s v="Z1-C-MEP-7270"/>
        <s v="Z1-C-MEP-7280"/>
        <s v="Z1-C-MEP-8370"/>
        <s v="Z1-C-MEP-8400"/>
        <s v="Z1-C-MEP-8560"/>
        <s v="Z1-C-MEP-8570"/>
        <s v="Z1-C-MEP-8670"/>
        <s v="Z1-C-MEP-8700"/>
        <s v="Z1-C-MEP-8860"/>
        <s v="Z1-C-MEP-8870"/>
        <s v="Z1-C-MEP-8970"/>
        <s v="Z1-C-MEP-9000"/>
        <s v="Z1-C-MEP-9160"/>
        <s v="Z1-C-MEP-9170"/>
        <s v="Z1-C-MEP-9290"/>
        <s v="Z1-C-MEP-9320"/>
        <s v="Z1-C-MEP-9480"/>
        <s v="Z1-C-MEP-9490"/>
        <s v="Z1-C-MEP-5840"/>
        <s v="Z1-C-MEP-7090"/>
        <s v="Z1-C-MEP-8380"/>
        <s v="Z1-C-MEP-8680"/>
        <s v="Z1-C-MEP-8980"/>
        <s v="Z1-C-MEP-9300"/>
        <s v="Z1-C-RSRS-11050"/>
        <s v="Z1-C-MEP-9250"/>
        <s v="Z1-C-MEP-9260"/>
        <s v="Z1-C-MEP-9570"/>
        <s v="Z1-C-MEP-9580"/>
        <s v="Z1-C-RSRS-11070"/>
        <s v="Z2-11520"/>
        <s v="Z2-11530"/>
        <s v="Z2-11540"/>
        <s v="Z2-11550"/>
        <s v="A11450"/>
        <s v="A9700"/>
        <s v="ADCE-MALL-WS-2200"/>
        <s v="T&amp;C-10000"/>
        <s v="T&amp;C-10010"/>
        <s v="Z123-C-FIN-18210"/>
        <s v="Z123-C-MEP-14740"/>
        <s v="Z123-C-MEP-14880"/>
        <s v="Z123-C-MEP-14900"/>
        <s v="Z123-C-MEP-15010"/>
        <s v="Z123-C-MEP-15060"/>
        <s v="Z123-C-MEP-15070"/>
        <s v="Z2&amp;3-C-MEP-15240"/>
        <s v="Z2&amp;3-C-MEP-15510"/>
        <s v="Z2&amp;3-C-MEP-15710"/>
        <s v="Z2&amp;3-C-MEP-15790"/>
        <s v="Z2&amp;3-C-MEP-15850"/>
        <s v="Z2&amp;3-C-MEP-15940"/>
        <s v="Z2&amp;3-C-MEP-16010"/>
        <s v="Z2&amp;3-C-MEP-16090"/>
        <s v="Z2&amp;3-C-MEP-16150"/>
        <s v="Z2&amp;3-C-MEP-16260"/>
        <s v="Z2&amp;3-C-MEP-16310"/>
        <s v="Z2&amp;3-C-MEP-16390"/>
        <s v="Z2&amp;3-C-MEP-16450"/>
        <s v="Z2&amp;3-C-MEP-16560"/>
        <s v="Z2&amp;3-C-MEP-16630"/>
        <s v="Z2&amp;3-C-MEP-16720"/>
        <s v="Z2&amp;3-C-MEP-16780"/>
        <s v="Z2&amp;3-C-MEP-16900"/>
        <s v="Z2-C-CON-5940"/>
        <s v="Z2-C-RSRS-11120"/>
        <s v="Z2-C-RSRS-11130"/>
        <s v="T&amp;C-9980"/>
        <s v="Z123-C-MEP-14830"/>
        <s v="Z123-C-MEP-14860"/>
        <s v="Z123-C-MEP-14980"/>
        <s v="Z123-C-MEP-14990"/>
        <s v="Z2&amp;3-C-MEP-15250"/>
        <s v="Z2&amp;3-C-MEP-15280"/>
        <s v="Z2&amp;3-C-MEP-15370"/>
        <s v="Z2&amp;3-C-MEP-15380"/>
        <s v="Z2&amp;3-C-MEP-15520"/>
        <s v="Z2&amp;3-C-MEP-15550"/>
        <s v="Z2&amp;3-C-MEP-15640"/>
        <s v="Z2&amp;3-C-MEP-15650"/>
        <s v="Z2&amp;3-C-MEP-15800"/>
        <s v="Z2&amp;3-C-MEP-15830"/>
        <s v="Z2&amp;3-C-MEP-15950"/>
        <s v="Z2&amp;3-C-MEP-15960"/>
        <s v="Z2&amp;3-C-MEP-16100"/>
        <s v="Z2&amp;3-C-MEP-16130"/>
        <s v="Z2&amp;3-C-MEP-16230"/>
        <s v="Z2&amp;3-C-MEP-16240"/>
        <s v="Z2&amp;3-C-MEP-16400"/>
        <s v="Z2&amp;3-C-MEP-16430"/>
        <s v="Z2&amp;3-C-MEP-16540"/>
        <s v="Z2&amp;3-C-MEP-16550"/>
        <s v="Z2&amp;3-C-MEP-16730"/>
        <s v="Z2&amp;3-C-MEP-16760"/>
        <s v="Z2&amp;3-C-MEP-16870"/>
        <s v="Z2&amp;3-C-MEP-16880"/>
        <s v="Z2-C-RSRS-11150"/>
        <s v="Z123-C-MEP-14840"/>
        <s v="Z123-C-MEP-15090"/>
        <s v="Z123-C-MEP-15140"/>
        <s v="Z2&amp;3-C-MEP-15260"/>
        <s v="Z2&amp;3-C-MEP-15530"/>
        <s v="Z2&amp;3-C-MEP-15810"/>
        <s v="Z2&amp;3-C-MEP-16110"/>
        <s v="Z2&amp;3-C-MEP-16410"/>
        <s v="Z2&amp;3-C-MEP-16740"/>
        <s v="Z2-C-RSRS-11140"/>
        <s v="Z123-C-MEP-15020"/>
        <s v="Z123-C-MEP-15110"/>
        <s v="Z2&amp;3-C-MEP-16460"/>
        <s v="Z2&amp;3-C-MEP-16570"/>
        <s v="Z2&amp;3-C-MEP-16710"/>
        <s v="Z2&amp;3-C-MEP-16860"/>
        <s v="Z2-C-RSRS-11170"/>
        <s v="Z3-C-CON-5940"/>
        <s v="Z1-C-CON-2460"/>
        <s v="Z1-C-CON-2530"/>
        <s v="Z1-C-CON-2570"/>
        <s v="Z1-C-CON-2600"/>
        <s v="Z1-C-CON-2640"/>
        <s v="Z1-C-CON-2680"/>
        <s v="Z1-C-CON-2720"/>
        <s v="Z1-C-CON-2730"/>
        <s v="Z1-C-CON-2760"/>
        <s v="Z1-C-CON-2790"/>
        <s v="Z1-C-CON-2830"/>
        <s v="Z1-C-CON-3010"/>
        <s v="Z1-C-CON-3030"/>
        <s v="Z1-C-CON-3060"/>
        <s v="Z1-C-CON-3100"/>
        <s v="Z1-C-CON-3180"/>
        <s v="Z1-C-CON-3190"/>
        <s v="Z1-C-CON-3220"/>
        <s v="Z1-C-CON-3260"/>
        <s v="Z1-C-CON-3290"/>
        <s v="Z1-C-CON-3320"/>
        <s v="Z1-C-CON-3350"/>
        <s v="Z1-C-CON-3390"/>
        <s v="Z1-C-CON-3420"/>
        <s v="Z1-C-CON-3450"/>
        <s v="Z1-C-CON-3480"/>
        <s v="Z1-C-CON-3520"/>
        <s v="Z1-C-CON-5630"/>
        <s v="Z1-C-CON-5660"/>
        <s v="Z1-C-CON-5690"/>
        <s v="Z1-C-CON-5730"/>
        <s v="Z1-C-CON-5760"/>
        <s v="Z1-C-CON-5810"/>
        <s v="Z1-C-CON-5850"/>
        <s v="Z1-C-CON-5880"/>
        <s v="Z1-C-CON-5900"/>
        <s v="Z1-C-CON-5930"/>
        <s v="Z2-C-CON-5870"/>
        <s v="Z2-C-CON-5930"/>
        <s v="Z2-C-CON-5970"/>
        <s v="Z2-C-CON-6000"/>
        <s v="Z2-C-CON-6040"/>
        <s v="Z2-C-CON-6070"/>
        <s v="Z2-C-CON-6090"/>
        <s v="Z2-C-CON-6130"/>
        <s v="Z2-C-CON-6150"/>
        <s v="Z2-C-CON-6190"/>
        <s v="Z2-C-CON-6220"/>
        <s v="Z2-C-CON-6250"/>
        <s v="Z2-C-CON-6280"/>
        <s v="Z2-C-CON-6320"/>
        <s v="Z2-C-CON-6350"/>
        <s v="Z2-C-CON-6390"/>
        <s v="Z2-C-CON-6420"/>
        <s v="Z2-C-CON-6450"/>
        <s v="Z2-C-CON-6490"/>
        <s v="Z2-C-CON-6510"/>
        <s v="Z2-C-CON-6550"/>
        <s v="Z2-C-CON-6580"/>
        <s v="Z2-C-CON-6620"/>
        <s v="Z2-C-CON-6650"/>
        <s v="Z2-C-CON-6680"/>
        <s v="Z2-C-CON-6710"/>
        <s v="Z2-C-CON-6750"/>
        <s v="Z2-C-CON-6780"/>
        <s v="Z2-C-CON-6810"/>
        <s v="Z2-C-CON-6840"/>
        <s v="Z2-C-CON-6890"/>
        <s v="Z2-C-CON-6920"/>
        <s v="Z2-C-CON-6960"/>
        <s v="Z3-C-CON-5870"/>
        <s v="Z3-C-CON-5930"/>
        <s v="Z3-C-CON-5970"/>
        <s v="Z3-C-CON-6000"/>
        <s v="Z3-C-CON-6040"/>
        <s v="Z3-C-CON-6070"/>
        <s v="Z3-C-CON-6090"/>
        <s v="Z3-C-CON-6130"/>
        <s v="Z3-C-CON-6150"/>
        <s v="Z3-C-CON-6190"/>
        <s v="Z3-C-CON-6220"/>
        <s v="Z3-C-CON-6250"/>
        <s v="Z3-C-CON-6280"/>
        <s v="Z3-C-CON-6320"/>
        <s v="Z3-C-CON-6350"/>
        <s v="Z3-C-CON-6390"/>
        <s v="Z3-C-CON-6420"/>
        <s v="Z3-C-CON-6450"/>
        <s v="Z3-C-CON-6490"/>
        <s v="Z3-C-CON-6510"/>
        <s v="Z3-C-CON-6550"/>
        <s v="Z3-C-CON-6580"/>
        <s v="Z3-C-CON-6620"/>
        <s v="Z3-C-CON-6650"/>
        <s v="Z3-C-CON-6680"/>
        <s v="Z3-C-CON-6710"/>
        <s v="Z3-C-CON-6750"/>
        <s v="Z3-C-CON-6780"/>
        <s v="Z3-C-CON-6810"/>
        <s v="Z3-C-CON-6840"/>
        <s v="Z3-C-CON-6890"/>
        <s v="Z3-C-CON-6920"/>
        <s v="Z3-C-CON-6960"/>
        <s v="C-EW-10450"/>
        <s v="C-EW-2430"/>
        <s v="C-EW-10460"/>
        <s v="Z2-C-EW-10420"/>
        <s v="C-EW-10490"/>
        <s v="C-EW-10520"/>
      </sharedItems>
    </cacheField>
    <cacheField name="[Activities].[Activity Name].[Activity Name]" caption="Activity Name" numFmtId="0" hierarchy="1" level="1">
      <sharedItems count="800">
        <s v="Site Office Establishment"/>
        <s v="Project Sign Boards and Hoarding"/>
        <s v="Yards &amp; Stores Establishment"/>
        <s v="Excavation Stage 1 - Z1"/>
        <s v="Excavation Stage 2 - Z1"/>
        <s v="Place Guide Wall - Z1"/>
        <s v="Install Capping Beam - Z1"/>
        <s v="Clearing Existing Utilities"/>
        <s v="PCC Blind Concrete - Z1 - Lift Pit"/>
        <s v="Waterproof Membrane - Z1 - Lift Pit"/>
        <s v="Protection Screed - Z1 - Lift Pit"/>
        <s v="Pour Concrete - Z1 - Lift Pit"/>
        <s v="PCC Blind Concrete - Z1 - Raft"/>
        <s v="Waterproof Membrane - Z1 - Raft"/>
        <s v="Protection Screed - Z1 - Raft"/>
        <s v="Pour Concrete - Z1 - Raft"/>
        <s v="Pour Concrete Retaining Walls - Z1 - B2"/>
        <s v="Pour Concrete Core Walls - Z1 - B2"/>
        <s v="Pour Concrete Columns - Z1 - B2"/>
        <s v="Pour Concrete Stairs - Z1 - B2"/>
        <s v="Pour Concrete Slabs - Z1 - B1"/>
        <s v="Pour Concrete Retaining Walls - Z1 - B1"/>
        <s v="Pour Concrete Core Walls - Z1 - B1"/>
        <s v="Pour Concrete Columns - Z1 - B1"/>
        <s v="Pour Concrete Stairs - Z1 - B1"/>
        <s v="Pour Concrete Slabs - Z1 - GF"/>
        <s v="Pour Concrete Core Walls - Z1 - GF"/>
        <s v="Pour Concrete Columns - Z1 - GF"/>
        <s v="Pour Concrete Stairs - Z1 - GF"/>
        <s v="Pour Concrete Slabs - Z1 - F1"/>
        <s v="Pour Concrete Core Walls - Z1 - F1"/>
        <s v="Pour Concrete Columns - Z1 - F1"/>
        <s v="Pour Concrete Stairs - Z1 - F1"/>
        <s v="Pour Concrete Slabs - Z1 - F2"/>
        <s v="Pour Concrete Core Walls - Z1 - F2"/>
        <s v="Pour Concrete Columns - Z1 - F2"/>
        <s v="Pour Concrete Stairs - Z1 - F2"/>
        <s v="Pour Concrete Slabs - Z1 - RF"/>
        <s v="Pour Concrete Core Walls - Z1 - RF"/>
        <s v="Pour Concrete Columns - Z1 - RF"/>
        <s v="Pour Concrete Stairs - Z1 - RF"/>
        <s v="Pour Concrete Slabs - Z1 - SRVF"/>
        <s v="Pour Concrete Core Walls - Z1 - SRVF"/>
        <s v="Pour Concrete Columns - Z1 - SRVF"/>
        <s v="Pour Concrete Parapet - Z1 - SRVF"/>
        <s v="Pour Concrete Slabs - Z1 - TRF"/>
        <s v="Pour MEP RCC Pedastals - Z1 - SRVF"/>
        <s v="Pour Concrete Parapet - Z1 - TRF"/>
        <s v="Pour Concrete Ramp - Z1 - B2"/>
        <s v="Pour Concrete Ramp - Z1 - B1"/>
        <s v="Pour Concrete Core Walls Ramp - Z1 - B2"/>
        <s v="Pour Concrete Core Walls Ramp - Z1 - B1"/>
        <s v="Masonry Works Wet Area - Z1 - F2"/>
        <s v="Masonry Works Dry Area - Z1 - F2"/>
        <s v="Masonry Works Wet Area - Z1 - RF"/>
        <s v="Masonry Works Dry Area - Z1 - RF"/>
        <s v="Masonry Works - Z1 - B2"/>
        <s v="Masonry Works - Z1 - B1"/>
        <s v="Masonry Works - Z1 - GF"/>
        <s v="Masonry Works Wet + Dry Area - Z1 - F1"/>
        <s v="Fix Steel Decore - GF to SRVF (Elev. 1 &amp; 4)"/>
        <s v="Install Aluminum &amp; Wood Roof Features"/>
        <s v="Fix Galvonized Iron Cat Ladder - Z1 - B1"/>
        <s v="Install Haindrails Staircase - Z1 - B2 - SRVF"/>
        <s v="Fix Furniture &amp; Counter Works kitchen/Pantry - Z1 - F2"/>
        <s v="Fix Furniture &amp; Counter Works kitchen/Pantry - Z1 - RF"/>
        <s v="Osmotic Cement Waterproof - GF to SRVF (Elev. 1 &amp; 4)"/>
        <s v="Foam Concrete - Z123 - TRF"/>
        <s v="4mm Waterproof Membrane Wet Area - Z123 - TRF"/>
        <s v="Protection Screed Wet Area - Z123 - TRF"/>
        <s v="Polystyrene Thermal Insulation - Z123 - TRF"/>
        <s v="Roof Floor Terrazo Tiles Wet Area - Z123 - TRF"/>
        <s v="Waterproof Bath - Z1 - F2"/>
        <s v="Protection Screed Bath - Z1 - F2"/>
        <s v="Waterproof kitchen/Pantry - Z1 - F2"/>
        <s v="Protection Screed kitchen/Pantry - Z1 - F2"/>
        <s v="Waterproof Garbage Room - Z1 - F2"/>
        <s v="Protection Screed Garbage Room - Z1 - F2"/>
        <s v="Waterproof Bath - Z1 - RF"/>
        <s v="Protection Screed Bath - Z1 - RF"/>
        <s v="Waterproof kitchen/Pantry - Z1 - RF"/>
        <s v="Protection Screed kitchen/Pantry - Z1 - RF"/>
        <s v="Waterproof Garbage Room - Z1 - RF"/>
        <s v="Protection Screed Garbage Room - Z1 - RF"/>
        <s v="Waterproof &amp; Screed Garbage Room - Z1 - GF"/>
        <s v="Fix Windows &amp; Door Frame &amp; Leaf - F2"/>
        <s v="Fix Ironmongery - F2"/>
        <s v="Fix Windows &amp; Door Frame &amp; Leaf - RF"/>
        <s v="Fix Ironmongery - RF"/>
        <s v="Fix Aluminum Glazing Pannels - GF to SRVF (Elev. 1 &amp; 4)"/>
        <s v="Fix Door Subframes Wet Area - Z1 - F2"/>
        <s v="Fix Door Subframes Dry Area - Z1 - F2"/>
        <s v="Fix Door Subframes Wet Area - Z1 - RF"/>
        <s v="Fix Door Subframes Dry Area - Z1 - RF"/>
        <s v="Fix Doors - Z1 - B1"/>
        <s v="Fix Doors Loading Room - Z1 - GF"/>
        <s v="Fix Doors Serv. Rooms - Z1 - F1"/>
        <s v="Fix Doors - Z1 - B2"/>
        <s v="Fix Doors Garbage &amp; Service Room - Z1 - GF"/>
        <s v="Fix Doors Fire Pump &amp; Cmd Room - Z1 - GF"/>
        <s v="Fix Doors Lift Lobby - Z1 - GF"/>
        <s v="Fix Steel Louver Frames &amp; Doors Generator Room - Z1 - GF"/>
        <s v="Fix Doors LV &amp; Trnsf. Room - Z1 - B1"/>
        <s v="Fix Door Subframes Wet + Dry Area - Z1 - F1"/>
        <s v="Fix Doors Lift Lobby &amp; Passage - Z1 - F1"/>
        <s v="Fix Doors Serv. Area - Z1 - F1"/>
        <s v="Fix Brackets for Natural Stone - GF to SRVF (Elev. 1 &amp; 4)"/>
        <s v="Fix Natural Stone All types- GF to SRVF (Elev. 1 &amp; 4)"/>
        <s v="Fix Wooden Decorarive Features (Elev. 1 &amp; 4)"/>
        <s v="External Plaster - GF to SRVF (Elev. 1 &amp; 4)"/>
        <s v="Plaster Works Wet Area - Z1 - F2"/>
        <s v="Fix False Ceiling Suspension Lift Lobby - Z1 - F2"/>
        <s v="Porcelain Floor Tiles Passage &amp; Offices - Z1 - F2"/>
        <s v="Floor Epoxy Paint Serv. Rooms - Z1 - F2"/>
        <s v="Fix False Ceiling Aluminum Tiles Lift Lobby - Z1 - F2"/>
        <s v="Fix False Ceiling Gypsum Board Lift Lobby - Z1 - F2"/>
        <s v="Plaster Works Dry Area - Z1 - F2"/>
        <s v="Wall Ceramic Tiles Bath - Z1 - F2"/>
        <s v="Floor Ceramic Tiles Bath - Z1 - F2"/>
        <s v="Fix False Ceiling Suspension Bath - Z1 - F2"/>
        <s v="Fix False Ceiling Gypsum Board Bath - Z1 - F2"/>
        <s v="Fix False Ceiling Aluminum Tiles Bath - Z1 - F2"/>
        <s v="Wall Ceramic Tiles kitchen/Pantry - Z1 - F2"/>
        <s v="Fix False Ceiling Suspension kitchen/Pantry - Z1 - F2"/>
        <s v="Fix False Ceiling Gypsum Board kitchen/Pantry - Z1 - F2"/>
        <s v="Fix False Ceiling Aluminum Tiles kitchen/Pantry - Z1 - F2"/>
        <s v="Floor Ceramic Tiles kitchen/Pantry - Z1 - F2"/>
        <s v="Floor Epoxy Paint Garbage Room - Z1 - F2"/>
        <s v="Plaster Works Wet Area - Z1 - RF"/>
        <s v="Fix False Ceiling Suspension Lift Lobby - Z1 - RF"/>
        <s v="Porcelain Floor Tiles Passage &amp; Offices - Z1 - RF"/>
        <s v="Fix False Ceiling Aluminum Tiles Lift Lobby - Z1 - RF"/>
        <s v="Fix False Ceiling Gypsum Board Lift Lobby - Z1 - RF"/>
        <s v="Plaster Works Dry Area - Z1 - RF"/>
        <s v="Fix False Ceiling Suspension Bath - Z1 - RF"/>
        <s v="Wall Ceramic Tiles Bath - Z1 - RF"/>
        <s v="Floor Ceramic Tiles Bath - Z1 - RF"/>
        <s v="Fix False Ceiling Gypsum Board Bath - Z1 - RF"/>
        <s v="Fix False Ceiling Aluminum Tiles Bath - Z1 - RF"/>
        <s v="Fix False Ceiling Suspension kitchen/Pantry - Z1 - RF"/>
        <s v="Wall Ceramic Tiles kitchen/Pantry - Z1 - RF"/>
        <s v="Floor Ceramic Tiles kitchen/Pantry - Z1 - RF"/>
        <s v="Fix False Ceiling Gypsum Board kitchen/Pantry - Z1 - RF"/>
        <s v="Fix False Ceiling Aluminum Tiles kitchen/Pantry - Z1 - RF"/>
        <s v="Floor Epoxy Paint Garbage Room - Z1 - RF"/>
        <s v="Floor Epoxy Paint (Secur. Ctrl &amp; Eqpmt Room)  - Z1 - B1"/>
        <s v="Floor Epoxy Paint (Maint. &amp; Serv. Provider Room) - Z1 - B1"/>
        <s v="Floor Epoxy Paint Serv. Rooms - Z1 - F1"/>
        <s v="Roof Floor Terrazo Tiles Outside Area - Z1 - RF"/>
        <s v="Plaster Works - Z1 - B2"/>
        <s v="Floor Epoxy Paint Serv. Rooms - Z1 - B2"/>
        <s v="Floor Epoxy Paint - Z1 - B2"/>
        <s v="Fix False Ceiling Suspension - Z1 - B2"/>
        <s v="Porcelain Floor Tiles - Z1 - B2"/>
        <s v="Fix False Ceiling Gypsum Board &amp; Tiles - Z1 - B2"/>
        <s v="Plaster Works - Z1 - B1"/>
        <s v="Raise Floor &amp; Epoxy Paint Store &amp; Serv. Rooms - Z1 - B1"/>
        <s v="Fix False Ceiling Gypsum Board &amp; Tiles Lift Lobby - Z1 - B1"/>
        <s v="Porcelain Floor Tiles Lift Lobby - Z1 - B1"/>
        <s v="Fix False Ceiling Suspension Lift Lobby - Z1 - B1"/>
        <s v="Plaster Works - Z1 - GF"/>
        <s v="Floor Epoxy Paint Garbage &amp; Service Room - Z1 - GF"/>
        <s v="Floor Epoxy Paint Fire Pump &amp; Cmd Room - Z1 - GF"/>
        <s v="Fix False Ceiling Suspension Lift Lobby - Z1 - GF"/>
        <s v="Porcelain Floor Tiles Lift Lobby - Z1 - GF"/>
        <s v="Floor Epoxy Paint Generator Room - Z1 - GF"/>
        <s v="Floor Epoxy Paint LV &amp; Trnsf. Room- Z1 - B1"/>
        <s v="Fix False Ceiling Gypsum Board Lift Lobby - Z1 - GF"/>
        <s v="Fix False Ceiling Aluminum Tiles Lift Lobby - Z1 - GF"/>
        <s v="Plaster Works Wet + Dry Area - Z1 - F1"/>
        <s v="Fix False Ceiling Suspension Lift Lobby &amp; Passage - Z1 - F1"/>
        <s v="Porcelain Floor Tiles Lift Lobby &amp; Passage- Z1 - F1"/>
        <s v="Epoxy Paint Serv. Area - Z1 - F1"/>
        <s v="Fix False Ceiling Aluminum Tiles Lift Lobby &amp; Passage - Z1 - F1"/>
        <s v="Fix False Ceiling Gypsum Board Lift Lobby &amp; Passage - Z1 - F1"/>
        <s v="Staircase Floor Epoxy Paint - Z1 - B2 - SRVF"/>
        <s v="Install Garbage Chute Cylinder - Z1 - GF to SRVF"/>
        <s v="Install Garbage Chute Supporting Frame - Z1 - GF to SRVF"/>
        <s v="Block &amp; Plaster Garbage Room - Z1 - GF to SRVF"/>
        <s v="Install Garbage Chute Openings &amp; Doors - Z1 - GF to SRVF"/>
        <s v="Install Garbage Chute Roof Top Unit with All Provisions"/>
        <s v="Install Garbage Chute Bottom Unit with All Provisions"/>
        <s v="Fix MCC Pannels LV &amp; Trnsf. Room- Z1 - B1"/>
        <s v="Excavation Stage 2 - Z2&amp;3"/>
        <s v="Excavation Stage 1 - Z2&amp;3"/>
        <s v="Place Guide Wall - Z2&amp;3"/>
        <s v="Install Capping Beam - Z2&amp;3"/>
        <s v="PCC Blind Concrete - Z2 - Lift Pit"/>
        <s v="Waterproof Membrane - Z2 - Lift Pit"/>
        <s v="Protection Screed - Z2 - Lift Pit"/>
        <s v="Pour Concrete - Z2 - Lift Pit"/>
        <s v="PCC Blind Concrete - Z2 - Raft"/>
        <s v="Waterproof Membrane - Z2 - Raft"/>
        <s v="Protection Screed - Z2 - Raft"/>
        <s v="Pour Concrete - Z2 - Raft"/>
        <s v="Pour Concrete Columns - Z2 - B2"/>
        <s v="Pour Concrete Retaining Walls - Z2 - B2"/>
        <s v="Pour Concrete Core Walls - Z2 - B2"/>
        <s v="Pour Concrete Stairs - Z2 - B2"/>
        <s v="Pour Concrete Retaining Walls - Z2 - B1"/>
        <s v="Pour Concrete Core Walls - Z2 - B1"/>
        <s v="Pour Concrete Columns - Z2 - B1"/>
        <s v="Pour Concrete Stairs - Z2 - B1"/>
        <s v="Pour Concrete Slabs - Z2 - B1"/>
        <s v="Pour Concrete Core Walls - Z2 - GF"/>
        <s v="Pour Concrete Columns - Z2 - GF"/>
        <s v="Pour Concrete Stairs - Z2 - GF"/>
        <s v="Pour Concrete Slabs - Z2 - GF"/>
        <s v="Pour Concrete Slabs - Z2 - F1"/>
        <s v="Pour Concrete Core Walls - Z2 - F1"/>
        <s v="Pour Concrete Columns - Z2 - F1"/>
        <s v="Pour Concrete Stairs - Z2 - F1"/>
        <s v="Pour Concrete Slabs - Z2 - F2"/>
        <s v="Pour Concrete Core Walls - Z2 - F2"/>
        <s v="Pour Concrete Columns - Z2 - F2"/>
        <s v="Pour Concrete Stairs - Z2 - F2"/>
        <s v="Pour Concrete Slabs - Z2 - RF"/>
        <s v="Pour Concrete Core Walls - Z2 - RF"/>
        <s v="Pour Concrete Columns - Z2 - RF"/>
        <s v="Pour Concrete Stairs - Z2 - RF"/>
        <s v="Pour Concrete Slabs - Z2 - SRVF"/>
        <s v="Pour Concrete Core Walls - Z2 - SRVF"/>
        <s v="Pour Concrete Columns - Z2 - SRVF"/>
        <s v="Pour MEP RCC Pedastals - Z2 - SRVF"/>
        <s v="Pour Concrete Parapet - Z2 - SRVF"/>
        <s v="Pour Concrete Slabs - Z2 - TRF"/>
        <s v="Pour Concrete Parapet - Z2 - TRF"/>
        <s v="Masonry Works Dry Area - Z123 - SRVF"/>
        <s v="Masonry Works - Z2&amp;3 - B2"/>
        <s v="Masonry Works - Z2&amp;3 - B1"/>
        <s v="Masonry Works Wet + Dry Area - Z2&amp;3 - F1"/>
        <s v="Masonry Works - Z2&amp;3 - GF"/>
        <s v="Masonry Works Wet Area - Z2&amp;3 - F2"/>
        <s v="Masonry Works Dry Area - Z2&amp;3 - F2"/>
        <s v="Masonry Works Wet Area - Z2&amp;3 - RF"/>
        <s v="Masonry Works Dry Area - Z2&amp;3 - RF"/>
        <s v="Install Aluminum Wood Ground Features"/>
        <s v="Fix Steel Decore - GF to SRVF (Elev. 2 &amp; 3)"/>
        <s v="Install Aluminum Shades over GRP Water Tank - Z123 - SRVF"/>
        <s v="Fix Furniture &amp; Counter Works kitchen/Pantry - Z2&amp;3 - F2"/>
        <s v="Fix Furniture &amp; Counter Works kitchen/Pantry - Z2&amp;3 - RF"/>
        <s v="Osmotic Cement Waterproof - GF to SRVF (Elev. 2 &amp; 3)"/>
        <s v="4mm Waterproof Membrane Wet Area - Z123 - SRVF"/>
        <s v="Protection Screed Wet Area - Z123 - SRVF"/>
        <s v="Polystyrene Thermal Insulation - Z123 - SRVF"/>
        <s v="Foam Concrete - Z123 - SRVF"/>
        <s v="Waterproof Filter &amp; Pump Room - Z123 - SRVF"/>
        <s v="Protection Screed Filter &amp; Pump Room - Z123 - SRVF"/>
        <s v="Protection Screed Wet Area - Z2&amp;3 - F1"/>
        <s v="Waterproof Wet Area - Z2&amp;3 - F1"/>
        <s v="Waterproof &amp; Screed Garbage Room - Z2&amp;3 - GF"/>
        <s v="Waterproof kitchen/Pantry - Z2&amp;3 - F2"/>
        <s v="Protection Screed kitchen/Pantry - Z2&amp;3 - F2"/>
        <s v="Waterproof Bath - Z2&amp;3 - F2"/>
        <s v="Protection Screed Bath - Z2&amp;3 - F2"/>
        <s v="Waterproof Garbage Room - Z2&amp;3 - F2"/>
        <s v="Protection Screed Garbage Room - Z2&amp;3 - F2"/>
        <s v="Waterproof kitchen/Pantry - Z2&amp;3 - RF"/>
        <s v="Protection Screed kitchen/Pantry - Z2&amp;3 - RF"/>
        <s v="Waterproof Bath - Z2&amp;3 - RF"/>
        <s v="Protection Screed Bath - Z2&amp;3 - RF"/>
        <s v="Waterproof Garbage Room - Z2&amp;3 - RF"/>
        <s v="Protection Screed Garbage Room - Z2&amp;3 - RF"/>
        <s v="Fix Aluminum Glazing Pannels - GF to SRVF (Elev. 2 &amp; 3)"/>
        <s v="Fix Door Subframes Dry Area - Z123 - SRVF"/>
        <s v="Install Aluminum Shades over FAHU - Z123 - SRVF"/>
        <s v="Install Aluminum Shades over Chillers - Z123 - SRVF"/>
        <s v="Fix Windows &amp; Door Frame &amp; Leaf - Z123 - SRVF"/>
        <s v="Fix Ironmongery - Z123 - SRVF"/>
        <s v="Fix Doors - Z2&amp;3 - B2"/>
        <s v="Fix Doors - Z2&amp;3 - B1"/>
        <s v="Fix Door Subframes Wet + Dry Area - Z2&amp;3 - F1"/>
        <s v="Fix Doors Wet Area - Z2&amp;3 - F1"/>
        <s v="Fix Doors Lift Lobby - Z2&amp;3 - F1"/>
        <s v="Fix Doors IT Room - Z2&amp;3 - F1"/>
        <s v="Fix Doors Garbage &amp; Service Room - Z2&amp;3 - GF"/>
        <s v="Fix Doors Lift Lobby - Z2&amp;3 - GF"/>
        <s v="Fix Door Subframes Wet Area - Z2&amp;3 - F2"/>
        <s v="Fix Door Subframes Dry Area - Z2&amp;3 - F2"/>
        <s v="Fix Door Subframes Wet Area - Z2&amp;3 - RF"/>
        <s v="Fix Door Subframes Dry Area - Z2&amp;3 - RF"/>
        <s v="Fix Doors Serv. Rooms - Z2&amp;3 - F1"/>
        <s v="Fix Flower Box"/>
        <s v="Fix Outdoor Green Area"/>
        <s v="Fix Pavement Tiles &amp; Granite Colored Land Scaping"/>
        <s v="Install Precast Wheel Stoper"/>
        <s v="Trafic &amp; Road Marking"/>
        <s v="Fix Brackets for Natural Stone - GF to SRVF (Elev. 2 &amp; 3)"/>
        <s v="Fix Natural Stone All types- GF to SRVF (Elev. 2 &amp; 3)"/>
        <s v="Fix Wooden Decorarive Features (Elev. 2 &amp; 3)"/>
        <s v="External Plaster - GF to SRVF (Elev. 2 &amp; 3)"/>
        <s v="Plaster Works Dry Area - Z123 - SRVF"/>
        <s v="Roof Floor Terrazo Tiles Wet Area - Z123 - SRVF"/>
        <s v="Floor Epoxy Filter &amp; Pump Room  - Z123 - SRVF"/>
        <s v="Fix False Ceiling Suspension Lift Lobby - Z123 - SRVF"/>
        <s v="Porcelain Floor Tiles Lift Lobby - Z123 - SRVF"/>
        <s v="Fix False Ceiling Aluminum Tiles Lift Lobby - Z123 - SRVF"/>
        <s v="Fix False Ceiling Gypsum Board Lift Lobby - Z123 - SRVF"/>
        <s v="Floor Epoxy GSM &amp; MCC Rooms - Z123 - SRVF"/>
        <s v="Plaster Works - Z2&amp;3 - B2"/>
        <s v="Fix False Ceiling Suspension - Z2&amp;3 - B2"/>
        <s v="Wall Paint (Emulsion) - Z2&amp;3 - B2"/>
        <s v="Porcelain Floor Tiles - Z2&amp;3 - B2"/>
        <s v="Fix False Ceiling Gypsum Board &amp; Tiles - Z2&amp;3 - B2"/>
        <s v="Floor Epoxy Paint Serv. Rooms - Z2&amp;3 - B2"/>
        <s v="Porcelain Floor Tiles Travelator - Z2&amp;3 - B2"/>
        <s v="Plaster Works - Z2&amp;3 - B1"/>
        <s v="Floor Epoxy Paint Serv. Rooms - Z2&amp;3 - B1"/>
        <s v="Fix False Ceiling Gypsum Board &amp; Tiles - Z2&amp;3 - B1"/>
        <s v="Wall Paint (Emulsion) - Z2&amp;3 - B1"/>
        <s v="Porcelain Floor Tiles - Z2&amp;3 - B1"/>
        <s v="Fix False Ceiling Suspension - Z2&amp;3 - B1"/>
        <s v="Plaster Works Wet + Dry Area - Z2&amp;3 - F1"/>
        <s v="Fix False Ceiling Suspension - Z2&amp;3 - F1"/>
        <s v="Wall Ceramic Tiles Wet Area - Z2&amp;3 - F1"/>
        <s v="Floor Ceramic Tiles Wet Area - Z2&amp;3 - F1"/>
        <s v="Fix False Ceiling Gypsum Board - Z2&amp;3 - F1"/>
        <s v="Fix False Ceiling Aluminum Tiles - Z2&amp;3 - F1"/>
        <s v="Fix False Ceiling Suspension Lift Lobby - Z2&amp;3 - F1"/>
        <s v="Porcelain Floor Tiles Lift Lobby - Z2&amp;3 - F1"/>
        <s v="Fix False Ceiling Aluminum Tiles Lift Lobby - Z2&amp;3 - F1"/>
        <s v="Fix False Ceiling Gypsum Board Lift Lobby - Z2&amp;3 - F1"/>
        <s v="Anti Static Raised Floor IT Room - Z2&amp;3 - F1"/>
        <s v="Plaster Works - Z2&amp;3 - GF"/>
        <s v="Floor Epoxy Paint Garbage &amp; Service Room - Z2&amp;3 - GF"/>
        <s v="Fix False Ceiling Gypsum Board Lift Lobby - Z2&amp;3 - GF"/>
        <s v="Fix False Ceiling Aluminum Tiles Lift Lobby - Z2&amp;3 - GF"/>
        <s v="Fix False Ceiling Suspension Lift Lobby - Z2&amp;3 - GF"/>
        <s v="Porcelain Floor Tiles Lift Lobby - Z2&amp;3 - GF"/>
        <s v="Plaster Works Wet Area - Z2&amp;3 - F2"/>
        <s v="Plaster Works Dry Area - Z2&amp;3 - F2"/>
        <s v="Fix False Ceiling Suspension kitchen/Pantry - Z2&amp;3 - F2"/>
        <s v="Wall Ceramic Tiles kitchen/Pantry - Z2&amp;3 - F2"/>
        <s v="Floor Ceramic Tiles kitchen/Pantry - Z2&amp;3 - F2"/>
        <s v="Fix False Ceiling Gypsum Board kitchen/Pantry - Z2&amp;3 - F2"/>
        <s v="Fix False Ceiling Aluminum Tiles kitchen/Pantry - Z2&amp;3 - F2"/>
        <s v="Fix False Ceiling Suspension Bath - Z2&amp;3 - F2"/>
        <s v="Wall Ceramic Tiles Bath - Z2&amp;3 - F2"/>
        <s v="Floor Ceramic Tiles Bath - Z2&amp;3 - F2"/>
        <s v="Fix False Ceiling Gypsum Board Bath - Z2&amp;3 - F2"/>
        <s v="Fix False Ceiling Aluminum Tiles Bath - Z2&amp;3 - F2"/>
        <s v="Floor Epoxy Paint Garbage Room - Z2&amp;3 - F2"/>
        <s v="Fix False Ceiling Suspension Lobby Passage &amp; Offices- Z2&amp;3 - F2"/>
        <s v="Porcelain Floor Tiles Passage &amp; Offices - Z2&amp;3 - F2"/>
        <s v="Fix False Ceiling Aluminum Tiles Lobby Passage &amp; Offices - Z2&amp;3 - F2"/>
        <s v="Fix False Ceiling Gypsum Board Lobby Passage &amp; Offices - Z2&amp;3 - F2"/>
        <s v="Floor Epoxy Paint Serv. Rooms - Z2&amp;3 - F2"/>
        <s v="Plaster Works Wet Area - Z2&amp;3 - RF"/>
        <s v="Plaster Works Dry Area - Z2&amp;3 - RF"/>
        <s v="Fix False Ceiling Suspension kitchen/Pantry - Z2&amp;3 - RF"/>
        <s v="Wall Ceramic Tiles kitchen/Pantry - Z2&amp;3 - RF"/>
        <s v="Floor Ceramic Tiles kitchen/Pantry - Z2&amp;3 - RF"/>
        <s v="Fix False Ceiling Gypsum Board kitchen/Pantry - Z2&amp;3 - RF"/>
        <s v="Fix False Ceiling Aluminum Tiles kitchen/Pantry - Z2&amp;3 - RF"/>
        <s v="Fix False Ceiling Suspension Bath - Z2&amp;3 - RF"/>
        <s v="Wall Ceramic Tiles Bath - Z2&amp;3 - RF"/>
        <s v="Floor Ceramic Tiles Bath - Z2&amp;3 - RF"/>
        <s v="Fix False Ceiling Gypsum Board Bath - Z2&amp;3 - RF"/>
        <s v="Fix False Ceiling Aluminum Tiles Bath - Z2&amp;3 - RF"/>
        <s v="Floor Epoxy Paint Garbage Room - Z2&amp;3 - RF"/>
        <s v="Fix False Ceiling Suspension Lobby Passage &amp; Offices  - Z2&amp;3 - RF"/>
        <s v="Porcelain Floor Tiles Passage &amp; Offices - Z2&amp;3 - RF"/>
        <s v="Fix False Ceiling Aluminum Tiles Lobby Passage &amp; Offices  - Z2&amp;3 - RF"/>
        <s v="Fix False Ceiling Gypsum Board Lobby Passage &amp; Offices - Z2&amp;3 - RF"/>
        <s v="Floor Epoxy Paint Serv. Rooms - Z2&amp;3 - RF"/>
        <s v="Porcelain Floor Tiles Travelator - Z2&amp;3 - B1"/>
        <s v="Floor Epoxy Paint Serv. Rooms - Z2&amp;3 - F1"/>
        <s v="Fix False Ceiling Gypsum Board Passage &amp; Entrance - Z2&amp;3 - GF"/>
        <s v="Fix False Ceiling Aluminum Tiles Passage &amp; Entrance - Z2&amp;3 - GF"/>
        <s v="Fix False Ceiling Suspension Passage &amp; Entrance - Z2&amp;3 - GF"/>
        <s v="Porcelain Floor Tiles Passage &amp; Entrance - Z2&amp;3 - GF"/>
        <s v="Fix False Ceiling Suspension Wet + Nursing Area - Z2&amp;3 - GF"/>
        <s v="Wall Ceramic Tiles Wet + Nursing Area - Z2&amp;3 - GF"/>
        <s v="Floor Ceramic Tiles Wet + Nursing Area - Z2&amp;3 - GF"/>
        <s v="Fix False Ceiling Gypsum Board Wet + Nursing Area - Z2&amp;3 - GF"/>
        <s v="Fix False Ceiling Aluminum Tiles Wet + Nursing Area - Z2&amp;3 - GF"/>
        <s v="Fix False Ceiling Gypsum Board Passage H.Market - Z2&amp;3 - GF"/>
        <s v="Fix False Ceiling Aluminum Tiles Passage H.Market - Z2&amp;3 - GF"/>
        <s v="Fix False Ceiling Suspension Passage H.Market - Z2&amp;3 - GF"/>
        <s v="Floor Stamp Concrete Passage H.Market- Z2&amp;3 - GF"/>
        <s v="Floor Epoxy Paint IT &amp; Maintanance Room - Z2&amp;3 - GF"/>
        <s v="Roof Floor Terrazo Tiles Outside Area - Z2&amp;3 - F1"/>
        <s v="Roof Floor Terrazo Tiles Outside Area - Z2&amp;3 - RF"/>
        <s v="Floor Carpet Prayer Room - Z2&amp;3 - F1"/>
        <s v="on Staircase Floor Epoxy Paint - Z2&amp;3 - B2 - SRVF"/>
        <s v="Install Garbage Chute Cylinder - Z2 - GF to SRVF"/>
        <s v="Install Garbage Chute Supporting Frame - Z2 - GF to SRVF"/>
        <s v="Block &amp; Plaster Garbage Room - Z2 - GF to SRVF"/>
        <s v="Install Garbage Chute Openings &amp; Doors - Z2 - GF to SRVF"/>
        <s v="Fix Chillers - Z123 - SRVF"/>
        <s v="Install Steel Support Beams &amp; Tracks CL B2 to GF"/>
        <s v="Protection Screed - Z3 - Lift Pit"/>
        <s v="Pour Concrete - Z3 - Lift Pit"/>
        <s v="PCC Blind Concrete - Z3 - Raft"/>
        <s v="Protection Screed - Z3 - Raft"/>
        <s v="Pour Concrete - Z3 - Raft"/>
        <s v="Pour Concrete Columns - Z3 - B2"/>
        <s v="Pour Concrete Retaining Walls - Z3 - B2"/>
        <s v="Pour Concrete Core Walls - Z3 - B2"/>
        <s v="Pour Concrete Retaining Walls - Z3 - B1"/>
        <s v="Pour Concrete Core Walls - Z3 - B1"/>
        <s v="Pour Concrete Columns - Z3 - B1"/>
        <s v="Pour Concrete Slabs - Z3 - B1"/>
        <s v="Pour Concrete Core Walls - Z3 - GF"/>
        <s v="Pour Concrete Columns - Z3 - GF"/>
        <s v="Pour Concrete Slabs - Z3 - GF"/>
        <s v="Pour Concrete Slabs - Z3 - F1"/>
        <s v="Pour Concrete Core Walls - Z3 - F1"/>
        <s v="Pour Concrete Columns - Z3 - F1"/>
        <s v="Pour Concrete Slabs - Z3 - F2"/>
        <s v="Pour Concrete Core Walls - Z3 - F2"/>
        <s v="Pour Concrete Columns - Z3 - F2"/>
        <s v="Pour Concrete Slabs - Z3 - RF"/>
        <s v="Pour Concrete Core Walls - Z3 - RF"/>
        <s v="Pour Concrete Columns - Z3 - RF"/>
        <s v="Pour Concrete Stairs - Z3 - RF"/>
        <s v="Pour Concrete Slabs - Z3 - SRVF"/>
        <s v="Pour Concrete Core Walls - Z3 - SRVF"/>
        <s v="Pour Concrete Columns - Z3 - SRVF"/>
        <s v="Pour MEP RCC Pedastals - Z3 - SRVF"/>
        <s v="Pour Concrete Parapet - Z3 - SRVF"/>
        <s v="Pour Concrete Slabs - Z3 - TRF"/>
        <s v="Pour Concrete Parapet - Z3 - TRF"/>
        <s v="Gunite Wall - Z1"/>
        <s v="GRP Linning - Z1 - B2"/>
        <s v="GRP Linning - Z1 - B1"/>
        <s v="Floor Stamp Concrete Loading Room - Z1 - GF"/>
        <s v="Gunite Wall - Z3"/>
        <s v="Gunite Wall - Z2"/>
        <s v="Traffic Deck Coating Drive Way - B2"/>
        <s v="Traffic Marking Drive Way - B2"/>
        <s v="Traffic Deck Coating Drive Way - B1"/>
        <s v="Traffic Marking Drive Way - B1"/>
        <s v="Anti Fungal Paint - Z1 - F1"/>
        <s v="Wall Paint (Emulsion) Lobby Passage &amp; Offices - Z1 - F2"/>
        <s v="Floor Paint (Antifungal) Lift Shaft - Z1 - F2"/>
        <s v="Wall Paint (Antifungal) Lift Shaft - Z1 - F2"/>
        <s v="Ceiling Paint (Acrylic) Serv. Rooms - Z1 - F2"/>
        <s v="Wall Paint (Acrylic) Serv. Rooms - Z1 - F2"/>
        <s v="Ceiling Paint (Emulsion) Garbage Room - Z1 - F2"/>
        <s v="Wall Paint (Emulsion) Garbage Room - Z1 - F2"/>
        <s v="Wall Paint (Emulsion) Lobby Passage &amp; Offices - Z1 - RF"/>
        <s v="Floor Paint (Antifungal) Lift Shaft - Z1 - RF"/>
        <s v="Wall Paint (Antifungal) Lift Shaft - Z1 - RF"/>
        <s v="Ceiling Paint (Acrylic) Serv. Rooms - Z1 - RF"/>
        <s v="Wall Paint (Acrylic) Serv. Rooms - Z1 - RF"/>
        <s v="Wall Paint (Emulsion) Garbage Room - Z1 - RF"/>
        <s v="Ceiling Paint (Emulsion) Garbage Room - Z1 - RF"/>
        <s v="Ceiling Paint (Emulsion/Acrylic) Secur. Ctrl &amp; Eqpmt Room - Z1 - B1"/>
        <s v="Wall Paint (Emulsion/Acrylic) Secur. Ctrl &amp; Eqpmt Room - Z1 - B1"/>
        <s v="Ceiling Paint (Acrylic) Maint. &amp; Serv. Provider Room) - Z1 - B1"/>
        <s v="Wall Paint (Acrylic) Maint. &amp; Serv. Provider Room) - Z1 - B1"/>
        <s v="Ceiling Paint (Acrylic) Loading Room - Z1 - GF"/>
        <s v="Wall Paint (Acrylic) Loading Room - Z1 - GF"/>
        <s v="Ceiling Paint (Acrylic) Serv. Rooms - Z1 - F1"/>
        <s v="Wall Paint Outside Area (Acrylic) - Z1 - RF"/>
        <s v="Ceiling Paint (Acrylic) - Z1 - B2"/>
        <s v="Wall Paint (Acrylic) - Z1 - B2"/>
        <s v="Wall Paint (Emulsion) - Z1 - B2"/>
        <s v="Wall Paint (Antifungal) Lift Shaft - Z1 - B2"/>
        <s v="Floor Paint (Antifungal) Lift Shaft - Z1 - B2"/>
        <s v="Ceiling Paint (Anti-Carbonation) - Z1 - B2"/>
        <s v="Wall Paint (Anti-Carbonation) - Z1 - B2"/>
        <s v="Ceiling Paint (Emulsion/Acrylic) Store &amp; Serv. Rooms - Z1 - B1"/>
        <s v="Wall Paint (Emulsion/Acrylic) Store &amp; Serv. Rooms - Z1 - B1"/>
        <s v="Wall Paint (Emulsion) Lift Lobby - Z1 - B1"/>
        <s v="Ceiling Paint (Anti-Carbonation) - Z1 - B1"/>
        <s v="Wall Paint (Anti-Carbonation) - Z1 - B1"/>
        <s v="Ceiling Paint Garbage &amp; Service Room (Acrylic/Emulsion) - Z1 - GF"/>
        <s v="Wall Paint Garbage &amp; Service Room (Acrylic/Emulsion) - Z1 - GF"/>
        <s v="Ceiling Paint (Acrylic/Emulsion) Fire Pump &amp; Cmd Room - Z1 - GF"/>
        <s v="Wall Paint (Acrylic/Emulsion) Fire Pump &amp; Cmd Room - Z1 - GF"/>
        <s v="Wall Paint (Emulsion) Lift Lobby - Z1 - GF"/>
        <s v="Floor Paint (Antifungal) Lift Shaft - Z1 - GF"/>
        <s v="Wall Paint (Antifungal) Lift Shaft - Z1 - GF"/>
        <s v="Ceiling Paint Generator Room (Acrylic) - Z1 - GF"/>
        <s v="Wall Paint Generator Room (Acrylic) - Z1 - GF"/>
        <s v="Ceiling Paint LV &amp; Trnsf. Room (Acrylic) - Z1 - B1"/>
        <s v="Wall Paint LV &amp; Trnsf. Room (Acrylic) - Z1 - B1"/>
        <s v="Anti Fungal Paint all Shops - Z1 - GF"/>
        <s v="Wall Paint (Emulsion) Lift Lobby &amp; Passage - Z1 - F1"/>
        <s v="Floor Paint (Antifungal) Lift Shaft - Z1 - F1"/>
        <s v="Wall Paint (Antifungal) Lift Shaft - Z1 - F1"/>
        <s v="Ceiling Paint (Acrylic) Serv. Area - Z1 - F1"/>
        <s v="Staircase Acrylic Paint - Z1 - B2 - SRVF"/>
        <s v="Traffic Deck Coating Drive - Z2 - B1"/>
        <s v="Traffic Deck Coating Drive - Z2 - B2"/>
        <s v="Wall Paint (Acrylic) Filter &amp; Pump Room - Z123 - SRVF"/>
        <s v="Ceiling Paint (Acrylic) Filter &amp; Pump Room - Z123 - SRVF"/>
        <s v="Wall Paint (Emulsion) Lift Lobby - Z123 - SRVF"/>
        <s v="Ceiling Paint (Acrylic) GSM &amp; MCC Rooms - Z123 - SRVF"/>
        <s v="Wall Paint (Acrylic) GSM &amp; MCC Rooms - Z123 - SRVF"/>
        <s v="Floor Paint (Antifungal) Lift Shaft - Z123 - SRVF"/>
        <s v="Wall Paint (Antifungal) Lift Shaft - Z123 - SRVF"/>
        <s v="Ceiling Paint (Anti-Carbonation) - Z2&amp;3 - B2"/>
        <s v="Wall Paint (Anti-Carbonation) - Z2&amp;3 - B2"/>
        <s v="Ceiling Paint (Acrylic) Serv. Rooms - Z2&amp;3 - B2"/>
        <s v="Wall Paint (Acrylic) Serv. Rooms - Z2&amp;3 - B2"/>
        <s v="Ceiling Paint (Emulsion) Travelator - Z2&amp;3 - B2"/>
        <s v="Wall Paint (Emulsion) Travelator - Z2&amp;3 - B2"/>
        <s v="Ceiling Paint (Acrylic) Serv. Rooms - Z2&amp;3 - B1"/>
        <s v="Wall Paint (Acrylic) Serv. Rooms - Z2&amp;3 - B1"/>
        <s v="Ceiling Paint (Anti-Carbonation) - Z2&amp;3 - B1"/>
        <s v="Wall Paint (Anti-Carbonation) - Z2&amp;3 - B1"/>
        <s v="Wall Paint (Emulsion) Lift Lobby - Z2&amp;3 - F1"/>
        <s v="Floor Paint (Antifungal) Lift Shaft - Z2&amp;3 - F1"/>
        <s v="Wall Paint (Antifungal) Lift Shaft - Z2&amp;3 - F1"/>
        <s v="Wall Paint (Acrylic) IT Room - Z2&amp;3 - F1"/>
        <s v="Ceiling Paint (Acrylic) IT Room - Z2&amp;3 - F1"/>
        <s v="Anti Fungal Paint - Z2&amp;3 - F1"/>
        <s v="Ceiling Paint Garbage &amp; Service Room (Acrylic/Emulsion)- Z2&amp;3 - GF"/>
        <s v="Wall Paint Garbage &amp; Service Room (Acrylic/Emulsion) - Z2&amp;3 - GF"/>
        <s v="Wall Paint (Emulsion) Lift Lobby - Z2&amp;3 - GF"/>
        <s v="Floor Paint (Antifungal) Lift Shaft - Z2&amp;3 - GF"/>
        <s v="Wall Paint (Antifungal) Lift Shaft - Z2&amp;3 - GF"/>
        <s v="Anti Fungal Paint all Shops - Z2&amp;3 - GF"/>
        <s v="Wall Paint (Emulsion) Garbage Room - Z2&amp;3 - F2"/>
        <s v="Ceiling Paint (Emulsion) Garbage Room - Z2&amp;3 - F2"/>
        <s v="Wall Paint (Emulsion) Lobby Passage &amp; Offices - Z2&amp;3 - F2"/>
        <s v="Floor Paint (Antifungal) Lift Shaft - Z2&amp;3 - F2"/>
        <s v="Wall Paint (Antifungal) Lift Shaft - Z2&amp;3 - F2"/>
        <s v="Ceiling Paint (Acrylic) Serv. Rooms - Z2&amp;3 - F2"/>
        <s v="Wall Paint (Acrylic) Serv. Rooms - Z2&amp;3 - F2"/>
        <s v="Wall Paint (Emulsion) Garbage Room - Z2&amp;3 - RF"/>
        <s v="Ceiling Paint (Emulsion) Garbage Room - Z2&amp;3 - RF"/>
        <s v="Wall Paint (Emulsion) Lobby Passage &amp; Offices - Z2&amp;3 - RF"/>
        <s v="Ceiling Paint (Acrylic) Serv. Rooms - Z2&amp;3 - RF"/>
        <s v="Wall Paint (Acrylic) Serv. Rooms - Z2&amp;3 - RF"/>
        <s v="Floor Paint (Antifungal) Lift Shaft - Z2&amp;3 - RF"/>
        <s v="Wall Paint (Antifungal) Lift Shaft - Z2&amp;3 - RF"/>
        <s v="Ceiling Paint (Emulsion) Travelator - Z2&amp;3 - B1"/>
        <s v="Wall Paint (Emulsion) Travelator - Z2&amp;3 - B1"/>
        <s v="Ceiling Paint (Acrylic) Serv. Rooms - Z2&amp;3 - F1"/>
        <s v="Wall Paint (Acrylic) Serv. Rooms - Z2&amp;3 - F1"/>
        <s v="Wall Paint (Emulsion) Passage &amp; Entrance - Z2&amp;3 - GF"/>
        <s v="Ceiling Paint IT &amp; Maintanance Room (Acrylic/Emulsion)- Z2&amp;3 - GF"/>
        <s v="Wall Paint IT &amp; Maintanance Room (Acrylic/Emulsion) - Z2&amp;3 - GF"/>
        <s v="Wall Paint Outside Area (Acrylic) - Z2&amp;3 - F1"/>
        <s v="Wall Paint Outside Area (Acrylic) - Z2&amp;3 - RF"/>
        <s v="on Staircase Acrylic Paint - Z2&amp;3 - B2 - SRVF"/>
        <s v="Post Tensioning the Slab - Z1 - F1"/>
        <s v="Post Tensioning the Slab - Z1 - F2"/>
        <s v="Post Tensioning the Slab - Z1 - RF"/>
        <s v="Post Tensioning the Slab - Z1 - SRVF"/>
        <s v="Casting Service Manholes"/>
        <s v="Fix Rain Water Outlets - Z123 - TRF"/>
        <s v="Fix MEP Provisions - Z1 - Raft"/>
        <s v="Fix Pump - Z1 - B2"/>
        <s v="Fix Final Connections of Pumps with Risers - Z1 - B2"/>
        <s v="Fix Electric Pump Fire Pump Room - Z1 - GF"/>
        <s v="Fix Final Connections with Risers Fire Pump Room - Z1 - GF"/>
        <s v="Fix Diesel Pump Fire Pump Room- Z1 - GF"/>
        <s v="Fix Jockey Pump Fire Pump Room- Z1 - GF"/>
        <s v="Final Connections &amp; Termination Fire Pump Room - Z1 - GF"/>
        <s v="Fix Drainage Pipes - Z1 - B2"/>
        <s v="Fix Drainage Pipes - Z1 - B1"/>
        <s v="Fix Drainage Pipes - Z1 - GF"/>
        <s v="Fix Water Supply Pipes - Z1 - GF"/>
        <s v="Fix Water Heater &amp; Sanitary Accessories - Z1 - GF"/>
        <s v="Fix Drainage &amp; Water Supply Pipes Block Wall - Z1 - GF"/>
        <s v="Fix Drainage Pipes - Z1 - F1"/>
        <s v="Fix Water Supply Pipes - Z1 - F1"/>
        <s v="Fix Water Heater &amp; Sanitary Accessories - Z1 - F1"/>
        <s v="Fix Drainage &amp; Water Supply Pipes Block Wall - Z1 - F1"/>
        <s v="Fix Drainage Pipes - Z1 - F2"/>
        <s v="Fix Water Supply Pipes - Z1 - F2"/>
        <s v="Fix Water Heater &amp; Sanitary Accessories - Z1 - F2"/>
        <s v="Fix Drainage &amp; Water Supply Pipes Block Wall - Z1 - F2"/>
        <s v="Fix Drainage Pipes - Z1 - RF"/>
        <s v="Fix Water Supply Pipes - Z1 - RF"/>
        <s v="Fix Water Heater &amp; Sanitary Accessories - Z1 - RF"/>
        <s v="Fix Drainage &amp; Water Supply Pipes Block Wall - Z1 - RF"/>
        <s v="Install Drainage Pipe Risers"/>
        <s v="Install Water Supply Pipe Risers"/>
        <s v="Fix Fire Fighting Pipes - Z1 - B2"/>
        <s v="Fix Fire Fighting Dropers - Z1 - B2"/>
        <s v="Fix Fire Hose Cabinets &amp; Hose Reels - Z1 - B2"/>
        <s v="Fix Sprinklers - Z1 - B2"/>
        <s v="Fix Fire Fighting Pipes - Z1 - B1"/>
        <s v="Fix Fire Fighting Dropers - Z1 - B1"/>
        <s v="Fix Fire Hose Cabinets &amp; Hose Reels - Z1 - B1"/>
        <s v="Fix Sprinklers - Z1 - B1"/>
        <s v="Fix Fire Fighting Pipes - Z1 - GF"/>
        <s v="Fix Fire Fighting Dropers - Z1 - GF"/>
        <s v="Fix Fire Hose Cabinets &amp; Hose Reels - Z1 - GF"/>
        <s v="Fix Sprinklers - Z1 - GF"/>
        <s v="Fix Fire Fighting Pipes - Z1 - F1"/>
        <s v="Fix Fire Fighting Dropers - Z1 - F1"/>
        <s v="Fix Fire Hose Cabinets &amp; Hose Reels - Z1 - F1"/>
        <s v="Fix Sprinklers - Z1 - F1"/>
        <s v="Fix Fire Fighting Pipes - Z1 - F2"/>
        <s v="Fix Fire Fighting Dropers - Z1 - F2"/>
        <s v="Fix Fire Hose Cabinets &amp; Hose Reels - Z1 - F2"/>
        <s v="Fix Sprinklers - Z1 - F2"/>
        <s v="Fix Fire Fighting Pipes - Z1 - RF"/>
        <s v="Fix Fire Fighting Dropers - Z1 - RF"/>
        <s v="Fix Fire Hose Cabinets &amp; Hose Reels - Z1 - RF"/>
        <s v="Fix Sprinklers - Z1 - RF"/>
        <s v="Fix Chill Water Pipes - Z1 - B2"/>
        <s v="Fix Chill Water Pipes - Z1 - B1"/>
        <s v="Fix Chill Water Pipes - Z1 - GF"/>
        <s v="Fix Chill Water Pipes - Z1 - F1"/>
        <s v="Fix Chill Water Pipes - Z1 - F2"/>
        <s v="Fix Chill Water Pipes - Z1 - RF"/>
        <s v="Install Fire Fighting Pipe Risers"/>
        <s v="Fix LPG Pipes - Z1 - F2"/>
        <s v="Fix Gas Detectors - Z1 - F2"/>
        <s v="Fix LPG Pipes - Z1 - RF"/>
        <s v="Fix Gas Detectors - Z1 - RF"/>
        <s v="Install LPG Pipe Risers"/>
        <s v="Post Tensioning the Slab - Z2 - F1"/>
        <s v="Post Tensioning the Slab - Z2 - F2"/>
        <s v="Post Tensioning the Slab - Z2 - RF"/>
        <s v="Post Tensioning the Slab - Z2 - SRVF"/>
        <s v="External Drainage Pipes &amp; Connections"/>
        <s v="Install Man Holes Covers"/>
        <s v="Installation of Water Meter &amp; AADC Approval"/>
        <s v="Water Supply System Testing &amp; Commissioning"/>
        <s v="Water Drainage System Testing &amp; Commissioning"/>
        <s v="Fix Rain Water Outlets - Z123 - SRVF"/>
        <s v="Fix Drainage &amp; Water Supply Pipes Block Wall - Z123 - SRVF"/>
        <s v="Fix Water Supply Pipes - Z123 - SRVF"/>
        <s v="Fix Drainage Pipes - Z123 - SRVF"/>
        <s v="Fix Water Heater &amp; Sanitary Accessories - Z123 - SRVF"/>
        <s v="Install GRP Water Tank &amp; Accessories - Z123 - SRVF"/>
        <s v="Install Filteration Plant System - Z123 - SRVF"/>
        <s v="Fix Drainage Pipes - Z2&amp;3 - B2"/>
        <s v="Fix Drainage Pipes - Z2&amp;3 - B1"/>
        <s v="Fix Drainage &amp; Water Supply Pipes Block Wall - Z2&amp;3 - F1"/>
        <s v="Fix Drainage Pipes - Z2&amp;3 - F1"/>
        <s v="Fix Water Supply Pipes - Z2&amp;3 - F1"/>
        <s v="Fix Water Heater &amp; Sanitary Accessories - Z2&amp;3 - F1"/>
        <s v="Fix Drainage &amp; Water Supply Pipes Block Wall - Z2&amp;3 - GF"/>
        <s v="Fix Drainage Pipes - Z2&amp;3 - GF"/>
        <s v="Fix Water Supply Pipes - Z2&amp;3 - GF"/>
        <s v="Fix Water Heater &amp; Sanitary Accessories - Z2&amp;3 - GF"/>
        <s v="Fix Drainage &amp; Water Supply Pipes Block Wall - Z2&amp;3 - F2"/>
        <s v="Fix Drainage Pipes - Z2&amp;3 - F2"/>
        <s v="Fix Water Supply Pipes - Z2&amp;3 - F2"/>
        <s v="Fix Water Heater &amp; Sanitary Accessories - Z2&amp;3 - F2"/>
        <s v="Fix Drainage &amp; Water Supply Pipes Block Wall - Z2&amp;3 - RF"/>
        <s v="Fix Drainage Pipes - Z2&amp;3 - RF"/>
        <s v="Fix Water Supply Pipes - Z2&amp;3 - RF"/>
        <s v="Fix Water Heater &amp; Sanitary Accessories - Z2&amp;3 - RF"/>
        <s v="Fix MEP Provisions - Z2 - Raft"/>
        <s v="Fire Fighting System Testing &amp; Commissioning"/>
        <s v="Fix Fire Fighting Pipes - Z123 - SRVF"/>
        <s v="Fix Fire Fighting Dropers - Z123 - SRVF"/>
        <s v="Fix Fire Hose Cabinets &amp; Hose Reels - Z123 - SRVF"/>
        <s v="Fix Sprinklers - Z123 - SRVF"/>
        <s v="Fix Fire Fighting Pipes - Z2&amp;3 - B2"/>
        <s v="Fix Fire Fighting Dropers - Z2&amp;3 - B2"/>
        <s v="Fix Fire Hose Cabinets &amp; Hose Reels - Z2&amp;3 - B2"/>
        <s v="Fix Sprinklers - Z2&amp;3 - B2"/>
        <s v="Fix Fire Fighting Pipes - Z2&amp;3 - B1"/>
        <s v="Fix Fire Fighting Dropers - Z2&amp;3 - B1"/>
        <s v="Fix Fire Hose Cabinets &amp; Hose Reels - Z2&amp;3 - B1"/>
        <s v="Fix Sprinklers - Z2&amp;3 - B1"/>
        <s v="Fix Fire Fighting Pipes - Z2&amp;3 - F1"/>
        <s v="Fix Fire Fighting Dropers - Z2&amp;3 - F1"/>
        <s v="Fix Fire Hose Cabinets &amp; Hose Reels - Z2&amp;3 - F1"/>
        <s v="Fix Sprinklers - Z2&amp;3 - F1"/>
        <s v="Fix Fire Fighting Pipes - Z2&amp;3 - GF"/>
        <s v="Fix Fire Fighting Dropers - Z2&amp;3 - GF"/>
        <s v="Fix Fire Hose Cabinets &amp; Hose Reels - Z2&amp;3 - GF"/>
        <s v="Fix Sprinklers - Z2&amp;3 - GF"/>
        <s v="Fix Fire Fighting Pipes - Z2&amp;3 - F2"/>
        <s v="Fix Fire Fighting Dropers - Z2&amp;3 - F2"/>
        <s v="Fix Fire Hose Cabinets &amp; Hose Reels - Z2&amp;3 - F2"/>
        <s v="Fix Sprinklers - Z2&amp;3 - F2"/>
        <s v="Fix Fire Fighting Pipes - Z2&amp;3 - RF"/>
        <s v="Fix Fire Fighting Dropers - Z2&amp;3 - RF"/>
        <s v="Fix Fire Hose Cabinets &amp; Hose Reels - Z2&amp;3 - RF"/>
        <s v="Fix Sprinklers - Z2&amp;3 - RF"/>
        <s v="Fix Chill Water Pipes - Z123 - SRVF"/>
        <s v="Install Chilled Water Pump - Z123 - SRVF"/>
        <s v="Fix Chemical Dosing Pot - Z123 - SRVF"/>
        <s v="Fix Chill Water Pipes - Z2&amp;3 - B2"/>
        <s v="Fix Chill Water Pipes - Z2&amp;3 - B1"/>
        <s v="Fix Chill Water Pipes - Z2&amp;3 - F1"/>
        <s v="Fix Chill Water Pipes - Z2&amp;3 - GF"/>
        <s v="Fix Chill Water Pipes - Z2&amp;3 - F2"/>
        <s v="Fix Chill Water Pipes - Z2&amp;3 - RF"/>
        <s v="Install CHW Pipe Risers"/>
        <s v="Fix Gas Detectors - Z123 - SRVF"/>
        <s v="Install LPG Tank - Z123 - SRVF"/>
        <s v="Fix LPG Pipes - Z2&amp;3 - F2"/>
        <s v="Fix Gas Detectors - Z2&amp;3 - F2"/>
        <s v="Fix LPG Pipes - Z2&amp;3 - RF"/>
        <s v="Fix Gas Detectors - Z2&amp;3 - RF"/>
        <s v="Fix MEP Provisions - Z3 - Raft"/>
        <s v="Fix Rebar - Z1 - Lift Pit"/>
        <s v="Fix Rebar - Z1 - Raft"/>
        <s v="Fix Rebar Core Walls - Z1 - B2"/>
        <s v="Fix Rebar Retaining Walls - Z1 - B2"/>
        <s v="Fix Rebar Columns - Z1 - B2"/>
        <s v="Fix Rebar Stairs - Z1 - B2"/>
        <s v="Fix Rebar Slabs - Z1 - B1"/>
        <s v="Fix Rebar Retaining Walls - Z1 - B1"/>
        <s v="Fix Rebar Core Walls - Z1 - B1"/>
        <s v="Fix Rebar Columns - Z1 - B1"/>
        <s v="Fix Rebar Stairs - Z1 - B1"/>
        <s v="Fix Rebar Slabs - Z1 - GF"/>
        <s v="Fix Rebar Core Walls - Z1 - GF"/>
        <s v="Fix Rebar Columns - Z1 - GF"/>
        <s v="Fix Rebar Stairs - Z1 - GF"/>
        <s v="Fix Rebar Slabs - Z1 - F1"/>
        <s v="Fix Rebar Core Walls - Z1 - F1"/>
        <s v="Fix Rebar Columns - Z1 - F1"/>
        <s v="Fix Rebar Stairs - Z1 - F1"/>
        <s v="Fix Rebar Slabs - Z1 - F2"/>
        <s v="Fix Rebar Core Walls - Z1 - F2"/>
        <s v="Fix Rebar Columns - Z1 - F2"/>
        <s v="Fix Rebar Stairs - Z1 - F2"/>
        <s v="Fix Rebar Slabs - Z1 - RF"/>
        <s v="Fix Rebar Core Walls - Z1 - RF"/>
        <s v="Fix Rebar Columns - Z1 - RF"/>
        <s v="Fix Rebar Stairs - Z1 - RF"/>
        <s v="Fix Rebar Slabs - Z1 - SRVF"/>
        <s v="Fix Rebar Core Walls - Z1 - SRVF"/>
        <s v="Fix Rebar Columns - Z1 - SRVF"/>
        <s v="Fix Rebar Parapet - Z1 - SRVF"/>
        <s v="Fix Rebar Slabs - Z1 - TRF"/>
        <s v="Fix Rebar Parapet - Z1 - TRF"/>
        <s v="Fix Rebar Ramp - Z1 - B2"/>
        <s v="Fix Rebar Ramp - Z1 - B1"/>
        <s v="Fix Rebar Core Walls Ramp - Z1 - B2"/>
        <s v="Fix Rebar Core Walls Ramp - Z1 - B1"/>
        <s v="Fix Rebar - Z2 - Lift Pit"/>
        <s v="Fix Rebar - Z2 - Raft"/>
        <s v="Fix Rebar Columns - Z2 - B2"/>
        <s v="Fix Rebar Retaining Walls - Z2 - B2"/>
        <s v="Fix Rebar Core Walls - Z2 - B2"/>
        <s v="Fix Rebar Stairs - Z2 - B2"/>
        <s v="Fix Rebar Retaining Walls - Z2 - B1"/>
        <s v="Fix Rebar Core Walls - Z2 - B1"/>
        <s v="Fix Rebar Columns - Z2 - B1"/>
        <s v="Fix Rebar Stairs - Z2 - B1"/>
        <s v="Fix Rebar Slabs - Z2 - B1"/>
        <s v="Fix Rebar Core Walls - Z2 - GF"/>
        <s v="Fix Rebar Columns - Z2 - GF"/>
        <s v="Fix Rebar Stairs - Z2 - GF"/>
        <s v="Fix Rebar Slabs - Z2 - GF"/>
        <s v="Fix Rebar Slabs - Z2 - F1"/>
        <s v="Fix Rebar Core Walls - Z2 - F1"/>
        <s v="Fix Rebar Columns - Z2 - F1"/>
        <s v="Fix Rebar Stairs - Z2 - F1"/>
        <s v="Fix Rebar Slabs - Z2 - F2"/>
        <s v="Fix Rebar Core Walls - Z2 - F2"/>
        <s v="Fix Rebar Columns - Z2 - F2"/>
        <s v="Fix Rebar Stairs - Z2 - F2"/>
        <s v="Fix Rebar Slabs - Z2 - RF"/>
        <s v="Fix Rebar Core Walls - Z2 - RF"/>
        <s v="Fix Rebar Columns - Z2 - RF"/>
        <s v="Fix Rebar Stairs - Z2 - RF"/>
        <s v="Fix Rebar Slabs - Z2 - SRVF"/>
        <s v="Fix Rebar Core Walls - Z2 - SRVF"/>
        <s v="Fix Rebar Columns - Z2 - SRVF"/>
        <s v="Fix Rebar Parapet - Z2 - SRVF"/>
        <s v="Fix Rebar Slabs - Z2 - TRF"/>
        <s v="Fix Rebar Parapet - Z2 - TRF"/>
        <s v="Fix Rebar - Z3 - Lift Pit"/>
        <s v="Fix Rebar - Z3 - Raft"/>
        <s v="Fix Rebar Columns - Z3 - B2"/>
        <s v="Fix Rebar Retaining Walls - Z3 - B2"/>
        <s v="Fix Rebar Core Walls - Z3 - B2"/>
        <s v="Fix Rebar Stairs - Z3 - B2"/>
        <s v="Fix Rebar Retaining Walls - Z3 - B1"/>
        <s v="Fix Rebar Core Walls - Z3 - B1"/>
        <s v="Fix Rebar Columns - Z3 - B1"/>
        <s v="Fix Rebar Stairs - Z3 - B1"/>
        <s v="Fix Rebar Slabs - Z3 - B1"/>
        <s v="Fix Rebar Core Walls - Z3 - GF"/>
        <s v="Fix Rebar Columns - Z3 - GF"/>
        <s v="Fix Rebar Stairs - Z3 - GF"/>
        <s v="Fix Rebar Slabs - Z3 - GF"/>
        <s v="Fix Rebar Slabs - Z3 - F1"/>
        <s v="Fix Rebar Core Walls - Z3 - F1"/>
        <s v="Fix Rebar Columns - Z3 - F1"/>
        <s v="Fix Rebar Stairs - Z3 - F1"/>
        <s v="Fix Rebar Slabs - Z3 - F2"/>
        <s v="Fix Rebar Core Walls - Z3 - F2"/>
        <s v="Fix Rebar Columns - Z3 - F2"/>
        <s v="Fix Rebar Stairs - Z3 - F2"/>
        <s v="Fix Rebar Slabs - Z3 - RF"/>
        <s v="Fix Rebar Core Walls - Z3 - RF"/>
        <s v="Fix Rebar Columns - Z3 - RF"/>
        <s v="Fix Rebar Stairs - Z3 - RF"/>
        <s v="Fix Rebar Slabs - Z3 - SRVF"/>
        <s v="Fix Rebar Core Walls - Z3 - SRVF"/>
        <s v="Fix Rebar Columns - Z3 - SRVF"/>
        <s v="Fix Rebar Parapet - Z3 - SRVF"/>
        <s v="Fix Rebar Slabs - Z3 - TRF"/>
        <s v="Fix Rebar Parapet - Z3 - TRF"/>
        <s v="Waterproof Membrane on Gunite Wall - Z1-B1"/>
        <s v="Waterproof Membrane on Gunite Wall - Z1-B2"/>
        <s v="Waterproof Membrane on Gunite Wall - Z2-B1"/>
        <s v="Waterproof Membrane on Gunite Wall - Z2-B2"/>
        <s v="Waterproof Membrane on Gunite Wall - Z3-B2"/>
        <s v="Waterproof Membrane on Gunite Wall - Z3-B1"/>
      </sharedItems>
    </cacheField>
    <cacheField name="[Measures].[Sum of Monthly Indv Trade Hrs]" caption="Sum of Monthly Indv Trade Hrs" numFmtId="0" hierarchy="116" level="32767"/>
    <cacheField name="[MonthyIndvDisHrs].[ResourceID].[ResourceID]" caption="ResourceID" numFmtId="0" hierarchy="38" level="1">
      <sharedItems count="10">
        <s v="Alum.Tech-1817"/>
        <s v="Carpeter 1817"/>
        <s v="Electrician 1817"/>
        <s v="HVAC Tech. 1817"/>
        <s v="Labor 1817"/>
        <s v="Mason 1817"/>
        <s v="Painter 1817"/>
        <s v="Plumber 1817"/>
        <s v="STeel Fixer 1817"/>
        <s v="Waterproof Tech 1817"/>
      </sharedItems>
    </cacheField>
  </cacheFields>
  <cacheHierarchies count="122">
    <cacheHierarchy uniqueName="[Activities].[Activity ID]" caption="Activity ID" attribute="1" defaultMemberUniqueName="[Activities].[Activity ID].[All]" allUniqueName="[Activities].[Activity ID].[All]" dimensionUniqueName="[Activities]" displayFolder="" count="2" memberValueDatatype="130" unbalanced="0" hidden="1">
      <fieldsUsage count="2">
        <fieldUsage x="-1"/>
        <fieldUsage x="2"/>
      </fieldsUsage>
    </cacheHierarchy>
    <cacheHierarchy uniqueName="[Activities].[Activity Name]" caption="Activity Name" attribute="1" defaultMemberUniqueName="[Activities].[Activity Name].[All]" allUniqueName="[Activities].[Activity Name].[All]" dimensionUniqueName="[Activities]" displayFolder="" count="2" memberValueDatatype="130" unbalanced="0" hidden="1">
      <fieldsUsage count="2">
        <fieldUsage x="-1"/>
        <fieldUsage x="3"/>
      </fieldsUsage>
    </cacheHierarchy>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1"/>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fieldsUsage count="2">
        <fieldUsage x="-1"/>
        <fieldUsage x="0"/>
      </fieldsUsage>
    </cacheHierarchy>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2" memberValueDatatype="130" unbalanced="0" hidden="1">
      <fieldsUsage count="2">
        <fieldUsage x="-1"/>
        <fieldUsage x="5"/>
      </fieldsUsage>
    </cacheHierarchy>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3857.4938400463" createdVersion="5" refreshedVersion="5" minRefreshableVersion="3" recordCount="0" supportSubquery="1" supportAdvancedDrill="1">
  <cacheSource type="external" connectionId="15"/>
  <cacheFields count="3">
    <cacheField name="[Activities].[1817-BOQ Summary].[1817-BOQ Summary]" caption="1817-BOQ Summary" numFmtId="0" hierarchy="10" level="1">
      <sharedItems count="15">
        <s v="Div 01"/>
        <s v="Div 02"/>
        <s v="Div 03"/>
        <s v="Div 04"/>
        <s v="Div 05"/>
        <s v="Div 06"/>
        <s v="Div 07"/>
        <s v="Div 08"/>
        <s v="Div 09"/>
        <s v="Div 10"/>
        <s v="Div 11"/>
        <s v="Div 12"/>
        <s v="Div 13"/>
        <s v="Div 14"/>
        <s v="Div 15"/>
      </sharedItems>
    </cacheField>
    <cacheField name="[WeekDates].[WeekID].[WeekID]" caption="WeekID" numFmtId="0" hierarchy="70" level="1">
      <sharedItems containsSemiMixedTypes="0" containsString="0" containsNumber="1" containsInteger="1" minValue="1" maxValue="79" count="7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sharedItems>
      <extLst>
        <ext xmlns:x15="http://schemas.microsoft.com/office/spreadsheetml/2010/11/main" uri="{4F2E5C28-24EA-4eb8-9CBF-B6C8F9C3D259}">
          <x15:cachedUniqueNames>
            <x15:cachedUniqueName index="0" name="[WeekDates].[WeekID].&amp;[1]"/>
            <x15:cachedUniqueName index="1" name="[WeekDates].[WeekID].&amp;[2]"/>
            <x15:cachedUniqueName index="2" name="[WeekDates].[WeekID].&amp;[3]"/>
            <x15:cachedUniqueName index="3" name="[WeekDates].[WeekID].&amp;[4]"/>
            <x15:cachedUniqueName index="4" name="[WeekDates].[WeekID].&amp;[5]"/>
            <x15:cachedUniqueName index="5" name="[WeekDates].[WeekID].&amp;[6]"/>
            <x15:cachedUniqueName index="6" name="[WeekDates].[WeekID].&amp;[7]"/>
            <x15:cachedUniqueName index="7" name="[WeekDates].[WeekID].&amp;[8]"/>
            <x15:cachedUniqueName index="8" name="[WeekDates].[WeekID].&amp;[9]"/>
            <x15:cachedUniqueName index="9" name="[WeekDates].[WeekID].&amp;[10]"/>
            <x15:cachedUniqueName index="10" name="[WeekDates].[WeekID].&amp;[11]"/>
            <x15:cachedUniqueName index="11" name="[WeekDates].[WeekID].&amp;[12]"/>
            <x15:cachedUniqueName index="12" name="[WeekDates].[WeekID].&amp;[13]"/>
            <x15:cachedUniqueName index="13" name="[WeekDates].[WeekID].&amp;[14]"/>
            <x15:cachedUniqueName index="14" name="[WeekDates].[WeekID].&amp;[15]"/>
            <x15:cachedUniqueName index="15" name="[WeekDates].[WeekID].&amp;[16]"/>
            <x15:cachedUniqueName index="16" name="[WeekDates].[WeekID].&amp;[17]"/>
            <x15:cachedUniqueName index="17" name="[WeekDates].[WeekID].&amp;[18]"/>
            <x15:cachedUniqueName index="18" name="[WeekDates].[WeekID].&amp;[19]"/>
            <x15:cachedUniqueName index="19" name="[WeekDates].[WeekID].&amp;[20]"/>
            <x15:cachedUniqueName index="20" name="[WeekDates].[WeekID].&amp;[21]"/>
            <x15:cachedUniqueName index="21" name="[WeekDates].[WeekID].&amp;[22]"/>
            <x15:cachedUniqueName index="22" name="[WeekDates].[WeekID].&amp;[23]"/>
            <x15:cachedUniqueName index="23" name="[WeekDates].[WeekID].&amp;[24]"/>
            <x15:cachedUniqueName index="24" name="[WeekDates].[WeekID].&amp;[25]"/>
            <x15:cachedUniqueName index="25" name="[WeekDates].[WeekID].&amp;[26]"/>
            <x15:cachedUniqueName index="26" name="[WeekDates].[WeekID].&amp;[27]"/>
            <x15:cachedUniqueName index="27" name="[WeekDates].[WeekID].&amp;[28]"/>
            <x15:cachedUniqueName index="28" name="[WeekDates].[WeekID].&amp;[29]"/>
            <x15:cachedUniqueName index="29" name="[WeekDates].[WeekID].&amp;[30]"/>
            <x15:cachedUniqueName index="30" name="[WeekDates].[WeekID].&amp;[31]"/>
            <x15:cachedUniqueName index="31" name="[WeekDates].[WeekID].&amp;[32]"/>
            <x15:cachedUniqueName index="32" name="[WeekDates].[WeekID].&amp;[33]"/>
            <x15:cachedUniqueName index="33" name="[WeekDates].[WeekID].&amp;[34]"/>
            <x15:cachedUniqueName index="34" name="[WeekDates].[WeekID].&amp;[35]"/>
            <x15:cachedUniqueName index="35" name="[WeekDates].[WeekID].&amp;[36]"/>
            <x15:cachedUniqueName index="36" name="[WeekDates].[WeekID].&amp;[37]"/>
            <x15:cachedUniqueName index="37" name="[WeekDates].[WeekID].&amp;[38]"/>
            <x15:cachedUniqueName index="38" name="[WeekDates].[WeekID].&amp;[39]"/>
            <x15:cachedUniqueName index="39" name="[WeekDates].[WeekID].&amp;[40]"/>
            <x15:cachedUniqueName index="40" name="[WeekDates].[WeekID].&amp;[41]"/>
            <x15:cachedUniqueName index="41" name="[WeekDates].[WeekID].&amp;[42]"/>
            <x15:cachedUniqueName index="42" name="[WeekDates].[WeekID].&amp;[43]"/>
            <x15:cachedUniqueName index="43" name="[WeekDates].[WeekID].&amp;[44]"/>
            <x15:cachedUniqueName index="44" name="[WeekDates].[WeekID].&amp;[45]"/>
            <x15:cachedUniqueName index="45" name="[WeekDates].[WeekID].&amp;[46]"/>
            <x15:cachedUniqueName index="46" name="[WeekDates].[WeekID].&amp;[47]"/>
            <x15:cachedUniqueName index="47" name="[WeekDates].[WeekID].&amp;[48]"/>
            <x15:cachedUniqueName index="48" name="[WeekDates].[WeekID].&amp;[49]"/>
            <x15:cachedUniqueName index="49" name="[WeekDates].[WeekID].&amp;[50]"/>
            <x15:cachedUniqueName index="50" name="[WeekDates].[WeekID].&amp;[51]"/>
            <x15:cachedUniqueName index="51" name="[WeekDates].[WeekID].&amp;[52]"/>
            <x15:cachedUniqueName index="52" name="[WeekDates].[WeekID].&amp;[53]"/>
            <x15:cachedUniqueName index="53" name="[WeekDates].[WeekID].&amp;[54]"/>
            <x15:cachedUniqueName index="54" name="[WeekDates].[WeekID].&amp;[55]"/>
            <x15:cachedUniqueName index="55" name="[WeekDates].[WeekID].&amp;[56]"/>
            <x15:cachedUniqueName index="56" name="[WeekDates].[WeekID].&amp;[57]"/>
            <x15:cachedUniqueName index="57" name="[WeekDates].[WeekID].&amp;[58]"/>
            <x15:cachedUniqueName index="58" name="[WeekDates].[WeekID].&amp;[59]"/>
            <x15:cachedUniqueName index="59" name="[WeekDates].[WeekID].&amp;[60]"/>
            <x15:cachedUniqueName index="60" name="[WeekDates].[WeekID].&amp;[61]"/>
            <x15:cachedUniqueName index="61" name="[WeekDates].[WeekID].&amp;[62]"/>
            <x15:cachedUniqueName index="62" name="[WeekDates].[WeekID].&amp;[63]"/>
            <x15:cachedUniqueName index="63" name="[WeekDates].[WeekID].&amp;[64]"/>
            <x15:cachedUniqueName index="64" name="[WeekDates].[WeekID].&amp;[65]"/>
            <x15:cachedUniqueName index="65" name="[WeekDates].[WeekID].&amp;[66]"/>
            <x15:cachedUniqueName index="66" name="[WeekDates].[WeekID].&amp;[67]"/>
            <x15:cachedUniqueName index="67" name="[WeekDates].[WeekID].&amp;[68]"/>
            <x15:cachedUniqueName index="68" name="[WeekDates].[WeekID].&amp;[69]"/>
            <x15:cachedUniqueName index="69" name="[WeekDates].[WeekID].&amp;[70]"/>
            <x15:cachedUniqueName index="70" name="[WeekDates].[WeekID].&amp;[71]"/>
            <x15:cachedUniqueName index="71" name="[WeekDates].[WeekID].&amp;[72]"/>
            <x15:cachedUniqueName index="72" name="[WeekDates].[WeekID].&amp;[73]"/>
            <x15:cachedUniqueName index="73" name="[WeekDates].[WeekID].&amp;[74]"/>
            <x15:cachedUniqueName index="74" name="[WeekDates].[WeekID].&amp;[75]"/>
            <x15:cachedUniqueName index="75" name="[WeekDates].[WeekID].&amp;[76]"/>
            <x15:cachedUniqueName index="76" name="[WeekDates].[WeekID].&amp;[77]"/>
            <x15:cachedUniqueName index="77" name="[WeekDates].[WeekID].&amp;[78]"/>
            <x15:cachedUniqueName index="78" name="[WeekDates].[WeekID].&amp;[79]"/>
          </x15:cachedUniqueNames>
        </ext>
      </extLst>
    </cacheField>
    <cacheField name="[Measures].[Sum of Earned Hrs]" caption="Sum of Earned Hrs" numFmtId="0" hierarchy="113" level="32767"/>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0"/>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fieldsUsage count="2">
        <fieldUsage x="-1"/>
        <fieldUsage x="1"/>
      </fieldsUsage>
    </cacheHierarchy>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oneField="1" hidden="1">
      <fieldsUsage count="1">
        <fieldUsage x="2"/>
      </fieldsUsage>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3857.49384328704" createdVersion="5" refreshedVersion="5" minRefreshableVersion="3" recordCount="0" supportSubquery="1" supportAdvancedDrill="1">
  <cacheSource type="external" connectionId="15"/>
  <cacheFields count="8">
    <cacheField name="[Measures].[Sum of ()Budgeted Total Cost(AED)]" caption="Sum of ()Budgeted Total Cost(AED)" numFmtId="0" hierarchy="100" level="32767"/>
    <cacheField name="[Activities].[1817-BOQ Summary].[1817-BOQ Summary]" caption="1817-BOQ Summary" numFmtId="0" hierarchy="10" level="1">
      <sharedItems count="15">
        <s v="Div 01"/>
        <s v="Div 02"/>
        <s v="Div 03"/>
        <s v="Div 04"/>
        <s v="Div 05"/>
        <s v="Div 06"/>
        <s v="Div 07"/>
        <s v="Div 08"/>
        <s v="Div 09"/>
        <s v="Div 10"/>
        <s v="Div 11"/>
        <s v="Div 12"/>
        <s v="Div 13"/>
        <s v="Div 14"/>
        <s v="Div 15"/>
      </sharedItems>
    </cacheField>
    <cacheField name="[ActivityCodes].[1817-BOQ Summary].[1817-BOQ Summary]" caption="1817-BOQ Summary" numFmtId="0" hierarchy="16" level="1">
      <sharedItems containsSemiMixedTypes="0" containsNonDate="0" containsString="0"/>
    </cacheField>
    <cacheField name="[Measures].[Sum of WeeklyPlannedCost 2]" caption="Sum of WeeklyPlannedCost 2" numFmtId="0" hierarchy="102" level="32767"/>
    <cacheField name="[WeekDates].[Month Name].[Month Name]" caption="Month Name" numFmtId="0" hierarchy="73" level="1">
      <sharedItems containsSemiMixedTypes="0" containsNonDate="0" containsString="0"/>
    </cacheField>
    <cacheField name="[Measures].[Sum of EarnedCost]" caption="Sum of EarnedCost" numFmtId="0" hierarchy="105" level="32767"/>
    <cacheField name="[WeekDisCostP].[Week ID].[Week ID]" caption="Week ID" numFmtId="0" hierarchy="76" level="1">
      <sharedItems containsSemiMixedTypes="0" containsNonDate="0" containsString="0"/>
    </cacheField>
    <cacheField name="[WeekDates].[WeekID].[WeekID]" caption="WeekID" numFmtId="0" hierarchy="70"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1"/>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2" memberValueDatatype="130" unbalanced="0" hidden="1">
      <fieldsUsage count="2">
        <fieldUsage x="-1"/>
        <fieldUsage x="2"/>
      </fieldsUsage>
    </cacheHierarchy>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fieldsUsage count="2">
        <fieldUsage x="-1"/>
        <fieldUsage x="7"/>
      </fieldsUsage>
    </cacheHierarchy>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2" memberValueDatatype="130" unbalanced="0" hidden="1">
      <fieldsUsage count="2">
        <fieldUsage x="-1"/>
        <fieldUsage x="4"/>
      </fieldsUsage>
    </cacheHierarchy>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6"/>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oneField="1" hidden="1">
      <fieldsUsage count="1">
        <fieldUsage x="3"/>
      </fieldsUsage>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oneField="1" hidden="1">
      <fieldsUsage count="1">
        <fieldUsage x="5"/>
      </fieldsUsage>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3857.493844791665" createdVersion="5" refreshedVersion="5" minRefreshableVersion="3" recordCount="0" supportSubquery="1" supportAdvancedDrill="1">
  <cacheSource type="external" connectionId="15"/>
  <cacheFields count="5">
    <cacheField name="[Activities].[1817-BOQ Summary].[1817-BOQ Summary]" caption="1817-BOQ Summary" numFmtId="0" hierarchy="10" level="1">
      <sharedItems count="15">
        <s v="Div 01"/>
        <s v="Div 02"/>
        <s v="Div 03"/>
        <s v="Div 04"/>
        <s v="Div 05"/>
        <s v="Div 06"/>
        <s v="Div 07"/>
        <s v="Div 08"/>
        <s v="Div 09"/>
        <s v="Div 10"/>
        <s v="Div 11"/>
        <s v="Div 12"/>
        <s v="Div 13"/>
        <s v="Div 14"/>
        <s v="Div 15"/>
      </sharedItems>
    </cacheField>
    <cacheField name="[WeekDates].[WeekID].[WeekID]" caption="WeekID" numFmtId="0" hierarchy="70" level="1">
      <sharedItems containsSemiMixedTypes="0" containsString="0" containsNumber="1" containsInteger="1" minValue="1" maxValue="113" count="11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sharedItems>
      <extLst>
        <ext xmlns:x15="http://schemas.microsoft.com/office/spreadsheetml/2010/11/main" uri="{4F2E5C28-24EA-4eb8-9CBF-B6C8F9C3D259}">
          <x15:cachedUniqueNames>
            <x15:cachedUniqueName index="0" name="[WeekDates].[WeekID].&amp;[1]"/>
            <x15:cachedUniqueName index="1" name="[WeekDates].[WeekID].&amp;[2]"/>
            <x15:cachedUniqueName index="2" name="[WeekDates].[WeekID].&amp;[3]"/>
            <x15:cachedUniqueName index="3" name="[WeekDates].[WeekID].&amp;[4]"/>
            <x15:cachedUniqueName index="4" name="[WeekDates].[WeekID].&amp;[5]"/>
            <x15:cachedUniqueName index="5" name="[WeekDates].[WeekID].&amp;[6]"/>
            <x15:cachedUniqueName index="6" name="[WeekDates].[WeekID].&amp;[7]"/>
            <x15:cachedUniqueName index="7" name="[WeekDates].[WeekID].&amp;[8]"/>
            <x15:cachedUniqueName index="8" name="[WeekDates].[WeekID].&amp;[9]"/>
            <x15:cachedUniqueName index="9" name="[WeekDates].[WeekID].&amp;[10]"/>
            <x15:cachedUniqueName index="10" name="[WeekDates].[WeekID].&amp;[11]"/>
            <x15:cachedUniqueName index="11" name="[WeekDates].[WeekID].&amp;[12]"/>
            <x15:cachedUniqueName index="12" name="[WeekDates].[WeekID].&amp;[13]"/>
            <x15:cachedUniqueName index="13" name="[WeekDates].[WeekID].&amp;[14]"/>
            <x15:cachedUniqueName index="14" name="[WeekDates].[WeekID].&amp;[15]"/>
            <x15:cachedUniqueName index="15" name="[WeekDates].[WeekID].&amp;[16]"/>
            <x15:cachedUniqueName index="16" name="[WeekDates].[WeekID].&amp;[17]"/>
            <x15:cachedUniqueName index="17" name="[WeekDates].[WeekID].&amp;[18]"/>
            <x15:cachedUniqueName index="18" name="[WeekDates].[WeekID].&amp;[19]"/>
            <x15:cachedUniqueName index="19" name="[WeekDates].[WeekID].&amp;[20]"/>
            <x15:cachedUniqueName index="20" name="[WeekDates].[WeekID].&amp;[21]"/>
            <x15:cachedUniqueName index="21" name="[WeekDates].[WeekID].&amp;[22]"/>
            <x15:cachedUniqueName index="22" name="[WeekDates].[WeekID].&amp;[23]"/>
            <x15:cachedUniqueName index="23" name="[WeekDates].[WeekID].&amp;[24]"/>
            <x15:cachedUniqueName index="24" name="[WeekDates].[WeekID].&amp;[25]"/>
            <x15:cachedUniqueName index="25" name="[WeekDates].[WeekID].&amp;[26]"/>
            <x15:cachedUniqueName index="26" name="[WeekDates].[WeekID].&amp;[27]"/>
            <x15:cachedUniqueName index="27" name="[WeekDates].[WeekID].&amp;[28]"/>
            <x15:cachedUniqueName index="28" name="[WeekDates].[WeekID].&amp;[29]"/>
            <x15:cachedUniqueName index="29" name="[WeekDates].[WeekID].&amp;[30]"/>
            <x15:cachedUniqueName index="30" name="[WeekDates].[WeekID].&amp;[31]"/>
            <x15:cachedUniqueName index="31" name="[WeekDates].[WeekID].&amp;[32]"/>
            <x15:cachedUniqueName index="32" name="[WeekDates].[WeekID].&amp;[33]"/>
            <x15:cachedUniqueName index="33" name="[WeekDates].[WeekID].&amp;[34]"/>
            <x15:cachedUniqueName index="34" name="[WeekDates].[WeekID].&amp;[35]"/>
            <x15:cachedUniqueName index="35" name="[WeekDates].[WeekID].&amp;[36]"/>
            <x15:cachedUniqueName index="36" name="[WeekDates].[WeekID].&amp;[37]"/>
            <x15:cachedUniqueName index="37" name="[WeekDates].[WeekID].&amp;[38]"/>
            <x15:cachedUniqueName index="38" name="[WeekDates].[WeekID].&amp;[39]"/>
            <x15:cachedUniqueName index="39" name="[WeekDates].[WeekID].&amp;[40]"/>
            <x15:cachedUniqueName index="40" name="[WeekDates].[WeekID].&amp;[41]"/>
            <x15:cachedUniqueName index="41" name="[WeekDates].[WeekID].&amp;[42]"/>
            <x15:cachedUniqueName index="42" name="[WeekDates].[WeekID].&amp;[43]"/>
            <x15:cachedUniqueName index="43" name="[WeekDates].[WeekID].&amp;[44]"/>
            <x15:cachedUniqueName index="44" name="[WeekDates].[WeekID].&amp;[45]"/>
            <x15:cachedUniqueName index="45" name="[WeekDates].[WeekID].&amp;[46]"/>
            <x15:cachedUniqueName index="46" name="[WeekDates].[WeekID].&amp;[47]"/>
            <x15:cachedUniqueName index="47" name="[WeekDates].[WeekID].&amp;[48]"/>
            <x15:cachedUniqueName index="48" name="[WeekDates].[WeekID].&amp;[49]"/>
            <x15:cachedUniqueName index="49" name="[WeekDates].[WeekID].&amp;[50]"/>
            <x15:cachedUniqueName index="50" name="[WeekDates].[WeekID].&amp;[51]"/>
            <x15:cachedUniqueName index="51" name="[WeekDates].[WeekID].&amp;[52]"/>
            <x15:cachedUniqueName index="52" name="[WeekDates].[WeekID].&amp;[53]"/>
            <x15:cachedUniqueName index="53" name="[WeekDates].[WeekID].&amp;[54]"/>
            <x15:cachedUniqueName index="54" name="[WeekDates].[WeekID].&amp;[55]"/>
            <x15:cachedUniqueName index="55" name="[WeekDates].[WeekID].&amp;[56]"/>
            <x15:cachedUniqueName index="56" name="[WeekDates].[WeekID].&amp;[57]"/>
            <x15:cachedUniqueName index="57" name="[WeekDates].[WeekID].&amp;[58]"/>
            <x15:cachedUniqueName index="58" name="[WeekDates].[WeekID].&amp;[59]"/>
            <x15:cachedUniqueName index="59" name="[WeekDates].[WeekID].&amp;[60]"/>
            <x15:cachedUniqueName index="60" name="[WeekDates].[WeekID].&amp;[61]"/>
            <x15:cachedUniqueName index="61" name="[WeekDates].[WeekID].&amp;[62]"/>
            <x15:cachedUniqueName index="62" name="[WeekDates].[WeekID].&amp;[63]"/>
            <x15:cachedUniqueName index="63" name="[WeekDates].[WeekID].&amp;[64]"/>
            <x15:cachedUniqueName index="64" name="[WeekDates].[WeekID].&amp;[65]"/>
            <x15:cachedUniqueName index="65" name="[WeekDates].[WeekID].&amp;[66]"/>
            <x15:cachedUniqueName index="66" name="[WeekDates].[WeekID].&amp;[67]"/>
            <x15:cachedUniqueName index="67" name="[WeekDates].[WeekID].&amp;[68]"/>
            <x15:cachedUniqueName index="68" name="[WeekDates].[WeekID].&amp;[69]"/>
            <x15:cachedUniqueName index="69" name="[WeekDates].[WeekID].&amp;[70]"/>
            <x15:cachedUniqueName index="70" name="[WeekDates].[WeekID].&amp;[71]"/>
            <x15:cachedUniqueName index="71" name="[WeekDates].[WeekID].&amp;[72]"/>
            <x15:cachedUniqueName index="72" name="[WeekDates].[WeekID].&amp;[73]"/>
            <x15:cachedUniqueName index="73" name="[WeekDates].[WeekID].&amp;[74]"/>
            <x15:cachedUniqueName index="74" name="[WeekDates].[WeekID].&amp;[75]"/>
            <x15:cachedUniqueName index="75" name="[WeekDates].[WeekID].&amp;[76]"/>
            <x15:cachedUniqueName index="76" name="[WeekDates].[WeekID].&amp;[77]"/>
            <x15:cachedUniqueName index="77" name="[WeekDates].[WeekID].&amp;[78]"/>
            <x15:cachedUniqueName index="78" name="[WeekDates].[WeekID].&amp;[79]"/>
            <x15:cachedUniqueName index="79" name="[WeekDates].[WeekID].&amp;[80]"/>
            <x15:cachedUniqueName index="80" name="[WeekDates].[WeekID].&amp;[81]"/>
            <x15:cachedUniqueName index="81" name="[WeekDates].[WeekID].&amp;[82]"/>
            <x15:cachedUniqueName index="82" name="[WeekDates].[WeekID].&amp;[83]"/>
            <x15:cachedUniqueName index="83" name="[WeekDates].[WeekID].&amp;[84]"/>
            <x15:cachedUniqueName index="84" name="[WeekDates].[WeekID].&amp;[85]"/>
            <x15:cachedUniqueName index="85" name="[WeekDates].[WeekID].&amp;[86]"/>
            <x15:cachedUniqueName index="86" name="[WeekDates].[WeekID].&amp;[87]"/>
            <x15:cachedUniqueName index="87" name="[WeekDates].[WeekID].&amp;[88]"/>
            <x15:cachedUniqueName index="88" name="[WeekDates].[WeekID].&amp;[89]"/>
            <x15:cachedUniqueName index="89" name="[WeekDates].[WeekID].&amp;[90]"/>
            <x15:cachedUniqueName index="90" name="[WeekDates].[WeekID].&amp;[91]"/>
            <x15:cachedUniqueName index="91" name="[WeekDates].[WeekID].&amp;[92]"/>
            <x15:cachedUniqueName index="92" name="[WeekDates].[WeekID].&amp;[93]"/>
            <x15:cachedUniqueName index="93" name="[WeekDates].[WeekID].&amp;[94]"/>
            <x15:cachedUniqueName index="94" name="[WeekDates].[WeekID].&amp;[95]"/>
            <x15:cachedUniqueName index="95" name="[WeekDates].[WeekID].&amp;[96]"/>
            <x15:cachedUniqueName index="96" name="[WeekDates].[WeekID].&amp;[97]"/>
            <x15:cachedUniqueName index="97" name="[WeekDates].[WeekID].&amp;[98]"/>
            <x15:cachedUniqueName index="98" name="[WeekDates].[WeekID].&amp;[99]"/>
            <x15:cachedUniqueName index="99" name="[WeekDates].[WeekID].&amp;[100]"/>
            <x15:cachedUniqueName index="100" name="[WeekDates].[WeekID].&amp;[101]"/>
            <x15:cachedUniqueName index="101" name="[WeekDates].[WeekID].&amp;[102]"/>
            <x15:cachedUniqueName index="102" name="[WeekDates].[WeekID].&amp;[103]"/>
            <x15:cachedUniqueName index="103" name="[WeekDates].[WeekID].&amp;[104]"/>
            <x15:cachedUniqueName index="104" name="[WeekDates].[WeekID].&amp;[105]"/>
            <x15:cachedUniqueName index="105" name="[WeekDates].[WeekID].&amp;[106]"/>
            <x15:cachedUniqueName index="106" name="[WeekDates].[WeekID].&amp;[107]"/>
            <x15:cachedUniqueName index="107" name="[WeekDates].[WeekID].&amp;[108]"/>
            <x15:cachedUniqueName index="108" name="[WeekDates].[WeekID].&amp;[109]"/>
            <x15:cachedUniqueName index="109" name="[WeekDates].[WeekID].&amp;[110]"/>
            <x15:cachedUniqueName index="110" name="[WeekDates].[WeekID].&amp;[111]"/>
            <x15:cachedUniqueName index="111" name="[WeekDates].[WeekID].&amp;[112]"/>
            <x15:cachedUniqueName index="112" name="[WeekDates].[WeekID].&amp;[113]"/>
          </x15:cachedUniqueNames>
        </ext>
      </extLst>
    </cacheField>
    <cacheField name="[Measures].[Sum of WeeklyPlannedCost 2]" caption="Sum of WeeklyPlannedCost 2" numFmtId="0" hierarchy="102" level="32767"/>
    <cacheField name="[WeekDisCostP].[Week ID].[Week ID]" caption="Week ID" numFmtId="0" hierarchy="76" level="1">
      <sharedItems containsSemiMixedTypes="0" containsNonDate="0" containsString="0"/>
    </cacheField>
    <cacheField name="[Activities].[1817-Zone].[1817-Zone]" caption="1817-Zone" numFmtId="0" hierarchy="13"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0"/>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fieldsUsage count="2">
        <fieldUsage x="-1"/>
        <fieldUsage x="4"/>
      </fieldsUsage>
    </cacheHierarchy>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fieldsUsage count="2">
        <fieldUsage x="-1"/>
        <fieldUsage x="1"/>
      </fieldsUsage>
    </cacheHierarchy>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3"/>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oneField="1" hidden="1">
      <fieldsUsage count="1">
        <fieldUsage x="2"/>
      </fieldsUsage>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uthor" refreshedDate="43857.493848495367" createdVersion="5" refreshedVersion="5" minRefreshableVersion="3" recordCount="0" supportSubquery="1" supportAdvancedDrill="1">
  <cacheSource type="external" connectionId="15"/>
  <cacheFields count="2">
    <cacheField name="[Measures].[Sum of WeekID]" caption="Sum of WeekID" numFmtId="0" hierarchy="106" level="32767"/>
    <cacheField name="[WeekDates].[WeekID].[WeekID]" caption="WeekID" numFmtId="0" hierarchy="70" level="1">
      <sharedItems containsSemiMixedTypes="0" containsString="0" containsNumber="1" containsInteger="1" minValue="1" maxValue="48" count="4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sharedItems>
      <extLst>
        <ext xmlns:x15="http://schemas.microsoft.com/office/spreadsheetml/2010/11/main" uri="{4F2E5C28-24EA-4eb8-9CBF-B6C8F9C3D259}">
          <x15:cachedUniqueNames>
            <x15:cachedUniqueName index="0" name="[WeekDates].[WeekID].&amp;[1]"/>
            <x15:cachedUniqueName index="1" name="[WeekDates].[WeekID].&amp;[2]"/>
            <x15:cachedUniqueName index="2" name="[WeekDates].[WeekID].&amp;[3]"/>
            <x15:cachedUniqueName index="3" name="[WeekDates].[WeekID].&amp;[4]"/>
            <x15:cachedUniqueName index="4" name="[WeekDates].[WeekID].&amp;[5]"/>
            <x15:cachedUniqueName index="5" name="[WeekDates].[WeekID].&amp;[6]"/>
            <x15:cachedUniqueName index="6" name="[WeekDates].[WeekID].&amp;[7]"/>
            <x15:cachedUniqueName index="7" name="[WeekDates].[WeekID].&amp;[8]"/>
            <x15:cachedUniqueName index="8" name="[WeekDates].[WeekID].&amp;[9]"/>
            <x15:cachedUniqueName index="9" name="[WeekDates].[WeekID].&amp;[10]"/>
            <x15:cachedUniqueName index="10" name="[WeekDates].[WeekID].&amp;[11]"/>
            <x15:cachedUniqueName index="11" name="[WeekDates].[WeekID].&amp;[12]"/>
            <x15:cachedUniqueName index="12" name="[WeekDates].[WeekID].&amp;[13]"/>
            <x15:cachedUniqueName index="13" name="[WeekDates].[WeekID].&amp;[14]"/>
            <x15:cachedUniqueName index="14" name="[WeekDates].[WeekID].&amp;[15]"/>
            <x15:cachedUniqueName index="15" name="[WeekDates].[WeekID].&amp;[16]"/>
            <x15:cachedUniqueName index="16" name="[WeekDates].[WeekID].&amp;[17]"/>
            <x15:cachedUniqueName index="17" name="[WeekDates].[WeekID].&amp;[18]"/>
            <x15:cachedUniqueName index="18" name="[WeekDates].[WeekID].&amp;[19]"/>
            <x15:cachedUniqueName index="19" name="[WeekDates].[WeekID].&amp;[20]"/>
            <x15:cachedUniqueName index="20" name="[WeekDates].[WeekID].&amp;[21]"/>
            <x15:cachedUniqueName index="21" name="[WeekDates].[WeekID].&amp;[22]"/>
            <x15:cachedUniqueName index="22" name="[WeekDates].[WeekID].&amp;[23]"/>
            <x15:cachedUniqueName index="23" name="[WeekDates].[WeekID].&amp;[24]"/>
            <x15:cachedUniqueName index="24" name="[WeekDates].[WeekID].&amp;[25]"/>
            <x15:cachedUniqueName index="25" name="[WeekDates].[WeekID].&amp;[26]"/>
            <x15:cachedUniqueName index="26" name="[WeekDates].[WeekID].&amp;[27]"/>
            <x15:cachedUniqueName index="27" name="[WeekDates].[WeekID].&amp;[28]"/>
            <x15:cachedUniqueName index="28" name="[WeekDates].[WeekID].&amp;[29]"/>
            <x15:cachedUniqueName index="29" name="[WeekDates].[WeekID].&amp;[30]"/>
            <x15:cachedUniqueName index="30" name="[WeekDates].[WeekID].&amp;[31]"/>
            <x15:cachedUniqueName index="31" name="[WeekDates].[WeekID].&amp;[32]"/>
            <x15:cachedUniqueName index="32" name="[WeekDates].[WeekID].&amp;[33]"/>
            <x15:cachedUniqueName index="33" name="[WeekDates].[WeekID].&amp;[34]"/>
            <x15:cachedUniqueName index="34" name="[WeekDates].[WeekID].&amp;[35]"/>
            <x15:cachedUniqueName index="35" name="[WeekDates].[WeekID].&amp;[36]"/>
            <x15:cachedUniqueName index="36" name="[WeekDates].[WeekID].&amp;[37]"/>
            <x15:cachedUniqueName index="37" name="[WeekDates].[WeekID].&amp;[38]"/>
            <x15:cachedUniqueName index="38" name="[WeekDates].[WeekID].&amp;[39]"/>
            <x15:cachedUniqueName index="39" name="[WeekDates].[WeekID].&amp;[40]"/>
            <x15:cachedUniqueName index="40" name="[WeekDates].[WeekID].&amp;[41]"/>
            <x15:cachedUniqueName index="41" name="[WeekDates].[WeekID].&amp;[42]"/>
            <x15:cachedUniqueName index="42" name="[WeekDates].[WeekID].&amp;[43]"/>
            <x15:cachedUniqueName index="43" name="[WeekDates].[WeekID].&amp;[44]"/>
            <x15:cachedUniqueName index="44" name="[WeekDates].[WeekID].&amp;[45]"/>
            <x15:cachedUniqueName index="45" name="[WeekDates].[WeekID].&amp;[46]"/>
            <x15:cachedUniqueName index="46" name="[WeekDates].[WeekID].&amp;[47]"/>
            <x15:cachedUniqueName index="47" name="[WeekDates].[WeekID].&amp;[48]"/>
          </x15:cachedUniqueNames>
        </ext>
      </extLst>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fieldsUsage count="2">
        <fieldUsage x="-1"/>
        <fieldUsage x="1"/>
      </fieldsUsage>
    </cacheHierarchy>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oneField="1" hidden="1">
      <fieldsUsage count="1">
        <fieldUsage x="0"/>
      </fieldsUsage>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uthor" refreshedDate="43857.493853356478" createdVersion="5" refreshedVersion="5" minRefreshableVersion="3" recordCount="0" supportSubquery="1" supportAdvancedDrill="1">
  <cacheSource type="external" connectionId="15"/>
  <cacheFields count="8">
    <cacheField name="[Activities].[1817-BOQ Summary].[1817-BOQ Summary]" caption="1817-BOQ Summary" numFmtId="0" hierarchy="10" level="1">
      <sharedItems count="15">
        <s v="Div 01"/>
        <s v="Div 02"/>
        <s v="Div 03"/>
        <s v="Div 04"/>
        <s v="Div 05"/>
        <s v="Div 06"/>
        <s v="Div 07"/>
        <s v="Div 08"/>
        <s v="Div 09"/>
        <s v="Div 10"/>
        <s v="Div 11"/>
        <s v="Div 12"/>
        <s v="Div 13"/>
        <s v="Div 14"/>
        <s v="Div 15"/>
      </sharedItems>
    </cacheField>
    <cacheField name="[ActivityCodes].[1817-BOQ Summary].[1817-BOQ Summary]" caption="1817-BOQ Summary" numFmtId="0" hierarchy="16" level="1">
      <sharedItems containsSemiMixedTypes="0" containsNonDate="0" containsString="0"/>
    </cacheField>
    <cacheField name="[WeekDates].[Month Name].[Month Name]" caption="Month Name" numFmtId="0" hierarchy="73" level="1">
      <sharedItems containsSemiMixedTypes="0" containsNonDate="0" containsString="0"/>
    </cacheField>
    <cacheField name="[WeekDisCostP].[Week ID].[Week ID]" caption="Week ID" numFmtId="0" hierarchy="76" level="1">
      <sharedItems containsSemiMixedTypes="0" containsNonDate="0" containsString="0"/>
    </cacheField>
    <cacheField name="[Measures].[Sum of ()Budgeted Labor Units(h)]" caption="Sum of ()Budgeted Labor Units(h)" numFmtId="0" hierarchy="101" level="32767"/>
    <cacheField name="[Measures].[Sum of WeeklyPlannedHrs]" caption="Sum of WeeklyPlannedHrs" numFmtId="0" hierarchy="112" level="32767"/>
    <cacheField name="[Measures].[Sum of Earned Hrs]" caption="Sum of Earned Hrs" numFmtId="0" hierarchy="113" level="32767"/>
    <cacheField name="[WeekDates].[WeekID].[WeekID]" caption="WeekID" numFmtId="0" hierarchy="70"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0"/>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2" memberValueDatatype="130" unbalanced="0" hidden="1">
      <fieldsUsage count="2">
        <fieldUsage x="-1"/>
        <fieldUsage x="1"/>
      </fieldsUsage>
    </cacheHierarchy>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fieldsUsage count="2">
        <fieldUsage x="-1"/>
        <fieldUsage x="7"/>
      </fieldsUsage>
    </cacheHierarchy>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2" memberValueDatatype="130" unbalanced="0" hidden="1">
      <fieldsUsage count="2">
        <fieldUsage x="-1"/>
        <fieldUsage x="2"/>
      </fieldsUsage>
    </cacheHierarchy>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3"/>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oneField="1" hidden="1">
      <fieldsUsage count="1">
        <fieldUsage x="5"/>
      </fieldsUsage>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oneField="1" hidden="1">
      <fieldsUsage count="1">
        <fieldUsage x="6"/>
      </fieldsUsage>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uthor" refreshedDate="43857.493857060188" createdVersion="5" refreshedVersion="5" minRefreshableVersion="3" recordCount="0" supportSubquery="1" supportAdvancedDrill="1">
  <cacheSource type="external" connectionId="15"/>
  <cacheFields count="8">
    <cacheField name="[Activities].[1817-Trade].[1817-Trade]" caption="1817-Trade" numFmtId="0" hierarchy="12" level="1">
      <sharedItems count="22">
        <s v="Anti-Fungal &amp; Carbonation"/>
        <s v="Ceramic"/>
        <s v="Concrete"/>
        <s v="Conveying System"/>
        <s v="Doors"/>
        <s v="Electrical"/>
        <s v="Epoxy &amp; Traffic Coating"/>
        <s v="False Ceiling"/>
        <s v="Fire Fighting"/>
        <s v="Glazing"/>
        <s v="HVAC"/>
        <s v="LPG System"/>
        <s v="Masonry"/>
        <s v="Natural Stone"/>
        <s v="Others Finishes"/>
        <s v="Paint"/>
        <s v="Plaster"/>
        <s v="Plumbing"/>
        <s v="Porcelain"/>
        <s v="Prelims"/>
        <s v="Site Works"/>
        <s v="Terrazo Tiles"/>
      </sharedItems>
    </cacheField>
    <cacheField name="[WeekDates].[Month Name].[Month Name]" caption="Month Name" numFmtId="0" hierarchy="73" level="1">
      <sharedItems containsSemiMixedTypes="0" containsNonDate="0" containsString="0"/>
    </cacheField>
    <cacheField name="[WeekDates].[WeekID].[WeekID]" caption="WeekID" numFmtId="0" hierarchy="70" level="1">
      <sharedItems containsSemiMixedTypes="0" containsNonDate="0" containsString="0"/>
    </cacheField>
    <cacheField name="[WeekDisCostP].[Week ID].[Week ID]" caption="Week ID" numFmtId="0" hierarchy="76" level="1">
      <sharedItems containsSemiMixedTypes="0" containsNonDate="0" containsString="0"/>
    </cacheField>
    <cacheField name="[Measures].[Sum of ()Budgeted Labor Units(h)]" caption="Sum of ()Budgeted Labor Units(h)" numFmtId="0" hierarchy="101" level="32767"/>
    <cacheField name="[Measures].[Sum of WeeklyPlannedHrs]" caption="Sum of WeeklyPlannedHrs" numFmtId="0" hierarchy="112" level="32767"/>
    <cacheField name="[Measures].[Sum of Earned Hrs]" caption="Sum of Earned Hrs" numFmtId="0" hierarchy="113" level="32767"/>
    <cacheField name="[Activities].[1817-BOQ Summary].[1817-BOQ Summary]" caption="1817-BOQ Summary" numFmtId="0" hierarchy="10"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7"/>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2" memberValueDatatype="130" unbalanced="0" hidden="1">
      <fieldsUsage count="2">
        <fieldUsage x="-1"/>
        <fieldUsage x="0"/>
      </fieldsUsage>
    </cacheHierarchy>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fieldsUsage count="2">
        <fieldUsage x="-1"/>
        <fieldUsage x="2"/>
      </fieldsUsage>
    </cacheHierarchy>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2" memberValueDatatype="130" unbalanced="0" hidden="1">
      <fieldsUsage count="2">
        <fieldUsage x="-1"/>
        <fieldUsage x="1"/>
      </fieldsUsage>
    </cacheHierarchy>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3"/>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oneField="1" hidden="1">
      <fieldsUsage count="1">
        <fieldUsage x="5"/>
      </fieldsUsage>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oneField="1" hidden="1">
      <fieldsUsage count="1">
        <fieldUsage x="6"/>
      </fieldsUsage>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uthor" refreshedDate="43857.493860763891" createdVersion="5" refreshedVersion="5" minRefreshableVersion="3" recordCount="0" supportSubquery="1" supportAdvancedDrill="1">
  <cacheSource type="external" connectionId="15"/>
  <cacheFields count="2">
    <cacheField name="[Measures].[Sum of WeekID]" caption="Sum of WeekID" numFmtId="0" hierarchy="106" level="32767"/>
    <cacheField name="[WeekDates].[WeekID].[WeekID]" caption="WeekID" numFmtId="0" hierarchy="70" level="1">
      <sharedItems containsSemiMixedTypes="0" containsString="0" containsNumber="1" containsInteger="1" minValue="1" maxValue="48" count="4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sharedItems>
      <extLst>
        <ext xmlns:x15="http://schemas.microsoft.com/office/spreadsheetml/2010/11/main" uri="{4F2E5C28-24EA-4eb8-9CBF-B6C8F9C3D259}">
          <x15:cachedUniqueNames>
            <x15:cachedUniqueName index="0" name="[WeekDates].[WeekID].&amp;[1]"/>
            <x15:cachedUniqueName index="1" name="[WeekDates].[WeekID].&amp;[2]"/>
            <x15:cachedUniqueName index="2" name="[WeekDates].[WeekID].&amp;[3]"/>
            <x15:cachedUniqueName index="3" name="[WeekDates].[WeekID].&amp;[4]"/>
            <x15:cachedUniqueName index="4" name="[WeekDates].[WeekID].&amp;[5]"/>
            <x15:cachedUniqueName index="5" name="[WeekDates].[WeekID].&amp;[6]"/>
            <x15:cachedUniqueName index="6" name="[WeekDates].[WeekID].&amp;[7]"/>
            <x15:cachedUniqueName index="7" name="[WeekDates].[WeekID].&amp;[8]"/>
            <x15:cachedUniqueName index="8" name="[WeekDates].[WeekID].&amp;[9]"/>
            <x15:cachedUniqueName index="9" name="[WeekDates].[WeekID].&amp;[10]"/>
            <x15:cachedUniqueName index="10" name="[WeekDates].[WeekID].&amp;[11]"/>
            <x15:cachedUniqueName index="11" name="[WeekDates].[WeekID].&amp;[12]"/>
            <x15:cachedUniqueName index="12" name="[WeekDates].[WeekID].&amp;[13]"/>
            <x15:cachedUniqueName index="13" name="[WeekDates].[WeekID].&amp;[14]"/>
            <x15:cachedUniqueName index="14" name="[WeekDates].[WeekID].&amp;[15]"/>
            <x15:cachedUniqueName index="15" name="[WeekDates].[WeekID].&amp;[16]"/>
            <x15:cachedUniqueName index="16" name="[WeekDates].[WeekID].&amp;[17]"/>
            <x15:cachedUniqueName index="17" name="[WeekDates].[WeekID].&amp;[18]"/>
            <x15:cachedUniqueName index="18" name="[WeekDates].[WeekID].&amp;[19]"/>
            <x15:cachedUniqueName index="19" name="[WeekDates].[WeekID].&amp;[20]"/>
            <x15:cachedUniqueName index="20" name="[WeekDates].[WeekID].&amp;[21]"/>
            <x15:cachedUniqueName index="21" name="[WeekDates].[WeekID].&amp;[22]"/>
            <x15:cachedUniqueName index="22" name="[WeekDates].[WeekID].&amp;[23]"/>
            <x15:cachedUniqueName index="23" name="[WeekDates].[WeekID].&amp;[24]"/>
            <x15:cachedUniqueName index="24" name="[WeekDates].[WeekID].&amp;[25]"/>
            <x15:cachedUniqueName index="25" name="[WeekDates].[WeekID].&amp;[26]"/>
            <x15:cachedUniqueName index="26" name="[WeekDates].[WeekID].&amp;[27]"/>
            <x15:cachedUniqueName index="27" name="[WeekDates].[WeekID].&amp;[28]"/>
            <x15:cachedUniqueName index="28" name="[WeekDates].[WeekID].&amp;[29]"/>
            <x15:cachedUniqueName index="29" name="[WeekDates].[WeekID].&amp;[30]"/>
            <x15:cachedUniqueName index="30" name="[WeekDates].[WeekID].&amp;[31]"/>
            <x15:cachedUniqueName index="31" name="[WeekDates].[WeekID].&amp;[32]"/>
            <x15:cachedUniqueName index="32" name="[WeekDates].[WeekID].&amp;[33]"/>
            <x15:cachedUniqueName index="33" name="[WeekDates].[WeekID].&amp;[34]"/>
            <x15:cachedUniqueName index="34" name="[WeekDates].[WeekID].&amp;[35]"/>
            <x15:cachedUniqueName index="35" name="[WeekDates].[WeekID].&amp;[36]"/>
            <x15:cachedUniqueName index="36" name="[WeekDates].[WeekID].&amp;[37]"/>
            <x15:cachedUniqueName index="37" name="[WeekDates].[WeekID].&amp;[38]"/>
            <x15:cachedUniqueName index="38" name="[WeekDates].[WeekID].&amp;[39]"/>
            <x15:cachedUniqueName index="39" name="[WeekDates].[WeekID].&amp;[40]"/>
            <x15:cachedUniqueName index="40" name="[WeekDates].[WeekID].&amp;[41]"/>
            <x15:cachedUniqueName index="41" name="[WeekDates].[WeekID].&amp;[42]"/>
            <x15:cachedUniqueName index="42" name="[WeekDates].[WeekID].&amp;[43]"/>
            <x15:cachedUniqueName index="43" name="[WeekDates].[WeekID].&amp;[44]"/>
            <x15:cachedUniqueName index="44" name="[WeekDates].[WeekID].&amp;[45]"/>
            <x15:cachedUniqueName index="45" name="[WeekDates].[WeekID].&amp;[46]"/>
            <x15:cachedUniqueName index="46" name="[WeekDates].[WeekID].&amp;[47]"/>
            <x15:cachedUniqueName index="47" name="[WeekDates].[WeekID].&amp;[48]"/>
          </x15:cachedUniqueNames>
        </ext>
      </extLst>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fieldsUsage count="2">
        <fieldUsage x="-1"/>
        <fieldUsage x="1"/>
      </fieldsUsage>
    </cacheHierarchy>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oneField="1" hidden="1">
      <fieldsUsage count="1">
        <fieldUsage x="0"/>
      </fieldsUsage>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uthor" refreshedDate="43857.493866087963" createdVersion="5" refreshedVersion="5" minRefreshableVersion="3" recordCount="0" supportSubquery="1" supportAdvancedDrill="1">
  <cacheSource type="external" connectionId="15"/>
  <cacheFields count="9">
    <cacheField name="[Activities].[1817-Zone].[1817-Zone]" caption="1817-Zone" numFmtId="0" hierarchy="13" level="1">
      <sharedItems count="3">
        <s v="Z1"/>
        <s v="Z2"/>
        <s v="Z3"/>
      </sharedItems>
    </cacheField>
    <cacheField name="[Activities].[Activity ID].[Activity ID]" caption="Activity ID" numFmtId="0" level="1">
      <sharedItems count="179">
        <s v="PRL-MOB-1020"/>
        <s v="PRL-MOB-1050"/>
        <s v="PRL-MOB-1100"/>
        <s v="C-EW-10370"/>
        <s v="C-EW-10390"/>
        <s v="C-EW-10450"/>
        <s v="C-EW-2430"/>
        <s v="C-SHRNG-DCE-C-2330"/>
        <s v="C-SHRNG-DCE-C-2350"/>
        <s v="PRL-MOB-SCW-2330"/>
        <s v="C-EW-2420"/>
        <s v="Z1-C-CON-2400"/>
        <s v="Z1-C-CON-2440"/>
        <s v="Z1-C-CON-2450"/>
        <s v="Z1-C-CON-2460"/>
        <s v="Z1-C-CON-2480"/>
        <s v="Z1-C-CON-2500"/>
        <s v="Z1-C-CON-2510"/>
        <s v="Z1-C-CON-2520"/>
        <s v="Z1-C-CON-2530"/>
        <s v="Z1-C-CON-2550"/>
        <s v="Z1-C-CON-2560"/>
        <s v="Z1-C-CON-2570"/>
        <s v="Z1-C-CON-2580"/>
        <s v="Z1-C-CON-2600"/>
        <s v="Z1-C-CON-2610"/>
        <s v="Z1-C-CON-2620"/>
        <s v="Z1-C-CON-2630"/>
        <s v="Z1-C-CON-2640"/>
        <s v="Z1-C-CON-2650"/>
        <s v="Z1-C-CON-2660"/>
        <s v="Z1-C-CON-2670"/>
        <s v="Z1-C-CON-2680"/>
        <s v="Z1-C-CON-2690"/>
        <s v="Z1-C-CON-2700"/>
        <s v="Z1-C-CON-2710"/>
        <s v="Z1-C-CON-2720"/>
        <s v="Z1-C-CON-2730"/>
        <s v="Z1-C-CON-2740"/>
        <s v="Z1-C-CON-2750"/>
        <s v="Z1-C-CON-2760"/>
        <s v="Z1-C-CON-2770"/>
        <s v="Z1-C-CON-2780"/>
        <s v="Z1-C-CON-2790"/>
        <s v="Z1-C-CON-2800"/>
        <s v="Z1-C-CON-2810"/>
        <s v="Z1-C-CON-2820"/>
        <s v="Z1-C-CON-2830"/>
        <s v="Z1-C-CON-2840"/>
        <s v="Z1-C-CON-3000"/>
        <s v="Z1-C-CON-3010"/>
        <s v="Z1-C-CON-3020"/>
        <s v="Z1-C-CON-3030"/>
        <s v="Z1-C-CON-3040"/>
        <s v="Z1-C-CON-3060"/>
        <s v="Z1-C-CON-3070"/>
        <s v="Z1-C-CON-3080"/>
        <s v="Z1-C-CON-5840"/>
        <s v="Z1-C-CON-5850"/>
        <s v="Z1-C-CON-5860"/>
        <s v="Z1-C-CON-5870"/>
        <s v="Z1-C-CON-5880"/>
        <s v="Z1-C-CON-5890"/>
        <s v="Z1-C-CON-5900"/>
        <s v="Z1-C-CON-5910"/>
        <s v="Z1-C-CON-5920"/>
        <s v="Z1-C-CON-5930"/>
        <s v="Z1-C-CON-5940"/>
        <s v="Z1-C-CON-5950"/>
        <s v="Z1-C-FIN-5790"/>
        <s v="Z1-C-CON-2540"/>
        <s v="Z1-C-MEP-5810"/>
        <s v="C-EW-10400"/>
        <s v="C-EW-10440"/>
        <s v="C-EW-10460"/>
        <s v="C-EW-10480"/>
        <s v="C-SHRNG-DCE-C-2360"/>
        <s v="C-SHRNG-DCE-C-2380"/>
        <s v="Z2-C-EW-10420"/>
        <s v="C-EW-10410"/>
        <s v="Z2-C-CON-5840"/>
        <s v="Z2-C-CON-5850"/>
        <s v="Z2-C-CON-5860"/>
        <s v="Z2-C-CON-5870"/>
        <s v="Z2-C-CON-5890"/>
        <s v="Z2-C-CON-5900"/>
        <s v="Z2-C-CON-5910"/>
        <s v="Z2-C-CON-5920"/>
        <s v="Z2-C-CON-5930"/>
        <s v="Z2-C-CON-5950"/>
        <s v="Z2-C-CON-5960"/>
        <s v="Z2-C-CON-5970"/>
        <s v="Z2-C-CON-5980"/>
        <s v="Z2-C-CON-5990"/>
        <s v="Z2-C-CON-6000"/>
        <s v="Z2-C-CON-6010"/>
        <s v="Z2-C-CON-6020"/>
        <s v="Z2-C-CON-6030"/>
        <s v="Z2-C-CON-6040"/>
        <s v="Z2-C-CON-6050"/>
        <s v="Z2-C-CON-6060"/>
        <s v="Z2-C-CON-6070"/>
        <s v="Z2-C-CON-6080"/>
        <s v="Z2-C-CON-6090"/>
        <s v="Z2-C-CON-6100"/>
        <s v="Z2-C-CON-6110"/>
        <s v="Z2-C-CON-6120"/>
        <s v="Z2-C-CON-6130"/>
        <s v="Z2-C-CON-6140"/>
        <s v="Z2-C-CON-6150"/>
        <s v="Z2-C-CON-6160"/>
        <s v="Z2-C-CON-6170"/>
        <s v="Z2-C-CON-6210"/>
        <s v="Z2-C-CON-6220"/>
        <s v="Z2-C-CON-6230"/>
        <s v="Z2-C-CON-6340"/>
        <s v="Z2-C-CON-6350"/>
        <s v="Z2-C-CON-5940"/>
        <s v="C-EW-10490"/>
        <s v="C-EW-10520"/>
        <s v="Z3-C-CON-5840"/>
        <s v="Z3-C-CON-5860"/>
        <s v="Z3-C-CON-5870"/>
        <s v="Z3-C-CON-5890"/>
        <s v="Z3-C-CON-5900"/>
        <s v="Z3-C-CON-5920"/>
        <s v="Z3-C-CON-5930"/>
        <s v="Z3-C-CON-5950"/>
        <s v="Z3-C-CON-5960"/>
        <s v="Z3-C-CON-5970"/>
        <s v="Z3-C-CON-5980"/>
        <s v="Z3-C-CON-5990"/>
        <s v="Z3-C-CON-6000"/>
        <s v="Z3-C-CON-6010"/>
        <s v="Z3-C-CON-6020"/>
        <s v="Z3-C-CON-6030"/>
        <s v="Z3-C-CON-6040"/>
        <s v="Z3-C-CON-6050"/>
        <s v="Z3-C-CON-6060"/>
        <s v="Z3-C-CON-6070"/>
        <s v="Z3-C-CON-6080"/>
        <s v="Z3-C-CON-6090"/>
        <s v="Z3-C-CON-6100"/>
        <s v="Z3-C-CON-6110"/>
        <s v="Z3-C-CON-6120"/>
        <s v="Z3-C-CON-6130"/>
        <s v="Z3-C-CON-6140"/>
        <s v="Z3-C-CON-6150"/>
        <s v="Z3-C-CON-6160"/>
        <s v="Z3-C-CON-6170"/>
        <s v="Z3-C-CON-6210"/>
        <s v="Z3-C-CON-6220"/>
        <s v="Z3-C-CON-6230"/>
        <s v="Z3-C-CON-6340"/>
        <s v="Z3-C-CON-5940"/>
        <s v="Z1-C-FIN-10120" u="1"/>
        <s v="Z1-C-MEP-5830" u="1"/>
        <s v="Z1-C-FIN-8880" u="1"/>
        <s v="A7120" u="1"/>
        <s v="Z1-C-FIN-10710" u="1"/>
        <s v="C-FIN-ENVLP-9540" u="1"/>
        <s v="A7100" u="1"/>
        <s v="A9740" u="1"/>
        <s v="A9670" u="1"/>
        <s v="Z1-C-FIN-10000" u="1"/>
        <s v="Z1-C-LIFT-9110" u="1"/>
        <s v="Z1-C-MEP-9250" u="1"/>
        <s v="Z123-C-FIN-18110" u="1"/>
        <s v="A10910" u="1"/>
        <s v="Z2&amp;3-C-FIN-20150" u="1"/>
        <s v="C-FIN-ENVLP-9670" u="1"/>
        <s v="A11210" u="1"/>
        <s v="A10890" u="1"/>
        <s v="A11450" u="1"/>
        <s v="T&amp;C-9980" u="1"/>
        <s v="T&amp;C-9920" u="1"/>
        <s v="T&amp;C-10080" u="1"/>
        <s v="Z123-C-MEP-15020" u="1"/>
        <s v="T&amp;C-10040" u="1"/>
      </sharedItems>
    </cacheField>
    <cacheField name="[Activities].[Activity Name].[Activity Name]" caption="Activity Name" numFmtId="0" hierarchy="1" level="1">
      <sharedItems count="178">
        <s v="Site Office Establishment"/>
        <s v="Project Sign Boards and Hoarding"/>
        <s v="Yards &amp; Stores Establishment"/>
        <s v="Excavation Stage 1 - Z1"/>
        <s v="Excavation Stage 2 - Z1"/>
        <s v="Waterproof Membrane on Gunite Wall - Z1-B1"/>
        <s v="Waterproof Membrane on Gunite Wall - Z1-B2"/>
        <s v="Place Guide Wall - Z1"/>
        <s v="Install Capping Beam - Z1"/>
        <s v="Clearing Existing Utilities"/>
        <s v="Gunite Wall - Z1"/>
        <s v="PCC Blind Concrete - Z1 - Lift Pit"/>
        <s v="Waterproof Membrane - Z1 - Lift Pit"/>
        <s v="Protection Screed - Z1 - Lift Pit"/>
        <s v="Fix Rebar - Z1 - Lift Pit"/>
        <s v="Pour Concrete - Z1 - Lift Pit"/>
        <s v="PCC Blind Concrete - Z1 - Raft"/>
        <s v="Waterproof Membrane - Z1 - Raft"/>
        <s v="Protection Screed - Z1 - Raft"/>
        <s v="Fix Rebar - Z1 - Raft"/>
        <s v="Fix Formwork - Z1 - Raft"/>
        <s v="Pour Concrete - Z1 - Raft"/>
        <s v="Fix Rebar Core Walls - Z1 - B2"/>
        <s v="Fix Formwork Core Walls - Z1 - B2"/>
        <s v="Fix Rebar Retaining Walls - Z1 - B2"/>
        <s v="Fix Formwork Retaining Walls - Z1 - B2"/>
        <s v="Pour Concrete Retaining Walls - Z1 - B2"/>
        <s v="Pour Concrete Core Walls - Z1 - B2"/>
        <s v="Fix Rebar Columns - Z1 - B2"/>
        <s v="Fix Formwork Columns - Z1 - B2"/>
        <s v="Pour Concrete Columns - Z1 - B2"/>
        <s v="Fix Formwork Stairs - Z1 - B2"/>
        <s v="Fix Rebar Stairs - Z1 - B2"/>
        <s v="Pour Concrete Stairs - Z1 - B2"/>
        <s v="Pour Concrete Slabs - Z1 - B1"/>
        <s v="Fix Formwork Slabs - Z1 - B1"/>
        <s v="Fix Rebar Slabs - Z1 - B1"/>
        <s v="Fix Rebar Retaining Walls - Z1 - B1"/>
        <s v="Fix Formwork Retaining Walls - Z1 - B1"/>
        <s v="Pour Concrete Retaining Walls - Z1 - B1"/>
        <s v="Fix Rebar Core Walls - Z1 - B1"/>
        <s v="Fix Formwork Core Walls - Z1 - B1"/>
        <s v="Pour Concrete Core Walls - Z1 - B1"/>
        <s v="Fix Rebar Columns - Z1 - B1"/>
        <s v="Fix Formwork Columns - Z1 - B1"/>
        <s v="Pour Concrete Columns - Z1 - B1"/>
        <s v="Fix Formwork Stairs - Z1 - B1"/>
        <s v="Fix Rebar Stairs - Z1 - B1"/>
        <s v="Pour Concrete Stairs - Z1 - B1"/>
        <s v="Fix Formwork Slabs - Z1 - GF"/>
        <s v="Fix Rebar Slabs - Z1 - GF"/>
        <s v="Pour Concrete Slabs - Z1 - GF"/>
        <s v="Fix Rebar Core Walls - Z1 - GF"/>
        <s v="Fix Formwork Core Walls - Z1 - GF"/>
        <s v="Fix Rebar Columns - Z1 - GF"/>
        <s v="Fix Formwork Columns - Z1 - GF"/>
        <s v="Pour Concrete Columns - Z1 - GF"/>
        <s v="Fix Formwork Ramp - Z1 - B2"/>
        <s v="Fix Rebar Ramp - Z1 - B2"/>
        <s v="Pour Concrete Ramp - Z1 - B2"/>
        <s v="Fix Formwork Ramp - Z1 - B1"/>
        <s v="Fix Rebar Ramp - Z1 - B1"/>
        <s v="Pour Concrete Ramp - Z1 - B1"/>
        <s v="Fix Rebar Core Walls Ramp - Z1 - B2"/>
        <s v="Fix Formwork Walls Ramp - Z1 - B2"/>
        <s v="Pour Concrete Core Walls Ramp - Z1 - B2"/>
        <s v="Fix Rebar Core Walls Ramp - Z1 - B1"/>
        <s v="Fix Formwork Walls Ramp - Z1 - B1"/>
        <s v="Pour Concrete Core Walls Ramp - Z1 - B1"/>
        <s v="Masonry Works - Z1 - B2"/>
        <s v="Fix MEP Provisions - Z1 - Raft"/>
        <s v="Fix G.I Box and conduits - Z1 - B2"/>
        <s v="Excavation Stage 2 - Z2&amp;3"/>
        <s v="Excavation Stage 1 - Z2&amp;3"/>
        <s v="Waterproof Membrane on Gunite Wall - Z2-B1"/>
        <s v="Gunite Wall - Z3"/>
        <s v="Place Guide Wall - Z2&amp;3"/>
        <s v="Install Capping Beam - Z2&amp;3"/>
        <s v="Waterproof Membrane on Gunite Wall - Z2-B2"/>
        <s v="Gunite Wall - Z2"/>
        <s v="PCC Blind Concrete - Z2 - Lift Pit"/>
        <s v="Waterproof Membrane - Z2 - Lift Pit"/>
        <s v="Protection Screed - Z2 - Lift Pit"/>
        <s v="Fix Rebar - Z2 - Lift Pit"/>
        <s v="Pour Concrete - Z2 - Lift Pit"/>
        <s v="PCC Blind Concrete - Z2 - Raft"/>
        <s v="Waterproof Membrane - Z2 - Raft"/>
        <s v="Protection Screed - Z2 - Raft"/>
        <s v="Fix Rebar - Z2 - Raft"/>
        <s v="Fix Formwork - Z2 - Raft"/>
        <s v="Pour Concrete - Z2 - Raft"/>
        <s v="Fix Rebar Columns - Z2 - B2"/>
        <s v="Fix Formwork Columns - Z2 - B2"/>
        <s v="Pour Concrete Columns - Z2 - B2"/>
        <s v="Fix Rebar Retaining Walls - Z2 - B2"/>
        <s v="Fix Formwork Retaining Walls - Z2 - B2"/>
        <s v="Pour Concrete Retaining Walls - Z2 - B2"/>
        <s v="Pour Concrete Core Walls - Z2 - B2"/>
        <s v="Fix Rebar Core Walls - Z2 - B2"/>
        <s v="Fix Formwork Core Walls - Z2 - B2"/>
        <s v="Fix Formwork Stairs - Z2 - B2"/>
        <s v="Fix Rebar Stairs - Z2 - B2"/>
        <s v="Pour Concrete Stairs - Z2 - B2"/>
        <s v="Fix Rebar Retaining Walls - Z2 - B1"/>
        <s v="Fix Formwork Retaining Walls - Z2 - B1"/>
        <s v="Pour Concrete Retaining Walls - Z2 - B1"/>
        <s v="Fix Formwork Core Walls - Z2 - B1"/>
        <s v="Fix Rebar Core Walls - Z2 - B1"/>
        <s v="Pour Concrete Core Walls - Z2 - B1"/>
        <s v="Fix Rebar Columns - Z2 - B1"/>
        <s v="Fix Formwork Columns - Z2 - B1"/>
        <s v="Pour Concrete Columns - Z2 - B1"/>
        <s v="Fix Formwork Slabs - Z2 - B1"/>
        <s v="Fix Rebar Slabs - Z2 - B1"/>
        <s v="Pour Concrete Slabs - Z2 - B1"/>
        <s v="Fix Formwork Slabs - Z2 - GF"/>
        <s v="Fix Rebar Slabs - Z2 - GF"/>
        <s v="Fix MEP Provisions - Z2 - Raft"/>
        <s v="Waterproof Membrane on Gunite Wall - Z3-B2"/>
        <s v="Waterproof Membrane on Gunite Wall - Z3-B1"/>
        <s v="PCC Blind Concrete - Z3 - Lift Pit"/>
        <s v="Protection Screed - Z3 - Lift Pit"/>
        <s v="Fix Rebar - Z3 - Lift Pit"/>
        <s v="Pour Concrete - Z3 - Lift Pit"/>
        <s v="PCC Blind Concrete - Z3 - Raft"/>
        <s v="Protection Screed - Z3 - Raft"/>
        <s v="Fix Rebar - Z3 - Raft"/>
        <s v="Fix Formwork - Z3 - Raft"/>
        <s v="Pour Concrete - Z3 - Raft"/>
        <s v="Fix Rebar Columns - Z3 - B2"/>
        <s v="Fix Formwork Columns - Z3 - B2"/>
        <s v="Pour Concrete Columns - Z3 - B2"/>
        <s v="Fix Rebar Retaining Walls - Z3 - B2"/>
        <s v="Fix Formwork Retaining Walls - Z3 - B2"/>
        <s v="Pour Concrete Retaining Walls - Z3 - B2"/>
        <s v="Pour Concrete Core Walls - Z3 - B2"/>
        <s v="Fix Rebar Core Walls - Z3 - B2"/>
        <s v="Fix Formwork Core Walls - Z3 - B2"/>
        <s v="Fix Formwork Stairs - Z3 - B2"/>
        <s v="Fix Rebar Stairs - Z3 - B2"/>
        <s v="Pour Concrete Stairs - Z3 - B2"/>
        <s v="Fix Rebar Retaining Walls - Z3 - B1"/>
        <s v="Fix Formwork Retaining Walls - Z3 - B1"/>
        <s v="Pour Concrete Retaining Walls - Z3 - B1"/>
        <s v="Fix Formwork Core Walls - Z3 - B1"/>
        <s v="Fix Rebar Core Walls - Z3 - B1"/>
        <s v="Pour Concrete Core Walls - Z3 - B1"/>
        <s v="Fix Rebar Columns - Z3 - B1"/>
        <s v="Fix Formwork Columns - Z3 - B1"/>
        <s v="Pour Concrete Columns - Z3 - B1"/>
        <s v="Fix Formwork Slabs - Z3 - B1"/>
        <s v="Fix Rebar Slabs - Z3 - B1"/>
        <s v="Pour Concrete Slabs - Z3 - B1"/>
        <s v="Fix Formwork Slabs - Z3 - GF"/>
        <s v="Fix MEP Provisions - Z3 - Raft"/>
        <s v="Masonry Works Wet Area - Z1 - F2" u="1"/>
        <s v="Fix Fire Fighting Pipes - Z1 - B2" u="1"/>
        <s v="Final Connections &amp; Termination Generator Room - Z1 - GF" u="1"/>
        <s v="Signages - F2" u="1"/>
        <s v="Fix Furniture &amp; Counter Works kitchen/Pantry - Z1 - F2" u="1"/>
        <s v="Osmotic Cement Waterproof - GF to SRVF (Elev. 1 &amp; 4)" u="1"/>
        <s v="Fix Windows &amp; Door Frame &amp; Leaf - F2" u="1"/>
        <s v="Traffic Deck Coating Drive Way - B2" u="1"/>
        <s v="Casting Service Manholes" u="1"/>
        <s v="Fix MEP Droppers Lift Lobby &amp; Passage - Z1 - F1" u="1"/>
        <s v="Install Working Platm for PL-1 &amp; 2 (B2 to SRVF)" u="1"/>
        <s v="Fix LPG Pipes - Z1 - F2" u="1"/>
        <s v="Masonry Works Dry Area - Z123 - SRVF" u="1"/>
        <s v="Install Road Signages Drive - Z2 - B1" u="1"/>
        <s v="Fix Furniture &amp; Counter Works kitchen/Pantry - Z2&amp;3 - F2" u="1"/>
        <s v="Osmotic Cement Waterproof - GF to SRVF (Elev. 2 &amp; 3)" u="1"/>
        <s v="Traffic Deck Coating Drive - Z2 - B1" u="1"/>
        <s v="External Drainage Pipes &amp; Connections" u="1"/>
        <s v="Fire Fighting System Testing &amp; Commissioning" u="1"/>
        <s v="Chilled Water Pump Testing" u="1"/>
        <s v="Passenger Lift Testing &amp; Commissioning" u="1"/>
        <s v="Fix Gas Detectors - Z123 - SRVF" u="1"/>
        <s v="Telephone &amp; Voice Evac. System Testing &amp; Commissioning" u="1"/>
      </sharedItems>
    </cacheField>
    <cacheField name="[Activities].[1817-BOQ Summary].[1817-BOQ Summary]" caption="1817-BOQ Summary" numFmtId="0" hierarchy="10" level="1">
      <sharedItems count="15">
        <s v="Div 01"/>
        <s v="Div 02"/>
        <s v="Div 03"/>
        <s v="Div 04"/>
        <s v="Div 10"/>
        <s v="Div 15"/>
        <s v="Div 05" u="1"/>
        <s v="Div 07" u="1"/>
        <s v="Div 08" u="1"/>
        <s v="Div 09" u="1"/>
        <s v="Div 11" u="1"/>
        <s v="Div 12" u="1"/>
        <s v="Div 06" u="1"/>
        <s v="Div 13" u="1"/>
        <s v="Div 14" u="1"/>
      </sharedItems>
    </cacheField>
    <cacheField name="[WeekDisCostP].[Week ID].[Week ID]" caption="Week ID" numFmtId="0" hierarchy="76" level="1">
      <sharedItems containsSemiMixedTypes="0" containsNonDate="0" containsString="0"/>
    </cacheField>
    <cacheField name="[Measures].[Sum of WeeklyPlannedHrs]" caption="Sum of WeeklyPlannedHrs" numFmtId="0" hierarchy="112" level="32767"/>
    <cacheField name="[Measures].[Sum of Earned Hrs]" caption="Sum of Earned Hrs" numFmtId="0" hierarchy="113" level="32767"/>
    <cacheField name="[Measures].[Sum of ()Budgeted Labor Units(h)]" caption="Sum of ()Budgeted Labor Units(h)" numFmtId="0" hierarchy="101" level="32767"/>
    <cacheField name="[WeekDates].[WeekID].[WeekID]" caption="WeekID" numFmtId="0" hierarchy="70"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2" memberValueDatatype="130" unbalanced="0" hidden="1">
      <fieldsUsage count="2">
        <fieldUsage x="-1"/>
        <fieldUsage x="1"/>
      </fieldsUsage>
    </cacheHierarchy>
    <cacheHierarchy uniqueName="[Activities].[Activity Name]" caption="Activity Name" attribute="1" defaultMemberUniqueName="[Activities].[Activity Name].[All]" allUniqueName="[Activities].[Activity Name].[All]" dimensionUniqueName="[Activities]" displayFolder="" count="2" memberValueDatatype="130" unbalanced="0" hidden="1">
      <fieldsUsage count="2">
        <fieldUsage x="-1"/>
        <fieldUsage x="2"/>
      </fieldsUsage>
    </cacheHierarchy>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3"/>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fieldsUsage count="2">
        <fieldUsage x="-1"/>
        <fieldUsage x="0"/>
      </fieldsUsage>
    </cacheHierarchy>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fieldsUsage count="2">
        <fieldUsage x="-1"/>
        <fieldUsage x="8"/>
      </fieldsUsage>
    </cacheHierarchy>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4"/>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oneField="1" hidden="1">
      <fieldsUsage count="1">
        <fieldUsage x="7"/>
      </fieldsUsage>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oneField="1" hidden="1">
      <fieldsUsage count="1">
        <fieldUsage x="5"/>
      </fieldsUsage>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oneField="1" hidden="1">
      <fieldsUsage count="1">
        <fieldUsage x="6"/>
      </fieldsUsage>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uthor" refreshedDate="43857.493870370374" createdVersion="5" refreshedVersion="5" minRefreshableVersion="3" recordCount="0" supportSubquery="1" supportAdvancedDrill="1">
  <cacheSource type="external" connectionId="15"/>
  <cacheFields count="9">
    <cacheField name="[Activities].[1817-Zone].[1817-Zone]" caption="1817-Zone" numFmtId="0" hierarchy="13" level="1">
      <sharedItems count="3">
        <s v="Z1"/>
        <s v="Z2"/>
        <s v="Z3"/>
      </sharedItems>
    </cacheField>
    <cacheField name="[Activities].[Activity ID].[Activity ID]" caption="Activity ID" numFmtId="0" level="1">
      <sharedItems count="164">
        <s v="PRL-MOB-1020"/>
        <s v="PRL-MOB-1050"/>
        <s v="PRL-MOB-1100"/>
        <s v="C-EW-10370"/>
        <s v="C-EW-10380"/>
        <s v="C-EW-10390"/>
        <s v="C-SHRNG-DCE-C-2330"/>
        <s v="C-SHRNG-DCE-C-2340"/>
        <s v="C-SHRNG-DCE-C-2350"/>
        <s v="PRL-MOB-SCW-1600"/>
        <s v="PRL-MOB-SCW-2310"/>
        <s v="PRL-MOB-SCW-2320"/>
        <s v="PRL-MOB-SCW-2330"/>
        <s v="C-EW-2420"/>
        <s v="Z1-C-CON-2400"/>
        <s v="Z1-C-CON-2440"/>
        <s v="Z1-C-CON-2450"/>
        <s v="Z1-C-CON-2460"/>
        <s v="Z1-C-CON-2480"/>
        <s v="Z1-C-CON-2500"/>
        <s v="Z1-C-CON-2510"/>
        <s v="Z1-C-CON-2520"/>
        <s v="Z1-C-CON-2530"/>
        <s v="Z1-C-CON-2550"/>
        <s v="Z1-C-CON-2560"/>
        <s v="Z1-C-CON-2570"/>
        <s v="Z1-C-CON-2580"/>
        <s v="Z1-C-CON-2600"/>
        <s v="Z1-C-CON-2610"/>
        <s v="Z1-C-CON-2620"/>
        <s v="Z1-C-CON-2630"/>
        <s v="Z1-C-CON-2640"/>
        <s v="Z1-C-CON-2650"/>
        <s v="Z1-C-CON-2660"/>
        <s v="Z1-C-CON-2670"/>
        <s v="Z1-C-CON-2680"/>
        <s v="Z1-C-CON-2690"/>
        <s v="Z1-C-CON-2700"/>
        <s v="Z1-C-CON-2710"/>
        <s v="Z1-C-CON-2720"/>
        <s v="Z1-C-CON-2730"/>
        <s v="Z1-C-CON-2740"/>
        <s v="Z1-C-CON-2750"/>
        <s v="Z1-C-CON-2760"/>
        <s v="Z1-C-CON-2770"/>
        <s v="Z1-C-CON-2780"/>
        <s v="Z1-C-CON-2790"/>
        <s v="Z1-C-CON-2800"/>
        <s v="Z1-C-CON-2810"/>
        <s v="Z1-C-CON-2820"/>
        <s v="Z1-C-CON-2830"/>
        <s v="Z1-C-CON-2840"/>
        <s v="Z1-C-CON-3000"/>
        <s v="Z1-C-CON-3010"/>
        <s v="Z1-C-CON-3020"/>
        <s v="Z1-C-CON-3030"/>
        <s v="Z1-C-CON-3040"/>
        <s v="Z1-C-CON-3060"/>
        <s v="Z1-C-CON-3070"/>
        <s v="Z1-C-CON-3080"/>
        <s v="Z1-C-CON-3120"/>
        <s v="Z1-C-CON-3140"/>
        <s v="Z1-C-CON-5840"/>
        <s v="Z1-C-CON-5850"/>
        <s v="Z1-C-CON-5860"/>
        <s v="Z1-C-CON-5870"/>
        <s v="Z1-C-CON-5880"/>
        <s v="Z1-C-CON-5890"/>
        <s v="Z1-C-CON-5900"/>
        <s v="Z1-C-CON-5910"/>
        <s v="Z1-C-CON-5920"/>
        <s v="Z1-C-CON-5930"/>
        <s v="Z1-C-CON-5940"/>
        <s v="Z1-C-CON-5950"/>
        <s v="Z1-C-FIN-5790"/>
        <s v="Z1-C-CON-2540"/>
        <s v="Z1-C-MEP-5810"/>
        <s v="PRL-RCR-6980"/>
        <s v="C-EW-10400"/>
        <s v="C-EW-10430"/>
        <s v="C-EW-10440"/>
        <s v="C-SHRNG-DCE-C-2360"/>
        <s v="C-SHRNG-DCE-C-2370"/>
        <s v="C-SHRNG-DCE-C-2380"/>
        <s v="C-EW-10410"/>
        <s v="Z2-C-CON-5840"/>
        <s v="Z2-C-CON-5850"/>
        <s v="Z2-C-CON-5860"/>
        <s v="Z2-C-CON-5870"/>
        <s v="Z2-C-CON-5890"/>
        <s v="Z2-C-CON-5900"/>
        <s v="Z2-C-CON-5910"/>
        <s v="Z2-C-CON-5920"/>
        <s v="Z2-C-CON-5930"/>
        <s v="Z2-C-CON-5950"/>
        <s v="Z2-C-CON-5960"/>
        <s v="Z2-C-CON-5970"/>
        <s v="Z2-C-CON-5980"/>
        <s v="Z2-C-CON-5990"/>
        <s v="Z2-C-CON-6000"/>
        <s v="Z2-C-CON-6010"/>
        <s v="Z2-C-CON-6020"/>
        <s v="Z2-C-CON-6030"/>
        <s v="Z2-C-CON-6040"/>
        <s v="Z2-C-CON-6050"/>
        <s v="Z2-C-CON-6060"/>
        <s v="Z2-C-CON-6070"/>
        <s v="Z2-C-CON-6080"/>
        <s v="Z2-C-CON-6090"/>
        <s v="Z2-C-CON-6100"/>
        <s v="Z2-C-CON-6110"/>
        <s v="Z2-C-CON-6120"/>
        <s v="Z2-C-CON-6130"/>
        <s v="Z2-C-CON-6140"/>
        <s v="Z2-C-CON-6150"/>
        <s v="Z2-C-CON-6160"/>
        <s v="Z2-C-CON-6170"/>
        <s v="Z2-C-CON-6210"/>
        <s v="Z2-C-CON-6220"/>
        <s v="Z2-C-CON-6230"/>
        <s v="Z2-C-CON-6240"/>
        <s v="Z2-C-CON-6340"/>
        <s v="Z2-C-CON-6350"/>
        <s v="Z2-C-CON-6370"/>
        <s v="Z2-C-CON-5940"/>
        <s v="Z3-C-CON-5840"/>
        <s v="Z3-C-CON-5850"/>
        <s v="Z3-C-CON-5860"/>
        <s v="Z3-C-CON-5870"/>
        <s v="Z3-C-CON-5890"/>
        <s v="Z3-C-CON-5900"/>
        <s v="Z3-C-CON-5910"/>
        <s v="Z3-C-CON-5920"/>
        <s v="Z3-C-CON-5930"/>
        <s v="Z3-C-CON-5950"/>
        <s v="Z3-C-CON-5960"/>
        <s v="Z3-C-CON-5970"/>
        <s v="Z3-C-CON-5980"/>
        <s v="Z3-C-CON-5990"/>
        <s v="Z3-C-CON-6000"/>
        <s v="Z3-C-CON-6010"/>
        <s v="Z3-C-CON-6020"/>
        <s v="Z3-C-CON-6030"/>
        <s v="Z3-C-CON-6040"/>
        <s v="Z3-C-CON-6050"/>
        <s v="Z3-C-CON-6060"/>
        <s v="Z3-C-CON-6070"/>
        <s v="Z3-C-CON-6080"/>
        <s v="Z3-C-CON-6090"/>
        <s v="Z3-C-CON-6100"/>
        <s v="Z3-C-CON-6110"/>
        <s v="Z3-C-CON-6120"/>
        <s v="Z3-C-CON-6130"/>
        <s v="Z3-C-CON-6140"/>
        <s v="Z3-C-CON-6150"/>
        <s v="Z3-C-CON-6160"/>
        <s v="Z3-C-CON-6170"/>
        <s v="Z3-C-CON-6210"/>
        <s v="Z3-C-CON-6220"/>
        <s v="Z3-C-CON-6230"/>
        <s v="Z3-C-CON-6240"/>
        <s v="Z3-C-CON-6340"/>
        <s v="Z3-C-CON-5940"/>
        <s v="A7100" u="1"/>
      </sharedItems>
    </cacheField>
    <cacheField name="[Activities].[Activity Name].[Activity Name]" caption="Activity Name" numFmtId="0" hierarchy="1" level="1">
      <sharedItems count="164">
        <s v="Site Office Establishment"/>
        <s v="Project Sign Boards and Hoarding"/>
        <s v="Yards &amp; Stores Establishment"/>
        <s v="Excavation Stage 1 - Z1"/>
        <s v="Strut Pipe Bracing - Z1"/>
        <s v="Excavation Stage 2 - Z1"/>
        <s v="Place Guide Wall - Z1"/>
        <s v="Install Shoring System - Z1"/>
        <s v="Install Capping Beam - Z1"/>
        <s v="Soil Investigation &amp; Report Submit"/>
        <s v="Dewatering System Installation"/>
        <s v="Demolition of Existing Structure"/>
        <s v="Clearing Existing Utilities"/>
        <s v="Gunite Wall - Z1"/>
        <s v="PCC Blind Concrete - Z1 - Lift Pit"/>
        <s v="Waterproof Membrane - Z1 - Lift Pit"/>
        <s v="Protection Screed - Z1 - Lift Pit"/>
        <s v="Fix Rebar - Z1 - Lift Pit"/>
        <s v="Pour Concrete - Z1 - Lift Pit"/>
        <s v="PCC Blind Concrete - Z1 - Raft"/>
        <s v="Waterproof Membrane - Z1 - Raft"/>
        <s v="Protection Screed - Z1 - Raft"/>
        <s v="Fix Rebar - Z1 - Raft"/>
        <s v="Fix Formwork - Z1 - Raft"/>
        <s v="Pour Concrete - Z1 - Raft"/>
        <s v="Fix Rebar Core Walls - Z1 - B2"/>
        <s v="Fix Formwork Core Walls - Z1 - B2"/>
        <s v="Fix Rebar Retaining Walls - Z1 - B2"/>
        <s v="Fix Formwork Retaining Walls - Z1 - B2"/>
        <s v="Pour Concrete Retaining Walls - Z1 - B2"/>
        <s v="Pour Concrete Core Walls - Z1 - B2"/>
        <s v="Fix Rebar Columns - Z1 - B2"/>
        <s v="Fix Formwork Columns - Z1 - B2"/>
        <s v="Pour Concrete Columns - Z1 - B2"/>
        <s v="Fix Formwork Stairs - Z1 - B2"/>
        <s v="Fix Rebar Stairs - Z1 - B2"/>
        <s v="Pour Concrete Stairs - Z1 - B2"/>
        <s v="Pour Concrete Slabs - Z1 - B1"/>
        <s v="Fix Formwork Slabs - Z1 - B1"/>
        <s v="Fix Rebar Slabs - Z1 - B1"/>
        <s v="Fix Rebar Retaining Walls - Z1 - B1"/>
        <s v="Fix Formwork Retaining Walls - Z1 - B1"/>
        <s v="Pour Concrete Retaining Walls - Z1 - B1"/>
        <s v="Fix Rebar Core Walls - Z1 - B1"/>
        <s v="Fix Formwork Core Walls - Z1 - B1"/>
        <s v="Pour Concrete Core Walls - Z1 - B1"/>
        <s v="Fix Rebar Columns - Z1 - B1"/>
        <s v="Fix Formwork Columns - Z1 - B1"/>
        <s v="Pour Concrete Columns - Z1 - B1"/>
        <s v="Fix Formwork Stairs - Z1 - B1"/>
        <s v="Fix Rebar Stairs - Z1 - B1"/>
        <s v="Pour Concrete Stairs - Z1 - B1"/>
        <s v="Fix Formwork Slabs - Z1 - GF"/>
        <s v="Fix Rebar Slabs - Z1 - GF"/>
        <s v="Pour Concrete Slabs - Z1 - GF"/>
        <s v="Fix Rebar Core Walls - Z1 - GF"/>
        <s v="Fix Formwork Core Walls - Z1 - GF"/>
        <s v="Fix Rebar Columns - Z1 - GF"/>
        <s v="Fix Formwork Columns - Z1 - GF"/>
        <s v="Pour Concrete Columns - Z1 - GF"/>
        <s v="Fix MEP Containment &amp; Provisions - Z1 - B1"/>
        <s v="Fix MEP Containment &amp; Provisions - Z1 - GF"/>
        <s v="Fix Formwork Ramp - Z1 - B2"/>
        <s v="Fix Rebar Ramp - Z1 - B2"/>
        <s v="Pour Concrete Ramp - Z1 - B2"/>
        <s v="Fix Formwork Ramp - Z1 - B1"/>
        <s v="Fix Rebar Ramp - Z1 - B1"/>
        <s v="Pour Concrete Ramp - Z1 - B1"/>
        <s v="Fix Rebar Core Walls Ramp - Z1 - B2"/>
        <s v="Fix Formwork Walls Ramp - Z1 - B2"/>
        <s v="Pour Concrete Core Walls Ramp - Z1 - B2"/>
        <s v="Fix Rebar Core Walls Ramp - Z1 - B1"/>
        <s v="Fix Formwork Walls Ramp - Z1 - B1"/>
        <s v="Pour Concrete Core Walls Ramp - Z1 - B1"/>
        <s v="Masonry Works - Z1 - B2"/>
        <s v="Fix MEP Provisions - Z1 - Raft"/>
        <s v="Fix G.I Box and conduits - Z1 - B2"/>
        <s v="Recurring Preliminaries through out the project"/>
        <s v="Excavation Stage 2 - Z2&amp;3"/>
        <s v="Strut Pipe Bracing - Z2&amp;3"/>
        <s v="Excavation Stage 1 - Z2&amp;3"/>
        <s v="Place Guide Wall - Z2&amp;3"/>
        <s v="Install Shoring System - Z2&amp;3"/>
        <s v="Install Capping Beam - Z2&amp;3"/>
        <s v="Gunite Wall - Z2"/>
        <s v="PCC Blind Concrete - Z2 - Lift Pit"/>
        <s v="Waterproof Membrane - Z2 - Lift Pit"/>
        <s v="Protection Screed - Z2 - Lift Pit"/>
        <s v="Fix Rebar - Z2 - Lift Pit"/>
        <s v="Pour Concrete - Z2 - Lift Pit"/>
        <s v="PCC Blind Concrete - Z2 - Raft"/>
        <s v="Waterproof Membrane - Z2 - Raft"/>
        <s v="Protection Screed - Z2 - Raft"/>
        <s v="Fix Rebar - Z2 - Raft"/>
        <s v="Fix Formwork - Z2 - Raft"/>
        <s v="Pour Concrete - Z2 - Raft"/>
        <s v="Fix Rebar Columns - Z2 - B2"/>
        <s v="Fix Formwork Columns - Z2 - B2"/>
        <s v="Pour Concrete Columns - Z2 - B2"/>
        <s v="Fix Rebar Retaining Walls - Z2 - B2"/>
        <s v="Fix Formwork Retaining Walls - Z2 - B2"/>
        <s v="Pour Concrete Retaining Walls - Z2 - B2"/>
        <s v="Pour Concrete Core Walls - Z2 - B2"/>
        <s v="Fix Rebar Core Walls - Z2 - B2"/>
        <s v="Fix Formwork Core Walls - Z2 - B2"/>
        <s v="Fix Formwork Stairs - Z2 - B2"/>
        <s v="Fix Rebar Stairs - Z2 - B2"/>
        <s v="Pour Concrete Stairs - Z2 - B2"/>
        <s v="Fix Rebar Retaining Walls - Z2 - B1"/>
        <s v="Fix Formwork Retaining Walls - Z2 - B1"/>
        <s v="Pour Concrete Retaining Walls - Z2 - B1"/>
        <s v="Fix Formwork Core Walls - Z2 - B1"/>
        <s v="Fix Rebar Core Walls - Z2 - B1"/>
        <s v="Pour Concrete Core Walls - Z2 - B1"/>
        <s v="Fix Rebar Columns - Z2 - B1"/>
        <s v="Fix Formwork Columns - Z2 - B1"/>
        <s v="Pour Concrete Columns - Z2 - B1"/>
        <s v="Fix Formwork Slabs - Z2 - B1"/>
        <s v="Fix Rebar Slabs - Z2 - B1"/>
        <s v="Pour Concrete Slabs - Z2 - B1"/>
        <s v="Fix MEP Containment &amp; Provisions - Z2 - B1"/>
        <s v="Fix Formwork Slabs - Z2 - GF"/>
        <s v="Fix Rebar Slabs - Z2 - GF"/>
        <s v="Fix MEP Containment &amp; Provisions - Z2 - GF"/>
        <s v="Fix MEP Provisions - Z2 - Raft"/>
        <s v="PCC Blind Concrete - Z3 - Lift Pit"/>
        <s v="Waterproof Membrane - Z3 - Lift Pit"/>
        <s v="Protection Screed - Z3 - Lift Pit"/>
        <s v="Fix Rebar - Z3 - Lift Pit"/>
        <s v="Pour Concrete - Z3 - Lift Pit"/>
        <s v="PCC Blind Concrete - Z3 - Raft"/>
        <s v="Waterproof Membrane - Z3 - Raft"/>
        <s v="Protection Screed - Z3 - Raft"/>
        <s v="Fix Rebar - Z3 - Raft"/>
        <s v="Fix Formwork - Z3 - Raft"/>
        <s v="Pour Concrete - Z3 - Raft"/>
        <s v="Fix Rebar Columns - Z3 - B2"/>
        <s v="Fix Formwork Columns - Z3 - B2"/>
        <s v="Pour Concrete Columns - Z3 - B2"/>
        <s v="Fix Rebar Retaining Walls - Z3 - B2"/>
        <s v="Fix Formwork Retaining Walls - Z3 - B2"/>
        <s v="Pour Concrete Retaining Walls - Z3 - B2"/>
        <s v="Pour Concrete Core Walls - Z3 - B2"/>
        <s v="Fix Rebar Core Walls - Z3 - B2"/>
        <s v="Fix Formwork Core Walls - Z3 - B2"/>
        <s v="Fix Formwork Stairs - Z3 - B2"/>
        <s v="Fix Rebar Stairs - Z3 - B2"/>
        <s v="Pour Concrete Stairs - Z3 - B2"/>
        <s v="Fix Rebar Retaining Walls - Z3 - B1"/>
        <s v="Fix Formwork Retaining Walls - Z3 - B1"/>
        <s v="Pour Concrete Retaining Walls - Z3 - B1"/>
        <s v="Fix Formwork Core Walls - Z3 - B1"/>
        <s v="Fix Rebar Core Walls - Z3 - B1"/>
        <s v="Pour Concrete Core Walls - Z3 - B1"/>
        <s v="Fix Rebar Columns - Z3 - B1"/>
        <s v="Fix Formwork Columns - Z3 - B1"/>
        <s v="Pour Concrete Columns - Z3 - B1"/>
        <s v="Fix Formwork Slabs - Z3 - B1"/>
        <s v="Fix Rebar Slabs - Z3 - B1"/>
        <s v="Pour Concrete Slabs - Z3 - B1"/>
        <s v="Fix MEP Containment &amp; Provisions - Z3 - B1"/>
        <s v="Fix Formwork Slabs - Z3 - GF"/>
        <s v="Fix MEP Provisions - Z3 - Raft"/>
        <s v="Fix Windows &amp; Door Frame &amp; Leaf - F2" u="1"/>
      </sharedItems>
    </cacheField>
    <cacheField name="[Measures].[Sum of EarnedCost]" caption="Sum of EarnedCost" numFmtId="0" hierarchy="105" level="32767"/>
    <cacheField name="[Measures].[Sum of ()Budgeted Total Cost(AED)]" caption="Sum of ()Budgeted Total Cost(AED)" numFmtId="0" hierarchy="100" level="32767"/>
    <cacheField name="[Activities].[1817-BOQ Summary].[1817-BOQ Summary]" caption="1817-BOQ Summary" numFmtId="0" hierarchy="10" level="1">
      <sharedItems count="6">
        <s v="Div 01"/>
        <s v="Div 02"/>
        <s v="Div 03"/>
        <s v="Div 04"/>
        <s v="Div 10"/>
        <s v="Div 15"/>
      </sharedItems>
    </cacheField>
    <cacheField name="[WeekDisCostP].[Week ID].[Week ID]" caption="Week ID" numFmtId="0" hierarchy="76" level="1">
      <sharedItems containsSemiMixedTypes="0" containsNonDate="0" containsString="0"/>
    </cacheField>
    <cacheField name="[Measures].[Sum of WeeklyPlannedCost 2]" caption="Sum of WeeklyPlannedCost 2" numFmtId="0" hierarchy="102" level="32767"/>
    <cacheField name="[WeekDates].[WeekID].[WeekID]" caption="WeekID" numFmtId="0" hierarchy="70"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2" memberValueDatatype="130" unbalanced="0" hidden="1">
      <fieldsUsage count="2">
        <fieldUsage x="-1"/>
        <fieldUsage x="1"/>
      </fieldsUsage>
    </cacheHierarchy>
    <cacheHierarchy uniqueName="[Activities].[Activity Name]" caption="Activity Name" attribute="1" defaultMemberUniqueName="[Activities].[Activity Name].[All]" allUniqueName="[Activities].[Activity Name].[All]" dimensionUniqueName="[Activities]" displayFolder="" count="2" memberValueDatatype="130" unbalanced="0" hidden="1">
      <fieldsUsage count="2">
        <fieldUsage x="-1"/>
        <fieldUsage x="2"/>
      </fieldsUsage>
    </cacheHierarchy>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5"/>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fieldsUsage count="2">
        <fieldUsage x="-1"/>
        <fieldUsage x="0"/>
      </fieldsUsage>
    </cacheHierarchy>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fieldsUsage count="2">
        <fieldUsage x="-1"/>
        <fieldUsage x="8"/>
      </fieldsUsage>
    </cacheHierarchy>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6"/>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oneField="1" hidden="1">
      <fieldsUsage count="1">
        <fieldUsage x="7"/>
      </fieldsUsage>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oneField="1" hidden="1">
      <fieldsUsage count="1">
        <fieldUsage x="3"/>
      </fieldsUsage>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uthor" refreshedDate="43857.493874189815" createdVersion="5" refreshedVersion="5" minRefreshableVersion="3" recordCount="0" supportSubquery="1" supportAdvancedDrill="1">
  <cacheSource type="external" connectionId="15"/>
  <cacheFields count="8">
    <cacheField name="[Activities].[1817-Trade].[1817-Trade]" caption="1817-Trade" numFmtId="0" hierarchy="12" level="1">
      <sharedItems count="22">
        <s v="Anti-Fungal &amp; Carbonation"/>
        <s v="Ceramic"/>
        <s v="Concrete"/>
        <s v="Conveying System"/>
        <s v="Doors"/>
        <s v="Electrical"/>
        <s v="Epoxy &amp; Traffic Coating"/>
        <s v="False Ceiling"/>
        <s v="Fire Fighting"/>
        <s v="Glazing"/>
        <s v="HVAC"/>
        <s v="LPG System"/>
        <s v="Masonry"/>
        <s v="Natural Stone"/>
        <s v="Others Finishes"/>
        <s v="Paint"/>
        <s v="Plaster"/>
        <s v="Plumbing"/>
        <s v="Porcelain"/>
        <s v="Prelims"/>
        <s v="Site Works"/>
        <s v="Terrazo Tiles"/>
      </sharedItems>
    </cacheField>
    <cacheField name="[Measures].[Sum of ()Budgeted Total Cost(AED)]" caption="Sum of ()Budgeted Total Cost(AED)" numFmtId="0" hierarchy="100" level="32767"/>
    <cacheField name="[Measures].[Sum of WeeklyPlannedCost 2]" caption="Sum of WeeklyPlannedCost 2" numFmtId="0" hierarchy="102" level="32767"/>
    <cacheField name="[Activities].[1817-BOQ Summary].[1817-BOQ Summary]" caption="1817-BOQ Summary" numFmtId="0" hierarchy="10" level="1">
      <sharedItems containsSemiMixedTypes="0" containsNonDate="0" containsString="0"/>
    </cacheField>
    <cacheField name="[WeekDates].[Month Name].[Month Name]" caption="Month Name" numFmtId="0" hierarchy="73" level="1">
      <sharedItems containsSemiMixedTypes="0" containsNonDate="0" containsString="0"/>
    </cacheField>
    <cacheField name="[Measures].[Sum of EarnedCost]" caption="Sum of EarnedCost" numFmtId="0" hierarchy="105" level="32767"/>
    <cacheField name="[WeekDisCostP].[Week ID].[Week ID]" caption="Week ID" numFmtId="0" hierarchy="76" level="1">
      <sharedItems containsSemiMixedTypes="0" containsNonDate="0" containsString="0"/>
    </cacheField>
    <cacheField name="[WeekDates].[WeekID].[WeekID]" caption="WeekID" numFmtId="0" hierarchy="70"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3"/>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2" memberValueDatatype="130" unbalanced="0" hidden="1">
      <fieldsUsage count="2">
        <fieldUsage x="-1"/>
        <fieldUsage x="0"/>
      </fieldsUsage>
    </cacheHierarchy>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fieldsUsage count="2">
        <fieldUsage x="-1"/>
        <fieldUsage x="7"/>
      </fieldsUsage>
    </cacheHierarchy>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2" memberValueDatatype="130" unbalanced="0" hidden="1">
      <fieldsUsage count="2">
        <fieldUsage x="-1"/>
        <fieldUsage x="4"/>
      </fieldsUsage>
    </cacheHierarchy>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6"/>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oneField="1" hidden="1">
      <fieldsUsage count="1">
        <fieldUsage x="2"/>
      </fieldsUsage>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oneField="1" hidden="1">
      <fieldsUsage count="1">
        <fieldUsage x="5"/>
      </fieldsUsage>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uthor" refreshedDate="43857.493887847224" createdVersion="5" refreshedVersion="5" minRefreshableVersion="3" recordCount="0" supportSubquery="1" supportAdvancedDrill="1">
  <cacheSource type="external" connectionId="15"/>
  <cacheFields count="4">
    <cacheField name="[MonthyIndvEarnedHrs].[ResourceID].[ResourceID]" caption="ResourceID" numFmtId="0" hierarchy="43" level="1">
      <sharedItems containsNonDate="0" containsString="0" containsBlank="1" count="1">
        <m/>
      </sharedItems>
    </cacheField>
    <cacheField name="[MonthyIndvEarnedHrs].[Progress ID].[Progress ID]" caption="Progress ID" numFmtId="0" hierarchy="41" level="1">
      <sharedItems containsNonDate="0" containsString="0" containsBlank="1" count="1">
        <m/>
      </sharedItems>
    </cacheField>
    <cacheField name="[Measures].[Sum of Monthly Indv Trade Hrs 2]" caption="Sum of Monthly Indv Trade Hrs 2" numFmtId="0" hierarchy="117" level="32767"/>
    <cacheField name="[MonthDates].[MonthID].[MonthID]" caption="MonthID" numFmtId="0" hierarchy="23"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3"/>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2" memberValueDatatype="20" unbalanced="0" hidden="1">
      <fieldsUsage count="2">
        <fieldUsage x="-1"/>
        <fieldUsage x="1"/>
      </fieldsUsage>
    </cacheHierarchy>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2" memberValueDatatype="130" unbalanced="0" hidden="1">
      <fieldsUsage count="2">
        <fieldUsage x="-1"/>
        <fieldUsage x="0"/>
      </fieldsUsage>
    </cacheHierarchy>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oneField="1" hidden="1">
      <fieldsUsage count="1">
        <fieldUsage x="2"/>
      </fieldsUsage>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uthor" refreshedDate="43857.493888773148" createdVersion="5" refreshedVersion="5" minRefreshableVersion="3" recordCount="0" supportSubquery="1" supportAdvancedDrill="1">
  <cacheSource type="external" connectionId="15"/>
  <cacheFields count="1">
    <cacheField name="[MonthDates].[MonthID].[MonthID]" caption="MonthID" numFmtId="0" hierarchy="23" level="1">
      <sharedItems containsString="0" containsBlank="1" containsNumber="1" containsInteger="1" minValue="1" maxValue="26" count="27">
        <n v="1"/>
        <n v="2"/>
        <n v="3"/>
        <n v="4"/>
        <n v="5"/>
        <n v="6"/>
        <n v="7"/>
        <n v="8"/>
        <n v="9"/>
        <n v="10"/>
        <n v="11"/>
        <n v="12"/>
        <n v="13"/>
        <n v="14"/>
        <n v="15"/>
        <n v="16"/>
        <n v="17"/>
        <n v="18"/>
        <n v="19"/>
        <n v="20"/>
        <n v="21"/>
        <n v="22"/>
        <n v="23"/>
        <n v="24"/>
        <n v="25"/>
        <n v="26"/>
        <m/>
      </sharedItems>
      <extLst>
        <ext xmlns:x15="http://schemas.microsoft.com/office/spreadsheetml/2010/11/main" uri="{4F2E5C28-24EA-4eb8-9CBF-B6C8F9C3D259}">
          <x15:cachedUniqueNames>
            <x15:cachedUniqueName index="0" name="[MonthDates].[MonthID].&amp;[1]"/>
            <x15:cachedUniqueName index="1" name="[MonthDates].[MonthID].&amp;[2]"/>
            <x15:cachedUniqueName index="2" name="[MonthDates].[MonthID].&amp;[3]"/>
            <x15:cachedUniqueName index="3" name="[MonthDates].[MonthID].&amp;[4]"/>
            <x15:cachedUniqueName index="4" name="[MonthDates].[MonthID].&amp;[5]"/>
            <x15:cachedUniqueName index="5" name="[MonthDates].[MonthID].&amp;[6]"/>
            <x15:cachedUniqueName index="6" name="[MonthDates].[MonthID].&amp;[7]"/>
            <x15:cachedUniqueName index="7" name="[MonthDates].[MonthID].&amp;[8]"/>
            <x15:cachedUniqueName index="8" name="[MonthDates].[MonthID].&amp;[9]"/>
            <x15:cachedUniqueName index="9" name="[MonthDates].[MonthID].&amp;[10]"/>
            <x15:cachedUniqueName index="10" name="[MonthDates].[MonthID].&amp;[11]"/>
            <x15:cachedUniqueName index="11" name="[MonthDates].[MonthID].&amp;[12]"/>
            <x15:cachedUniqueName index="12" name="[MonthDates].[MonthID].&amp;[13]"/>
            <x15:cachedUniqueName index="13" name="[MonthDates].[MonthID].&amp;[14]"/>
            <x15:cachedUniqueName index="14" name="[MonthDates].[MonthID].&amp;[15]"/>
            <x15:cachedUniqueName index="15" name="[MonthDates].[MonthID].&amp;[16]"/>
            <x15:cachedUniqueName index="16" name="[MonthDates].[MonthID].&amp;[17]"/>
            <x15:cachedUniqueName index="17" name="[MonthDates].[MonthID].&amp;[18]"/>
            <x15:cachedUniqueName index="18" name="[MonthDates].[MonthID].&amp;[19]"/>
            <x15:cachedUniqueName index="19" name="[MonthDates].[MonthID].&amp;[20]"/>
            <x15:cachedUniqueName index="20" name="[MonthDates].[MonthID].&amp;[21]"/>
            <x15:cachedUniqueName index="21" name="[MonthDates].[MonthID].&amp;[22]"/>
            <x15:cachedUniqueName index="22" name="[MonthDates].[MonthID].&amp;[23]"/>
            <x15:cachedUniqueName index="23" name="[MonthDates].[MonthID].&amp;[24]"/>
            <x15:cachedUniqueName index="24" name="[MonthDates].[MonthID].&amp;[25]"/>
            <x15:cachedUniqueName index="25" name="[MonthDates].[MonthID].&amp;[26]"/>
          </x15:cachedUniqueNames>
        </ext>
      </extLst>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0"/>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uthor" refreshedDate="43857.493890740741" createdVersion="5" refreshedVersion="5" minRefreshableVersion="3" recordCount="0" supportSubquery="1" supportAdvancedDrill="1">
  <cacheSource type="external" connectionId="15"/>
  <cacheFields count="8">
    <cacheField name="[Measures].[Sum of ()Budgeted Total Cost(AED)]" caption="Sum of ()Budgeted Total Cost(AED)" numFmtId="0" hierarchy="100" level="32767"/>
    <cacheField name="[Activities].[1817-BOQ Summary].[1817-BOQ Summary]" caption="1817-BOQ Summary" numFmtId="0" hierarchy="10" level="1">
      <sharedItems count="15">
        <s v="Div 01"/>
        <s v="Div 02"/>
        <s v="Div 03"/>
        <s v="Div 04"/>
        <s v="Div 05"/>
        <s v="Div 06"/>
        <s v="Div 07"/>
        <s v="Div 08"/>
        <s v="Div 09"/>
        <s v="Div 10"/>
        <s v="Div 11"/>
        <s v="Div 12"/>
        <s v="Div 13"/>
        <s v="Div 14"/>
        <s v="Div 15"/>
      </sharedItems>
    </cacheField>
    <cacheField name="[ActivityCodes].[1817-BOQ Summary].[1817-BOQ Summary]" caption="1817-BOQ Summary" numFmtId="0" hierarchy="16" level="1">
      <sharedItems containsSemiMixedTypes="0" containsNonDate="0" containsString="0"/>
    </cacheField>
    <cacheField name="[WeekDates].[Month Name].[Month Name]" caption="Month Name" numFmtId="0" hierarchy="73" level="1">
      <sharedItems containsSemiMixedTypes="0" containsNonDate="0" containsString="0"/>
    </cacheField>
    <cacheField name="[WeekDisCostP].[Week ID].[Week ID]" caption="Week ID" numFmtId="0" hierarchy="76" level="1">
      <sharedItems containsSemiMixedTypes="0" containsNonDate="0" containsString="0"/>
    </cacheField>
    <cacheField name="[Measures].[Sum of MonthlyPlannedCost]" caption="Sum of MonthlyPlannedCost" numFmtId="0" hierarchy="104" level="32767"/>
    <cacheField name="[Measures].[Sum of EarnedCost]" caption="Sum of EarnedCost" numFmtId="0" hierarchy="105" level="32767"/>
    <cacheField name="[MonthDates].[MonthID].[MonthID]" caption="MonthID" numFmtId="0" hierarchy="23"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1"/>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2" memberValueDatatype="130" unbalanced="0" hidden="1">
      <fieldsUsage count="2">
        <fieldUsage x="-1"/>
        <fieldUsage x="2"/>
      </fieldsUsage>
    </cacheHierarchy>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7"/>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2" memberValueDatatype="130" unbalanced="0" hidden="1">
      <fieldsUsage count="2">
        <fieldUsage x="-1"/>
        <fieldUsage x="3"/>
      </fieldsUsage>
    </cacheHierarchy>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4"/>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oneField="1" hidden="1">
      <fieldsUsage count="1">
        <fieldUsage x="5"/>
      </fieldsUsage>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oneField="1" hidden="1">
      <fieldsUsage count="1">
        <fieldUsage x="6"/>
      </fieldsUsage>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uthor" refreshedDate="43857.49389189815" createdVersion="5" refreshedVersion="5" minRefreshableVersion="3" recordCount="0" supportSubquery="1" supportAdvancedDrill="1">
  <cacheSource type="external" connectionId="15"/>
  <cacheFields count="8">
    <cacheField name="[Activities].[1817-Trade].[1817-Trade]" caption="1817-Trade" numFmtId="0" hierarchy="12" level="1">
      <sharedItems count="22">
        <s v="Anti-Fungal &amp; Carbonation"/>
        <s v="Ceramic"/>
        <s v="Concrete"/>
        <s v="Conveying System"/>
        <s v="Doors"/>
        <s v="Electrical"/>
        <s v="Epoxy &amp; Traffic Coating"/>
        <s v="False Ceiling"/>
        <s v="Fire Fighting"/>
        <s v="Glazing"/>
        <s v="HVAC"/>
        <s v="LPG System"/>
        <s v="Masonry"/>
        <s v="Natural Stone"/>
        <s v="Others Finishes"/>
        <s v="Paint"/>
        <s v="Plaster"/>
        <s v="Plumbing"/>
        <s v="Porcelain"/>
        <s v="Prelims"/>
        <s v="Site Works"/>
        <s v="Terrazo Tiles"/>
      </sharedItems>
    </cacheField>
    <cacheField name="[Measures].[Sum of ()Budgeted Total Cost(AED)]" caption="Sum of ()Budgeted Total Cost(AED)" numFmtId="0" hierarchy="100" level="32767"/>
    <cacheField name="[Activities].[1817-BOQ Summary].[1817-BOQ Summary]" caption="1817-BOQ Summary" numFmtId="0" hierarchy="10" level="1">
      <sharedItems containsSemiMixedTypes="0" containsNonDate="0" containsString="0"/>
    </cacheField>
    <cacheField name="[WeekDates].[Month Name].[Month Name]" caption="Month Name" numFmtId="0" hierarchy="73" level="1">
      <sharedItems containsSemiMixedTypes="0" containsNonDate="0" containsString="0"/>
    </cacheField>
    <cacheField name="[WeekDisCostP].[Week ID].[Week ID]" caption="Week ID" numFmtId="0" hierarchy="76" level="1">
      <sharedItems containsSemiMixedTypes="0" containsNonDate="0" containsString="0"/>
    </cacheField>
    <cacheField name="[Measures].[Sum of MonthlyPlannedCost]" caption="Sum of MonthlyPlannedCost" numFmtId="0" hierarchy="104" level="32767"/>
    <cacheField name="[Measures].[Sum of EarnedCost]" caption="Sum of EarnedCost" numFmtId="0" hierarchy="105" level="32767"/>
    <cacheField name="[MonthDates].[MonthID].[MonthID]" caption="MonthID" numFmtId="0" hierarchy="23"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2"/>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2" memberValueDatatype="130" unbalanced="0" hidden="1">
      <fieldsUsage count="2">
        <fieldUsage x="-1"/>
        <fieldUsage x="0"/>
      </fieldsUsage>
    </cacheHierarchy>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7"/>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2" memberValueDatatype="130" unbalanced="0" hidden="1">
      <fieldsUsage count="2">
        <fieldUsage x="-1"/>
        <fieldUsage x="3"/>
      </fieldsUsage>
    </cacheHierarchy>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4"/>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oneField="1" hidden="1">
      <fieldsUsage count="1">
        <fieldUsage x="5"/>
      </fieldsUsage>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oneField="1" hidden="1">
      <fieldsUsage count="1">
        <fieldUsage x="6"/>
      </fieldsUsage>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Author" refreshedDate="43857.493893055558" createdVersion="5" refreshedVersion="5" minRefreshableVersion="3" recordCount="0" supportSubquery="1" supportAdvancedDrill="1">
  <cacheSource type="external" connectionId="15"/>
  <cacheFields count="3">
    <cacheField name="[Activities].[1817-BOQ Summary].[1817-BOQ Summary]" caption="1817-BOQ Summary" numFmtId="0" hierarchy="10" level="1">
      <sharedItems count="15">
        <s v="Div 01"/>
        <s v="Div 02"/>
        <s v="Div 03"/>
        <s v="Div 04"/>
        <s v="Div 05"/>
        <s v="Div 06"/>
        <s v="Div 07"/>
        <s v="Div 08"/>
        <s v="Div 09"/>
        <s v="Div 10"/>
        <s v="Div 11"/>
        <s v="Div 12"/>
        <s v="Div 13"/>
        <s v="Div 14"/>
        <s v="Div 15"/>
      </sharedItems>
    </cacheField>
    <cacheField name="[MonthDates].[MonthID].[MonthID]" caption="MonthID" numFmtId="0" hierarchy="23" level="1">
      <sharedItems containsSemiMixedTypes="0" containsString="0" containsNumber="1" containsInteger="1" minValue="1" maxValue="26" count="26">
        <n v="1"/>
        <n v="2"/>
        <n v="3"/>
        <n v="4"/>
        <n v="5"/>
        <n v="6"/>
        <n v="7"/>
        <n v="8"/>
        <n v="9"/>
        <n v="10"/>
        <n v="11"/>
        <n v="12"/>
        <n v="13"/>
        <n v="14"/>
        <n v="15"/>
        <n v="16"/>
        <n v="17"/>
        <n v="18"/>
        <n v="19"/>
        <n v="20"/>
        <n v="21"/>
        <n v="22"/>
        <n v="23"/>
        <n v="24"/>
        <n v="25"/>
        <n v="26"/>
      </sharedItems>
      <extLst>
        <ext xmlns:x15="http://schemas.microsoft.com/office/spreadsheetml/2010/11/main" uri="{4F2E5C28-24EA-4eb8-9CBF-B6C8F9C3D259}">
          <x15:cachedUniqueNames>
            <x15:cachedUniqueName index="0" name="[MonthDates].[MonthID].&amp;[1]"/>
            <x15:cachedUniqueName index="1" name="[MonthDates].[MonthID].&amp;[2]"/>
            <x15:cachedUniqueName index="2" name="[MonthDates].[MonthID].&amp;[3]"/>
            <x15:cachedUniqueName index="3" name="[MonthDates].[MonthID].&amp;[4]"/>
            <x15:cachedUniqueName index="4" name="[MonthDates].[MonthID].&amp;[5]"/>
            <x15:cachedUniqueName index="5" name="[MonthDates].[MonthID].&amp;[6]"/>
            <x15:cachedUniqueName index="6" name="[MonthDates].[MonthID].&amp;[7]"/>
            <x15:cachedUniqueName index="7" name="[MonthDates].[MonthID].&amp;[8]"/>
            <x15:cachedUniqueName index="8" name="[MonthDates].[MonthID].&amp;[9]"/>
            <x15:cachedUniqueName index="9" name="[MonthDates].[MonthID].&amp;[10]"/>
            <x15:cachedUniqueName index="10" name="[MonthDates].[MonthID].&amp;[11]"/>
            <x15:cachedUniqueName index="11" name="[MonthDates].[MonthID].&amp;[12]"/>
            <x15:cachedUniqueName index="12" name="[MonthDates].[MonthID].&amp;[13]"/>
            <x15:cachedUniqueName index="13" name="[MonthDates].[MonthID].&amp;[14]"/>
            <x15:cachedUniqueName index="14" name="[MonthDates].[MonthID].&amp;[15]"/>
            <x15:cachedUniqueName index="15" name="[MonthDates].[MonthID].&amp;[16]"/>
            <x15:cachedUniqueName index="16" name="[MonthDates].[MonthID].&amp;[17]"/>
            <x15:cachedUniqueName index="17" name="[MonthDates].[MonthID].&amp;[18]"/>
            <x15:cachedUniqueName index="18" name="[MonthDates].[MonthID].&amp;[19]"/>
            <x15:cachedUniqueName index="19" name="[MonthDates].[MonthID].&amp;[20]"/>
            <x15:cachedUniqueName index="20" name="[MonthDates].[MonthID].&amp;[21]"/>
            <x15:cachedUniqueName index="21" name="[MonthDates].[MonthID].&amp;[22]"/>
            <x15:cachedUniqueName index="22" name="[MonthDates].[MonthID].&amp;[23]"/>
            <x15:cachedUniqueName index="23" name="[MonthDates].[MonthID].&amp;[24]"/>
            <x15:cachedUniqueName index="24" name="[MonthDates].[MonthID].&amp;[25]"/>
            <x15:cachedUniqueName index="25" name="[MonthDates].[MonthID].&amp;[26]"/>
          </x15:cachedUniqueNames>
        </ext>
      </extLst>
    </cacheField>
    <cacheField name="[Measures].[Sum of EarnedCost]" caption="Sum of EarnedCost" numFmtId="0" hierarchy="105" level="32767"/>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0"/>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1"/>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oneField="1" hidden="1">
      <fieldsUsage count="1">
        <fieldUsage x="2"/>
      </fieldsUsage>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Author" refreshedDate="43857.493893981482" createdVersion="5" refreshedVersion="5" minRefreshableVersion="3" recordCount="0" supportSubquery="1" supportAdvancedDrill="1">
  <cacheSource type="external" connectionId="15"/>
  <cacheFields count="1">
    <cacheField name="[MonthDates].[MonthID].[MonthID]" caption="MonthID" numFmtId="0" hierarchy="23" level="1">
      <sharedItems containsString="0" containsBlank="1" containsNumber="1" containsInteger="1" minValue="1" maxValue="26" count="27">
        <n v="1"/>
        <n v="2"/>
        <n v="3"/>
        <n v="4"/>
        <n v="5"/>
        <n v="6"/>
        <n v="7"/>
        <n v="8"/>
        <n v="9"/>
        <n v="10"/>
        <n v="11"/>
        <n v="12"/>
        <n v="13"/>
        <n v="14"/>
        <n v="15"/>
        <n v="16"/>
        <n v="17"/>
        <n v="18"/>
        <n v="19"/>
        <n v="20"/>
        <n v="21"/>
        <n v="22"/>
        <n v="23"/>
        <n v="24"/>
        <n v="25"/>
        <n v="26"/>
        <m/>
      </sharedItems>
      <extLst>
        <ext xmlns:x15="http://schemas.microsoft.com/office/spreadsheetml/2010/11/main" uri="{4F2E5C28-24EA-4eb8-9CBF-B6C8F9C3D259}">
          <x15:cachedUniqueNames>
            <x15:cachedUniqueName index="0" name="[MonthDates].[MonthID].&amp;[1]"/>
            <x15:cachedUniqueName index="1" name="[MonthDates].[MonthID].&amp;[2]"/>
            <x15:cachedUniqueName index="2" name="[MonthDates].[MonthID].&amp;[3]"/>
            <x15:cachedUniqueName index="3" name="[MonthDates].[MonthID].&amp;[4]"/>
            <x15:cachedUniqueName index="4" name="[MonthDates].[MonthID].&amp;[5]"/>
            <x15:cachedUniqueName index="5" name="[MonthDates].[MonthID].&amp;[6]"/>
            <x15:cachedUniqueName index="6" name="[MonthDates].[MonthID].&amp;[7]"/>
            <x15:cachedUniqueName index="7" name="[MonthDates].[MonthID].&amp;[8]"/>
            <x15:cachedUniqueName index="8" name="[MonthDates].[MonthID].&amp;[9]"/>
            <x15:cachedUniqueName index="9" name="[MonthDates].[MonthID].&amp;[10]"/>
            <x15:cachedUniqueName index="10" name="[MonthDates].[MonthID].&amp;[11]"/>
            <x15:cachedUniqueName index="11" name="[MonthDates].[MonthID].&amp;[12]"/>
            <x15:cachedUniqueName index="12" name="[MonthDates].[MonthID].&amp;[13]"/>
            <x15:cachedUniqueName index="13" name="[MonthDates].[MonthID].&amp;[14]"/>
            <x15:cachedUniqueName index="14" name="[MonthDates].[MonthID].&amp;[15]"/>
            <x15:cachedUniqueName index="15" name="[MonthDates].[MonthID].&amp;[16]"/>
            <x15:cachedUniqueName index="16" name="[MonthDates].[MonthID].&amp;[17]"/>
            <x15:cachedUniqueName index="17" name="[MonthDates].[MonthID].&amp;[18]"/>
            <x15:cachedUniqueName index="18" name="[MonthDates].[MonthID].&amp;[19]"/>
            <x15:cachedUniqueName index="19" name="[MonthDates].[MonthID].&amp;[20]"/>
            <x15:cachedUniqueName index="20" name="[MonthDates].[MonthID].&amp;[21]"/>
            <x15:cachedUniqueName index="21" name="[MonthDates].[MonthID].&amp;[22]"/>
            <x15:cachedUniqueName index="22" name="[MonthDates].[MonthID].&amp;[23]"/>
            <x15:cachedUniqueName index="23" name="[MonthDates].[MonthID].&amp;[24]"/>
            <x15:cachedUniqueName index="24" name="[MonthDates].[MonthID].&amp;[25]"/>
            <x15:cachedUniqueName index="25" name="[MonthDates].[MonthID].&amp;[26]"/>
          </x15:cachedUniqueNames>
        </ext>
      </extLst>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0"/>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Author" refreshedDate="43857.493897800923" createdVersion="5" refreshedVersion="5" minRefreshableVersion="3" recordCount="0" supportSubquery="1" supportAdvancedDrill="1">
  <cacheSource type="external" connectionId="15"/>
  <cacheFields count="8">
    <cacheField name="[Activities].[1817-Zone].[1817-Zone]" caption="1817-Zone" numFmtId="0" hierarchy="13" level="1">
      <sharedItems count="3">
        <s v="Z1"/>
        <s v="Z2"/>
        <s v="Z3"/>
      </sharedItems>
    </cacheField>
    <cacheField name="[Activities].[Activity ID].[Activity ID]" caption="Activity ID" numFmtId="0" level="1">
      <sharedItems count="1277">
        <s v="PRL-MOB-1020"/>
        <s v="PRL-MOB-1050"/>
        <s v="PRL-MOB-1100"/>
        <s v="C-EW-10370"/>
        <s v="C-EW-10380"/>
        <s v="C-EW-10390"/>
        <s v="C-SHRNG-DCE-C-2330"/>
        <s v="C-SHRNG-DCE-C-2340"/>
        <s v="C-SHRNG-DCE-C-2350"/>
        <s v="PRL-MOB-SCW-1600"/>
        <s v="PRL-MOB-SCW-2310"/>
        <s v="PRL-MOB-SCW-2320"/>
        <s v="PRL-MOB-SCW-2330"/>
        <s v="C-EW-2420"/>
        <s v="Z1-11460"/>
        <s v="Z1-11470"/>
        <s v="Z1-11480"/>
        <s v="Z1-11490"/>
        <s v="Z1-C-CON-2400"/>
        <s v="Z1-C-CON-2440"/>
        <s v="Z1-C-CON-2450"/>
        <s v="Z1-C-CON-2460"/>
        <s v="Z1-C-CON-2480"/>
        <s v="Z1-C-CON-2500"/>
        <s v="Z1-C-CON-2510"/>
        <s v="Z1-C-CON-2520"/>
        <s v="Z1-C-CON-2530"/>
        <s v="Z1-C-CON-2550"/>
        <s v="Z1-C-CON-2560"/>
        <s v="Z1-C-CON-2570"/>
        <s v="Z1-C-CON-2580"/>
        <s v="Z1-C-CON-2600"/>
        <s v="Z1-C-CON-2610"/>
        <s v="Z1-C-CON-2620"/>
        <s v="Z1-C-CON-2630"/>
        <s v="Z1-C-CON-2640"/>
        <s v="Z1-C-CON-2650"/>
        <s v="Z1-C-CON-2660"/>
        <s v="Z1-C-CON-2670"/>
        <s v="Z1-C-CON-2680"/>
        <s v="Z1-C-CON-2690"/>
        <s v="Z1-C-CON-2700"/>
        <s v="Z1-C-CON-2710"/>
        <s v="Z1-C-CON-2720"/>
        <s v="Z1-C-CON-2730"/>
        <s v="Z1-C-CON-2740"/>
        <s v="Z1-C-CON-2750"/>
        <s v="Z1-C-CON-2760"/>
        <s v="Z1-C-CON-2770"/>
        <s v="Z1-C-CON-2780"/>
        <s v="Z1-C-CON-2790"/>
        <s v="Z1-C-CON-2800"/>
        <s v="Z1-C-CON-2810"/>
        <s v="Z1-C-CON-2820"/>
        <s v="Z1-C-CON-2830"/>
        <s v="Z1-C-CON-2840"/>
        <s v="Z1-C-CON-3000"/>
        <s v="Z1-C-CON-3010"/>
        <s v="Z1-C-CON-3020"/>
        <s v="Z1-C-CON-3030"/>
        <s v="Z1-C-CON-3040"/>
        <s v="Z1-C-CON-3050"/>
        <s v="Z1-C-CON-3060"/>
        <s v="Z1-C-CON-3070"/>
        <s v="Z1-C-CON-3080"/>
        <s v="Z1-C-CON-3090"/>
        <s v="Z1-C-CON-3100"/>
        <s v="Z1-C-CON-3110"/>
        <s v="Z1-C-CON-3120"/>
        <s v="Z1-C-CON-3140"/>
        <s v="Z1-C-CON-3150"/>
        <s v="Z1-C-CON-3160"/>
        <s v="Z1-C-CON-3170"/>
        <s v="Z1-C-CON-3180"/>
        <s v="Z1-C-CON-3190"/>
        <s v="Z1-C-CON-3200"/>
        <s v="Z1-C-CON-3210"/>
        <s v="Z1-C-CON-3220"/>
        <s v="Z1-C-CON-3230"/>
        <s v="Z1-C-CON-3240"/>
        <s v="Z1-C-CON-3250"/>
        <s v="Z1-C-CON-3260"/>
        <s v="Z1-C-CON-3270"/>
        <s v="Z1-C-CON-3280"/>
        <s v="Z1-C-CON-3290"/>
        <s v="Z1-C-CON-3300"/>
        <s v="Z1-C-CON-3310"/>
        <s v="Z1-C-CON-3320"/>
        <s v="Z1-C-CON-3330"/>
        <s v="Z1-C-CON-3340"/>
        <s v="Z1-C-CON-3350"/>
        <s v="Z1-C-CON-3360"/>
        <s v="Z1-C-CON-3370"/>
        <s v="Z1-C-CON-3380"/>
        <s v="Z1-C-CON-3390"/>
        <s v="Z1-C-CON-3400"/>
        <s v="Z1-C-CON-3410"/>
        <s v="Z1-C-CON-3420"/>
        <s v="Z1-C-CON-3430"/>
        <s v="Z1-C-CON-3440"/>
        <s v="Z1-C-CON-3450"/>
        <s v="Z1-C-CON-3460"/>
        <s v="Z1-C-CON-3470"/>
        <s v="Z1-C-CON-3480"/>
        <s v="Z1-C-CON-3490"/>
        <s v="Z1-C-CON-3500"/>
        <s v="Z1-C-CON-3510"/>
        <s v="Z1-C-CON-3520"/>
        <s v="Z1-C-CON-3530"/>
        <s v="Z1-C-CON-5620"/>
        <s v="Z1-C-CON-5630"/>
        <s v="Z1-C-CON-5640"/>
        <s v="Z1-C-CON-5650"/>
        <s v="Z1-C-CON-5660"/>
        <s v="Z1-C-CON-5670"/>
        <s v="Z1-C-CON-5680"/>
        <s v="Z1-C-CON-5690"/>
        <s v="Z1-C-CON-5700"/>
        <s v="Z1-C-CON-5710"/>
        <s v="Z1-C-CON-5720"/>
        <s v="Z1-C-CON-5730"/>
        <s v="Z1-C-CON-5740"/>
        <s v="Z1-C-CON-5750"/>
        <s v="Z1-C-CON-5760"/>
        <s v="Z1-C-CON-5770"/>
        <s v="Z1-C-CON-5780"/>
        <s v="Z1-C-CON-5790"/>
        <s v="Z1-C-CON-5810"/>
        <s v="Z1-C-CON-5820"/>
        <s v="Z1-C-CON-5830"/>
        <s v="Z1-C-CON-5840"/>
        <s v="Z1-C-CON-5850"/>
        <s v="Z1-C-CON-5860"/>
        <s v="Z1-C-CON-5870"/>
        <s v="Z1-C-CON-5880"/>
        <s v="Z1-C-CON-5890"/>
        <s v="Z1-C-CON-5900"/>
        <s v="Z1-C-CON-5910"/>
        <s v="Z1-C-CON-5920"/>
        <s v="Z1-C-CON-5930"/>
        <s v="Z1-C-CON-5940"/>
        <s v="Z1-C-CON-5950"/>
        <s v="Z1-C-FIN-6140"/>
        <s v="Z1-C-FIN-7390"/>
        <s v="Z1-C-FIN-10120"/>
        <s v="Z1-C-FIN-10460"/>
        <s v="Z1-C-FIN-10760"/>
        <s v="Z1-C-FIN-10940"/>
        <s v="Z1-C-FIN-5790"/>
        <s v="Z1-C-FIN-7040"/>
        <s v="Z1-C-FIN-8330"/>
        <s v="Z1-C-FIN-9490"/>
        <s v="C-FIN-ENVLP-9550"/>
        <s v="C-FIN-ENVLP-9640"/>
        <s v="Z1-C-FIN-6150"/>
        <s v="Z1-C-FIN-7400"/>
        <s v="Z1-C-FIN-SCASE-8810"/>
        <s v="Z1-C-FIN-10710"/>
        <s v="Z1-C-FIN-11180"/>
        <s v="C-FIN-ENVLP-9540"/>
        <s v="Z123-C-FIN-18510"/>
        <s v="Z123-C-FIN-18520"/>
        <s v="Z123-C-FIN-18530"/>
        <s v="Z123-C-FIN-18550"/>
        <s v="Z123-C-FIN-18560"/>
        <s v="Z1-C-FIN-10490"/>
        <s v="Z1-C-FIN-10500"/>
        <s v="Z1-C-FIN-10590"/>
        <s v="Z1-C-FIN-10600"/>
        <s v="Z1-C-FIN-10670"/>
        <s v="Z1-C-FIN-10680"/>
        <s v="Z1-C-FIN-11000"/>
        <s v="Z1-C-FIN-11010"/>
        <s v="Z1-C-FIN-11080"/>
        <s v="Z1-C-FIN-11090"/>
        <s v="Z1-C-FIN-11150"/>
        <s v="Z1-C-FIN-11160"/>
        <s v="Z1-C-FIN-8870"/>
        <s v="A7100"/>
        <s v="A7110"/>
        <s v="A7180"/>
        <s v="A7190"/>
        <s v="C-FIN-ENVLP-9530"/>
        <s v="Z1-C-FIN-10370"/>
        <s v="Z1-C-FIN-10470"/>
        <s v="Z1-C-FIN-10900"/>
        <s v="Z1-C-FIN-10960"/>
        <s v="Z1-C-FIN-18600"/>
        <s v="Z1-C-FIN-18640"/>
        <s v="Z1-C-FIN-18690"/>
        <s v="Z1-C-FIN-18730"/>
        <s v="Z1-C-FIN-6220"/>
        <s v="Z1-C-FIN-6230"/>
        <s v="Z1-C-FIN-6240"/>
        <s v="Z1-C-FIN-7470"/>
        <s v="Z1-C-FIN-7490"/>
        <s v="Z1-C-FIN-8720"/>
        <s v="Z1-C-FIN-8730"/>
        <s v="Z1-C-FIN-8740"/>
        <s v="Z1-C-FIN-8820"/>
        <s v="Z1-C-FIN-8860"/>
        <s v="Z1-C-FIN-9560"/>
        <s v="Z1-C-FIN-9630"/>
        <s v="Z1-C-FIN-9790"/>
        <s v="A9740"/>
        <s v="A9790"/>
        <s v="A9810"/>
        <s v="A9840"/>
        <s v="C-FIN-ENVLP-9490"/>
        <s v="C-FIN-ENVLP-9510"/>
        <s v="C-FIN-ENVLP-9610"/>
        <s v="C-FIN-ENVLP-9730"/>
        <s v="Z1-C-FIN-10050"/>
        <s v="Z1-C-FIN-10130"/>
        <s v="Z1-C-FIN-10180"/>
        <s v="Z1-C-FIN-10190"/>
        <s v="Z1-C-FIN-10200"/>
        <s v="Z1-C-FIN-10230"/>
        <s v="Z1-C-FIN-10240"/>
        <s v="Z1-C-FIN-10250"/>
        <s v="Z1-C-FIN-10260"/>
        <s v="Z1-C-FIN-10280"/>
        <s v="Z1-C-FIN-10300"/>
        <s v="Z1-C-FIN-10310"/>
        <s v="Z1-C-FIN-10480"/>
        <s v="Z1-C-FIN-10510"/>
        <s v="Z1-C-FIN-10520"/>
        <s v="Z1-C-FIN-10540"/>
        <s v="Z1-C-FIN-10560"/>
        <s v="Z1-C-FIN-10570"/>
        <s v="Z1-C-FIN-10610"/>
        <s v="Z1-C-FIN-10620"/>
        <s v="Z1-C-FIN-10640"/>
        <s v="Z1-C-FIN-10650"/>
        <s v="Z1-C-FIN-10660"/>
        <s v="Z1-C-FIN-10690"/>
        <s v="Z1-C-FIN-10700"/>
        <s v="Z1-C-FIN-10750"/>
        <s v="Z1-C-FIN-10770"/>
        <s v="Z1-C-FIN-10790"/>
        <s v="Z1-C-FIN-10800"/>
        <s v="Z1-C-FIN-10810"/>
        <s v="Z1-C-FIN-10820"/>
        <s v="Z1-C-FIN-10830"/>
        <s v="Z1-C-FIN-10840"/>
        <s v="Z1-C-FIN-10850"/>
        <s v="Z1-C-FIN-10860"/>
        <s v="Z1-C-FIN-10870"/>
        <s v="Z1-C-FIN-10880"/>
        <s v="Z1-C-FIN-10950"/>
        <s v="Z1-C-FIN-10970"/>
        <s v="Z1-C-FIN-10980"/>
        <s v="Z1-C-FIN-10990"/>
        <s v="Z1-C-FIN-11020"/>
        <s v="Z1-C-FIN-11030"/>
        <s v="Z1-C-FIN-11050"/>
        <s v="Z1-C-FIN-11060"/>
        <s v="Z1-C-FIN-11070"/>
        <s v="Z1-C-FIN-11100"/>
        <s v="Z1-C-FIN-11110"/>
        <s v="Z1-C-FIN-11130"/>
        <s v="Z1-C-FIN-11140"/>
        <s v="Z1-C-FIN-11170"/>
        <s v="Z1-C-FIN-18570"/>
        <s v="Z1-C-FIN-18580"/>
        <s v="Z1-C-FIN-18590"/>
        <s v="Z1-C-FIN-18610"/>
        <s v="Z1-C-FIN-18620"/>
        <s v="Z1-C-FIN-18630"/>
        <s v="Z1-C-FIN-18650"/>
        <s v="Z1-C-FIN-18670"/>
        <s v="Z1-C-FIN-18680"/>
        <s v="Z1-C-FIN-18700"/>
        <s v="Z1-C-FIN-18710"/>
        <s v="Z1-C-FIN-21360"/>
        <s v="Z1-C-FIN-21370"/>
        <s v="Z1-C-FIN-5800"/>
        <s v="Z1-C-FIN-6050"/>
        <s v="Z1-C-FIN-6060"/>
        <s v="Z1-C-FIN-6070"/>
        <s v="Z1-C-FIN-6080"/>
        <s v="Z1-C-FIN-6090"/>
        <s v="Z1-C-FIN-6100"/>
        <s v="Z1-C-FIN-6160"/>
        <s v="Z1-C-FIN-6170"/>
        <s v="Z1-C-FIN-6180"/>
        <s v="Z1-C-FIN-6270"/>
        <s v="Z1-C-FIN-6280"/>
        <s v="Z1-C-FIN-6290"/>
        <s v="Z1-C-FIN-6310"/>
        <s v="Z1-C-FIN-6330"/>
        <s v="Z1-C-FIN-7050"/>
        <s v="Z1-C-FIN-7300"/>
        <s v="Z1-C-FIN-7310"/>
        <s v="Z1-C-FIN-7320"/>
        <s v="Z1-C-FIN-7410"/>
        <s v="Z1-C-FIN-7420"/>
        <s v="Z1-C-FIN-7430"/>
        <s v="Z1-C-FIN-7480"/>
        <s v="Z1-C-FIN-7540"/>
        <s v="Z1-C-FIN-7560"/>
        <s v="Z1-C-FIN-8340"/>
        <s v="Z1-C-FIN-8630"/>
        <s v="Z1-C-FIN-8640"/>
        <s v="Z1-C-FIN-8650"/>
        <s v="Z1-C-FIN-8660"/>
        <s v="Z1-C-FIN-8670"/>
        <s v="Z1-C-FIN-8680"/>
        <s v="Z1-C-FIN-8690"/>
        <s v="Z1-C-FIN-8700"/>
        <s v="Z1-C-FIN-8710"/>
        <s v="Z1-C-FIN-8770"/>
        <s v="Z1-C-FIN-8780"/>
        <s v="Z1-C-FIN-8790"/>
        <s v="Z1-C-FIN-8800"/>
        <s v="Z1-C-FIN-8810"/>
        <s v="Z1-C-FIN-8830"/>
        <s v="Z1-C-FIN-8840"/>
        <s v="Z1-C-FIN-8850"/>
        <s v="Z1-C-FIN-8890"/>
        <s v="Z1-C-FIN-8920"/>
        <s v="Z1-C-FIN-9380"/>
        <s v="Z1-C-FIN-9500"/>
        <s v="Z1-C-FIN-9580"/>
        <s v="Z1-C-FIN-9590"/>
        <s v="Z1-C-FIN-9600"/>
        <s v="Z1-C-FIN-9660"/>
        <s v="Z1-C-FIN-9670"/>
        <s v="Z1-C-FIN-9770"/>
        <s v="Z1-C-FIN-9780"/>
        <s v="Z1-C-FIN-9880"/>
        <s v="Z1-C-FIN-9960"/>
        <s v="Z1-C-FIN-SCASE-8790"/>
        <s v="Z1-C-FIN-SCASE-8800"/>
        <s v="Z1-C-GRBCH-9380"/>
        <s v="Z1-C-GRBCH-9390"/>
        <s v="Z1-C-GRBCH-9400"/>
        <s v="Z1-C-GRBCH-9410"/>
        <s v="Z1-C-GRBCH-9460"/>
        <s v="Z1-C-GRBCH-9470"/>
        <s v="A9670"/>
        <s v="Z123-C-FIN-18500"/>
        <s v="Z1-C-CON-2540"/>
        <s v="Z1-C-FIN-6250"/>
        <s v="Z1-C-FIN-6260"/>
        <s v="Z1-C-FIN-8750"/>
        <s v="Z1-C-FIN-8760"/>
        <s v="Z1-C-FIN-9310"/>
        <s v="Z1-C-FIN-9320"/>
        <s v="Z1-C-FIN-9340"/>
        <s v="Z1-C-MEP-5820"/>
        <s v="Z1-C-MEP-7070"/>
        <s v="Z1-C-MEP-8360"/>
        <s v="Z1-C-MEP-8590"/>
        <s v="Z1-C-MEP-8630"/>
        <s v="Z1-C-MEP-8640"/>
        <s v="Z1-C-MEP-8660"/>
        <s v="Z1-C-MEP-8920"/>
        <s v="Z1-C-MEP-8930"/>
        <s v="Z1-C-MEP-8940"/>
        <s v="Z1-C-MEP-8960"/>
        <s v="Z1-C-MEP-9220"/>
        <s v="Z1-C-MEP-9230"/>
        <s v="Z1-C-MEP-9240"/>
        <s v="Z1-C-MEP-9280"/>
        <s v="Z1-C-MEP-9540"/>
        <s v="Z1-C-MEP-9550"/>
        <s v="Z1-C-MEP-9560"/>
        <s v="Z1-C-RSRS-11020"/>
        <s v="Z1-C-RSRS-11030"/>
        <s v="Z1-C-MEP-5830"/>
        <s v="Z1-C-MEP-5860"/>
        <s v="Z1-C-MEP-6020"/>
        <s v="Z1-C-MEP-6030"/>
        <s v="Z1-C-MEP-7080"/>
        <s v="Z1-C-MEP-7110"/>
        <s v="Z1-C-MEP-7270"/>
        <s v="Z1-C-MEP-7280"/>
        <s v="Z1-C-MEP-8370"/>
        <s v="Z1-C-MEP-8400"/>
        <s v="Z1-C-MEP-8560"/>
        <s v="Z1-C-MEP-8570"/>
        <s v="Z1-C-MEP-8670"/>
        <s v="Z1-C-MEP-8700"/>
        <s v="Z1-C-MEP-8860"/>
        <s v="Z1-C-MEP-8870"/>
        <s v="Z1-C-MEP-8970"/>
        <s v="Z1-C-MEP-9000"/>
        <s v="Z1-C-MEP-9160"/>
        <s v="Z1-C-MEP-9170"/>
        <s v="Z1-C-MEP-9290"/>
        <s v="Z1-C-MEP-9320"/>
        <s v="Z1-C-MEP-9480"/>
        <s v="Z1-C-MEP-9490"/>
        <s v="Z1-C-FIN-10000"/>
        <s v="Z1-C-FIN-10320"/>
        <s v="Z1-C-FIN-10550"/>
        <s v="Z1-C-FIN-10630"/>
        <s v="Z1-C-FIN-10890"/>
        <s v="Z1-C-FIN-11040"/>
        <s v="Z1-C-FIN-11120"/>
        <s v="Z1-C-FIN-8900"/>
        <s v="Z1-C-MEP-5840"/>
        <s v="Z1-C-MEP-5850"/>
        <s v="Z1-C-MEP-5870"/>
        <s v="Z1-C-MEP-6040"/>
        <s v="Z1-C-MEP-7090"/>
        <s v="Z1-C-MEP-7100"/>
        <s v="Z1-C-MEP-7120"/>
        <s v="Z1-C-MEP-7290"/>
        <s v="Z1-C-MEP-8380"/>
        <s v="Z1-C-MEP-8390"/>
        <s v="Z1-C-MEP-8410"/>
        <s v="Z1-C-MEP-8580"/>
        <s v="Z1-C-MEP-8680"/>
        <s v="Z1-C-MEP-8690"/>
        <s v="Z1-C-MEP-8710"/>
        <s v="Z1-C-MEP-8880"/>
        <s v="Z1-C-MEP-8980"/>
        <s v="Z1-C-MEP-8990"/>
        <s v="Z1-C-MEP-9010"/>
        <s v="Z1-C-MEP-9180"/>
        <s v="Z1-C-MEP-9300"/>
        <s v="Z1-C-MEP-9310"/>
        <s v="Z1-C-MEP-9330"/>
        <s v="Z1-C-MEP-9500"/>
        <s v="Z1-C-RSRS-11050"/>
        <s v="Z1-C-LIFT-9110"/>
        <s v="Z1-C-LIFT-9120"/>
        <s v="Z1-C-LIFT-9190"/>
        <s v="Z1-C-LIFT-9230"/>
        <s v="Z1-C-LIFT-9240"/>
        <s v="Z1-C-LIFT-9250"/>
        <s v="Z1-C-LIFT-9260"/>
        <s v="Z1-C-LIFT-9270"/>
        <s v="Z1-C-LIFT-9280"/>
        <s v="Z1-C-MEP-9250"/>
        <s v="Z1-C-MEP-9260"/>
        <s v="Z1-C-MEP-9570"/>
        <s v="Z1-C-MEP-9580"/>
        <s v="Z1-C-RSRS-11070"/>
        <s v="ADCE-MALL-EL-2280"/>
        <s v="Z1-C-FIN-8880"/>
        <s v="Z1-C-FIN-9300"/>
        <s v="Z1-C-FIN-9330"/>
        <s v="Z1-C-FIN-9350"/>
        <s v="Z1-C-FIN-SCASE-8910"/>
        <s v="Z1-C-MEP-5810"/>
        <s v="Z1-C-MEP-5880"/>
        <s v="Z1-C-MEP-5890"/>
        <s v="Z1-C-MEP-5900"/>
        <s v="Z1-C-MEP-5910"/>
        <s v="Z1-C-MEP-5920"/>
        <s v="Z1-C-MEP-5930"/>
        <s v="Z1-C-MEP-5940"/>
        <s v="Z1-C-MEP-5950"/>
        <s v="Z1-C-MEP-5960"/>
        <s v="Z1-C-MEP-5970"/>
        <s v="Z1-C-MEP-5980"/>
        <s v="Z1-C-MEP-5990"/>
        <s v="Z1-C-MEP-6000"/>
        <s v="Z1-C-MEP-6010"/>
        <s v="Z1-C-MEP-7060"/>
        <s v="Z1-C-MEP-7130"/>
        <s v="Z1-C-MEP-7140"/>
        <s v="Z1-C-MEP-7150"/>
        <s v="Z1-C-MEP-7160"/>
        <s v="Z1-C-MEP-7170"/>
        <s v="Z1-C-MEP-7180"/>
        <s v="Z1-C-MEP-7190"/>
        <s v="Z1-C-MEP-7200"/>
        <s v="Z1-C-MEP-7210"/>
        <s v="Z1-C-MEP-7220"/>
        <s v="Z1-C-MEP-7230"/>
        <s v="Z1-C-MEP-7240"/>
        <s v="Z1-C-MEP-7250"/>
        <s v="Z1-C-MEP-7260"/>
        <s v="Z1-C-MEP-8350"/>
        <s v="Z1-C-MEP-8420"/>
        <s v="Z1-C-MEP-8430"/>
        <s v="Z1-C-MEP-8440"/>
        <s v="Z1-C-MEP-8450"/>
        <s v="Z1-C-MEP-8460"/>
        <s v="Z1-C-MEP-8470"/>
        <s v="Z1-C-MEP-8480"/>
        <s v="Z1-C-MEP-8490"/>
        <s v="Z1-C-MEP-8500"/>
        <s v="Z1-C-MEP-8510"/>
        <s v="Z1-C-MEP-8520"/>
        <s v="Z1-C-MEP-8530"/>
        <s v="Z1-C-MEP-8540"/>
        <s v="Z1-C-MEP-8550"/>
        <s v="Z1-C-MEP-8650"/>
        <s v="Z1-C-MEP-8720"/>
        <s v="Z1-C-MEP-8730"/>
        <s v="Z1-C-MEP-8740"/>
        <s v="Z1-C-MEP-8750"/>
        <s v="Z1-C-MEP-8760"/>
        <s v="Z1-C-MEP-8770"/>
        <s v="Z1-C-MEP-8780"/>
        <s v="Z1-C-MEP-8790"/>
        <s v="Z1-C-MEP-8800"/>
        <s v="Z1-C-MEP-8810"/>
        <s v="Z1-C-MEP-8820"/>
        <s v="Z1-C-MEP-8830"/>
        <s v="Z1-C-MEP-8840"/>
        <s v="Z1-C-MEP-8850"/>
        <s v="Z1-C-MEP-8950"/>
        <s v="Z1-C-MEP-9020"/>
        <s v="Z1-C-MEP-9030"/>
        <s v="Z1-C-MEP-9040"/>
        <s v="Z1-C-MEP-9050"/>
        <s v="Z1-C-MEP-9060"/>
        <s v="Z1-C-MEP-9070"/>
        <s v="Z1-C-MEP-9080"/>
        <s v="Z1-C-MEP-9090"/>
        <s v="Z1-C-MEP-9100"/>
        <s v="Z1-C-MEP-9110"/>
        <s v="Z1-C-MEP-9120"/>
        <s v="Z1-C-MEP-9130"/>
        <s v="Z1-C-MEP-9140"/>
        <s v="Z1-C-MEP-9150"/>
        <s v="Z1-C-MEP-9270"/>
        <s v="Z1-C-MEP-9340"/>
        <s v="Z1-C-MEP-9350"/>
        <s v="Z1-C-MEP-9360"/>
        <s v="Z1-C-MEP-9370"/>
        <s v="Z1-C-MEP-9380"/>
        <s v="Z1-C-MEP-9390"/>
        <s v="Z1-C-MEP-9400"/>
        <s v="Z1-C-MEP-9410"/>
        <s v="Z1-C-MEP-9420"/>
        <s v="Z1-C-MEP-9430"/>
        <s v="Z1-C-MEP-9440"/>
        <s v="Z1-C-MEP-9450"/>
        <s v="Z1-C-MEP-9460"/>
        <s v="Z1-C-MEP-9470"/>
        <s v="Z1-C-RSRS-11110"/>
        <s v="PRL-RCR-6980"/>
        <s v="A9860"/>
        <s v="C-EW-10400"/>
        <s v="C-EW-10430"/>
        <s v="C-EW-10440"/>
        <s v="C-SHRNG-DCE-C-2360"/>
        <s v="C-SHRNG-DCE-C-2370"/>
        <s v="C-SHRNG-DCE-C-2380"/>
        <s v="C-EW-10410"/>
        <s v="Z2-11520"/>
        <s v="Z2-11530"/>
        <s v="Z2-11540"/>
        <s v="Z2-11550"/>
        <s v="Z2-C-CON-5840"/>
        <s v="Z2-C-CON-5850"/>
        <s v="Z2-C-CON-5860"/>
        <s v="Z2-C-CON-5870"/>
        <s v="Z2-C-CON-5890"/>
        <s v="Z2-C-CON-5900"/>
        <s v="Z2-C-CON-5910"/>
        <s v="Z2-C-CON-5920"/>
        <s v="Z2-C-CON-5930"/>
        <s v="Z2-C-CON-5950"/>
        <s v="Z2-C-CON-5960"/>
        <s v="Z2-C-CON-5970"/>
        <s v="Z2-C-CON-5980"/>
        <s v="Z2-C-CON-5990"/>
        <s v="Z2-C-CON-6000"/>
        <s v="Z2-C-CON-6010"/>
        <s v="Z2-C-CON-6020"/>
        <s v="Z2-C-CON-6030"/>
        <s v="Z2-C-CON-6040"/>
        <s v="Z2-C-CON-6050"/>
        <s v="Z2-C-CON-6060"/>
        <s v="Z2-C-CON-6070"/>
        <s v="Z2-C-CON-6080"/>
        <s v="Z2-C-CON-6090"/>
        <s v="Z2-C-CON-6100"/>
        <s v="Z2-C-CON-6110"/>
        <s v="Z2-C-CON-6120"/>
        <s v="Z2-C-CON-6130"/>
        <s v="Z2-C-CON-6140"/>
        <s v="Z2-C-CON-6150"/>
        <s v="Z2-C-CON-6160"/>
        <s v="Z2-C-CON-6170"/>
        <s v="Z2-C-CON-6180"/>
        <s v="Z2-C-CON-6190"/>
        <s v="Z2-C-CON-6200"/>
        <s v="Z2-C-CON-6210"/>
        <s v="Z2-C-CON-6220"/>
        <s v="Z2-C-CON-6230"/>
        <s v="Z2-C-CON-6240"/>
        <s v="Z2-C-CON-6250"/>
        <s v="Z2-C-CON-6260"/>
        <s v="Z2-C-CON-6270"/>
        <s v="Z2-C-CON-6280"/>
        <s v="Z2-C-CON-6290"/>
        <s v="Z2-C-CON-6300"/>
        <s v="Z2-C-CON-6310"/>
        <s v="Z2-C-CON-6320"/>
        <s v="Z2-C-CON-6330"/>
        <s v="Z2-C-CON-6340"/>
        <s v="Z2-C-CON-6350"/>
        <s v="Z2-C-CON-6360"/>
        <s v="Z2-C-CON-6370"/>
        <s v="Z2-C-CON-6380"/>
        <s v="Z2-C-CON-6390"/>
        <s v="Z2-C-CON-6400"/>
        <s v="Z2-C-CON-6410"/>
        <s v="Z2-C-CON-6420"/>
        <s v="Z2-C-CON-6430"/>
        <s v="Z2-C-CON-6440"/>
        <s v="Z2-C-CON-6450"/>
        <s v="Z2-C-CON-6460"/>
        <s v="Z2-C-CON-6470"/>
        <s v="Z2-C-CON-6480"/>
        <s v="Z2-C-CON-6490"/>
        <s v="Z2-C-CON-6500"/>
        <s v="Z2-C-CON-6510"/>
        <s v="Z2-C-CON-6520"/>
        <s v="Z2-C-CON-6530"/>
        <s v="Z2-C-CON-6540"/>
        <s v="Z2-C-CON-6550"/>
        <s v="Z2-C-CON-6560"/>
        <s v="Z2-C-CON-6570"/>
        <s v="Z2-C-CON-6580"/>
        <s v="Z2-C-CON-6590"/>
        <s v="Z2-C-CON-6600"/>
        <s v="Z2-C-CON-6610"/>
        <s v="Z2-C-CON-6620"/>
        <s v="Z2-C-CON-6630"/>
        <s v="Z2-C-CON-6640"/>
        <s v="Z2-C-CON-6650"/>
        <s v="Z2-C-CON-6660"/>
        <s v="Z2-C-CON-6670"/>
        <s v="Z2-C-CON-6680"/>
        <s v="Z2-C-CON-6690"/>
        <s v="Z2-C-CON-6700"/>
        <s v="Z2-C-CON-6710"/>
        <s v="Z2-C-CON-6720"/>
        <s v="Z2-C-CON-6730"/>
        <s v="Z2-C-CON-6740"/>
        <s v="Z2-C-CON-6750"/>
        <s v="Z2-C-CON-6760"/>
        <s v="Z2-C-CON-6770"/>
        <s v="Z2-C-CON-6780"/>
        <s v="Z2-C-CON-6790"/>
        <s v="Z2-C-CON-6800"/>
        <s v="Z2-C-CON-6810"/>
        <s v="Z2-C-CON-6820"/>
        <s v="Z2-C-CON-6830"/>
        <s v="Z2-C-CON-6840"/>
        <s v="Z2-C-CON-6850"/>
        <s v="Z2-C-CON-6860"/>
        <s v="Z2-C-CON-6870"/>
        <s v="Z2-C-CON-6880"/>
        <s v="Z2-C-CON-6890"/>
        <s v="Z2-C-CON-6900"/>
        <s v="Z2-C-CON-6910"/>
        <s v="Z2-C-CON-6920"/>
        <s v="Z2-C-CON-6930"/>
        <s v="Z2-C-CON-6940"/>
        <s v="Z2-C-CON-6950"/>
        <s v="Z2-C-CON-6960"/>
        <s v="Z2-C-CON-6970"/>
        <s v="Z123-C-FIN-18110"/>
        <s v="Z2&amp;3-C-FIN-18800"/>
        <s v="Z2&amp;3-C-FIN-19050"/>
        <s v="Z2&amp;3-C-FIN-19270"/>
        <s v="Z2&amp;3-C-FIN-19540"/>
        <s v="Z2&amp;3-C-FIN-20010"/>
        <s v="Z2&amp;3-C-FIN-20040"/>
        <s v="Z2&amp;3-C-FIN-20440"/>
        <s v="Z2&amp;3-C-FIN-20470"/>
        <s v="A11440"/>
        <s v="C-FIN-ENVLP-9650"/>
        <s v="C-FIN-ENVLP-9710"/>
        <s v="Z123-C-FIN-18370"/>
        <s v="Z2&amp;3-C-FIN-20150"/>
        <s v="Z2&amp;3-C-FIN-20580"/>
        <s v="C-FIN-ENVLP-9670"/>
        <s v="Z123-C-FIN-18170"/>
        <s v="Z123-C-FIN-18180"/>
        <s v="Z123-C-FIN-18190"/>
        <s v="Z123-C-FIN-18200"/>
        <s v="Z123-C-FIN-18330"/>
        <s v="Z123-C-FIN-18340"/>
        <s v="Z2&amp;3-C-FIN-19330"/>
        <s v="Z2&amp;3-C-FIN-19380"/>
        <s v="Z2&amp;3-C-FIN-19580"/>
        <s v="Z2&amp;3-C-FIN-20100"/>
        <s v="Z2&amp;3-C-FIN-20110"/>
        <s v="Z2&amp;3-C-FIN-20190"/>
        <s v="Z2&amp;3-C-FIN-20200"/>
        <s v="Z2&amp;3-C-FIN-20260"/>
        <s v="Z2&amp;3-C-FIN-20270"/>
        <s v="Z2&amp;3-C-FIN-20530"/>
        <s v="Z2&amp;3-C-FIN-20540"/>
        <s v="Z2&amp;3-C-FIN-20620"/>
        <s v="Z2&amp;3-C-FIN-20630"/>
        <s v="Z2&amp;3-C-FIN-20690"/>
        <s v="Z2&amp;3-C-FIN-20700"/>
        <s v="A11210"/>
        <s v="A11220"/>
        <s v="A11260"/>
        <s v="A11270"/>
        <s v="C-FIN-ENVLP-9680"/>
        <s v="Z123-C-FIN-18130"/>
        <s v="Z123-C-FIN-18220"/>
        <s v="Z123-C-FIN-18360"/>
        <s v="Z123-C-FIN-8540"/>
        <s v="Z123-C-FIN-8550"/>
        <s v="Z2&amp;3-C-FIN-18910"/>
        <s v="Z2&amp;3-C-FIN-18950"/>
        <s v="Z2&amp;3-C-FIN-18990"/>
        <s v="Z2&amp;3-C-FIN-19100"/>
        <s v="Z2&amp;3-C-FIN-19190"/>
        <s v="Z2&amp;3-C-FIN-19290"/>
        <s v="Z2&amp;3-C-FIN-19360"/>
        <s v="Z2&amp;3-C-FIN-19420"/>
        <s v="Z2&amp;3-C-FIN-19500"/>
        <s v="Z2&amp;3-C-FIN-19570"/>
        <s v="Z2&amp;3-C-FIN-19760"/>
        <s v="Z2&amp;3-C-FIN-20030"/>
        <s v="Z2&amp;3-C-FIN-20060"/>
        <s v="Z2&amp;3-C-FIN-20460"/>
        <s v="Z2&amp;3-C-FIN-20490"/>
        <s v="Z2&amp;3-C-FIN-20890"/>
        <s v="Z2&amp;3-C-FIN-21010"/>
        <s v="A10890"/>
        <s v="A10950"/>
        <s v="A11400"/>
        <s v="A11410"/>
        <s v="A9690"/>
        <s v="A9710"/>
        <s v="A9720"/>
        <s v="C-FIN-ENVLP-9690"/>
        <s v="C-FIN-ENVLP-9700"/>
        <s v="C-FIN-ENVLP-9720"/>
        <s v="C-FIN-ENVLP-9740"/>
        <s v="Z123-C-FIN-18120"/>
        <s v="Z123-C-FIN-18160"/>
        <s v="Z123-C-FIN-18310"/>
        <s v="Z123-C-FIN-18320"/>
        <s v="Z123-C-FIN-18350"/>
        <s v="Z123-C-FIN-18390"/>
        <s v="Z123-C-FIN-18400"/>
        <s v="Z123-C-FIN-18410"/>
        <s v="Z123-C-FIN-18420"/>
        <s v="Z123-C-FIN-18430"/>
        <s v="Z123-C-FIN-18450"/>
        <s v="Z123-C-FIN-18460"/>
        <s v="Z123-C-FIN-18470"/>
        <s v="Z123-C-FIN-18480"/>
        <s v="Z123-C-FIN-18490"/>
        <s v="Z2&amp;3-C-FIN-18740"/>
        <s v="Z2&amp;3-C-FIN-18760"/>
        <s v="Z2&amp;3-C-FIN-18810"/>
        <s v="Z2&amp;3-C-FIN-18870"/>
        <s v="Z2&amp;3-C-FIN-18880"/>
        <s v="Z2&amp;3-C-FIN-18890"/>
        <s v="Z2&amp;3-C-FIN-18900"/>
        <s v="Z2&amp;3-C-FIN-18920"/>
        <s v="Z2&amp;3-C-FIN-18930"/>
        <s v="Z2&amp;3-C-FIN-18940"/>
        <s v="Z2&amp;3-C-FIN-18960"/>
        <s v="Z2&amp;3-C-FIN-18970"/>
        <s v="Z2&amp;3-C-FIN-18980"/>
        <s v="Z2&amp;3-C-FIN-19060"/>
        <s v="Z2&amp;3-C-FIN-19070"/>
        <s v="Z2&amp;3-C-FIN-19080"/>
        <s v="Z2&amp;3-C-FIN-19090"/>
        <s v="Z2&amp;3-C-FIN-19160"/>
        <s v="Z2&amp;3-C-FIN-19170"/>
        <s v="Z2&amp;3-C-FIN-19180"/>
        <s v="Z2&amp;3-C-FIN-19200"/>
        <s v="Z2&amp;3-C-FIN-19230"/>
        <s v="Z2&amp;3-C-FIN-19250"/>
        <s v="Z2&amp;3-C-FIN-19280"/>
        <s v="Z2&amp;3-C-FIN-19300"/>
        <s v="Z2&amp;3-C-FIN-19310"/>
        <s v="Z2&amp;3-C-FIN-19320"/>
        <s v="Z2&amp;3-C-FIN-19340"/>
        <s v="Z2&amp;3-C-FIN-19350"/>
        <s v="Z2&amp;3-C-FIN-19390"/>
        <s v="Z2&amp;3-C-FIN-19400"/>
        <s v="Z2&amp;3-C-FIN-19410"/>
        <s v="Z2&amp;3-C-FIN-19430"/>
        <s v="Z2&amp;3-C-FIN-19440"/>
        <s v="Z2&amp;3-C-FIN-19460"/>
        <s v="Z2&amp;3-C-FIN-19470"/>
        <s v="Z2&amp;3-C-FIN-19480"/>
        <s v="Z2&amp;3-C-FIN-19490"/>
        <s v="Z2&amp;3-C-FIN-19510"/>
        <s v="Z2&amp;3-C-FIN-19520"/>
        <s v="Z2&amp;3-C-FIN-19550"/>
        <s v="Z2&amp;3-C-FIN-19560"/>
        <s v="Z2&amp;3-C-FIN-19590"/>
        <s v="Z2&amp;3-C-FIN-19600"/>
        <s v="Z2&amp;3-C-FIN-19770"/>
        <s v="Z2&amp;3-C-FIN-19790"/>
        <s v="Z2&amp;3-C-FIN-19800"/>
        <s v="Z2&amp;3-C-FIN-19810"/>
        <s v="Z2&amp;3-C-FIN-19820"/>
        <s v="Z2&amp;3-C-FIN-19830"/>
        <s v="Z2&amp;3-C-FIN-19840"/>
        <s v="Z2&amp;3-C-FIN-19940"/>
        <s v="Z2&amp;3-C-FIN-20020"/>
        <s v="Z2&amp;3-C-FIN-20050"/>
        <s v="Z2&amp;3-C-FIN-20070"/>
        <s v="Z2&amp;3-C-FIN-20080"/>
        <s v="Z2&amp;3-C-FIN-20090"/>
        <s v="Z2&amp;3-C-FIN-20120"/>
        <s v="Z2&amp;3-C-FIN-20130"/>
        <s v="Z2&amp;3-C-FIN-20160"/>
        <s v="Z2&amp;3-C-FIN-20170"/>
        <s v="Z2&amp;3-C-FIN-20180"/>
        <s v="Z2&amp;3-C-FIN-20210"/>
        <s v="Z2&amp;3-C-FIN-20220"/>
        <s v="Z2&amp;3-C-FIN-20240"/>
        <s v="Z2&amp;3-C-FIN-20250"/>
        <s v="Z2&amp;3-C-FIN-20280"/>
        <s v="Z2&amp;3-C-FIN-20290"/>
        <s v="Z2&amp;3-C-FIN-20300"/>
        <s v="Z2&amp;3-C-FIN-20310"/>
        <s v="Z2&amp;3-C-FIN-20320"/>
        <s v="Z2&amp;3-C-FIN-20330"/>
        <s v="Z2&amp;3-C-FIN-20350"/>
        <s v="Z2&amp;3-C-FIN-20360"/>
        <s v="Z2&amp;3-C-FIN-20400"/>
        <s v="Z2&amp;3-C-FIN-20410"/>
        <s v="Z2&amp;3-C-FIN-20420"/>
        <s v="Z2&amp;3-C-FIN-20450"/>
        <s v="Z2&amp;3-C-FIN-20480"/>
        <s v="Z2&amp;3-C-FIN-20500"/>
        <s v="Z2&amp;3-C-FIN-20510"/>
        <s v="Z2&amp;3-C-FIN-20520"/>
        <s v="Z2&amp;3-C-FIN-20550"/>
        <s v="Z2&amp;3-C-FIN-20560"/>
        <s v="Z2&amp;3-C-FIN-20590"/>
        <s v="Z2&amp;3-C-FIN-20600"/>
        <s v="Z2&amp;3-C-FIN-20610"/>
        <s v="Z2&amp;3-C-FIN-20640"/>
        <s v="Z2&amp;3-C-FIN-20650"/>
        <s v="Z2&amp;3-C-FIN-20670"/>
        <s v="Z2&amp;3-C-FIN-20680"/>
        <s v="Z2&amp;3-C-FIN-20710"/>
        <s v="Z2&amp;3-C-FIN-20750"/>
        <s v="Z2&amp;3-C-FIN-20760"/>
        <s v="Z2&amp;3-C-FIN-20770"/>
        <s v="Z2&amp;3-C-FIN-20780"/>
        <s v="Z2&amp;3-C-FIN-20790"/>
        <s v="Z2&amp;3-C-FIN-20810"/>
        <s v="Z2&amp;3-C-FIN-20820"/>
        <s v="Z2&amp;3-C-FIN-20830"/>
        <s v="Z2&amp;3-C-FIN-20840"/>
        <s v="Z2&amp;3-C-FIN-20850"/>
        <s v="Z2&amp;3-C-FIN-20860"/>
        <s v="Z2&amp;3-C-FIN-20870"/>
        <s v="Z2&amp;3-C-FIN-20880"/>
        <s v="Z2&amp;3-C-FIN-20990"/>
        <s v="Z2&amp;3-C-FIN-21000"/>
        <s v="Z2&amp;3-C-FIN-21020"/>
        <s v="Z2&amp;3-C-FIN-21040"/>
        <s v="Z2&amp;3-C-FIN-21060"/>
        <s v="Z2&amp;3-C-FIN-21070"/>
        <s v="Z2&amp;3-C-FIN-21080"/>
        <s v="Z2&amp;3-C-FIN-21090"/>
        <s v="Z2&amp;3-C-FIN-21100"/>
        <s v="Z2&amp;3-C-FIN-21110"/>
        <s v="Z2&amp;3-C-FIN-21120"/>
        <s v="Z2&amp;3-C-FIN-21140"/>
        <s v="Z2&amp;3-C-FIN-21150"/>
        <s v="Z2&amp;3-C-FIN-21200"/>
        <s v="Z2&amp;3-C-FIN-21220"/>
        <s v="Z2&amp;3-C-FIN-21230"/>
        <s v="Z2&amp;3-C-FIN-21250"/>
        <s v="Z2&amp;3-C-FIN-21260"/>
        <s v="Z2&amp;3-C-FIN-21290"/>
        <s v="Z2&amp;3-C-FIN-21300"/>
        <s v="Z2&amp;3-C-FIN-21310"/>
        <s v="Z2&amp;3-C-FIN-21320"/>
        <s v="Z2&amp;3-C-FIN-21340"/>
        <s v="Z2&amp;3-C-FIN-21350"/>
        <s v="Z2&amp;3-C-FIN-21360"/>
        <s v="Z2&amp;3-C-FIN-SCASE-100"/>
        <s v="Z2&amp;3-C-FIN-SCASE-101"/>
        <s v="Z2-C-GRBCH-11370"/>
        <s v="Z2-C-GRBCH-11380"/>
        <s v="Z2-C-GRBCH-11390"/>
        <s v="Z2-C-GRBCH-11400"/>
        <s v="Z2-C-GRBCH-11410"/>
        <s v="Z2-C-GRBCH-11420"/>
        <s v="A11450"/>
        <s v="A9700"/>
        <s v="ADCE-MALL-WS-2200"/>
        <s v="T&amp;C-10000"/>
        <s v="T&amp;C-10010"/>
        <s v="Z123-C-FIN-18210"/>
        <s v="Z123-C-MEP-14740"/>
        <s v="Z123-C-MEP-14880"/>
        <s v="Z123-C-MEP-14900"/>
        <s v="Z123-C-MEP-15010"/>
        <s v="Z123-C-MEP-15060"/>
        <s v="Z123-C-MEP-15070"/>
        <s v="Z2&amp;3-C-MEP-15240"/>
        <s v="Z2&amp;3-C-MEP-15510"/>
        <s v="Z2&amp;3-C-MEP-15710"/>
        <s v="Z2&amp;3-C-MEP-15790"/>
        <s v="Z2&amp;3-C-MEP-15850"/>
        <s v="Z2&amp;3-C-MEP-15940"/>
        <s v="Z2&amp;3-C-MEP-16010"/>
        <s v="Z2&amp;3-C-MEP-16090"/>
        <s v="Z2&amp;3-C-MEP-16150"/>
        <s v="Z2&amp;3-C-MEP-16260"/>
        <s v="Z2&amp;3-C-MEP-16310"/>
        <s v="Z2&amp;3-C-MEP-16390"/>
        <s v="Z2&amp;3-C-MEP-16450"/>
        <s v="Z2&amp;3-C-MEP-16560"/>
        <s v="Z2&amp;3-C-MEP-16630"/>
        <s v="Z2&amp;3-C-MEP-16720"/>
        <s v="Z2&amp;3-C-MEP-16780"/>
        <s v="Z2&amp;3-C-MEP-16900"/>
        <s v="Z2-C-CON-5940"/>
        <s v="Z2-C-RSRS-11120"/>
        <s v="Z2-C-RSRS-11130"/>
        <s v="T&amp;C-9980"/>
        <s v="Z123-C-MEP-14830"/>
        <s v="Z123-C-MEP-14860"/>
        <s v="Z123-C-MEP-14980"/>
        <s v="Z123-C-MEP-14990"/>
        <s v="Z2&amp;3-C-MEP-15250"/>
        <s v="Z2&amp;3-C-MEP-15280"/>
        <s v="Z2&amp;3-C-MEP-15370"/>
        <s v="Z2&amp;3-C-MEP-15380"/>
        <s v="Z2&amp;3-C-MEP-15520"/>
        <s v="Z2&amp;3-C-MEP-15550"/>
        <s v="Z2&amp;3-C-MEP-15640"/>
        <s v="Z2&amp;3-C-MEP-15650"/>
        <s v="Z2&amp;3-C-MEP-15800"/>
        <s v="Z2&amp;3-C-MEP-15830"/>
        <s v="Z2&amp;3-C-MEP-15950"/>
        <s v="Z2&amp;3-C-MEP-15960"/>
        <s v="Z2&amp;3-C-MEP-16100"/>
        <s v="Z2&amp;3-C-MEP-16130"/>
        <s v="Z2&amp;3-C-MEP-16230"/>
        <s v="Z2&amp;3-C-MEP-16240"/>
        <s v="Z2&amp;3-C-MEP-16400"/>
        <s v="Z2&amp;3-C-MEP-16430"/>
        <s v="Z2&amp;3-C-MEP-16540"/>
        <s v="Z2&amp;3-C-MEP-16550"/>
        <s v="Z2&amp;3-C-MEP-16730"/>
        <s v="Z2&amp;3-C-MEP-16760"/>
        <s v="Z2&amp;3-C-MEP-16870"/>
        <s v="Z2&amp;3-C-MEP-16880"/>
        <s v="Z2-C-RSRS-11150"/>
        <s v="T&amp;C-9920"/>
        <s v="T&amp;C-9930"/>
        <s v="T&amp;C-9940"/>
        <s v="T&amp;C-9950"/>
        <s v="T&amp;C-9960"/>
        <s v="Z123-C-FIN-18440"/>
        <s v="Z123-C-MEP-14840"/>
        <s v="Z123-C-MEP-14850"/>
        <s v="Z123-C-MEP-14870"/>
        <s v="Z123-C-MEP-15000"/>
        <s v="Z123-C-MEP-15030"/>
        <s v="Z123-C-MEP-15040"/>
        <s v="Z123-C-MEP-15050"/>
        <s v="Z123-C-MEP-15090"/>
        <s v="Z123-C-MEP-15120"/>
        <s v="Z123-C-MEP-15130"/>
        <s v="Z123-C-MEP-15140"/>
        <s v="Z2&amp;3-C-FIN-19370"/>
        <s v="Z2&amp;3-C-FIN-19450"/>
        <s v="Z2&amp;3-C-FIN-19780"/>
        <s v="Z2&amp;3-C-FIN-20140"/>
        <s v="Z2&amp;3-C-FIN-20230"/>
        <s v="Z2&amp;3-C-FIN-20340"/>
        <s v="Z2&amp;3-C-FIN-20570"/>
        <s v="Z2&amp;3-C-FIN-20660"/>
        <s v="Z2&amp;3-C-FIN-20800"/>
        <s v="Z2&amp;3-C-MEP-15260"/>
        <s v="Z2&amp;3-C-MEP-15270"/>
        <s v="Z2&amp;3-C-MEP-15290"/>
        <s v="Z2&amp;3-C-MEP-15390"/>
        <s v="Z2&amp;3-C-MEP-15530"/>
        <s v="Z2&amp;3-C-MEP-15540"/>
        <s v="Z2&amp;3-C-MEP-15560"/>
        <s v="Z2&amp;3-C-MEP-15660"/>
        <s v="Z2&amp;3-C-MEP-15810"/>
        <s v="Z2&amp;3-C-MEP-15820"/>
        <s v="Z2&amp;3-C-MEP-15840"/>
        <s v="Z2&amp;3-C-MEP-15930"/>
        <s v="Z2&amp;3-C-MEP-16110"/>
        <s v="Z2&amp;3-C-MEP-16120"/>
        <s v="Z2&amp;3-C-MEP-16140"/>
        <s v="Z2&amp;3-C-MEP-16250"/>
        <s v="Z2&amp;3-C-MEP-16410"/>
        <s v="Z2&amp;3-C-MEP-16420"/>
        <s v="Z2&amp;3-C-MEP-16440"/>
        <s v="Z2&amp;3-C-MEP-16580"/>
        <s v="Z2&amp;3-C-MEP-16740"/>
        <s v="Z2&amp;3-C-MEP-16750"/>
        <s v="Z2&amp;3-C-MEP-16770"/>
        <s v="Z2&amp;3-C-MEP-16890"/>
        <s v="Z2-C-RSRS-11140"/>
        <s v="Z2-C-RSRS-11160"/>
        <s v="T&amp;C-10080"/>
        <s v="T&amp;C-10090"/>
        <s v="T&amp;C-10110"/>
        <s v="Z2-C-LIFT-10520"/>
        <s v="Z2-C-LIFT-10530"/>
        <s v="Z2-C-LIFT-10540"/>
        <s v="Z2-C-LIFT-10550"/>
        <s v="Z2-C-LIFT-10560"/>
        <s v="Z2-C-LIFT-10580"/>
        <s v="Z2-C-LIFT-10610"/>
        <s v="Z2-C-LIFT-10620"/>
        <s v="Z2-C-LIFT-10630"/>
        <s v="Z2-C-LIFT-10640"/>
        <s v="Z2-C-LIFT-10650"/>
        <s v="Z2-C-LIFT-10660"/>
        <s v="Z2-C-LIFT-10670"/>
        <s v="Z2-C-LIFT-10680"/>
        <s v="Z2-C-LIFT-10690"/>
        <s v="Z2-C-LIFT-10700"/>
        <s v="Z2-C-LIFT-10710"/>
        <s v="Z2-C-LIFT-10720"/>
        <s v="Z2-C-LIFT-10730"/>
        <s v="Z2-C-LIFT-10740"/>
        <s v="Z2-C-LIFT-10750"/>
        <s v="Z2-C-LIFT-10760"/>
        <s v="Z2-C-LIFT-10770"/>
        <s v="Z2-C-LIFT-10780"/>
        <s v="Z2-C-LIFT-10790"/>
        <s v="Z2-C-LIFT-10800"/>
        <s v="Z2-C-LIFT-10820"/>
        <s v="Z2-C-LIFT-10850"/>
        <s v="Z2-C-LIFT-10860"/>
        <s v="Z2-C-LIFT-10870"/>
        <s v="Z123-C-MEP-15020"/>
        <s v="Z123-C-MEP-15110"/>
        <s v="Z2&amp;3-C-MEP-16460"/>
        <s v="Z2&amp;3-C-MEP-16570"/>
        <s v="Z2&amp;3-C-MEP-16710"/>
        <s v="Z2&amp;3-C-MEP-16860"/>
        <s v="Z2-C-RSRS-11170"/>
        <s v="T&amp;C-10040"/>
        <s v="T&amp;C-10050"/>
        <s v="T&amp;C-10060"/>
        <s v="T&amp;C-10070"/>
        <s v="T&amp;C-10120"/>
        <s v="T&amp;C-10130"/>
        <s v="Z123-C-MEP-14750"/>
        <s v="Z123-C-MEP-14760"/>
        <s v="Z123-C-MEP-14770"/>
        <s v="Z123-C-MEP-14780"/>
        <s v="Z123-C-MEP-14790"/>
        <s v="Z123-C-MEP-14800"/>
        <s v="Z123-C-MEP-14810"/>
        <s v="Z123-C-MEP-14820"/>
        <s v="Z123-C-MEP-14910"/>
        <s v="Z123-C-MEP-14920"/>
        <s v="Z123-C-MEP-14930"/>
        <s v="Z123-C-MEP-14940"/>
        <s v="Z123-C-MEP-14950"/>
        <s v="Z123-C-MEP-14960"/>
        <s v="Z123-C-MEP-14970"/>
        <s v="Z123-C-MEP-15100"/>
        <s v="Z2&amp;3-C-MEP-15160"/>
        <s v="Z2&amp;3-C-MEP-15170"/>
        <s v="Z2&amp;3-C-MEP-15180"/>
        <s v="Z2&amp;3-C-MEP-15190"/>
        <s v="Z2&amp;3-C-MEP-15200"/>
        <s v="Z2&amp;3-C-MEP-15210"/>
        <s v="Z2&amp;3-C-MEP-15220"/>
        <s v="Z2&amp;3-C-MEP-15230"/>
        <s v="Z2&amp;3-C-MEP-15300"/>
        <s v="Z2&amp;3-C-MEP-15310"/>
        <s v="Z2&amp;3-C-MEP-15320"/>
        <s v="Z2&amp;3-C-MEP-15330"/>
        <s v="Z2&amp;3-C-MEP-15340"/>
        <s v="Z2&amp;3-C-MEP-15350"/>
        <s v="Z2&amp;3-C-MEP-15360"/>
        <s v="Z2&amp;3-C-MEP-15430"/>
        <s v="Z2&amp;3-C-MEP-15440"/>
        <s v="Z2&amp;3-C-MEP-15450"/>
        <s v="Z2&amp;3-C-MEP-15460"/>
        <s v="Z2&amp;3-C-MEP-15470"/>
        <s v="Z2&amp;3-C-MEP-15480"/>
        <s v="Z2&amp;3-C-MEP-15490"/>
        <s v="Z2&amp;3-C-MEP-15500"/>
        <s v="Z2&amp;3-C-MEP-15570"/>
        <s v="Z2&amp;3-C-MEP-15580"/>
        <s v="Z2&amp;3-C-MEP-15590"/>
        <s v="Z2&amp;3-C-MEP-15600"/>
        <s v="Z2&amp;3-C-MEP-15610"/>
        <s v="Z2&amp;3-C-MEP-15620"/>
        <s v="Z2&amp;3-C-MEP-15630"/>
        <s v="Z2&amp;3-C-MEP-15700"/>
        <s v="Z2&amp;3-C-MEP-15720"/>
        <s v="Z2&amp;3-C-MEP-15730"/>
        <s v="Z2&amp;3-C-MEP-15740"/>
        <s v="Z2&amp;3-C-MEP-15750"/>
        <s v="Z2&amp;3-C-MEP-15760"/>
        <s v="Z2&amp;3-C-MEP-15770"/>
        <s v="Z2&amp;3-C-MEP-15780"/>
        <s v="Z2&amp;3-C-MEP-15860"/>
        <s v="Z2&amp;3-C-MEP-15870"/>
        <s v="Z2&amp;3-C-MEP-15880"/>
        <s v="Z2&amp;3-C-MEP-15890"/>
        <s v="Z2&amp;3-C-MEP-15900"/>
        <s v="Z2&amp;3-C-MEP-15910"/>
        <s v="Z2&amp;3-C-MEP-15920"/>
        <s v="Z2&amp;3-C-MEP-16000"/>
        <s v="Z2&amp;3-C-MEP-16020"/>
        <s v="Z2&amp;3-C-MEP-16030"/>
        <s v="Z2&amp;3-C-MEP-16040"/>
        <s v="Z2&amp;3-C-MEP-16050"/>
        <s v="Z2&amp;3-C-MEP-16060"/>
        <s v="Z2&amp;3-C-MEP-16070"/>
        <s v="Z2&amp;3-C-MEP-16080"/>
        <s v="Z2&amp;3-C-MEP-16160"/>
        <s v="Z2&amp;3-C-MEP-16170"/>
        <s v="Z2&amp;3-C-MEP-16180"/>
        <s v="Z2&amp;3-C-MEP-16190"/>
        <s v="Z2&amp;3-C-MEP-16200"/>
        <s v="Z2&amp;3-C-MEP-16210"/>
        <s v="Z2&amp;3-C-MEP-16220"/>
        <s v="Z2&amp;3-C-MEP-16300"/>
        <s v="Z2&amp;3-C-MEP-16320"/>
        <s v="Z2&amp;3-C-MEP-16330"/>
        <s v="Z2&amp;3-C-MEP-16340"/>
        <s v="Z2&amp;3-C-MEP-16350"/>
        <s v="Z2&amp;3-C-MEP-16360"/>
        <s v="Z2&amp;3-C-MEP-16370"/>
        <s v="Z2&amp;3-C-MEP-16380"/>
        <s v="Z2&amp;3-C-MEP-16470"/>
        <s v="Z2&amp;3-C-MEP-16480"/>
        <s v="Z2&amp;3-C-MEP-16490"/>
        <s v="Z2&amp;3-C-MEP-16500"/>
        <s v="Z2&amp;3-C-MEP-16510"/>
        <s v="Z2&amp;3-C-MEP-16520"/>
        <s v="Z2&amp;3-C-MEP-16530"/>
        <s v="Z2&amp;3-C-MEP-16620"/>
        <s v="Z2&amp;3-C-MEP-16640"/>
        <s v="Z2&amp;3-C-MEP-16650"/>
        <s v="Z2&amp;3-C-MEP-16660"/>
        <s v="Z2&amp;3-C-MEP-16670"/>
        <s v="Z2&amp;3-C-MEP-16680"/>
        <s v="Z2&amp;3-C-MEP-16690"/>
        <s v="Z2&amp;3-C-MEP-16700"/>
        <s v="Z2&amp;3-C-MEP-16790"/>
        <s v="Z2&amp;3-C-MEP-16800"/>
        <s v="Z2&amp;3-C-MEP-16810"/>
        <s v="Z2&amp;3-C-MEP-16820"/>
        <s v="Z2&amp;3-C-MEP-16830"/>
        <s v="Z2&amp;3-C-MEP-16840"/>
        <s v="Z2&amp;3-C-MEP-16850"/>
        <s v="Z2-C-RSRS-11180"/>
        <s v="Z2-C-RSRS-11190"/>
        <s v="Z3-11520"/>
        <s v="Z3-11530"/>
        <s v="Z3-11540"/>
        <s v="Z3-11550"/>
        <s v="Z3-C-CON-5840"/>
        <s v="Z3-C-CON-5850"/>
        <s v="Z3-C-CON-5860"/>
        <s v="Z3-C-CON-5870"/>
        <s v="Z3-C-CON-5890"/>
        <s v="Z3-C-CON-5900"/>
        <s v="Z3-C-CON-5910"/>
        <s v="Z3-C-CON-5920"/>
        <s v="Z3-C-CON-5930"/>
        <s v="Z3-C-CON-5950"/>
        <s v="Z3-C-CON-5960"/>
        <s v="Z3-C-CON-5970"/>
        <s v="Z3-C-CON-5980"/>
        <s v="Z3-C-CON-5990"/>
        <s v="Z3-C-CON-6000"/>
        <s v="Z3-C-CON-6010"/>
        <s v="Z3-C-CON-6020"/>
        <s v="Z3-C-CON-6030"/>
        <s v="Z3-C-CON-6040"/>
        <s v="Z3-C-CON-6050"/>
        <s v="Z3-C-CON-6060"/>
        <s v="Z3-C-CON-6070"/>
        <s v="Z3-C-CON-6080"/>
        <s v="Z3-C-CON-6090"/>
        <s v="Z3-C-CON-6100"/>
        <s v="Z3-C-CON-6110"/>
        <s v="Z3-C-CON-6120"/>
        <s v="Z3-C-CON-6130"/>
        <s v="Z3-C-CON-6140"/>
        <s v="Z3-C-CON-6150"/>
        <s v="Z3-C-CON-6160"/>
        <s v="Z3-C-CON-6170"/>
        <s v="Z3-C-CON-6180"/>
        <s v="Z3-C-CON-6190"/>
        <s v="Z3-C-CON-6200"/>
        <s v="Z3-C-CON-6210"/>
        <s v="Z3-C-CON-6220"/>
        <s v="Z3-C-CON-6230"/>
        <s v="Z3-C-CON-6240"/>
        <s v="Z3-C-CON-6250"/>
        <s v="Z3-C-CON-6260"/>
        <s v="Z3-C-CON-6270"/>
        <s v="Z3-C-CON-6280"/>
        <s v="Z3-C-CON-6290"/>
        <s v="Z3-C-CON-6300"/>
        <s v="Z3-C-CON-6310"/>
        <s v="Z3-C-CON-6320"/>
        <s v="Z3-C-CON-6330"/>
        <s v="Z3-C-CON-6340"/>
        <s v="Z3-C-CON-6350"/>
        <s v="Z3-C-CON-6360"/>
        <s v="Z3-C-CON-6370"/>
        <s v="Z3-C-CON-6380"/>
        <s v="Z3-C-CON-6390"/>
        <s v="Z3-C-CON-6400"/>
        <s v="Z3-C-CON-6410"/>
        <s v="Z3-C-CON-6420"/>
        <s v="Z3-C-CON-6430"/>
        <s v="Z3-C-CON-6440"/>
        <s v="Z3-C-CON-6450"/>
        <s v="Z3-C-CON-6460"/>
        <s v="Z3-C-CON-6470"/>
        <s v="Z3-C-CON-6480"/>
        <s v="Z3-C-CON-6490"/>
        <s v="Z3-C-CON-6500"/>
        <s v="Z3-C-CON-6510"/>
        <s v="Z3-C-CON-6520"/>
        <s v="Z3-C-CON-6530"/>
        <s v="Z3-C-CON-6540"/>
        <s v="Z3-C-CON-6550"/>
        <s v="Z3-C-CON-6560"/>
        <s v="Z3-C-CON-6570"/>
        <s v="Z3-C-CON-6580"/>
        <s v="Z3-C-CON-6590"/>
        <s v="Z3-C-CON-6600"/>
        <s v="Z3-C-CON-6610"/>
        <s v="Z3-C-CON-6620"/>
        <s v="Z3-C-CON-6630"/>
        <s v="Z3-C-CON-6640"/>
        <s v="Z3-C-CON-6650"/>
        <s v="Z3-C-CON-6660"/>
        <s v="Z3-C-CON-6670"/>
        <s v="Z3-C-CON-6680"/>
        <s v="Z3-C-CON-6690"/>
        <s v="Z3-C-CON-6700"/>
        <s v="Z3-C-CON-6710"/>
        <s v="Z3-C-CON-6720"/>
        <s v="Z3-C-CON-6730"/>
        <s v="Z3-C-CON-6740"/>
        <s v="Z3-C-CON-6750"/>
        <s v="Z3-C-CON-6760"/>
        <s v="Z3-C-CON-6770"/>
        <s v="Z3-C-CON-6780"/>
        <s v="Z3-C-CON-6790"/>
        <s v="Z3-C-CON-6800"/>
        <s v="Z3-C-CON-6810"/>
        <s v="Z3-C-CON-6820"/>
        <s v="Z3-C-CON-6830"/>
        <s v="Z3-C-CON-6840"/>
        <s v="Z3-C-CON-6850"/>
        <s v="Z3-C-CON-6860"/>
        <s v="Z3-C-CON-6870"/>
        <s v="Z3-C-CON-6880"/>
        <s v="Z3-C-CON-6890"/>
        <s v="Z3-C-CON-6900"/>
        <s v="Z3-C-CON-6910"/>
        <s v="Z3-C-CON-6920"/>
        <s v="Z3-C-CON-6930"/>
        <s v="Z3-C-CON-6940"/>
        <s v="Z3-C-CON-6950"/>
        <s v="Z3-C-CON-6960"/>
        <s v="Z3-C-CON-6970"/>
        <s v="Z3-C-CON-5940"/>
      </sharedItems>
    </cacheField>
    <cacheField name="[Activities].[Activity Name].[Activity Name]" caption="Activity Name" numFmtId="0" hierarchy="1" level="1">
      <sharedItems count="1244">
        <s v="Site Office Establishment"/>
        <s v="Project Sign Boards and Hoarding"/>
        <s v="Yards &amp; Stores Establishment"/>
        <s v="Excavation Stage 1 - Z1"/>
        <s v="Strut Pipe Bracing - Z1"/>
        <s v="Excavation Stage 2 - Z1"/>
        <s v="Place Guide Wall - Z1"/>
        <s v="Install Shoring System - Z1"/>
        <s v="Install Capping Beam - Z1"/>
        <s v="Soil Investigation &amp; Report Submit"/>
        <s v="Dewatering System Installation"/>
        <s v="Demolition of Existing Structure"/>
        <s v="Clearing Existing Utilities"/>
        <s v="Gunite Wall - Z1"/>
        <s v="Post Tensioning the Slab - Z1 - F1"/>
        <s v="Post Tensioning the Slab - Z1 - F2"/>
        <s v="Post Tensioning the Slab - Z1 - RF"/>
        <s v="Post Tensioning the Slab - Z1 - SRVF"/>
        <s v="PCC Blind Concrete - Z1 - Lift Pit"/>
        <s v="Waterproof Membrane - Z1 - Lift Pit"/>
        <s v="Protection Screed - Z1 - Lift Pit"/>
        <s v="Fix Rebar - Z1 - Lift Pit"/>
        <s v="Pour Concrete - Z1 - Lift Pit"/>
        <s v="PCC Blind Concrete - Z1 - Raft"/>
        <s v="Waterproof Membrane - Z1 - Raft"/>
        <s v="Protection Screed - Z1 - Raft"/>
        <s v="Fix Rebar - Z1 - Raft"/>
        <s v="Fix Formwork - Z1 - Raft"/>
        <s v="Pour Concrete - Z1 - Raft"/>
        <s v="Fix Rebar Core Walls - Z1 - B2"/>
        <s v="Fix Formwork Core Walls - Z1 - B2"/>
        <s v="Fix Rebar Retaining Walls - Z1 - B2"/>
        <s v="Fix Formwork Retaining Walls - Z1 - B2"/>
        <s v="Pour Concrete Retaining Walls - Z1 - B2"/>
        <s v="Pour Concrete Core Walls - Z1 - B2"/>
        <s v="Fix Rebar Columns - Z1 - B2"/>
        <s v="Fix Formwork Columns - Z1 - B2"/>
        <s v="Pour Concrete Columns - Z1 - B2"/>
        <s v="Fix Formwork Stairs - Z1 - B2"/>
        <s v="Fix Rebar Stairs - Z1 - B2"/>
        <s v="Pour Concrete Stairs - Z1 - B2"/>
        <s v="Pour Concrete Slabs - Z1 - B1"/>
        <s v="Fix Formwork Slabs - Z1 - B1"/>
        <s v="Fix Rebar Slabs - Z1 - B1"/>
        <s v="Fix Rebar Retaining Walls - Z1 - B1"/>
        <s v="Fix Formwork Retaining Walls - Z1 - B1"/>
        <s v="Pour Concrete Retaining Walls - Z1 - B1"/>
        <s v="Fix Rebar Core Walls - Z1 - B1"/>
        <s v="Fix Formwork Core Walls - Z1 - B1"/>
        <s v="Pour Concrete Core Walls - Z1 - B1"/>
        <s v="Fix Rebar Columns - Z1 - B1"/>
        <s v="Fix Formwork Columns - Z1 - B1"/>
        <s v="Pour Concrete Columns - Z1 - B1"/>
        <s v="Fix Formwork Stairs - Z1 - B1"/>
        <s v="Fix Rebar Stairs - Z1 - B1"/>
        <s v="Pour Concrete Stairs - Z1 - B1"/>
        <s v="Fix Formwork Slabs - Z1 - GF"/>
        <s v="Fix Rebar Slabs - Z1 - GF"/>
        <s v="Pour Concrete Slabs - Z1 - GF"/>
        <s v="Fix Rebar Core Walls - Z1 - GF"/>
        <s v="Fix Formwork Core Walls - Z1 - GF"/>
        <s v="Pour Concrete Core Walls - Z1 - GF"/>
        <s v="Fix Rebar Columns - Z1 - GF"/>
        <s v="Fix Formwork Columns - Z1 - GF"/>
        <s v="Pour Concrete Columns - Z1 - GF"/>
        <s v="Fix Formwork Stairs - Z1 - GF"/>
        <s v="Fix Rebar Stairs - Z1 - GF"/>
        <s v="Pour Concrete Stairs - Z1 - GF"/>
        <s v="Fix MEP Containment &amp; Provisions - Z1 - B1"/>
        <s v="Fix MEP Containment &amp; Provisions - Z1 - GF"/>
        <s v="Fix MEP Containment &amp; Provisions - Z1 - F1"/>
        <s v="Fix Formwork Slabs - Z1 - F1"/>
        <s v="Pour Concrete Slabs - Z1 - F1"/>
        <s v="Fix Rebar Slabs - Z1 - F1"/>
        <s v="Fix Rebar Core Walls - Z1 - F1"/>
        <s v="Fix Formwork Core Walls - Z1 - F1"/>
        <s v="Pour Concrete Core Walls - Z1 - F1"/>
        <s v="Fix Rebar Columns - Z1 - F1"/>
        <s v="Fix Formwork Columns - Z1 - F1"/>
        <s v="Pour Concrete Columns - Z1 - F1"/>
        <s v="Fix Formwork Stairs - Z1 - F1"/>
        <s v="Fix Rebar Stairs - Z1 - F1"/>
        <s v="Pour Concrete Stairs - Z1 - F1"/>
        <s v="Fix Formwork Slabs - Z1 - F2"/>
        <s v="Fix Rebar Slabs - Z1 - F2"/>
        <s v="Pour Concrete Slabs - Z1 - F2"/>
        <s v="Fix MEP Containment &amp; Provisions - Z1 - F2"/>
        <s v="Fix Rebar Core Walls - Z1 - F2"/>
        <s v="Fix Formwork Core Walls - Z1 - F2"/>
        <s v="Pour Concrete Core Walls - Z1 - F2"/>
        <s v="Fix Rebar Columns - Z1 - F2"/>
        <s v="Fix Formwork Columns - Z1 - F2"/>
        <s v="Pour Concrete Columns - Z1 - F2"/>
        <s v="Fix Formwork Stairs - Z1 - F2"/>
        <s v="Fix Rebar Stairs - Z1 - F2"/>
        <s v="Pour Concrete Stairs - Z1 - F2"/>
        <s v="Fix Formwork Slabs - Z1 - RF"/>
        <s v="Fix Rebar Slabs - Z1 - RF"/>
        <s v="Pour Concrete Slabs - Z1 - RF"/>
        <s v="Fix MEP Containment &amp; Provisions - Z1 - RF"/>
        <s v="Fix Rebar Core Walls - Z1 - RF"/>
        <s v="Fix Formwork Core Walls - Z1 - RF"/>
        <s v="Pour Concrete Core Walls - Z1 - RF"/>
        <s v="Fix Rebar Columns - Z1 - RF"/>
        <s v="Fix Formwork Columns - Z1 - RF"/>
        <s v="Pour Concrete Columns - Z1 - RF"/>
        <s v="Fix Formwork Stairs - Z1 - RF"/>
        <s v="Fix Rebar Stairs - Z1 - RF"/>
        <s v="Pour Concrete Stairs - Z1 - RF"/>
        <s v="Fix Formwork Slabs - Z1 - SRVF"/>
        <s v="Fix Rebar Slabs - Z1 - SRVF"/>
        <s v="Pour Concrete Slabs - Z1 - SRVF"/>
        <s v="Fix MEP Containment &amp; Provisions - Z1 - SRVF"/>
        <s v="Fix Rebar Core Walls - Z1 - SRVF"/>
        <s v="Fix Formwork Core Walls - Z1 - SRVF"/>
        <s v="Pour Concrete Core Walls - Z1 - SRVF"/>
        <s v="Fix Rebar Columns - Z1 - SRVF"/>
        <s v="Fix Formwork Columns - Z1 - SRVF"/>
        <s v="Pour Concrete Columns - Z1 - SRVF"/>
        <s v="Fix Formwork Parapet - Z1 - SRVF"/>
        <s v="Fix Rebar Parapet - Z1 - SRVF"/>
        <s v="Pour Concrete Parapet - Z1 - SRVF"/>
        <s v="Fix Formwork Slabs - Z1 - TRF"/>
        <s v="Fix Rebar Slabs - Z1 - TRF"/>
        <s v="Pour Concrete Slabs - Z1 - TRF"/>
        <s v="Fix MEP Containment &amp; Provisions - Z1 - TRF"/>
        <s v="Pour MEP RCC Pedastals - Z1 - SRVF"/>
        <s v="Fix Rebar Parapet - Z1 - TRF"/>
        <s v="Fix Formwork Parapet - Z1 - TRF"/>
        <s v="Pour Concrete Parapet - Z1 - TRF"/>
        <s v="Fix Formwork Ramp - Z1 - B2"/>
        <s v="Fix Rebar Ramp - Z1 - B2"/>
        <s v="Pour Concrete Ramp - Z1 - B2"/>
        <s v="Fix Formwork Ramp - Z1 - B1"/>
        <s v="Fix Rebar Ramp - Z1 - B1"/>
        <s v="Pour Concrete Ramp - Z1 - B1"/>
        <s v="Fix Rebar Core Walls Ramp - Z1 - B2"/>
        <s v="Fix Formwork Walls Ramp - Z1 - B2"/>
        <s v="Pour Concrete Core Walls Ramp - Z1 - B2"/>
        <s v="Fix Rebar Core Walls Ramp - Z1 - B1"/>
        <s v="Fix Formwork Walls Ramp - Z1 - B1"/>
        <s v="Pour Concrete Core Walls Ramp - Z1 - B1"/>
        <s v="GRP Linning - Z1 - B2"/>
        <s v="GRP Linning - Z1 - B1"/>
        <s v="Masonry Works Wet Area - Z1 - F2"/>
        <s v="Masonry Works Dry Area - Z1 - F2"/>
        <s v="Masonry Works Wet Area - Z1 - RF"/>
        <s v="Masonry Works Dry Area - Z1 - RF"/>
        <s v="Masonry Works - Z1 - B2"/>
        <s v="Masonry Works - Z1 - B1"/>
        <s v="Masonry Works - Z1 - GF"/>
        <s v="Masonry Works Wet + Dry Area - Z1 - F1"/>
        <s v="Fix Steel Decore - GF to SRVF (Elev. 1 &amp; 4)"/>
        <s v="Install Aluminum &amp; Wood Roof Features"/>
        <s v="Fix Galvonized Iron Cat Ladder - Z1 - B2"/>
        <s v="Fix Galvonized Iron Cat Ladder - Z1 - B1"/>
        <s v="Install Haindrails Staircase - Z1 - B2 - SRVF"/>
        <s v="Fix Furniture &amp; Counter Works kitchen/Pantry - Z1 - F2"/>
        <s v="Fix Furniture &amp; Counter Works kitchen/Pantry - Z1 - RF"/>
        <s v="Osmotic Cement Waterproof - GF to SRVF (Elev. 1 &amp; 4)"/>
        <s v="Foam Concrete - Z123 - TRF"/>
        <s v="4mm Waterproof Membrane Wet Area - Z123 - TRF"/>
        <s v="Protection Screed Wet Area - Z123 - TRF"/>
        <s v="Polystyrene Thermal Insulation - Z123 - TRF"/>
        <s v="Roof Floor Terrazo Tiles Wet Area - Z123 - TRF"/>
        <s v="Waterproof Bath - Z1 - F2"/>
        <s v="Protection Screed Bath - Z1 - F2"/>
        <s v="Waterproof kitchen/Pantry - Z1 - F2"/>
        <s v="Protection Screed kitchen/Pantry - Z1 - F2"/>
        <s v="Waterproof Garbage Room - Z1 - F2"/>
        <s v="Protection Screed Garbage Room - Z1 - F2"/>
        <s v="Waterproof Bath - Z1 - RF"/>
        <s v="Protection Screed Bath - Z1 - RF"/>
        <s v="Waterproof kitchen/Pantry - Z1 - RF"/>
        <s v="Protection Screed kitchen/Pantry - Z1 - RF"/>
        <s v="Waterproof Garbage Room - Z1 - RF"/>
        <s v="Protection Screed Garbage Room - Z1 - RF"/>
        <s v="Waterproof &amp; Screed Garbage Room - Z1 - GF"/>
        <s v="Fix Windows &amp; Door Frame &amp; Leaf - F2"/>
        <s v="Fix Ironmongery - F2"/>
        <s v="Fix Windows &amp; Door Frame &amp; Leaf - RF"/>
        <s v="Fix Ironmongery - RF"/>
        <s v="Fix Aluminum Glazing Pannels - GF to SRVF (Elev. 1 &amp; 4)"/>
        <s v="Fix Door Subframes Wet Area - Z1 - F2"/>
        <s v="Fix Door Subframes Dry Area - Z1 - F2"/>
        <s v="Fix Door Subframes Wet Area - Z1 - RF"/>
        <s v="Fix Door Subframes Dry Area - Z1 - RF"/>
        <s v="Fix Doors - Z1 - B1"/>
        <s v="Fix Doors Loading Room - Z1 - GF"/>
        <s v="Fix Doors Serv. Rooms - Z1 - F1"/>
        <s v="Fix Doors - Z1 - B2"/>
        <s v="Fix Doors Garbage &amp; Service Room - Z1 - GF"/>
        <s v="Fix Doors Fire Pump &amp; Cmd Room - Z1 - GF"/>
        <s v="Fix Doors Lift Lobby - Z1 - GF"/>
        <s v="Fix Steel Louver Frames &amp; Doors Generator Room - Z1 - GF"/>
        <s v="Fix Doors LV &amp; Trnsf. Room - Z1 - B1"/>
        <s v="Fix Door Subframes Wet + Dry Area - Z1 - F1"/>
        <s v="Fix Doors Lift Lobby &amp; Passage - Z1 - F1"/>
        <s v="Fix Doors Serv. Area - Z1 - F1"/>
        <s v="Traffic Deck Coating Drive Way - B2"/>
        <s v="Traffic Marking Drive Way - B2"/>
        <s v="Traffic Deck Coating Drive Way - B1"/>
        <s v="Traffic Marking Drive Way - B1"/>
        <s v="Fix Brackets for Natural Stone - GF to SRVF (Elev. 1 &amp; 4)"/>
        <s v="Fix Natural Stone All types- GF to SRVF (Elev. 1 &amp; 4)"/>
        <s v="Fix Wooden Decorarive Features (Elev. 1 &amp; 4)"/>
        <s v="External Plaster - GF to SRVF (Elev. 1 &amp; 4)"/>
        <s v="Anti Fungal Paint - Z1 - F1"/>
        <s v="Plaster Works Wet Area - Z1 - F2"/>
        <s v="Fix False Ceiling Suspension Lift Lobby - Z1 - F2"/>
        <s v="Wall Paint (Emulsion) Lobby Passage &amp; Offices - Z1 - F2"/>
        <s v="Porcelain Floor Tiles Passage &amp; Offices - Z1 - F2"/>
        <s v="Floor Paint (Antifungal) Lift Shaft - Z1 - F2"/>
        <s v="Wall Paint (Antifungal) Lift Shaft - Z1 - F2"/>
        <s v="Ceiling Paint (Acrylic) Serv. Rooms - Z1 - F2"/>
        <s v="Floor Epoxy Paint Serv. Rooms - Z1 - F2"/>
        <s v="Fix False Ceiling Aluminum Tiles Lift Lobby - Z1 - F2"/>
        <s v="Fix False Ceiling Gypsum Board Lift Lobby - Z1 - F2"/>
        <s v="Wall Paint (Acrylic) Serv. Rooms - Z1 - F2"/>
        <s v="Plaster Works Dry Area - Z1 - F2"/>
        <s v="Wall Ceramic Tiles Bath - Z1 - F2"/>
        <s v="Floor Ceramic Tiles Bath - Z1 - F2"/>
        <s v="Fix False Ceiling Suspension Bath - Z1 - F2"/>
        <s v="Fix False Ceiling Gypsum Board Bath - Z1 - F2"/>
        <s v="Fix False Ceiling Aluminum Tiles Bath - Z1 - F2"/>
        <s v="Wall Ceramic Tiles kitchen/Pantry - Z1 - F2"/>
        <s v="Fix False Ceiling Suspension kitchen/Pantry - Z1 - F2"/>
        <s v="Fix False Ceiling Gypsum Board kitchen/Pantry - Z1 - F2"/>
        <s v="Fix False Ceiling Aluminum Tiles kitchen/Pantry - Z1 - F2"/>
        <s v="Floor Ceramic Tiles kitchen/Pantry - Z1 - F2"/>
        <s v="Ceiling Paint (Emulsion) Garbage Room - Z1 - F2"/>
        <s v="Wall Paint (Emulsion) Garbage Room - Z1 - F2"/>
        <s v="Floor Epoxy Paint Garbage Room - Z1 - F2"/>
        <s v="Plaster Works Wet Area - Z1 - RF"/>
        <s v="Fix False Ceiling Suspension Lift Lobby - Z1 - RF"/>
        <s v="Wall Paint (Emulsion) Lobby Passage &amp; Offices - Z1 - RF"/>
        <s v="Porcelain Floor Tiles Passage &amp; Offices - Z1 - RF"/>
        <s v="Floor Paint (Antifungal) Lift Shaft - Z1 - RF"/>
        <s v="Wall Paint (Antifungal) Lift Shaft - Z1 - RF"/>
        <s v="Ceiling Paint (Acrylic) Serv. Rooms - Z1 - RF"/>
        <s v="Wall Paint (Acrylic) Serv. Rooms - Z1 - RF"/>
        <s v="Fix False Ceiling Aluminum Tiles Lift Lobby - Z1 - RF"/>
        <s v="Fix False Ceiling Gypsum Board Lift Lobby - Z1 - RF"/>
        <s v="Plaster Works Dry Area - Z1 - RF"/>
        <s v="Fix False Ceiling Suspension Bath - Z1 - RF"/>
        <s v="Wall Ceramic Tiles Bath - Z1 - RF"/>
        <s v="Floor Ceramic Tiles Bath - Z1 - RF"/>
        <s v="Fix False Ceiling Gypsum Board Bath - Z1 - RF"/>
        <s v="Fix False Ceiling Aluminum Tiles Bath - Z1 - RF"/>
        <s v="Fix False Ceiling Suspension kitchen/Pantry - Z1 - RF"/>
        <s v="Wall Ceramic Tiles kitchen/Pantry - Z1 - RF"/>
        <s v="Floor Ceramic Tiles kitchen/Pantry - Z1 - RF"/>
        <s v="Fix False Ceiling Gypsum Board kitchen/Pantry - Z1 - RF"/>
        <s v="Fix False Ceiling Aluminum Tiles kitchen/Pantry - Z1 - RF"/>
        <s v="Wall Paint (Emulsion) Garbage Room - Z1 - RF"/>
        <s v="Floor Epoxy Paint Garbage Room - Z1 - RF"/>
        <s v="Ceiling Paint (Emulsion) Garbage Room - Z1 - RF"/>
        <s v="Ceiling Paint (Emulsion/Acrylic) Secur. Ctrl &amp; Eqpmt Room - Z1 - B1"/>
        <s v="Wall Paint (Emulsion/Acrylic) Secur. Ctrl &amp; Eqpmt Room - Z1 - B1"/>
        <s v="Floor Epoxy Paint (Secur. Ctrl &amp; Eqpmt Room)  - Z1 - B1"/>
        <s v="Ceiling Paint (Acrylic) Maint. &amp; Serv. Provider Room) - Z1 - B1"/>
        <s v="Wall Paint (Acrylic) Maint. &amp; Serv. Provider Room) - Z1 - B1"/>
        <s v="Floor Epoxy Paint (Maint. &amp; Serv. Provider Room) - Z1 - B1"/>
        <s v="Ceiling Paint (Acrylic) Loading Room - Z1 - GF"/>
        <s v="Wall Paint (Acrylic) Loading Room - Z1 - GF"/>
        <s v="Floor Stamp Concrete Loading Room - Z1 - GF"/>
        <s v="Ceiling Paint (Acrylic) Serv. Rooms - Z1 - F1"/>
        <s v="Floor Epoxy Paint Serv. Rooms - Z1 - F1"/>
        <s v="Wall Paint Outside Area (Acrylic) - Z1 - RF"/>
        <s v="Roof Floor Terrazo Tiles Outside Area - Z1 - RF"/>
        <s v="Plaster Works - Z1 - B2"/>
        <s v="Ceiling Paint (Acrylic) - Z1 - B2"/>
        <s v="Wall Paint (Acrylic) - Z1 - B2"/>
        <s v="Floor Epoxy Paint Serv. Rooms - Z1 - B2"/>
        <s v="Floor Epoxy Paint - Z1 - B2"/>
        <s v="Fix False Ceiling Suspension - Z1 - B2"/>
        <s v="Wall Paint (Emulsion) - Z1 - B2"/>
        <s v="Porcelain Floor Tiles - Z1 - B2"/>
        <s v="Wall Paint (Antifungal) Lift Shaft - Z1 - B2"/>
        <s v="Floor Paint (Antifungal) Lift Shaft - Z1 - B2"/>
        <s v="Ceiling Paint (Anti-Carbonation) - Z1 - B2"/>
        <s v="Wall Paint (Anti-Carbonation) - Z1 - B2"/>
        <s v="Fix False Ceiling Gypsum Board &amp; Tiles - Z1 - B2"/>
        <s v="Plaster Works - Z1 - B1"/>
        <s v="Ceiling Paint (Emulsion/Acrylic) Store &amp; Serv. Rooms - Z1 - B1"/>
        <s v="Wall Paint (Emulsion/Acrylic) Store &amp; Serv. Rooms - Z1 - B1"/>
        <s v="Raise Floor &amp; Epoxy Paint Store &amp; Serv. Rooms - Z1 - B1"/>
        <s v="Fix False Ceiling Gypsum Board &amp; Tiles Lift Lobby - Z1 - B1"/>
        <s v="Wall Paint (Emulsion) Lift Lobby - Z1 - B1"/>
        <s v="Porcelain Floor Tiles Lift Lobby - Z1 - B1"/>
        <s v="Fix False Ceiling Suspension Lift Lobby - Z1 - B1"/>
        <s v="Ceiling Paint (Anti-Carbonation) - Z1 - B1"/>
        <s v="Wall Paint (Anti-Carbonation) - Z1 - B1"/>
        <s v="Plaster Works - Z1 - GF"/>
        <s v="Ceiling Paint Garbage &amp; Service Room (Acrylic/Emulsion) - Z1 - GF"/>
        <s v="Wall Paint Garbage &amp; Service Room (Acrylic/Emulsion) - Z1 - GF"/>
        <s v="Floor Epoxy Paint Garbage &amp; Service Room - Z1 - GF"/>
        <s v="Ceiling Paint (Acrylic/Emulsion) Fire Pump &amp; Cmd Room - Z1 - GF"/>
        <s v="Wall Paint (Acrylic/Emulsion) Fire Pump &amp; Cmd Room - Z1 - GF"/>
        <s v="Floor Epoxy Paint Fire Pump &amp; Cmd Room - Z1 - GF"/>
        <s v="Fix False Ceiling Suspension Lift Lobby - Z1 - GF"/>
        <s v="Wall Paint (Emulsion) Lift Lobby - Z1 - GF"/>
        <s v="Porcelain Floor Tiles Lift Lobby - Z1 - GF"/>
        <s v="Floor Paint (Antifungal) Lift Shaft - Z1 - GF"/>
        <s v="Wall Paint (Antifungal) Lift Shaft - Z1 - GF"/>
        <s v="Ceiling Paint Generator Room (Acrylic) - Z1 - GF"/>
        <s v="Wall Paint Generator Room (Acrylic) - Z1 - GF"/>
        <s v="Floor Epoxy Paint Generator Room - Z1 - GF"/>
        <s v="Ceiling Paint LV &amp; Trnsf. Room (Acrylic) - Z1 - B1"/>
        <s v="Wall Paint LV &amp; Trnsf. Room (Acrylic) - Z1 - B1"/>
        <s v="Floor Epoxy Paint LV &amp; Trnsf. Room- Z1 - B1"/>
        <s v="Fix False Ceiling Gypsum Board Lift Lobby - Z1 - GF"/>
        <s v="Anti Fungal Paint all Shops - Z1 - GF"/>
        <s v="Fix False Ceiling Aluminum Tiles Lift Lobby - Z1 - GF"/>
        <s v="Plaster Works Wet + Dry Area - Z1 - F1"/>
        <s v="Fix False Ceiling Suspension Lift Lobby &amp; Passage - Z1 - F1"/>
        <s v="Wall Paint (Emulsion) Lift Lobby &amp; Passage - Z1 - F1"/>
        <s v="Porcelain Floor Tiles Lift Lobby &amp; Passage- Z1 - F1"/>
        <s v="Floor Paint (Antifungal) Lift Shaft - Z1 - F1"/>
        <s v="Wall Paint (Antifungal) Lift Shaft - Z1 - F1"/>
        <s v="Ceiling Paint (Acrylic) Serv. Area - Z1 - F1"/>
        <s v="Epoxy Paint Serv. Area - Z1 - F1"/>
        <s v="Fix False Ceiling Aluminum Tiles Lift Lobby &amp; Passage - Z1 - F1"/>
        <s v="Fix False Ceiling Gypsum Board Lift Lobby &amp; Passage - Z1 - F1"/>
        <s v="Staircase Acrylic Paint - Z1 - B2 - SRVF"/>
        <s v="Staircase Floor Epoxy Paint - Z1 - B2 - SRVF"/>
        <s v="Install Garbage Chute Cylinder - Z1 - GF to SRVF"/>
        <s v="Install Garbage Chute Supporting Frame - Z1 - GF to SRVF"/>
        <s v="Block &amp; Plaster Garbage Room - Z1 - GF to SRVF"/>
        <s v="Install Garbage Chute Openings &amp; Doors - Z1 - GF to SRVF"/>
        <s v="Install Garbage Chute Roof Top Unit with All Provisions"/>
        <s v="Install Garbage Chute Bottom Unit with All Provisions"/>
        <s v="Casting Service Manholes"/>
        <s v="Fix Rain Water Outlets - Z123 - TRF"/>
        <s v="Fix MEP Provisions - Z1 - Raft"/>
        <s v="Fix Pump - Z1 - B2"/>
        <s v="Fix Final Connections of Pumps with Risers - Z1 - B2"/>
        <s v="Fix Electric Pump Fire Pump Room - Z1 - GF"/>
        <s v="Fix Final Connections with Risers Fire Pump Room - Z1 - GF"/>
        <s v="Fix Diesel Pump Fire Pump Room- Z1 - GF"/>
        <s v="Fix Jockey Pump Fire Pump Room- Z1 - GF"/>
        <s v="Final Connections &amp; Termination Fire Pump Room - Z1 - GF"/>
        <s v="Fix Drainage Pipes - Z1 - B2"/>
        <s v="Fix Drainage Pipes - Z1 - B1"/>
        <s v="Fix Drainage Pipes - Z1 - GF"/>
        <s v="Fix Water Supply Pipes - Z1 - GF"/>
        <s v="Fix Water Heater &amp; Sanitary Accessories - Z1 - GF"/>
        <s v="Fix Drainage &amp; Water Supply Pipes Block Wall - Z1 - GF"/>
        <s v="Fix Drainage Pipes - Z1 - F1"/>
        <s v="Fix Water Supply Pipes - Z1 - F1"/>
        <s v="Fix Water Heater &amp; Sanitary Accessories - Z1 - F1"/>
        <s v="Fix Drainage &amp; Water Supply Pipes Block Wall - Z1 - F1"/>
        <s v="Fix Drainage Pipes - Z1 - F2"/>
        <s v="Fix Water Supply Pipes - Z1 - F2"/>
        <s v="Fix Water Heater &amp; Sanitary Accessories - Z1 - F2"/>
        <s v="Fix Drainage &amp; Water Supply Pipes Block Wall - Z1 - F2"/>
        <s v="Fix Drainage Pipes - Z1 - RF"/>
        <s v="Fix Water Supply Pipes - Z1 - RF"/>
        <s v="Fix Water Heater &amp; Sanitary Accessories - Z1 - RF"/>
        <s v="Fix Drainage &amp; Water Supply Pipes Block Wall - Z1 - RF"/>
        <s v="Install Drainage Pipe Risers"/>
        <s v="Install Water Supply Pipe Risers"/>
        <s v="Fix Fire Fighting Pipes - Z1 - B2"/>
        <s v="Fix Fire Fighting Dropers - Z1 - B2"/>
        <s v="Fix Fire Hose Cabinets &amp; Hose Reels - Z1 - B2"/>
        <s v="Fix Sprinklers - Z1 - B2"/>
        <s v="Fix Fire Fighting Pipes - Z1 - B1"/>
        <s v="Fix Fire Fighting Dropers - Z1 - B1"/>
        <s v="Fix Fire Hose Cabinets &amp; Hose Reels - Z1 - B1"/>
        <s v="Fix Sprinklers - Z1 - B1"/>
        <s v="Fix Fire Fighting Pipes - Z1 - GF"/>
        <s v="Fix Fire Fighting Dropers - Z1 - GF"/>
        <s v="Fix Fire Hose Cabinets &amp; Hose Reels - Z1 - GF"/>
        <s v="Fix Sprinklers - Z1 - GF"/>
        <s v="Fix Fire Fighting Pipes - Z1 - F1"/>
        <s v="Fix Fire Fighting Dropers - Z1 - F1"/>
        <s v="Fix Fire Hose Cabinets &amp; Hose Reels - Z1 - F1"/>
        <s v="Fix Sprinklers - Z1 - F1"/>
        <s v="Fix Fire Fighting Pipes - Z1 - F2"/>
        <s v="Fix Fire Fighting Dropers - Z1 - F2"/>
        <s v="Fix Fire Hose Cabinets &amp; Hose Reels - Z1 - F2"/>
        <s v="Fix Sprinklers - Z1 - F2"/>
        <s v="Fix Fire Fighting Pipes - Z1 - RF"/>
        <s v="Fix Fire Fighting Dropers - Z1 - RF"/>
        <s v="Fix Fire Hose Cabinets &amp; Hose Reels - Z1 - RF"/>
        <s v="Fix Sprinklers - Z1 - RF"/>
        <s v="Fix MEP Droppers Lift Lobby &amp; Passage - Z1 - F1"/>
        <s v="Fix MEP Droppers Lift Lobby - Z1 - F2"/>
        <s v="Fix MEP Droppers Bath - Z1 - F2"/>
        <s v="Fix MEP Droppers kitchen/Pantry - Z1 - F2"/>
        <s v="Fix MEP Droppers Lift Lobby - Z1 - RF"/>
        <s v="Fix MEP Droppers Bath - Z1 - RF"/>
        <s v="Fix MEP Droppers kitchen/Pantry - Z1 - RF"/>
        <s v="Fix MEP Droppers Lift Lobby - Z1 - GF"/>
        <s v="Fix Chill Water Pipes - Z1 - B2"/>
        <s v="Fix HVAC Ducts &amp; Insulation - Z1 - B2"/>
        <s v="Fix FCU - Z1 - B2"/>
        <s v="Fix Grills &amp; Diffusers - Z1 - B2"/>
        <s v="Fix Chill Water Pipes - Z1 - B1"/>
        <s v="Fix HVAC Ducts &amp; Insulation - Z1 - B1"/>
        <s v="Fix FCU - Z1 - B1"/>
        <s v="Fix Grills &amp; Diffusers - Z1 - B1"/>
        <s v="Fix Chill Water Pipes - Z1 - GF"/>
        <s v="Fix HVAC Ducts &amp; Insulation - Z1 - GF"/>
        <s v="Fix FCU - Z1 - GF"/>
        <s v="Fix Grills &amp; Diffusers - Z1 - GF"/>
        <s v="Fix Chill Water Pipes - Z1 - F1"/>
        <s v="Fix HVAC Ducts &amp; Insulation - Z1 - F1"/>
        <s v="Fix FCU - Z1 - F1"/>
        <s v="Fix Grills &amp; Diffusers - Z1 - F1"/>
        <s v="Fix Chill Water Pipes - Z1 - F2"/>
        <s v="Fix HVAC Ducts &amp; Insulation - Z1 - F2"/>
        <s v="Fix FCU - Z1 - F2"/>
        <s v="Fix Grills &amp; Diffusers - Z1 - F2"/>
        <s v="Fix Chill Water Pipes - Z1 - RF"/>
        <s v="Fix HVAC Ducts &amp; Insulation - Z1 - RF"/>
        <s v="Fix FCU - Z1 - RF"/>
        <s v="Fix Grills &amp; Diffusers - Z1 - RF"/>
        <s v="Install Fire Fighting Pipe Risers"/>
        <s v="Install Working Platm for PL-1 &amp; 2 (B2 to SRVF)"/>
        <s v="Install Steel Support Beams &amp; Tracks PL-1 &amp; 2 (B2 to SRVF)"/>
        <s v="Repair Lift Shaft PL-1 &amp; 2 (B2 to SRVF)"/>
        <s v="Terminate Tracks &amp; Cross Beams (B2 to GF)"/>
        <s v="Install Lift Access Doors (B2 to GF)"/>
        <s v="Install Lift Cabin (B2 to GF)"/>
        <s v="Install Lift Motors Cables, Counter Weight &amp; Brakes (B2 to GF)"/>
        <s v="Install Lift Control Unit (B2 to GF)"/>
        <s v="Power Connection &amp; Test Runs (B2 to GF)"/>
        <s v="Fix LPG Pipes - Z1 - F2"/>
        <s v="Fix Gas Detectors - Z1 - F2"/>
        <s v="Fix LPG Pipes - Z1 - RF"/>
        <s v="Fix Gas Detectors - Z1 - RF"/>
        <s v="Install LPG Pipe Risers"/>
        <s v="Installation of HV Panels, Transformers &amp; etc by AADC"/>
        <s v="Final Connections &amp; Termination Generator Room - Z1 - GF"/>
        <s v="Fix Generator Generator Room - Z1 - GF"/>
        <s v="Fix MCC Pannels LV &amp; Trnsf. Room- Z1 - B1"/>
        <s v="Connections &amp; Termonation LV &amp; Trnsf. Room - Z1 - B1"/>
        <s v="Install MEP Final Fixes Staircase - Z1 - B2 - SRVF"/>
        <s v="Fix G.I Box and conduits - Z1 - B2"/>
        <s v="Fix ELV Trunkings - Z1 - B2"/>
        <s v="Pull ELV Cables - Z1 - B2"/>
        <s v="Fix Power Cable Trays - Z1 - B2"/>
        <s v="Pull Electricl Wires (Ceiling &amp; Walls) - Z1 - B2"/>
        <s v="Pull Earthing &amp; Power Cables - Z1 - B2"/>
        <s v="Fix DBs - Z1 - B2"/>
        <s v="Cable Terminations - Z1 - B2"/>
        <s v="Fix CCTV Devices - Z1 - B2"/>
        <s v="Fix Light Fixtures - Z1 - B2"/>
        <s v="Fix Switches, Sockets &amp; Isolators - Z1 - B2"/>
        <s v="Fix Fire Alarm Devices - Z1 - B2"/>
        <s v="Fix Telephone &amp; Voice Evac. Devices - Z1 - B2"/>
        <s v="Fix LCS &amp; ACS Devices - Z1 - B2"/>
        <s v="Fix Emergency &amp; Exit Lights - Z1 - B2"/>
        <s v="Fix G.I Box and conduits - Z1 - B1"/>
        <s v="Fix ELV Trunkings - Z1 - B1"/>
        <s v="Pull ELV Cables - Z1 - B1"/>
        <s v="Fix Power Cable Trays - Z1 - B1"/>
        <s v="Pull Electricl Wires (Ceiling &amp; Walls) - Z1 - B1"/>
        <s v="Pull Earthing &amp; Power Cables - Z1 - B1"/>
        <s v="Fix DBs - Z1 - B1"/>
        <s v="Cable Terminations - Z1 - B1"/>
        <s v="Fix CCTV Devices - Z1 - B1"/>
        <s v="Fix Light Fixtures - Z1 - B1"/>
        <s v="Fix Switches, Sockets &amp; Isolators - Z1 - B1"/>
        <s v="Fix Fire Alarm Devices - Z1 - B1"/>
        <s v="Fix Telephone &amp; Voice Evac. Devices - Z1 - B1"/>
        <s v="Fix LCS &amp; ACS Devices - Z1 - B1"/>
        <s v="Fix Emergency &amp; Exit Lights - Z1 - B1"/>
        <s v="Fix G.I Box and conduits - Z1 - GF"/>
        <s v="Fix ELV Trunkings - Z1 - GF"/>
        <s v="Pull ELV Cables - Z1 - GF"/>
        <s v="Fix Power Cable Trays - Z1 - GF"/>
        <s v="Pull Electricl Wires (Ceiling &amp; Walls) - Z1 - GF"/>
        <s v="Pull Earthing &amp; Power Cables - Z1 - GF"/>
        <s v="Fix DBs - Z1 - GF"/>
        <s v="Cable Terminations - Z1 - GF"/>
        <s v="Fix CCTV Devices - Z1 - GF"/>
        <s v="Fix Light Fixtures - Z1 - GF"/>
        <s v="Fix Switches, Sockets &amp; Isolators - Z1 - GF"/>
        <s v="Fix Fire Alarm Devices - Z1 - GF"/>
        <s v="Fix Telephone &amp; Voice Evac. Devices - Z1 - GF"/>
        <s v="Fix LCS &amp; ACS Devices - Z1 - GF"/>
        <s v="Fix Emergency &amp; Exit Lights - Z1 - GF"/>
        <s v="Fix G.I Box and conduits - Z1 - F1"/>
        <s v="Fix ELV Trunkings - Z1 - F1"/>
        <s v="Pull ELV Cables - Z1 - F1"/>
        <s v="Fix Power Cable Trays - Z1 - F1"/>
        <s v="Pull Electricl Wires (Ceiling &amp; Walls) - Z1 - F1"/>
        <s v="Pull Earthing &amp; Power Cables - Z1 - F1"/>
        <s v="Fix DBs - Z1 - F1"/>
        <s v="Cable Terminations - Z1 - F1"/>
        <s v="Fix CCTV Devices - Z1 - F1"/>
        <s v="Fix Light Fixtures - Z1 - F1"/>
        <s v="Fix Switches, Sockets &amp; Isolators - Z1 - F1"/>
        <s v="Fix Fire Alarm Devices - Z1 - F1"/>
        <s v="Fix Telephone &amp; Voice Evac. Devices - Z1 - F1"/>
        <s v="Fix LCS &amp; ACS Devices - Z1 - F1"/>
        <s v="Fix Emergency &amp; Exit Lights - Z1 - F1"/>
        <s v="Fix G.I Box and conduits - Z1 - F2"/>
        <s v="Fix ELV Trunkings - Z1 - F2"/>
        <s v="Pull ELV Cables - Z1 - F2"/>
        <s v="Fix Power Cable Trays - Z1 - F2"/>
        <s v="Pull Electricl Wires (Ceiling &amp; Walls) - Z1 - F2"/>
        <s v="Pull Earthing &amp; Power Cables - Z1 - F2"/>
        <s v="Fix DBs - Z1 - F2"/>
        <s v="Cable Terminations - Z1 - F2"/>
        <s v="Fix CCTV Devices - Z1 - F2"/>
        <s v="Fix Light Fixtures - Z1 - F2"/>
        <s v="Fix Switches, Sockets &amp; Isolators - Z1 - F2"/>
        <s v="Fix Fire Alarm Devices - Z1 - F2"/>
        <s v="Fix Telephone &amp; Voice Evac. Devices - Z1 - F2"/>
        <s v="Fix LCS &amp; ACS Devices - Z1 - F2"/>
        <s v="Fix Emergency &amp; Exit Lights - Z1 - F2"/>
        <s v="Fix G.I Box and conduits - Z1 - RF"/>
        <s v="Fix ELV Trunkings - Z1 - RF"/>
        <s v="Pull ELV Cables - Z1 - RF"/>
        <s v="Fix Power Cable Trays - Z1 - RF"/>
        <s v="Pull Electricl Wires (Ceiling &amp; Walls) - Z1 - RF"/>
        <s v="Pull Earthing &amp; Power Cables - Z1 - RF"/>
        <s v="Fix DBs - Z1 - RF"/>
        <s v="Cable Terminations - Z1 - RF"/>
        <s v="Fix CCTV Devices - Z1 - RF"/>
        <s v="Fix Light Fixtures - Z1 - RF"/>
        <s v="Fix Switches, Sockets &amp; Isolators - Z1 - RF"/>
        <s v="Fix Fire Alarm Devices - Z1 - RF"/>
        <s v="Fix Telephone &amp; Voice Evac. Devices - Z1 - RF"/>
        <s v="Fix LCS &amp; ACS Devices - Z1 - RF"/>
        <s v="Fix Emergency &amp; Exit Lights - Z1 - RF"/>
        <s v="Power Cable Pulling &amp; Termination Risers"/>
        <s v="Recurring Preliminaries through out the project"/>
        <s v="Install Stamped Concrete"/>
        <s v="Excavation Stage 2 - Z2&amp;3"/>
        <s v="Strut Pipe Bracing - Z2&amp;3"/>
        <s v="Excavation Stage 1 - Z2&amp;3"/>
        <s v="Place Guide Wall - Z2&amp;3"/>
        <s v="Install Shoring System - Z2&amp;3"/>
        <s v="Install Capping Beam - Z2&amp;3"/>
        <s v="Gunite Wall - Z2"/>
        <s v="Post Tensioning the Slab - Z2 - F1"/>
        <s v="Post Tensioning the Slab - Z2 - F2"/>
        <s v="Post Tensioning the Slab - Z2 - RF"/>
        <s v="Post Tensioning the Slab - Z2 - SRVF"/>
        <s v="PCC Blind Concrete - Z2 - Lift Pit"/>
        <s v="Waterproof Membrane - Z2 - Lift Pit"/>
        <s v="Protection Screed - Z2 - Lift Pit"/>
        <s v="Fix Rebar - Z2 - Lift Pit"/>
        <s v="Pour Concrete - Z2 - Lift Pit"/>
        <s v="PCC Blind Concrete - Z2 - Raft"/>
        <s v="Waterproof Membrane - Z2 - Raft"/>
        <s v="Protection Screed - Z2 - Raft"/>
        <s v="Fix Rebar - Z2 - Raft"/>
        <s v="Fix Formwork - Z2 - Raft"/>
        <s v="Pour Concrete - Z2 - Raft"/>
        <s v="Fix Rebar Columns - Z2 - B2"/>
        <s v="Fix Formwork Columns - Z2 - B2"/>
        <s v="Pour Concrete Columns - Z2 - B2"/>
        <s v="Fix Rebar Retaining Walls - Z2 - B2"/>
        <s v="Fix Formwork Retaining Walls - Z2 - B2"/>
        <s v="Pour Concrete Retaining Walls - Z2 - B2"/>
        <s v="Pour Concrete Core Walls - Z2 - B2"/>
        <s v="Fix Rebar Core Walls - Z2 - B2"/>
        <s v="Fix Formwork Core Walls - Z2 - B2"/>
        <s v="Fix Formwork Stairs - Z2 - B2"/>
        <s v="Fix Rebar Stairs - Z2 - B2"/>
        <s v="Pour Concrete Stairs - Z2 - B2"/>
        <s v="Fix Rebar Retaining Walls - Z2 - B1"/>
        <s v="Fix Formwork Retaining Walls - Z2 - B1"/>
        <s v="Pour Concrete Retaining Walls - Z2 - B1"/>
        <s v="Fix Formwork Core Walls - Z2 - B1"/>
        <s v="Fix Rebar Core Walls - Z2 - B1"/>
        <s v="Pour Concrete Core Walls - Z2 - B1"/>
        <s v="Fix Rebar Columns - Z2 - B1"/>
        <s v="Fix Formwork Columns - Z2 - B1"/>
        <s v="Pour Concrete Columns - Z2 - B1"/>
        <s v="Fix Formwork Stairs - Z2 - B1"/>
        <s v="Fix Rebar Stairs - Z2 - B1"/>
        <s v="Pour Concrete Stairs - Z2 - B1"/>
        <s v="Fix Formwork Slabs - Z2 - B1"/>
        <s v="Fix Rebar Slabs - Z2 - B1"/>
        <s v="Pour Concrete Slabs - Z2 - B1"/>
        <s v="Fix MEP Containment &amp; Provisions - Z2 - B1"/>
        <s v="Fix Rebar Core Walls - Z2 - GF"/>
        <s v="Fix Formwork Core Walls - Z2 - GF"/>
        <s v="Pour Concrete Core Walls - Z2 - GF"/>
        <s v="Fix Rebar Columns - Z2 - GF"/>
        <s v="Fix Formwork Columns - Z2 - GF"/>
        <s v="Pour Concrete Columns - Z2 - GF"/>
        <s v="Fix Formwork Stairs - Z2 - GF"/>
        <s v="Fix Rebar Stairs - Z2 - GF"/>
        <s v="Pour Concrete Stairs - Z2 - GF"/>
        <s v="Fix Formwork Slabs - Z2 - GF"/>
        <s v="Fix Rebar Slabs - Z2 - GF"/>
        <s v="Pour Concrete Slabs - Z2 - GF"/>
        <s v="Fix MEP Containment &amp; Provisions - Z2 - GF"/>
        <s v="Fix Formwork Slabs - Z2 - F1"/>
        <s v="Fix Rebar Slabs - Z2 - F1"/>
        <s v="Fix MEP Containment &amp; Provisions - Z2 - F1"/>
        <s v="Pour Concrete Slabs - Z2 - F1"/>
        <s v="Fix Rebar Core Walls - Z2 - F1"/>
        <s v="Fix Formwork Core Walls - Z2 - F1"/>
        <s v="Pour Concrete Core Walls - Z2 - F1"/>
        <s v="Fix Rebar Columns - Z2 - F1"/>
        <s v="Fix Formwork Columns - Z2 - F1"/>
        <s v="Pour Concrete Columns - Z2 - F1"/>
        <s v="Fix Formwork Stairs - Z2 - F1"/>
        <s v="Fix Rebar Stairs - Z2 - F1"/>
        <s v="Pour Concrete Stairs - Z2 - F1"/>
        <s v="Fix Rebar Slabs - Z2 - F2"/>
        <s v="Fix Formwork Slabs - Z2 - F2"/>
        <s v="Pour Concrete Slabs - Z2 - F2"/>
        <s v="Fix MEP Containment &amp; Provisions - Z2 - F2"/>
        <s v="Fix Rebar Core Walls - Z2 - F2"/>
        <s v="Fix Formwork Core Walls - Z2 - F2"/>
        <s v="Pour Concrete Core Walls - Z2 - F2"/>
        <s v="Fix Rebar Columns - Z2 - F2"/>
        <s v="Fix Formwork Columns - Z2 - F2"/>
        <s v="Pour Concrete Columns - Z2 - F2"/>
        <s v="Fix Formwork Stairs - Z2 - F2"/>
        <s v="Fix Rebar Stairs - Z2 - F2"/>
        <s v="Pour Concrete Stairs - Z2 - F2"/>
        <s v="Fix Formwork Slabs - Z2 - RF"/>
        <s v="Fix Rebar Slabs - Z2 - RF"/>
        <s v="Pour Concrete Slabs - Z2 - RF"/>
        <s v="Fix MEP Containment &amp; Provisions - Z2 - RF"/>
        <s v="Fix Rebar Core Walls - Z2 - RF"/>
        <s v="Fix Formwork Core Walls - Z2 - RF"/>
        <s v="Pour Concrete Core Walls - Z2 - RF"/>
        <s v="Fix Rebar Columns - Z2 - RF"/>
        <s v="Fix Formwork Columns - Z2 - RF"/>
        <s v="Pour Concrete Columns - Z2 - RF"/>
        <s v="Fix Formwork Stairs - Z2 - RF"/>
        <s v="Fix Rebar Stairs - Z2 - RF"/>
        <s v="Pour Concrete Stairs - Z2 - RF"/>
        <s v="Fix Formwork Slabs - Z2 - SRVF"/>
        <s v="Fix Rebar Slabs - Z2 - SRVF"/>
        <s v="Pour Concrete Slabs - Z2 - SRVF"/>
        <s v="Fix MEP Containment &amp; Provisions - Z2 - SRVF"/>
        <s v="Fix Rebar Core Walls - Z2 - SRVF"/>
        <s v="Fix Formwork Core Walls - Z2 - SRVF"/>
        <s v="Pour Concrete Core Walls - Z2 - SRVF"/>
        <s v="Fix Rebar Columns - Z2 - SRVF"/>
        <s v="Fix Formwork Columns - Z2 - SRVF"/>
        <s v="Pour Concrete Columns - Z2 - SRVF"/>
        <s v="Pour MEP RCC Pedastals - Z2 - SRVF"/>
        <s v="Fix Formwork Parapet - Z2 - SRVF"/>
        <s v="Fix Rebar Parapet - Z2 - SRVF"/>
        <s v="Pour Concrete Parapet - Z2 - SRVF"/>
        <s v="Fix Formwork Slabs - Z2 - TRF"/>
        <s v="Fix Rebar Slabs - Z2 - TRF"/>
        <s v="Pour Concrete Slabs - Z2 - TRF"/>
        <s v="Fix MEP Containment &amp; Provisions - Z2 - TRF"/>
        <s v="Fix Formwork Parapet - Z2 - TRF"/>
        <s v="Fix Rebar Parapet - Z2 - TRF"/>
        <s v="Pour Concrete Parapet - Z2 - TRF"/>
        <s v="Masonry Works Dry Area - Z123 - SRVF"/>
        <s v="Masonry Works - Z2&amp;3 - B2"/>
        <s v="Masonry Works - Z2&amp;3 - B1"/>
        <s v="Masonry Works Wet + Dry Area - Z2&amp;3 - F1"/>
        <s v="Masonry Works - Z2&amp;3 - GF"/>
        <s v="Masonry Works Wet Area - Z2&amp;3 - F2"/>
        <s v="Masonry Works Dry Area - Z2&amp;3 - F2"/>
        <s v="Masonry Works Wet Area - Z2&amp;3 - RF"/>
        <s v="Masonry Works Dry Area - Z2&amp;3 - RF"/>
        <s v="Installation of BMU System"/>
        <s v="Install Aluminum Wood Ground Features"/>
        <s v="Fix Steel Decore - GF to SRVF (Elev. 2 &amp; 3)"/>
        <s v="Install Aluminum Shades over GRP Water Tank - Z123 - SRVF"/>
        <s v="Fix Furniture &amp; Counter Works kitchen/Pantry - Z2&amp;3 - F2"/>
        <s v="Fix Furniture &amp; Counter Works kitchen/Pantry - Z2&amp;3 - RF"/>
        <s v="Osmotic Cement Waterproof - GF to SRVF (Elev. 2 &amp; 3)"/>
        <s v="4mm Waterproof Membrane Wet Area - Z123 - SRVF"/>
        <s v="Protection Screed Wet Area - Z123 - SRVF"/>
        <s v="Polystyrene Thermal Insulation - Z123 - SRVF"/>
        <s v="Foam Concrete - Z123 - SRVF"/>
        <s v="Waterproof Filter &amp; Pump Room - Z123 - SRVF"/>
        <s v="Protection Screed Filter &amp; Pump Room - Z123 - SRVF"/>
        <s v="Protection Screed Wet Area - Z2&amp;3 - F1"/>
        <s v="Waterproof Wet Area - Z2&amp;3 - F1"/>
        <s v="Waterproof &amp; Screed Garbage Room - Z2&amp;3 - GF"/>
        <s v="Waterproof kitchen/Pantry - Z2&amp;3 - F2"/>
        <s v="Protection Screed kitchen/Pantry - Z2&amp;3 - F2"/>
        <s v="Waterproof Bath - Z2&amp;3 - F2"/>
        <s v="Protection Screed Bath - Z2&amp;3 - F2"/>
        <s v="Waterproof Garbage Room - Z2&amp;3 - F2"/>
        <s v="Protection Screed Garbage Room - Z2&amp;3 - F2"/>
        <s v="Waterproof kitchen/Pantry - Z2&amp;3 - RF"/>
        <s v="Protection Screed kitchen/Pantry - Z2&amp;3 - RF"/>
        <s v="Waterproof Bath - Z2&amp;3 - RF"/>
        <s v="Protection Screed Bath - Z2&amp;3 - RF"/>
        <s v="Waterproof Garbage Room - Z2&amp;3 - RF"/>
        <s v="Protection Screed Garbage Room - Z2&amp;3 - RF"/>
        <s v="Fix Aluminum Glazing Pannels - GF to SRVF (Elev. 2 &amp; 3)"/>
        <s v="Fix Door Subframes Dry Area - Z123 - SRVF"/>
        <s v="Install Aluminum Shades over FAHU - Z123 - SRVF"/>
        <s v="Install Aluminum Shades over Chillers - Z123 - SRVF"/>
        <s v="Fix Windows &amp; Door Frame &amp; Leaf - Z123 - SRVF"/>
        <s v="Fix Ironmongery - Z123 - SRVF"/>
        <s v="Fix Doors - Z2&amp;3 - B2"/>
        <s v="Fix Doors - Z2&amp;3 - B1"/>
        <s v="Fix Door Subframes Wet + Dry Area - Z2&amp;3 - F1"/>
        <s v="Fix Doors Wet Area - Z2&amp;3 - F1"/>
        <s v="Fix Doors Lift Lobby - Z2&amp;3 - F1"/>
        <s v="Fix Doors IT Room - Z2&amp;3 - F1"/>
        <s v="Fix Doors Garbage &amp; Service Room - Z2&amp;3 - GF"/>
        <s v="Fix Doors Lift Lobby - Z2&amp;3 - GF"/>
        <s v="Fix Door Subframes Wet Area - Z2&amp;3 - F2"/>
        <s v="Fix Door Subframes Dry Area - Z2&amp;3 - F2"/>
        <s v="Fix Door Subframes Wet Area - Z2&amp;3 - RF"/>
        <s v="Fix Door Subframes Dry Area - Z2&amp;3 - RF"/>
        <s v="Fix Doors Serv. Rooms - Z2&amp;3 - F1"/>
        <s v="Traffic Deck Coating Drive - Z2 - B1"/>
        <s v="Traffic Deck Coating Drive - Z2 - B2"/>
        <s v="Fix Flower Box"/>
        <s v="Fix Outdoor Green Area"/>
        <s v="Fix Pavement Tiles &amp; Granite Colored Land Scaping"/>
        <s v="Install Precast Wheel Stoper"/>
        <s v="Trafic &amp; Road Marking"/>
        <s v="Fix Brackets for Natural Stone - GF to SRVF (Elev. 2 &amp; 3)"/>
        <s v="Fix Natural Stone All types- GF to SRVF (Elev. 2 &amp; 3)"/>
        <s v="Fix Wooden Decorarive Features (Elev. 2 &amp; 3)"/>
        <s v="External Plaster - GF to SRVF (Elev. 2 &amp; 3)"/>
        <s v="Plaster Works Dry Area - Z123 - SRVF"/>
        <s v="Roof Floor Terrazo Tiles Wet Area - Z123 - SRVF"/>
        <s v="Wall Paint (Acrylic) Filter &amp; Pump Room - Z123 - SRVF"/>
        <s v="Floor Epoxy Filter &amp; Pump Room  - Z123 - SRVF"/>
        <s v="Ceiling Paint (Acrylic) Filter &amp; Pump Room - Z123 - SRVF"/>
        <s v="Fix False Ceiling Suspension Lift Lobby - Z123 - SRVF"/>
        <s v="Porcelain Floor Tiles Lift Lobby - Z123 - SRVF"/>
        <s v="Wall Paint (Emulsion) Lift Lobby - Z123 - SRVF"/>
        <s v="Fix False Ceiling Aluminum Tiles Lift Lobby - Z123 - SRVF"/>
        <s v="Fix False Ceiling Gypsum Board Lift Lobby - Z123 - SRVF"/>
        <s v="Ceiling Paint (Acrylic) GSM &amp; MCC Rooms - Z123 - SRVF"/>
        <s v="Floor Epoxy GSM &amp; MCC Rooms - Z123 - SRVF"/>
        <s v="Wall Paint (Acrylic) GSM &amp; MCC Rooms - Z123 - SRVF"/>
        <s v="Floor Paint (Antifungal) Lift Shaft - Z123 - SRVF"/>
        <s v="Wall Paint (Antifungal) Lift Shaft - Z123 - SRVF"/>
        <s v="Ceiling Paint (Anti-Carbonation) - Z2&amp;3 - B2"/>
        <s v="Wall Paint (Anti-Carbonation) - Z2&amp;3 - B2"/>
        <s v="Plaster Works - Z2&amp;3 - B2"/>
        <s v="Fix False Ceiling Suspension - Z2&amp;3 - B2"/>
        <s v="Wall Paint (Emulsion) - Z2&amp;3 - B2"/>
        <s v="Porcelain Floor Tiles - Z2&amp;3 - B2"/>
        <s v="Fix False Ceiling Gypsum Board &amp; Tiles - Z2&amp;3 - B2"/>
        <s v="Ceiling Paint (Acrylic) Serv. Rooms - Z2&amp;3 - B2"/>
        <s v="Wall Paint (Acrylic) Serv. Rooms - Z2&amp;3 - B2"/>
        <s v="Floor Epoxy Paint Serv. Rooms - Z2&amp;3 - B2"/>
        <s v="Ceiling Paint (Emulsion) Travelator - Z2&amp;3 - B2"/>
        <s v="Wall Paint (Emulsion) Travelator - Z2&amp;3 - B2"/>
        <s v="Porcelain Floor Tiles Travelator - Z2&amp;3 - B2"/>
        <s v="Plaster Works - Z2&amp;3 - B1"/>
        <s v="Ceiling Paint (Acrylic) Serv. Rooms - Z2&amp;3 - B1"/>
        <s v="Wall Paint (Acrylic) Serv. Rooms - Z2&amp;3 - B1"/>
        <s v="Floor Epoxy Paint Serv. Rooms - Z2&amp;3 - B1"/>
        <s v="Fix False Ceiling Gypsum Board &amp; Tiles - Z2&amp;3 - B1"/>
        <s v="Wall Paint (Emulsion) - Z2&amp;3 - B1"/>
        <s v="Porcelain Floor Tiles - Z2&amp;3 - B1"/>
        <s v="Fix False Ceiling Suspension - Z2&amp;3 - B1"/>
        <s v="Ceiling Paint (Anti-Carbonation) - Z2&amp;3 - B1"/>
        <s v="Wall Paint (Anti-Carbonation) - Z2&amp;3 - B1"/>
        <s v="Plaster Works Wet + Dry Area - Z2&amp;3 - F1"/>
        <s v="Fix False Ceiling Suspension - Z2&amp;3 - F1"/>
        <s v="Wall Ceramic Tiles Wet Area - Z2&amp;3 - F1"/>
        <s v="Floor Ceramic Tiles Wet Area - Z2&amp;3 - F1"/>
        <s v="Fix False Ceiling Gypsum Board - Z2&amp;3 - F1"/>
        <s v="Fix False Ceiling Aluminum Tiles - Z2&amp;3 - F1"/>
        <s v="Fix False Ceiling Suspension Lift Lobby - Z2&amp;3 - F1"/>
        <s v="Wall Paint (Emulsion) Lift Lobby - Z2&amp;3 - F1"/>
        <s v="Porcelain Floor Tiles Lift Lobby - Z2&amp;3 - F1"/>
        <s v="Fix False Ceiling Aluminum Tiles Lift Lobby - Z2&amp;3 - F1"/>
        <s v="Fix False Ceiling Gypsum Board Lift Lobby - Z2&amp;3 - F1"/>
        <s v="Floor Paint (Antifungal) Lift Shaft - Z2&amp;3 - F1"/>
        <s v="Wall Paint (Antifungal) Lift Shaft - Z2&amp;3 - F1"/>
        <s v="Wall Paint (Acrylic) IT Room - Z2&amp;3 - F1"/>
        <s v="Anti Static Raised Floor IT Room - Z2&amp;3 - F1"/>
        <s v="Ceiling Paint (Acrylic) IT Room - Z2&amp;3 - F1"/>
        <s v="Anti Fungal Paint - Z2&amp;3 - F1"/>
        <s v="Plaster Works - Z2&amp;3 - GF"/>
        <s v="Floor Epoxy Paint Garbage &amp; Service Room - Z2&amp;3 - GF"/>
        <s v="Ceiling Paint Garbage &amp; Service Room (Acrylic/Emulsion)- Z2&amp;3 - GF"/>
        <s v="Wall Paint Garbage &amp; Service Room (Acrylic/Emulsion) - Z2&amp;3 - GF"/>
        <s v="Fix False Ceiling Gypsum Board Lift Lobby - Z2&amp;3 - GF"/>
        <s v="Fix False Ceiling Aluminum Tiles Lift Lobby - Z2&amp;3 - GF"/>
        <s v="Fix False Ceiling Suspension Lift Lobby - Z2&amp;3 - GF"/>
        <s v="Wall Paint (Emulsion) Lift Lobby - Z2&amp;3 - GF"/>
        <s v="Porcelain Floor Tiles Lift Lobby - Z2&amp;3 - GF"/>
        <s v="Floor Paint (Antifungal) Lift Shaft - Z2&amp;3 - GF"/>
        <s v="Wall Paint (Antifungal) Lift Shaft - Z2&amp;3 - GF"/>
        <s v="Anti Fungal Paint all Shops - Z2&amp;3 - GF"/>
        <s v="Plaster Works Wet Area - Z2&amp;3 - F2"/>
        <s v="Plaster Works Dry Area - Z2&amp;3 - F2"/>
        <s v="Fix False Ceiling Suspension kitchen/Pantry - Z2&amp;3 - F2"/>
        <s v="Wall Ceramic Tiles kitchen/Pantry - Z2&amp;3 - F2"/>
        <s v="Floor Ceramic Tiles kitchen/Pantry - Z2&amp;3 - F2"/>
        <s v="Fix False Ceiling Gypsum Board kitchen/Pantry - Z2&amp;3 - F2"/>
        <s v="Fix False Ceiling Aluminum Tiles kitchen/Pantry - Z2&amp;3 - F2"/>
        <s v="Fix False Ceiling Suspension Bath - Z2&amp;3 - F2"/>
        <s v="Wall Ceramic Tiles Bath - Z2&amp;3 - F2"/>
        <s v="Floor Ceramic Tiles Bath - Z2&amp;3 - F2"/>
        <s v="Fix False Ceiling Gypsum Board Bath - Z2&amp;3 - F2"/>
        <s v="Fix False Ceiling Aluminum Tiles Bath - Z2&amp;3 - F2"/>
        <s v="Wall Paint (Emulsion) Garbage Room - Z2&amp;3 - F2"/>
        <s v="Floor Epoxy Paint Garbage Room - Z2&amp;3 - F2"/>
        <s v="Ceiling Paint (Emulsion) Garbage Room - Z2&amp;3 - F2"/>
        <s v="Fix False Ceiling Suspension Lobby Passage &amp; Offices- Z2&amp;3 - F2"/>
        <s v="Wall Paint (Emulsion) Lobby Passage &amp; Offices - Z2&amp;3 - F2"/>
        <s v="Porcelain Floor Tiles Passage &amp; Offices - Z2&amp;3 - F2"/>
        <s v="Fix False Ceiling Aluminum Tiles Lobby Passage &amp; Offices - Z2&amp;3 - F2"/>
        <s v="Fix False Ceiling Gypsum Board Lobby Passage &amp; Offices - Z2&amp;3 - F2"/>
        <s v="Floor Paint (Antifungal) Lift Shaft - Z2&amp;3 - F2"/>
        <s v="Wall Paint (Antifungal) Lift Shaft - Z2&amp;3 - F2"/>
        <s v="Ceiling Paint (Acrylic) Serv. Rooms - Z2&amp;3 - F2"/>
        <s v="Wall Paint (Acrylic) Serv. Rooms - Z2&amp;3 - F2"/>
        <s v="Floor Epoxy Paint Serv. Rooms - Z2&amp;3 - F2"/>
        <s v="Plaster Works Wet Area - Z2&amp;3 - RF"/>
        <s v="Plaster Works Dry Area - Z2&amp;3 - RF"/>
        <s v="Fix False Ceiling Suspension kitchen/Pantry - Z2&amp;3 - RF"/>
        <s v="Wall Ceramic Tiles kitchen/Pantry - Z2&amp;3 - RF"/>
        <s v="Floor Ceramic Tiles kitchen/Pantry - Z2&amp;3 - RF"/>
        <s v="Fix False Ceiling Gypsum Board kitchen/Pantry - Z2&amp;3 - RF"/>
        <s v="Fix False Ceiling Aluminum Tiles kitchen/Pantry - Z2&amp;3 - RF"/>
        <s v="Fix False Ceiling Suspension Bath - Z2&amp;3 - RF"/>
        <s v="Wall Ceramic Tiles Bath - Z2&amp;3 - RF"/>
        <s v="Floor Ceramic Tiles Bath - Z2&amp;3 - RF"/>
        <s v="Fix False Ceiling Gypsum Board Bath - Z2&amp;3 - RF"/>
        <s v="Fix False Ceiling Aluminum Tiles Bath - Z2&amp;3 - RF"/>
        <s v="Wall Paint (Emulsion) Garbage Room - Z2&amp;3 - RF"/>
        <s v="Floor Epoxy Paint Garbage Room - Z2&amp;3 - RF"/>
        <s v="Ceiling Paint (Emulsion) Garbage Room - Z2&amp;3 - RF"/>
        <s v="Fix False Ceiling Suspension Lobby Passage &amp; Offices  - Z2&amp;3 - RF"/>
        <s v="Wall Paint (Emulsion) Lobby Passage &amp; Offices - Z2&amp;3 - RF"/>
        <s v="Porcelain Floor Tiles Passage &amp; Offices - Z2&amp;3 - RF"/>
        <s v="Fix False Ceiling Aluminum Tiles Lobby Passage &amp; Offices  - Z2&amp;3 - RF"/>
        <s v="Fix False Ceiling Gypsum Board Lobby Passage &amp; Offices - Z2&amp;3 - RF"/>
        <s v="Ceiling Paint (Acrylic) Serv. Rooms - Z2&amp;3 - RF"/>
        <s v="Wall Paint (Acrylic) Serv. Rooms - Z2&amp;3 - RF"/>
        <s v="Floor Epoxy Paint Serv. Rooms - Z2&amp;3 - RF"/>
        <s v="Floor Paint (Antifungal) Lift Shaft - Z2&amp;3 - RF"/>
        <s v="Wall Paint (Antifungal) Lift Shaft - Z2&amp;3 - RF"/>
        <s v="Ceiling Paint (Emulsion) Travelator - Z2&amp;3 - B1"/>
        <s v="Wall Paint (Emulsion) Travelator - Z2&amp;3 - B1"/>
        <s v="Porcelain Floor Tiles Travelator - Z2&amp;3 - B1"/>
        <s v="Ceiling Paint (Acrylic) Serv. Rooms - Z2&amp;3 - F1"/>
        <s v="Floor Epoxy Paint Serv. Rooms - Z2&amp;3 - F1"/>
        <s v="Wall Paint (Acrylic) Serv. Rooms - Z2&amp;3 - F1"/>
        <s v="Fix False Ceiling Gypsum Board Passage &amp; Entrance - Z2&amp;3 - GF"/>
        <s v="Fix False Ceiling Aluminum Tiles Passage &amp; Entrance - Z2&amp;3 - GF"/>
        <s v="Fix False Ceiling Suspension Passage &amp; Entrance - Z2&amp;3 - GF"/>
        <s v="Wall Paint (Emulsion) Passage &amp; Entrance - Z2&amp;3 - GF"/>
        <s v="Porcelain Floor Tiles Passage &amp; Entrance - Z2&amp;3 - GF"/>
        <s v="Fix False Ceiling Suspension Wet + Nursing Area - Z2&amp;3 - GF"/>
        <s v="Wall Ceramic Tiles Wet + Nursing Area - Z2&amp;3 - GF"/>
        <s v="Floor Ceramic Tiles Wet + Nursing Area - Z2&amp;3 - GF"/>
        <s v="Fix False Ceiling Gypsum Board Wet + Nursing Area - Z2&amp;3 - GF"/>
        <s v="Fix False Ceiling Aluminum Tiles Wet + Nursing Area - Z2&amp;3 - GF"/>
        <s v="Fix False Ceiling Gypsum Board Passage H.Market - Z2&amp;3 - GF"/>
        <s v="Fix False Ceiling Aluminum Tiles Passage H.Market - Z2&amp;3 - GF"/>
        <s v="Fix False Ceiling Suspension Passage H.Market - Z2&amp;3 - GF"/>
        <s v="Floor Stamp Concrete Passage H.Market- Z2&amp;3 - GF"/>
        <s v="Floor Epoxy Paint IT &amp; Maintanance Room - Z2&amp;3 - GF"/>
        <s v="Ceiling Paint IT &amp; Maintanance Room (Acrylic/Emulsion)- Z2&amp;3 - GF"/>
        <s v="Wall Paint IT &amp; Maintanance Room (Acrylic/Emulsion) - Z2&amp;3 - GF"/>
        <s v="Wall Paint Outside Area (Acrylic) - Z2&amp;3 - F1"/>
        <s v="Roof Floor Terrazo Tiles Outside Area - Z2&amp;3 - F1"/>
        <s v="Wall Paint Outside Area (Acrylic) - Z2&amp;3 - RF"/>
        <s v="Roof Floor Terrazo Tiles Outside Area - Z2&amp;3 - RF"/>
        <s v="Floor Carpet Prayer Room - Z2&amp;3 - F1"/>
        <s v="on Staircase Acrylic Paint - Z2&amp;3 - B2 - SRVF"/>
        <s v="on Staircase Floor Epoxy Paint - Z2&amp;3 - B2 - SRVF"/>
        <s v="Install Garbage Chute Cylinder - Z2 - GF to SRVF"/>
        <s v="Install Garbage Chute Supporting Frame - Z2 - GF to SRVF"/>
        <s v="Block &amp; Plaster Garbage Room - Z2 - GF to SRVF"/>
        <s v="Install Garbage Chute Openings &amp; Doors - Z2 - GF to SRVF"/>
        <s v="External Drainage Pipes &amp; Connections"/>
        <s v="Install Man Holes Covers"/>
        <s v="Installation of Water Meter &amp; AADC Approval"/>
        <s v="Water Supply System Testing &amp; Commissioning"/>
        <s v="Water Drainage System Testing &amp; Commissioning"/>
        <s v="Fix Rain Water Outlets - Z123 - SRVF"/>
        <s v="Fix Drainage &amp; Water Supply Pipes Block Wall - Z123 - SRVF"/>
        <s v="Fix Water Supply Pipes - Z123 - SRVF"/>
        <s v="Fix Drainage Pipes - Z123 - SRVF"/>
        <s v="Fix Water Heater &amp; Sanitary Accessories - Z123 - SRVF"/>
        <s v="Install GRP Water Tank &amp; Accessories - Z123 - SRVF"/>
        <s v="Install Filteration Plant System - Z123 - SRVF"/>
        <s v="Fix Drainage Pipes - Z2&amp;3 - B2"/>
        <s v="Fix Drainage Pipes - Z2&amp;3 - B1"/>
        <s v="Fix Drainage &amp; Water Supply Pipes Block Wall - Z2&amp;3 - F1"/>
        <s v="Fix Drainage Pipes - Z2&amp;3 - F1"/>
        <s v="Fix Water Supply Pipes - Z2&amp;3 - F1"/>
        <s v="Fix Water Heater &amp; Sanitary Accessories - Z2&amp;3 - F1"/>
        <s v="Fix Drainage &amp; Water Supply Pipes Block Wall - Z2&amp;3 - GF"/>
        <s v="Fix Drainage Pipes - Z2&amp;3 - GF"/>
        <s v="Fix Water Supply Pipes - Z2&amp;3 - GF"/>
        <s v="Fix Water Heater &amp; Sanitary Accessories - Z2&amp;3 - GF"/>
        <s v="Fix Drainage &amp; Water Supply Pipes Block Wall - Z2&amp;3 - F2"/>
        <s v="Fix Drainage Pipes - Z2&amp;3 - F2"/>
        <s v="Fix Water Supply Pipes - Z2&amp;3 - F2"/>
        <s v="Fix Water Heater &amp; Sanitary Accessories - Z2&amp;3 - F2"/>
        <s v="Fix Drainage &amp; Water Supply Pipes Block Wall - Z2&amp;3 - RF"/>
        <s v="Fix Drainage Pipes - Z2&amp;3 - RF"/>
        <s v="Fix Water Supply Pipes - Z2&amp;3 - RF"/>
        <s v="Fix Water Heater &amp; Sanitary Accessories - Z2&amp;3 - RF"/>
        <s v="Fix MEP Provisions - Z2 - Raft"/>
        <s v="Fire Fighting System Testing &amp; Commissioning"/>
        <s v="Fix Fire Fighting Pipes - Z123 - SRVF"/>
        <s v="Fix Fire Fighting Dropers - Z123 - SRVF"/>
        <s v="Fix Fire Hose Cabinets &amp; Hose Reels - Z123 - SRVF"/>
        <s v="Fix Sprinklers - Z123 - SRVF"/>
        <s v="Fix Fire Fighting Pipes - Z2&amp;3 - B2"/>
        <s v="Fix Fire Fighting Dropers - Z2&amp;3 - B2"/>
        <s v="Fix Fire Hose Cabinets &amp; Hose Reels - Z2&amp;3 - B2"/>
        <s v="Fix Sprinklers - Z2&amp;3 - B2"/>
        <s v="Fix Fire Fighting Pipes - Z2&amp;3 - B1"/>
        <s v="Fix Fire Fighting Dropers - Z2&amp;3 - B1"/>
        <s v="Fix Fire Hose Cabinets &amp; Hose Reels - Z2&amp;3 - B1"/>
        <s v="Fix Sprinklers - Z2&amp;3 - B1"/>
        <s v="Fix Fire Fighting Pipes - Z2&amp;3 - F1"/>
        <s v="Fix Fire Fighting Dropers - Z2&amp;3 - F1"/>
        <s v="Fix Fire Hose Cabinets &amp; Hose Reels - Z2&amp;3 - F1"/>
        <s v="Fix Sprinklers - Z2&amp;3 - F1"/>
        <s v="Fix Fire Fighting Pipes - Z2&amp;3 - GF"/>
        <s v="Fix Fire Fighting Dropers - Z2&amp;3 - GF"/>
        <s v="Fix Fire Hose Cabinets &amp; Hose Reels - Z2&amp;3 - GF"/>
        <s v="Fix Sprinklers - Z2&amp;3 - GF"/>
        <s v="Fix Fire Fighting Pipes - Z2&amp;3 - F2"/>
        <s v="Fix Fire Fighting Dropers - Z2&amp;3 - F2"/>
        <s v="Fix Fire Hose Cabinets &amp; Hose Reels - Z2&amp;3 - F2"/>
        <s v="Fix Sprinklers - Z2&amp;3 - F2"/>
        <s v="Fix Fire Fighting Pipes - Z2&amp;3 - RF"/>
        <s v="Fix Fire Fighting Dropers - Z2&amp;3 - RF"/>
        <s v="Fix Fire Hose Cabinets &amp; Hose Reels - Z2&amp;3 - RF"/>
        <s v="Fix Sprinklers - Z2&amp;3 - RF"/>
        <s v="Chilled Water Pump Testing"/>
        <s v="Chilled Water System Flushing &amp; Cleaning"/>
        <s v="HVAC Equipment Testing &amp; Commissioning"/>
        <s v="Air Balancing FCU &amp; FAHU"/>
        <s v="Chilled Water Balancing"/>
        <s v="Fix MEP Droppers Lift Lobby - Z123 - SRVF"/>
        <s v="Fix Chill Water Pipes - Z123 - SRVF"/>
        <s v="Fix HVAC Ducts &amp; Insulation - Z123 - SRVF"/>
        <s v="Fix FCU - Z123 - SRVF"/>
        <s v="Fix Grills &amp; Diffusers - Z123 - SRVF"/>
        <s v="Fix FAHU - Z123 - SRVF"/>
        <s v="Fix Chillers - Z123 - SRVF"/>
        <s v="Fix Extract Fans - Z123 - SRVF"/>
        <s v="Install Chilled Water Pump - Z123 - SRVF"/>
        <s v="Termination of MEP Equipment With Risers - Z123 - SRVF"/>
        <s v="Fix Pressurization Guages &amp; Units Lift &amp; Stair - Z123 - SRVF"/>
        <s v="Fix Chemical Dosing Pot - Z123 - SRVF"/>
        <s v="Fix MEP Droppers - Z2&amp;3 - F1"/>
        <s v="Fix MEP Droppers Lift Lobby - Z2&amp;3 - F1"/>
        <s v="Fix MEP Droppers Lift Lobby - Z2&amp;3 - GF"/>
        <s v="Fix MEP Droppers kitchen/Pantry - Z2&amp;3 - F2"/>
        <s v="Fix MEP Droppers Bath - Z2&amp;3 - F2"/>
        <s v="Fix MEP Droppers Lobby Passage &amp; Offices- Z2&amp;3 - F2"/>
        <s v="Fix MEP Droppers kitchen/Pantry - Z2&amp;3 - RF"/>
        <s v="Fix MEP Droppers Bath - Z2&amp;3 - RF"/>
        <s v="Fix MEP Droppers Lobby Passage &amp; Offices  - Z2&amp;3 - RF"/>
        <s v="Fix Chill Water Pipes - Z2&amp;3 - B2"/>
        <s v="Fix HVAC Ducts &amp; Insulation - Z2&amp;3 - B2"/>
        <s v="Fix FCU - Z2&amp;3 - B2"/>
        <s v="Fix Grills &amp; Diffusers - Z2&amp;3 - B2"/>
        <s v="Fix Chill Water Pipes - Z2&amp;3 - B1"/>
        <s v="Fix HVAC Ducts &amp; Insulation - Z2&amp;3 - B1"/>
        <s v="Fix FCU - Z2&amp;3 - B1"/>
        <s v="Fix Grills &amp; Diffusers - Z2&amp;3 - B1"/>
        <s v="Fix Chill Water Pipes - Z2&amp;3 - F1"/>
        <s v="Fix HVAC Ducts &amp; Insulation - Z2&amp;3 - F1"/>
        <s v="Fix FCU - Z2&amp;3 - F1"/>
        <s v="Fix Grills &amp; Diffusers - Z2&amp;3 - F1"/>
        <s v="Fix Chill Water Pipes - Z2&amp;3 - GF"/>
        <s v="Fix HVAC Ducts &amp; Insulation - Z2&amp;3 - GF"/>
        <s v="Fix FCU - Z2&amp;3 - GF"/>
        <s v="Fix Grills &amp; Diffusers - Z2&amp;3 - GF"/>
        <s v="Fix Chill Water Pipes - Z2&amp;3 - F2"/>
        <s v="Fix HVAC Ducts &amp; Insulation - Z2&amp;3 - F2"/>
        <s v="Fix FCU - Z2&amp;3 - F2"/>
        <s v="Fix Grills &amp; Diffusers - Z2&amp;3 - F2"/>
        <s v="Fix Chill Water Pipes - Z2&amp;3 - RF"/>
        <s v="Fix HVAC Ducts &amp; Insulation - Z2&amp;3 - RF"/>
        <s v="Fix FCU - Z2&amp;3 - RF"/>
        <s v="Fix Grills &amp; Diffusers - Z2&amp;3 - RF"/>
        <s v="Install CHW Pipe Risers"/>
        <s v="Install Duct Risers"/>
        <s v="Passenger Lift Testing &amp; Commissioning"/>
        <s v="Travelators Testing &amp; Commissioning"/>
        <s v="Escalator Testing &amp; Commissioning"/>
        <s v="Install Working Platform for PL-3 &amp; 4 (B2 to SRVF)"/>
        <s v="Install Steel Support Beams &amp; Tracks PL-3 &amp; 4 (B2 to SRVF)"/>
        <s v="Repair Lift Shaft PL-3 &amp; 4 (B2 to SRVF)"/>
        <s v="Install Working Platform for CL B2 to - F2"/>
        <s v="Install Steel Support Beams &amp; Tracks CL B2 to - F2"/>
        <s v="Terminate Tracks &amp; Cross Beams CL B2 to - F2"/>
        <s v="Install Lift Motors &amp; Hydraulics CL B2 to - F2)"/>
        <s v="Install Lift Control Unit CL B2 to - F2"/>
        <s v="Power Connection &amp; Test Runs CL B2 to - F2"/>
        <s v="Install Lift Motors, Cables, Counter Weight &amp; Brakes (B2 to GF)"/>
        <s v="Install Working Platform for PL-5 (B2 to SRVF)"/>
        <s v="Install Steel Support Beams &amp; Tracks PL-5 (B2 to SRVF)"/>
        <s v="Repair Lift Shaft PL-5 (B2 to SRVF)"/>
        <s v="Install Working Platform for CL B2 to GF"/>
        <s v="Install Steel Support Beams &amp; Tracks CL B2 to GF"/>
        <s v="Terminate Tracks &amp; Cross Beams CL B2 to GF"/>
        <s v="Install Lift Motors &amp; Hydraulics CL B2 to GF)"/>
        <s v="Install Lift Control Unit CL B2 to GF"/>
        <s v="Power Connection &amp; Test Runs CL B2 to GF"/>
        <s v="Fix Gas Detectors - Z123 - SRVF"/>
        <s v="Install LPG Tank - Z123 - SRVF"/>
        <s v="Fix LPG Pipes - Z2&amp;3 - F2"/>
        <s v="Fix Gas Detectors - Z2&amp;3 - F2"/>
        <s v="Fix LPG Pipes - Z2&amp;3 - RF"/>
        <s v="Fix Gas Detectors - Z2&amp;3 - RF"/>
        <s v="Telephone &amp; Voice Evac. System Testing &amp; Commissioning"/>
        <s v="Emergency Lighting System Testing &amp; Commissioning"/>
        <s v="Access Control System Testing &amp; Commissioning"/>
        <s v="Fire Alarm System Testing &amp; Commissioning"/>
        <s v="BMS Testing &amp; Commissioning"/>
        <s v="Security System Testing &amp; Commissioning"/>
        <s v="Fix G.I Box and conduits - Z123 - SRVF"/>
        <s v="Fix ELV Trunkings - Z123 - SRVF"/>
        <s v="Pull ELV Cables - Z123 - SRVF"/>
        <s v="Fix Power Cable Trays - Z123 - SRVF"/>
        <s v="Pull Electricl Wires (Ceiling &amp; Walls) - Z123 - SRVF"/>
        <s v="Pull Earthing &amp; Power Cables - Z123 - SRVF"/>
        <s v="Fix DBs - Z123 - SRVF"/>
        <s v="Cable Terminations - Z123 - SRVF"/>
        <s v="Fix CCTV Devices - Z123 - SRVF"/>
        <s v="Fix Light Fixtures - Z123 - SRVF"/>
        <s v="Fix Switches, Sockets &amp; Isolators - Z123 - SRVF"/>
        <s v="Fix Fire Alarm Devices - Z123 - SRVF"/>
        <s v="Fix Telephone &amp; Voice Evac. Devices - Z123 - SRVF"/>
        <s v="Fix LCS &amp; ACS Devices - Z123 - SRVF"/>
        <s v="Fix Emergency &amp; Exit Lights - Z123 - SRVF"/>
        <s v="Install MCC Pannels - Z123 - SRVF"/>
        <s v="Fix G.I Box and conduits - Z2&amp;3 - B2"/>
        <s v="Fix ELV Trunkings - Z2&amp;3 - B2"/>
        <s v="Pull ELV Cables - Z2&amp;3 - B2"/>
        <s v="Fix Power Cable Trays - Z2&amp;3 - B2"/>
        <s v="Pull Electricl Wires (Ceiling &amp; Walls) - Z2&amp;3 - B2"/>
        <s v="Pull Earthing &amp; Power Cables - Z2&amp;3 - B2"/>
        <s v="Fix DBs - Z2&amp;3 - B2"/>
        <s v="Cable Terminations - Z2&amp;3 - B2"/>
        <s v="Fix CCTV Devices - Z2&amp;3 - B2"/>
        <s v="Fix Light Fixtures - Z2&amp;3 - B2"/>
        <s v="Fix Switches, Sockets &amp; Isolators - Z2&amp;3 - B2"/>
        <s v="Fix Fire Alarm Devices - Z2&amp;3 - B2"/>
        <s v="Fix Telephone &amp; Voice Evac. Devices - Z2&amp;3 - B2"/>
        <s v="Fix LCS &amp; ACS Devices - Z2&amp;3 - B2"/>
        <s v="Fix Emergency &amp; Exit Lights - Z2&amp;3 - B2"/>
        <s v="Fix G.I Box and conduits - Z2&amp;3 - B1"/>
        <s v="Fix ELV Trunkings - Z2&amp;3 - B1"/>
        <s v="Pull ELV Cables - Z2&amp;3 - B1"/>
        <s v="Fix Power Cable Trays - Z2&amp;3 - B1"/>
        <s v="Pull Electricl Wires (Ceiling &amp; Walls) - Z2&amp;3 - B1"/>
        <s v="Pull Earthing &amp; Power Cables - Z2&amp;3 - B1"/>
        <s v="Fix DBs - Z2&amp;3 - B1"/>
        <s v="Cable Terminations - Z2&amp;3 - B1"/>
        <s v="Fix CCTV Devices - Z2&amp;3 - B1"/>
        <s v="Fix Light Fixtures - Z2&amp;3 - B1"/>
        <s v="Fix Switches, Sockets &amp; Isolators - Z2&amp;3 - B1"/>
        <s v="Fix Fire Alarm Devices - Z2&amp;3 - B1"/>
        <s v="Fix Telephone &amp; Voice Evac. Devices - Z2&amp;3 - B1"/>
        <s v="Fix LCS &amp; ACS Devices - Z2&amp;3 - B1"/>
        <s v="Fix Emergency &amp; Exit Lights - Z2&amp;3 - B1"/>
        <s v="Fix G.I Box and conduits - Z2&amp;3 - F1"/>
        <s v="Fix ELV Trunkings - Z2&amp;3 - F1"/>
        <s v="Pull ELV Cables - Z2&amp;3 - F1"/>
        <s v="Fix Power Cable Trays - Z2&amp;3 - F1"/>
        <s v="Pull Electricl Wires (Ceiling &amp; Walls) - Z2&amp;3 - F1"/>
        <s v="Pull Earthing &amp; Power Cables - Z2&amp;3 - F1"/>
        <s v="Fix DBs - Z2&amp;3 - F1"/>
        <s v="Cable Terminations - Z2&amp;3 - F1"/>
        <s v="Fix CCTV Devices - Z2&amp;3 - F1"/>
        <s v="Fix Light Fixtures - Z2&amp;3 - F1"/>
        <s v="Fix Switches, Sockets &amp; Isolators - Z2&amp;3 - F1"/>
        <s v="Fix Fire Alarm Devices - Z2&amp;3 - F1"/>
        <s v="Fix Telephone &amp; Voice Evac. Devices - Z2&amp;3 - F1"/>
        <s v="Fix LCS &amp; ACS Devices - Z2&amp;3 - F1"/>
        <s v="Fix Emergency &amp; Exit Lights - Z2&amp;3 - F1"/>
        <s v="Fix G.I Box and conduits - Z2&amp;3 - GF"/>
        <s v="Fix ELV Trunkings - Z2&amp;3 - GF"/>
        <s v="Pull ELV Cables - Z2&amp;3 - GF"/>
        <s v="Fix Power Cable Trays - Z2&amp;3 - GF"/>
        <s v="Pull Electricl Wires (Ceiling &amp; Walls) - Z2&amp;3 - GF"/>
        <s v="Pull Earthing &amp; Power Cables - Z2&amp;3 - GF"/>
        <s v="Fix DBs - Z2&amp;3 - GF"/>
        <s v="Cable Terminations - Z2&amp;3 - GF"/>
        <s v="Fix CCTV Devices - Z2&amp;3 - GF"/>
        <s v="Fix Light Fixtures - Z2&amp;3 - GF"/>
        <s v="Fix Switches, Sockets &amp; Isolators - Z2&amp;3 - GF"/>
        <s v="Fix Fire Alarm Devices - Z2&amp;3 - GF"/>
        <s v="Fix Telephone &amp; Voice Evac. Devices - Z2&amp;3 - GF"/>
        <s v="Fix LCS &amp; ACS Devices - Z2&amp;3 - GF"/>
        <s v="Fix Emergency &amp; Exit Lights - Z2&amp;3 - GF"/>
        <s v="Fix G.I Box and conduits - Z2&amp;3 - F2"/>
        <s v="Fix ELV Trunkings - Z2&amp;3 - F2"/>
        <s v="Pull ELV Cables - Z2&amp;3 - F2"/>
        <s v="Fix Power Cable Trays - Z2&amp;3 - F2"/>
        <s v="Pull Electricl Wires (Ceiling &amp; Walls) - Z2&amp;3 - F2"/>
        <s v="Pull Earthing &amp; Power Cables - Z2&amp;3 - F2"/>
        <s v="Fix DBs - Z2&amp;3 - F2"/>
        <s v="Cable Terminations - Z2&amp;3 - F2"/>
        <s v="Fix CCTV Devices - Z2&amp;3 - F2"/>
        <s v="Fix Light Fixtures - Z2&amp;3 - F2"/>
        <s v="Fix Switches, Sockets &amp; Isolators - Z2&amp;3 - F2"/>
        <s v="Fix Fire Alarm Devices - Z2&amp;3 - F2"/>
        <s v="Fix Telephone &amp; Voice Evac. Devices - Z2&amp;3 - F2"/>
        <s v="Fix LCS &amp; ACS Devices - Z2&amp;3 - F2"/>
        <s v="Fix Emergency &amp; Exit Lights - Z2&amp;3 - F2"/>
        <s v="Fix G.I Box and conduits - Z2&amp;3 - RF"/>
        <s v="Fix ELV Trunkings - Z2&amp;3 - RF"/>
        <s v="Pull ELV Cables - Z2&amp;3 - RF"/>
        <s v="Fix Power Cable Trays - Z2&amp;3 - RF"/>
        <s v="Pull Electricl Wires (Ceiling &amp; Walls) - Z2&amp;3 - RF"/>
        <s v="Pull Earthing &amp; Power Cables - Z2&amp;3 - RF"/>
        <s v="Fix DBs - Z2&amp;3 - RF"/>
        <s v="Cable Terminations - Z2&amp;3 - RF"/>
        <s v="Fix CCTV Devices - Z2&amp;3 - RF"/>
        <s v="Fix Light Fixtures - Z2&amp;3 - RF"/>
        <s v="Fix Switches, Sockets &amp; Isolators - Z2&amp;3 - RF"/>
        <s v="Fix Fire Alarm Devices - Z2&amp;3 - RF"/>
        <s v="Fix Telephone &amp; Voice Evac. Devices - Z2&amp;3 - RF"/>
        <s v="Fix LCS &amp; ACS Devices - Z2&amp;3 - RF"/>
        <s v="Fix Emergency &amp; Exit Lights - Z2&amp;3 - RF"/>
        <s v="Install Cable treys &amp; Trunking Risers"/>
        <s v="Install Busbar Risers"/>
        <s v="Post Tensioning the Slab - Z3 - F1"/>
        <s v="Post Tensioning the Slab - Z3 - F2"/>
        <s v="Post Tensioning the Slab - Z3 - RF"/>
        <s v="Post Tensioning the Slab - Z3 - SRVF"/>
        <s v="PCC Blind Concrete - Z3 - Lift Pit"/>
        <s v="Waterproof Membrane - Z3 - Lift Pit"/>
        <s v="Protection Screed - Z3 - Lift Pit"/>
        <s v="Fix Rebar - Z3 - Lift Pit"/>
        <s v="Pour Concrete - Z3 - Lift Pit"/>
        <s v="PCC Blind Concrete - Z3 - Raft"/>
        <s v="Waterproof Membrane - Z3 - Raft"/>
        <s v="Protection Screed - Z3 - Raft"/>
        <s v="Fix Rebar - Z3 - Raft"/>
        <s v="Fix Formwork - Z3 - Raft"/>
        <s v="Pour Concrete - Z3 - Raft"/>
        <s v="Fix Rebar Columns - Z3 - B2"/>
        <s v="Fix Formwork Columns - Z3 - B2"/>
        <s v="Pour Concrete Columns - Z3 - B2"/>
        <s v="Fix Rebar Retaining Walls - Z3 - B2"/>
        <s v="Fix Formwork Retaining Walls - Z3 - B2"/>
        <s v="Pour Concrete Retaining Walls - Z3 - B2"/>
        <s v="Pour Concrete Core Walls - Z3 - B2"/>
        <s v="Fix Rebar Core Walls - Z3 - B2"/>
        <s v="Fix Formwork Core Walls - Z3 - B2"/>
        <s v="Fix Formwork Stairs - Z3 - B2"/>
        <s v="Fix Rebar Stairs - Z3 - B2"/>
        <s v="Pour Concrete Stairs - Z3 - B2"/>
        <s v="Fix Rebar Retaining Walls - Z3 - B1"/>
        <s v="Fix Formwork Retaining Walls - Z3 - B1"/>
        <s v="Pour Concrete Retaining Walls - Z3 - B1"/>
        <s v="Fix Formwork Core Walls - Z3 - B1"/>
        <s v="Fix Rebar Core Walls - Z3 - B1"/>
        <s v="Pour Concrete Core Walls - Z3 - B1"/>
        <s v="Fix Rebar Columns - Z3 - B1"/>
        <s v="Fix Formwork Columns - Z3 - B1"/>
        <s v="Pour Concrete Columns - Z3 - B1"/>
        <s v="Fix Formwork Stairs - Z3 - B1"/>
        <s v="Fix Rebar Stairs - Z3 - B1"/>
        <s v="Pour Concrete Stairs - Z3 - B1"/>
        <s v="Fix Formwork Slabs - Z3 - B1"/>
        <s v="Fix Rebar Slabs - Z3 - B1"/>
        <s v="Pour Concrete Slabs - Z3 - B1"/>
        <s v="Fix MEP Containment &amp; Provisions - Z3 - B1"/>
        <s v="Fix Rebar Core Walls - Z3 - GF"/>
        <s v="Fix Formwork Core Walls - Z3 - GF"/>
        <s v="Pour Concrete Core Walls - Z3 - GF"/>
        <s v="Fix Rebar Columns - Z3 - GF"/>
        <s v="Fix Formwork Columns - Z3 - GF"/>
        <s v="Pour Concrete Columns - Z3 - GF"/>
        <s v="Fix Formwork Stairs - Z3 - GF"/>
        <s v="Fix Rebar Stairs - Z3 - GF"/>
        <s v="Pour Concrete Stairs - Z3 - GF"/>
        <s v="Fix Formwork Slabs - Z3 - GF"/>
        <s v="Fix Rebar Slabs - Z3 - GF"/>
        <s v="Pour Concrete Slabs - Z3 - GF"/>
        <s v="Fix MEP Containment &amp; Provisions - Z3 - GF"/>
        <s v="Fix Formwork Slabs - Z3 - F1"/>
        <s v="Fix Rebar Slabs - Z3 - F1"/>
        <s v="Fix MEP Containment &amp; Provisions - Z3 - F1"/>
        <s v="Pour Concrete Slabs - Z3 - F1"/>
        <s v="Fix Rebar Core Walls - Z3 - F1"/>
        <s v="Fix Formwork Core Walls - Z3 - F1"/>
        <s v="Pour Concrete Core Walls - Z3 - F1"/>
        <s v="Fix Rebar Columns - Z3 - F1"/>
        <s v="Fix Formwork Columns - Z3 - F1"/>
        <s v="Pour Concrete Columns - Z3 - F1"/>
        <s v="Fix Formwork Stairs - Z3 - F1"/>
        <s v="Fix Rebar Stairs - Z3 - F1"/>
        <s v="Pour Concrete Stairs - Z3 - F1"/>
        <s v="Fix Rebar Slabs - Z3 - F2"/>
        <s v="Fix Formwork Slabs - Z3 - F2"/>
        <s v="Pour Concrete Slabs - Z3 - F2"/>
        <s v="Fix MEP Containment &amp; Provisions - Z3 - F2"/>
        <s v="Fix Rebar Core Walls - Z3 - F2"/>
        <s v="Fix Formwork Core Walls - Z3 - F2"/>
        <s v="Pour Concrete Core Walls - Z3 - F2"/>
        <s v="Fix Rebar Columns - Z3 - F2"/>
        <s v="Fix Formwork Columns - Z3 - F2"/>
        <s v="Pour Concrete Columns - Z3 - F2"/>
        <s v="Fix Formwork Stairs - Z3 - F2"/>
        <s v="Fix Rebar Stairs - Z3 - F2"/>
        <s v="Pour Concrete Stairs - Z3 - F2"/>
        <s v="Fix Formwork Slabs - Z3 - RF"/>
        <s v="Fix Rebar Slabs - Z3 - RF"/>
        <s v="Pour Concrete Slabs - Z3 - RF"/>
        <s v="Fix MEP Containment &amp; Provisions - Z3 - RF"/>
        <s v="Fix Rebar Core Walls - Z3 - RF"/>
        <s v="Fix Formwork Core Walls - Z3 - RF"/>
        <s v="Pour Concrete Core Walls - Z3 - RF"/>
        <s v="Fix Rebar Columns - Z3 - RF"/>
        <s v="Fix Formwork Columns - Z3 - RF"/>
        <s v="Pour Concrete Columns - Z3 - RF"/>
        <s v="Fix Formwork Stairs - Z3 - RF"/>
        <s v="Fix Rebar Stairs - Z3 - RF"/>
        <s v="Pour Concrete Stairs - Z3 - RF"/>
        <s v="Fix Formwork Slabs - Z3 - SRVF"/>
        <s v="Fix Rebar Slabs - Z3 - SRVF"/>
        <s v="Pour Concrete Slabs - Z3 - SRVF"/>
        <s v="Fix MEP Containment &amp; Provisions - Z3 - SRVF"/>
        <s v="Fix Rebar Core Walls - Z3 - SRVF"/>
        <s v="Fix Formwork Core Walls - Z3 - SRVF"/>
        <s v="Pour Concrete Core Walls - Z3 - SRVF"/>
        <s v="Fix Rebar Columns - Z3 - SRVF"/>
        <s v="Fix Formwork Columns - Z3 - SRVF"/>
        <s v="Pour Concrete Columns - Z3 - SRVF"/>
        <s v="Pour MEP RCC Pedastals - Z3 - SRVF"/>
        <s v="Fix Formwork Parapet - Z3 - SRVF"/>
        <s v="Fix Rebar Parapet - Z3 - SRVF"/>
        <s v="Pour Concrete Parapet - Z3 - SRVF"/>
        <s v="Fix Formwork Slabs - Z3 - TRF"/>
        <s v="Fix Rebar Slabs - Z3 - TRF"/>
        <s v="Pour Concrete Slabs - Z3 - TRF"/>
        <s v="Fix MEP Containment &amp; Provisions - Z3 - TRF"/>
        <s v="Fix Formwork Parapet - Z3 - TRF"/>
        <s v="Fix Rebar Parapet - Z3 - TRF"/>
        <s v="Pour Concrete Parapet - Z3 - TRF"/>
        <s v="Fix MEP Provisions - Z3 - Raft"/>
      </sharedItems>
    </cacheField>
    <cacheField name="[Measures].[Sum of EarnedCost]" caption="Sum of EarnedCost" numFmtId="0" hierarchy="105" level="32767"/>
    <cacheField name="[Measures].[Sum of ()Budgeted Total Cost(AED)]" caption="Sum of ()Budgeted Total Cost(AED)" numFmtId="0" hierarchy="100" level="32767"/>
    <cacheField name="[Activities].[1817-BOQ Summary].[1817-BOQ Summary]" caption="1817-BOQ Summary" numFmtId="0" hierarchy="10" level="1">
      <sharedItems count="15">
        <s v="Div 01"/>
        <s v="Div 02"/>
        <s v="Div 03"/>
        <s v="Div 04"/>
        <s v="Div 05"/>
        <s v="Div 06"/>
        <s v="Div 07"/>
        <s v="Div 08"/>
        <s v="Div 09"/>
        <s v="Div 10"/>
        <s v="Div 11"/>
        <s v="Div 12"/>
        <s v="Div 13"/>
        <s v="Div 14"/>
        <s v="Div 15"/>
      </sharedItems>
    </cacheField>
    <cacheField name="[Measures].[Sum of MonthlyPlannedCost]" caption="Sum of MonthlyPlannedCost" numFmtId="0" hierarchy="104" level="32767"/>
    <cacheField name="[MonthDates].[MonthID].[MonthID]" caption="MonthID" numFmtId="0" hierarchy="23"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2" memberValueDatatype="130" unbalanced="0" hidden="1">
      <fieldsUsage count="2">
        <fieldUsage x="-1"/>
        <fieldUsage x="1"/>
      </fieldsUsage>
    </cacheHierarchy>
    <cacheHierarchy uniqueName="[Activities].[Activity Name]" caption="Activity Name" attribute="1" defaultMemberUniqueName="[Activities].[Activity Name].[All]" allUniqueName="[Activities].[Activity Name].[All]" dimensionUniqueName="[Activities]" displayFolder="" count="2" memberValueDatatype="130" unbalanced="0" hidden="1">
      <fieldsUsage count="2">
        <fieldUsage x="-1"/>
        <fieldUsage x="2"/>
      </fieldsUsage>
    </cacheHierarchy>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5"/>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fieldsUsage count="2">
        <fieldUsage x="-1"/>
        <fieldUsage x="0"/>
      </fieldsUsage>
    </cacheHierarchy>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7"/>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oneField="1" hidden="1">
      <fieldsUsage count="1">
        <fieldUsage x="6"/>
      </fieldsUsage>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oneField="1" hidden="1">
      <fieldsUsage count="1">
        <fieldUsage x="3"/>
      </fieldsUsage>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Author" refreshedDate="43857.493899189816" createdVersion="5" refreshedVersion="5" minRefreshableVersion="3" recordCount="0" supportSubquery="1" supportAdvancedDrill="1">
  <cacheSource type="external" connectionId="15"/>
  <cacheFields count="8">
    <cacheField name="[Activities].[1817-Trade].[1817-Trade]" caption="1817-Trade" numFmtId="0" hierarchy="12" level="1">
      <sharedItems count="23">
        <s v="Anti-Fungal &amp; Carbonation"/>
        <s v="Ceramic"/>
        <s v="Concrete"/>
        <s v="Conveying System"/>
        <s v="Doors"/>
        <s v="Electrical"/>
        <s v="Epoxy &amp; Traffic Coating"/>
        <s v="False Ceiling"/>
        <s v="Fire Fighting"/>
        <s v="Glazing"/>
        <s v="HVAC"/>
        <s v="LPG System"/>
        <s v="Masonry"/>
        <s v="Natural Stone"/>
        <s v="Others Finishes"/>
        <s v="Paint"/>
        <s v="Plaster"/>
        <s v="Plumbing"/>
        <s v="Porcelain"/>
        <s v="Prelims"/>
        <s v="Site Works"/>
        <s v="Terrazo Tiles"/>
        <s v="0" u="1"/>
      </sharedItems>
    </cacheField>
    <cacheField name="[Activities].[1817-BOQ Summary].[1817-BOQ Summary]" caption="1817-BOQ Summary" numFmtId="0" hierarchy="10" level="1">
      <sharedItems containsSemiMixedTypes="0" containsNonDate="0" containsString="0"/>
    </cacheField>
    <cacheField name="[WeekDates].[Month Name].[Month Name]" caption="Month Name" numFmtId="0" hierarchy="73" level="1">
      <sharedItems containsSemiMixedTypes="0" containsNonDate="0" containsString="0"/>
    </cacheField>
    <cacheField name="[WeekDisCostP].[Week ID].[Week ID]" caption="Week ID" numFmtId="0" hierarchy="76" level="1">
      <sharedItems containsSemiMixedTypes="0" containsNonDate="0" containsString="0"/>
    </cacheField>
    <cacheField name="[Measures].[Sum of ()Budgeted Labor Units(h)]" caption="Sum of ()Budgeted Labor Units(h)" numFmtId="0" hierarchy="101" level="32767"/>
    <cacheField name="[Measures].[Sum of Monthly Planned Hrs]" caption="Sum of Monthly Planned Hrs" numFmtId="0" hierarchy="114" level="32767"/>
    <cacheField name="[Measures].[Sum of Earned Hrs]" caption="Sum of Earned Hrs" numFmtId="0" hierarchy="113" level="32767"/>
    <cacheField name="[MonthDates].[MonthID].[MonthID]" caption="MonthID" numFmtId="0" hierarchy="23"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1"/>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2" memberValueDatatype="130" unbalanced="0" hidden="1">
      <fieldsUsage count="2">
        <fieldUsage x="-1"/>
        <fieldUsage x="0"/>
      </fieldsUsage>
    </cacheHierarchy>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7"/>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2" memberValueDatatype="130" unbalanced="0" hidden="1">
      <fieldsUsage count="2">
        <fieldUsage x="-1"/>
        <fieldUsage x="2"/>
      </fieldsUsage>
    </cacheHierarchy>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3"/>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oneField="1" hidden="1">
      <fieldsUsage count="1">
        <fieldUsage x="6"/>
      </fieldsUsage>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Author" refreshedDate="43857.493900578702" createdVersion="5" refreshedVersion="5" minRefreshableVersion="3" recordCount="0" supportSubquery="1" supportAdvancedDrill="1">
  <cacheSource type="external" connectionId="15"/>
  <cacheFields count="9">
    <cacheField name="[Activities].[1817-BOQ Summary].[1817-BOQ Summary]" caption="1817-BOQ Summary" numFmtId="0" hierarchy="10" level="1">
      <sharedItems count="15">
        <s v="Div 01"/>
        <s v="Div 02"/>
        <s v="Div 03"/>
        <s v="Div 04"/>
        <s v="Div 05"/>
        <s v="Div 06"/>
        <s v="Div 07"/>
        <s v="Div 08"/>
        <s v="Div 09"/>
        <s v="Div 10"/>
        <s v="Div 11"/>
        <s v="Div 12"/>
        <s v="Div 13"/>
        <s v="Div 14"/>
        <s v="Div 15"/>
      </sharedItems>
    </cacheField>
    <cacheField name="[ActivityCodes].[1817-BOQ Summary].[1817-BOQ Summary]" caption="1817-BOQ Summary" numFmtId="0" hierarchy="16" level="1">
      <sharedItems containsSemiMixedTypes="0" containsNonDate="0" containsString="0"/>
    </cacheField>
    <cacheField name="[WeekDates].[Month Name].[Month Name]" caption="Month Name" numFmtId="0" hierarchy="73" level="1">
      <sharedItems containsSemiMixedTypes="0" containsNonDate="0" containsString="0"/>
    </cacheField>
    <cacheField name="[WeekDisCostP].[Week ID].[Week ID]" caption="Week ID" numFmtId="0" hierarchy="76" level="1">
      <sharedItems containsSemiMixedTypes="0" containsNonDate="0" containsString="0"/>
    </cacheField>
    <cacheField name="[Measures].[Sum of ()Budgeted Labor Units(h)]" caption="Sum of ()Budgeted Labor Units(h)" numFmtId="0" hierarchy="101" level="32767"/>
    <cacheField name="[Measures].[Sum of Earned Hrs]" caption="Sum of Earned Hrs" numFmtId="0" hierarchy="113" level="32767"/>
    <cacheField name="[Measures].[Sum of Monthly Planned Hrs]" caption="Sum of Monthly Planned Hrs" numFmtId="0" hierarchy="114" level="32767"/>
    <cacheField name="[Activities].[(*)Budgeted Labor Units(h)].[(*)Budgeted Labor Units(h)]" caption="(*)Budgeted Labor Units(h)" numFmtId="0" hierarchy="8" level="1">
      <sharedItems containsSemiMixedTypes="0" containsNonDate="0" containsString="0"/>
    </cacheField>
    <cacheField name="[MonthDates].[MonthID].[MonthID]" caption="MonthID" numFmtId="0" hierarchy="23"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2" memberValueDatatype="20" unbalanced="0" hidden="1">
      <fieldsUsage count="2">
        <fieldUsage x="-1"/>
        <fieldUsage x="7"/>
      </fieldsUsage>
    </cacheHierarchy>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0"/>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2" memberValueDatatype="130" unbalanced="0" hidden="1">
      <fieldsUsage count="2">
        <fieldUsage x="-1"/>
        <fieldUsage x="1"/>
      </fieldsUsage>
    </cacheHierarchy>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8"/>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2" memberValueDatatype="130" unbalanced="0" hidden="1">
      <fieldsUsage count="2">
        <fieldUsage x="-1"/>
        <fieldUsage x="2"/>
      </fieldsUsage>
    </cacheHierarchy>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fieldsUsage count="2">
        <fieldUsage x="-1"/>
        <fieldUsage x="3"/>
      </fieldsUsage>
    </cacheHierarchy>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oneField="1" hidden="1">
      <fieldsUsage count="1">
        <fieldUsage x="5"/>
      </fieldsUsage>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oneField="1" hidden="1">
      <fieldsUsage count="1">
        <fieldUsage x="6"/>
      </fieldsUsage>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Author" refreshedDate="43857.493901504633" createdVersion="5" refreshedVersion="5" minRefreshableVersion="3" recordCount="0" supportSubquery="1" supportAdvancedDrill="1">
  <cacheSource type="external" connectionId="15"/>
  <cacheFields count="1">
    <cacheField name="[MonthDates].[MonthID].[MonthID]" caption="MonthID" numFmtId="0" hierarchy="23" level="1">
      <sharedItems containsString="0" containsBlank="1" containsNumber="1" containsInteger="1" minValue="1" maxValue="26" count="27">
        <n v="1"/>
        <n v="2"/>
        <n v="3"/>
        <n v="4"/>
        <n v="5"/>
        <n v="6"/>
        <n v="7"/>
        <n v="8"/>
        <n v="9"/>
        <n v="10"/>
        <n v="11"/>
        <n v="12"/>
        <n v="13"/>
        <n v="14"/>
        <n v="15"/>
        <n v="16"/>
        <n v="17"/>
        <n v="18"/>
        <n v="19"/>
        <n v="20"/>
        <n v="21"/>
        <n v="22"/>
        <n v="23"/>
        <n v="24"/>
        <n v="25"/>
        <n v="26"/>
        <m/>
      </sharedItems>
      <extLst>
        <ext xmlns:x15="http://schemas.microsoft.com/office/spreadsheetml/2010/11/main" uri="{4F2E5C28-24EA-4eb8-9CBF-B6C8F9C3D259}">
          <x15:cachedUniqueNames>
            <x15:cachedUniqueName index="0" name="[MonthDates].[MonthID].&amp;[1]"/>
            <x15:cachedUniqueName index="1" name="[MonthDates].[MonthID].&amp;[2]"/>
            <x15:cachedUniqueName index="2" name="[MonthDates].[MonthID].&amp;[3]"/>
            <x15:cachedUniqueName index="3" name="[MonthDates].[MonthID].&amp;[4]"/>
            <x15:cachedUniqueName index="4" name="[MonthDates].[MonthID].&amp;[5]"/>
            <x15:cachedUniqueName index="5" name="[MonthDates].[MonthID].&amp;[6]"/>
            <x15:cachedUniqueName index="6" name="[MonthDates].[MonthID].&amp;[7]"/>
            <x15:cachedUniqueName index="7" name="[MonthDates].[MonthID].&amp;[8]"/>
            <x15:cachedUniqueName index="8" name="[MonthDates].[MonthID].&amp;[9]"/>
            <x15:cachedUniqueName index="9" name="[MonthDates].[MonthID].&amp;[10]"/>
            <x15:cachedUniqueName index="10" name="[MonthDates].[MonthID].&amp;[11]"/>
            <x15:cachedUniqueName index="11" name="[MonthDates].[MonthID].&amp;[12]"/>
            <x15:cachedUniqueName index="12" name="[MonthDates].[MonthID].&amp;[13]"/>
            <x15:cachedUniqueName index="13" name="[MonthDates].[MonthID].&amp;[14]"/>
            <x15:cachedUniqueName index="14" name="[MonthDates].[MonthID].&amp;[15]"/>
            <x15:cachedUniqueName index="15" name="[MonthDates].[MonthID].&amp;[16]"/>
            <x15:cachedUniqueName index="16" name="[MonthDates].[MonthID].&amp;[17]"/>
            <x15:cachedUniqueName index="17" name="[MonthDates].[MonthID].&amp;[18]"/>
            <x15:cachedUniqueName index="18" name="[MonthDates].[MonthID].&amp;[19]"/>
            <x15:cachedUniqueName index="19" name="[MonthDates].[MonthID].&amp;[20]"/>
            <x15:cachedUniqueName index="20" name="[MonthDates].[MonthID].&amp;[21]"/>
            <x15:cachedUniqueName index="21" name="[MonthDates].[MonthID].&amp;[22]"/>
            <x15:cachedUniqueName index="22" name="[MonthDates].[MonthID].&amp;[23]"/>
            <x15:cachedUniqueName index="23" name="[MonthDates].[MonthID].&amp;[24]"/>
            <x15:cachedUniqueName index="24" name="[MonthDates].[MonthID].&amp;[25]"/>
            <x15:cachedUniqueName index="25" name="[MonthDates].[MonthID].&amp;[26]"/>
          </x15:cachedUniqueNames>
        </ext>
      </extLst>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0"/>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Author" refreshedDate="43857.493905787036" createdVersion="5" refreshedVersion="5" minRefreshableVersion="3" recordCount="0" supportSubquery="1" supportAdvancedDrill="1">
  <cacheSource type="external" connectionId="15"/>
  <cacheFields count="8">
    <cacheField name="[Activities].[1817-Zone].[1817-Zone]" caption="1817-Zone" numFmtId="0" hierarchy="13" level="1">
      <sharedItems count="3">
        <s v="Z1"/>
        <s v="Z2"/>
        <s v="Z3"/>
      </sharedItems>
    </cacheField>
    <cacheField name="[Activities].[Activity ID].[Activity ID]" caption="Activity ID" numFmtId="0" level="1">
      <sharedItems count="1257">
        <s v="PRL-MOB-1020"/>
        <s v="PRL-MOB-1050"/>
        <s v="PRL-MOB-1100"/>
        <s v="C-EW-10370"/>
        <s v="C-EW-10390"/>
        <s v="C-EW-10450"/>
        <s v="C-EW-2430"/>
        <s v="C-SHRNG-DCE-C-2330"/>
        <s v="C-SHRNG-DCE-C-2350"/>
        <s v="PRL-MOB-SCW-2330"/>
        <s v="C-EW-2420"/>
        <s v="Z1-11460"/>
        <s v="Z1-11470"/>
        <s v="Z1-11480"/>
        <s v="Z1-11490"/>
        <s v="Z1-C-CON-2400"/>
        <s v="Z1-C-CON-2440"/>
        <s v="Z1-C-CON-2450"/>
        <s v="Z1-C-CON-2460"/>
        <s v="Z1-C-CON-2480"/>
        <s v="Z1-C-CON-2500"/>
        <s v="Z1-C-CON-2510"/>
        <s v="Z1-C-CON-2520"/>
        <s v="Z1-C-CON-2530"/>
        <s v="Z1-C-CON-2550"/>
        <s v="Z1-C-CON-2560"/>
        <s v="Z1-C-CON-2570"/>
        <s v="Z1-C-CON-2580"/>
        <s v="Z1-C-CON-2600"/>
        <s v="Z1-C-CON-2610"/>
        <s v="Z1-C-CON-2620"/>
        <s v="Z1-C-CON-2630"/>
        <s v="Z1-C-CON-2640"/>
        <s v="Z1-C-CON-2650"/>
        <s v="Z1-C-CON-2660"/>
        <s v="Z1-C-CON-2670"/>
        <s v="Z1-C-CON-2680"/>
        <s v="Z1-C-CON-2690"/>
        <s v="Z1-C-CON-2700"/>
        <s v="Z1-C-CON-2710"/>
        <s v="Z1-C-CON-2720"/>
        <s v="Z1-C-CON-2730"/>
        <s v="Z1-C-CON-2740"/>
        <s v="Z1-C-CON-2750"/>
        <s v="Z1-C-CON-2760"/>
        <s v="Z1-C-CON-2770"/>
        <s v="Z1-C-CON-2780"/>
        <s v="Z1-C-CON-2790"/>
        <s v="Z1-C-CON-2800"/>
        <s v="Z1-C-CON-2810"/>
        <s v="Z1-C-CON-2820"/>
        <s v="Z1-C-CON-2830"/>
        <s v="Z1-C-CON-2840"/>
        <s v="Z1-C-CON-3000"/>
        <s v="Z1-C-CON-3010"/>
        <s v="Z1-C-CON-3020"/>
        <s v="Z1-C-CON-3030"/>
        <s v="Z1-C-CON-3040"/>
        <s v="Z1-C-CON-3050"/>
        <s v="Z1-C-CON-3060"/>
        <s v="Z1-C-CON-3070"/>
        <s v="Z1-C-CON-3080"/>
        <s v="Z1-C-CON-3090"/>
        <s v="Z1-C-CON-3100"/>
        <s v="Z1-C-CON-3110"/>
        <s v="Z1-C-CON-3160"/>
        <s v="Z1-C-CON-3170"/>
        <s v="Z1-C-CON-3180"/>
        <s v="Z1-C-CON-3190"/>
        <s v="Z1-C-CON-3200"/>
        <s v="Z1-C-CON-3210"/>
        <s v="Z1-C-CON-3220"/>
        <s v="Z1-C-CON-3230"/>
        <s v="Z1-C-CON-3240"/>
        <s v="Z1-C-CON-3250"/>
        <s v="Z1-C-CON-3260"/>
        <s v="Z1-C-CON-3270"/>
        <s v="Z1-C-CON-3280"/>
        <s v="Z1-C-CON-3290"/>
        <s v="Z1-C-CON-3300"/>
        <s v="Z1-C-CON-3320"/>
        <s v="Z1-C-CON-3330"/>
        <s v="Z1-C-CON-3340"/>
        <s v="Z1-C-CON-3350"/>
        <s v="Z1-C-CON-3360"/>
        <s v="Z1-C-CON-3370"/>
        <s v="Z1-C-CON-3380"/>
        <s v="Z1-C-CON-3390"/>
        <s v="Z1-C-CON-3400"/>
        <s v="Z1-C-CON-3410"/>
        <s v="Z1-C-CON-3420"/>
        <s v="Z1-C-CON-3430"/>
        <s v="Z1-C-CON-3450"/>
        <s v="Z1-C-CON-3460"/>
        <s v="Z1-C-CON-3470"/>
        <s v="Z1-C-CON-3480"/>
        <s v="Z1-C-CON-3490"/>
        <s v="Z1-C-CON-3500"/>
        <s v="Z1-C-CON-3510"/>
        <s v="Z1-C-CON-3520"/>
        <s v="Z1-C-CON-3530"/>
        <s v="Z1-C-CON-5620"/>
        <s v="Z1-C-CON-5630"/>
        <s v="Z1-C-CON-5640"/>
        <s v="Z1-C-CON-5660"/>
        <s v="Z1-C-CON-5670"/>
        <s v="Z1-C-CON-5680"/>
        <s v="Z1-C-CON-5690"/>
        <s v="Z1-C-CON-5700"/>
        <s v="Z1-C-CON-5710"/>
        <s v="Z1-C-CON-5720"/>
        <s v="Z1-C-CON-5730"/>
        <s v="Z1-C-CON-5740"/>
        <s v="Z1-C-CON-5750"/>
        <s v="Z1-C-CON-5760"/>
        <s v="Z1-C-CON-5770"/>
        <s v="Z1-C-CON-5790"/>
        <s v="Z1-C-CON-5810"/>
        <s v="Z1-C-CON-5820"/>
        <s v="Z1-C-CON-5830"/>
        <s v="Z1-C-CON-5840"/>
        <s v="Z1-C-CON-5850"/>
        <s v="Z1-C-CON-5860"/>
        <s v="Z1-C-CON-5870"/>
        <s v="Z1-C-CON-5880"/>
        <s v="Z1-C-CON-5890"/>
        <s v="Z1-C-CON-5900"/>
        <s v="Z1-C-CON-5910"/>
        <s v="Z1-C-CON-5920"/>
        <s v="Z1-C-CON-5930"/>
        <s v="Z1-C-CON-5940"/>
        <s v="Z1-C-CON-5950"/>
        <s v="Z1-C-FIN-6140"/>
        <s v="Z1-C-FIN-7390"/>
        <s v="Z1-C-FIN-10120"/>
        <s v="Z1-C-FIN-10460"/>
        <s v="Z1-C-FIN-10760"/>
        <s v="Z1-C-FIN-10940"/>
        <s v="Z1-C-FIN-5790"/>
        <s v="Z1-C-FIN-7040"/>
        <s v="Z1-C-FIN-8330"/>
        <s v="Z1-C-FIN-9490"/>
        <s v="A7120"/>
        <s v="A7200"/>
        <s v="A9750"/>
        <s v="A9760"/>
        <s v="A9800"/>
        <s v="A9830"/>
        <s v="C-FIN-ENVLP-9550"/>
        <s v="C-FIN-ENVLP-9640"/>
        <s v="Z1-C-FIN-6150"/>
        <s v="Z1-C-FIN-7400"/>
        <s v="Z1-C-FIN-SCASE-8810"/>
        <s v="Z1-C-FIN-10710"/>
        <s v="Z1-C-FIN-11180"/>
        <s v="C-FIN-ENVLP-9540"/>
        <s v="Z123-C-FIN-18510"/>
        <s v="Z123-C-FIN-18520"/>
        <s v="Z123-C-FIN-18530"/>
        <s v="Z123-C-FIN-18550"/>
        <s v="Z123-C-FIN-18560"/>
        <s v="Z1-C-FIN-10490"/>
        <s v="Z1-C-FIN-10500"/>
        <s v="Z1-C-FIN-10590"/>
        <s v="Z1-C-FIN-10600"/>
        <s v="Z1-C-FIN-10670"/>
        <s v="Z1-C-FIN-10680"/>
        <s v="Z1-C-FIN-11000"/>
        <s v="Z1-C-FIN-11010"/>
        <s v="Z1-C-FIN-11080"/>
        <s v="Z1-C-FIN-11090"/>
        <s v="Z1-C-FIN-11150"/>
        <s v="Z1-C-FIN-11160"/>
        <s v="Z1-C-FIN-8870"/>
        <s v="A7100"/>
        <s v="A7110"/>
        <s v="A7180"/>
        <s v="A7190"/>
        <s v="C-FIN-ENVLP-9530"/>
        <s v="Z1-C-FIN-10370"/>
        <s v="Z1-C-FIN-10470"/>
        <s v="Z1-C-FIN-10900"/>
        <s v="Z1-C-FIN-10960"/>
        <s v="Z1-C-FIN-18600"/>
        <s v="Z1-C-FIN-18640"/>
        <s v="Z1-C-FIN-18690"/>
        <s v="Z1-C-FIN-18730"/>
        <s v="Z1-C-FIN-6220"/>
        <s v="Z1-C-FIN-6230"/>
        <s v="Z1-C-FIN-6240"/>
        <s v="Z1-C-FIN-7470"/>
        <s v="Z1-C-FIN-7490"/>
        <s v="Z1-C-FIN-8720"/>
        <s v="Z1-C-FIN-8730"/>
        <s v="Z1-C-FIN-8740"/>
        <s v="Z1-C-FIN-8820"/>
        <s v="Z1-C-FIN-8860"/>
        <s v="Z1-C-FIN-9560"/>
        <s v="Z1-C-FIN-9630"/>
        <s v="Z1-C-FIN-9790"/>
        <s v="A9740"/>
        <s v="A9790"/>
        <s v="A9810"/>
        <s v="A9840"/>
        <s v="C-FIN-ENVLP-9490"/>
        <s v="C-FIN-ENVLP-9510"/>
        <s v="C-FIN-ENVLP-9610"/>
        <s v="C-FIN-ENVLP-9730"/>
        <s v="Z1-C-FIN-10050"/>
        <s v="Z1-C-FIN-10130"/>
        <s v="Z1-C-FIN-10180"/>
        <s v="Z1-C-FIN-10190"/>
        <s v="Z1-C-FIN-10200"/>
        <s v="Z1-C-FIN-10230"/>
        <s v="Z1-C-FIN-10240"/>
        <s v="Z1-C-FIN-10250"/>
        <s v="Z1-C-FIN-10260"/>
        <s v="Z1-C-FIN-10280"/>
        <s v="Z1-C-FIN-10300"/>
        <s v="Z1-C-FIN-10310"/>
        <s v="Z1-C-FIN-10480"/>
        <s v="Z1-C-FIN-10510"/>
        <s v="Z1-C-FIN-10520"/>
        <s v="Z1-C-FIN-10540"/>
        <s v="Z1-C-FIN-10560"/>
        <s v="Z1-C-FIN-10570"/>
        <s v="Z1-C-FIN-10610"/>
        <s v="Z1-C-FIN-10620"/>
        <s v="Z1-C-FIN-10640"/>
        <s v="Z1-C-FIN-10650"/>
        <s v="Z1-C-FIN-10660"/>
        <s v="Z1-C-FIN-10690"/>
        <s v="Z1-C-FIN-10700"/>
        <s v="Z1-C-FIN-10750"/>
        <s v="Z1-C-FIN-10770"/>
        <s v="Z1-C-FIN-10790"/>
        <s v="Z1-C-FIN-10800"/>
        <s v="Z1-C-FIN-10810"/>
        <s v="Z1-C-FIN-10820"/>
        <s v="Z1-C-FIN-10830"/>
        <s v="Z1-C-FIN-10840"/>
        <s v="Z1-C-FIN-10850"/>
        <s v="Z1-C-FIN-10860"/>
        <s v="Z1-C-FIN-10870"/>
        <s v="Z1-C-FIN-10880"/>
        <s v="Z1-C-FIN-10950"/>
        <s v="Z1-C-FIN-10970"/>
        <s v="Z1-C-FIN-10980"/>
        <s v="Z1-C-FIN-10990"/>
        <s v="Z1-C-FIN-11020"/>
        <s v="Z1-C-FIN-11030"/>
        <s v="Z1-C-FIN-11050"/>
        <s v="Z1-C-FIN-11060"/>
        <s v="Z1-C-FIN-11070"/>
        <s v="Z1-C-FIN-11100"/>
        <s v="Z1-C-FIN-11110"/>
        <s v="Z1-C-FIN-11130"/>
        <s v="Z1-C-FIN-11140"/>
        <s v="Z1-C-FIN-11170"/>
        <s v="Z1-C-FIN-18570"/>
        <s v="Z1-C-FIN-18580"/>
        <s v="Z1-C-FIN-18590"/>
        <s v="Z1-C-FIN-18610"/>
        <s v="Z1-C-FIN-18620"/>
        <s v="Z1-C-FIN-18630"/>
        <s v="Z1-C-FIN-18650"/>
        <s v="Z1-C-FIN-18670"/>
        <s v="Z1-C-FIN-18680"/>
        <s v="Z1-C-FIN-18700"/>
        <s v="Z1-C-FIN-18710"/>
        <s v="Z1-C-FIN-21360"/>
        <s v="Z1-C-FIN-21370"/>
        <s v="Z1-C-FIN-5800"/>
        <s v="Z1-C-FIN-6050"/>
        <s v="Z1-C-FIN-6060"/>
        <s v="Z1-C-FIN-6070"/>
        <s v="Z1-C-FIN-6080"/>
        <s v="Z1-C-FIN-6090"/>
        <s v="Z1-C-FIN-6100"/>
        <s v="Z1-C-FIN-6160"/>
        <s v="Z1-C-FIN-6170"/>
        <s v="Z1-C-FIN-6180"/>
        <s v="Z1-C-FIN-6270"/>
        <s v="Z1-C-FIN-6280"/>
        <s v="Z1-C-FIN-6290"/>
        <s v="Z1-C-FIN-6310"/>
        <s v="Z1-C-FIN-6330"/>
        <s v="Z1-C-FIN-7050"/>
        <s v="Z1-C-FIN-7300"/>
        <s v="Z1-C-FIN-7310"/>
        <s v="Z1-C-FIN-7320"/>
        <s v="Z1-C-FIN-7410"/>
        <s v="Z1-C-FIN-7420"/>
        <s v="Z1-C-FIN-7430"/>
        <s v="Z1-C-FIN-7480"/>
        <s v="Z1-C-FIN-7540"/>
        <s v="Z1-C-FIN-7560"/>
        <s v="Z1-C-FIN-8340"/>
        <s v="Z1-C-FIN-8630"/>
        <s v="Z1-C-FIN-8640"/>
        <s v="Z1-C-FIN-8650"/>
        <s v="Z1-C-FIN-8660"/>
        <s v="Z1-C-FIN-8670"/>
        <s v="Z1-C-FIN-8680"/>
        <s v="Z1-C-FIN-8690"/>
        <s v="Z1-C-FIN-8700"/>
        <s v="Z1-C-FIN-8710"/>
        <s v="Z1-C-FIN-8770"/>
        <s v="Z1-C-FIN-8780"/>
        <s v="Z1-C-FIN-8790"/>
        <s v="Z1-C-FIN-8800"/>
        <s v="Z1-C-FIN-8810"/>
        <s v="Z1-C-FIN-8830"/>
        <s v="Z1-C-FIN-8840"/>
        <s v="Z1-C-FIN-8850"/>
        <s v="Z1-C-FIN-8890"/>
        <s v="Z1-C-FIN-8920"/>
        <s v="Z1-C-FIN-9380"/>
        <s v="Z1-C-FIN-9500"/>
        <s v="Z1-C-FIN-9580"/>
        <s v="Z1-C-FIN-9590"/>
        <s v="Z1-C-FIN-9600"/>
        <s v="Z1-C-FIN-9660"/>
        <s v="Z1-C-FIN-9670"/>
        <s v="Z1-C-FIN-9770"/>
        <s v="Z1-C-FIN-9780"/>
        <s v="Z1-C-FIN-9880"/>
        <s v="Z1-C-FIN-9960"/>
        <s v="Z1-C-FIN-SCASE-8790"/>
        <s v="Z1-C-FIN-SCASE-8800"/>
        <s v="Z1-C-GRBCH-9380"/>
        <s v="Z1-C-GRBCH-9390"/>
        <s v="Z1-C-GRBCH-9400"/>
        <s v="Z1-C-GRBCH-9410"/>
        <s v="Z1-C-GRBCH-9460"/>
        <s v="Z1-C-GRBCH-9470"/>
        <s v="A9670"/>
        <s v="Z123-C-FIN-18500"/>
        <s v="Z1-C-CON-2540"/>
        <s v="Z1-C-FIN-6250"/>
        <s v="Z1-C-FIN-6260"/>
        <s v="Z1-C-FIN-8750"/>
        <s v="Z1-C-FIN-8760"/>
        <s v="Z1-C-FIN-9310"/>
        <s v="Z1-C-FIN-9320"/>
        <s v="Z1-C-FIN-9340"/>
        <s v="Z1-C-MEP-5820"/>
        <s v="Z1-C-MEP-7070"/>
        <s v="Z1-C-MEP-8360"/>
        <s v="Z1-C-MEP-8590"/>
        <s v="Z1-C-MEP-8630"/>
        <s v="Z1-C-MEP-8640"/>
        <s v="Z1-C-MEP-8660"/>
        <s v="Z1-C-MEP-8920"/>
        <s v="Z1-C-MEP-8930"/>
        <s v="Z1-C-MEP-8940"/>
        <s v="Z1-C-MEP-8960"/>
        <s v="Z1-C-MEP-9220"/>
        <s v="Z1-C-MEP-9230"/>
        <s v="Z1-C-MEP-9240"/>
        <s v="Z1-C-MEP-9280"/>
        <s v="Z1-C-MEP-9540"/>
        <s v="Z1-C-MEP-9550"/>
        <s v="Z1-C-MEP-9560"/>
        <s v="Z1-C-RSRS-11020"/>
        <s v="Z1-C-RSRS-11030"/>
        <s v="Z1-C-MEP-5830"/>
        <s v="Z1-C-MEP-5860"/>
        <s v="Z1-C-MEP-6020"/>
        <s v="Z1-C-MEP-6030"/>
        <s v="Z1-C-MEP-7080"/>
        <s v="Z1-C-MEP-7110"/>
        <s v="Z1-C-MEP-7270"/>
        <s v="Z1-C-MEP-7280"/>
        <s v="Z1-C-MEP-8370"/>
        <s v="Z1-C-MEP-8400"/>
        <s v="Z1-C-MEP-8560"/>
        <s v="Z1-C-MEP-8570"/>
        <s v="Z1-C-MEP-8670"/>
        <s v="Z1-C-MEP-8700"/>
        <s v="Z1-C-MEP-8860"/>
        <s v="Z1-C-MEP-8870"/>
        <s v="Z1-C-MEP-8970"/>
        <s v="Z1-C-MEP-9000"/>
        <s v="Z1-C-MEP-9160"/>
        <s v="Z1-C-MEP-9170"/>
        <s v="Z1-C-MEP-9290"/>
        <s v="Z1-C-MEP-9320"/>
        <s v="Z1-C-MEP-9480"/>
        <s v="Z1-C-MEP-9490"/>
        <s v="Z1-C-FIN-10000"/>
        <s v="Z1-C-FIN-10320"/>
        <s v="Z1-C-FIN-10550"/>
        <s v="Z1-C-FIN-10630"/>
        <s v="Z1-C-FIN-10890"/>
        <s v="Z1-C-FIN-11040"/>
        <s v="Z1-C-FIN-11120"/>
        <s v="Z1-C-FIN-8900"/>
        <s v="Z1-C-MEP-5840"/>
        <s v="Z1-C-MEP-5850"/>
        <s v="Z1-C-MEP-5870"/>
        <s v="Z1-C-MEP-6040"/>
        <s v="Z1-C-MEP-7090"/>
        <s v="Z1-C-MEP-7100"/>
        <s v="Z1-C-MEP-7120"/>
        <s v="Z1-C-MEP-7290"/>
        <s v="Z1-C-MEP-8380"/>
        <s v="Z1-C-MEP-8390"/>
        <s v="Z1-C-MEP-8410"/>
        <s v="Z1-C-MEP-8580"/>
        <s v="Z1-C-MEP-8680"/>
        <s v="Z1-C-MEP-8690"/>
        <s v="Z1-C-MEP-8710"/>
        <s v="Z1-C-MEP-8880"/>
        <s v="Z1-C-MEP-8980"/>
        <s v="Z1-C-MEP-8990"/>
        <s v="Z1-C-MEP-9010"/>
        <s v="Z1-C-MEP-9180"/>
        <s v="Z1-C-MEP-9300"/>
        <s v="Z1-C-MEP-9310"/>
        <s v="Z1-C-MEP-9330"/>
        <s v="Z1-C-MEP-9500"/>
        <s v="Z1-C-RSRS-11050"/>
        <s v="Z1-C-LIFT-9110"/>
        <s v="Z1-C-LIFT-9120"/>
        <s v="Z1-C-LIFT-9190"/>
        <s v="Z1-C-LIFT-9230"/>
        <s v="Z1-C-LIFT-9240"/>
        <s v="Z1-C-LIFT-9250"/>
        <s v="Z1-C-LIFT-9260"/>
        <s v="Z1-C-LIFT-9270"/>
        <s v="Z1-C-LIFT-9280"/>
        <s v="Z1-C-MEP-9250"/>
        <s v="Z1-C-MEP-9260"/>
        <s v="Z1-C-MEP-9570"/>
        <s v="Z1-C-MEP-9580"/>
        <s v="Z1-C-RSRS-11070"/>
        <s v="Z1-C-FIN-8880"/>
        <s v="Z1-C-FIN-9300"/>
        <s v="Z1-C-FIN-9330"/>
        <s v="Z1-C-FIN-9350"/>
        <s v="Z1-C-FIN-SCASE-8910"/>
        <s v="Z1-C-MEP-5810"/>
        <s v="Z1-C-MEP-5880"/>
        <s v="Z1-C-MEP-5890"/>
        <s v="Z1-C-MEP-5900"/>
        <s v="Z1-C-MEP-5910"/>
        <s v="Z1-C-MEP-5920"/>
        <s v="Z1-C-MEP-5930"/>
        <s v="Z1-C-MEP-5940"/>
        <s v="Z1-C-MEP-5950"/>
        <s v="Z1-C-MEP-5960"/>
        <s v="Z1-C-MEP-5970"/>
        <s v="Z1-C-MEP-5980"/>
        <s v="Z1-C-MEP-5990"/>
        <s v="Z1-C-MEP-6000"/>
        <s v="Z1-C-MEP-6010"/>
        <s v="Z1-C-MEP-7060"/>
        <s v="Z1-C-MEP-7130"/>
        <s v="Z1-C-MEP-7140"/>
        <s v="Z1-C-MEP-7150"/>
        <s v="Z1-C-MEP-7160"/>
        <s v="Z1-C-MEP-7170"/>
        <s v="Z1-C-MEP-7180"/>
        <s v="Z1-C-MEP-7190"/>
        <s v="Z1-C-MEP-7200"/>
        <s v="Z1-C-MEP-7210"/>
        <s v="Z1-C-MEP-7220"/>
        <s v="Z1-C-MEP-7230"/>
        <s v="Z1-C-MEP-7240"/>
        <s v="Z1-C-MEP-7250"/>
        <s v="Z1-C-MEP-7260"/>
        <s v="Z1-C-MEP-8350"/>
        <s v="Z1-C-MEP-8420"/>
        <s v="Z1-C-MEP-8430"/>
        <s v="Z1-C-MEP-8440"/>
        <s v="Z1-C-MEP-8450"/>
        <s v="Z1-C-MEP-8460"/>
        <s v="Z1-C-MEP-8470"/>
        <s v="Z1-C-MEP-8480"/>
        <s v="Z1-C-MEP-8490"/>
        <s v="Z1-C-MEP-8500"/>
        <s v="Z1-C-MEP-8510"/>
        <s v="Z1-C-MEP-8520"/>
        <s v="Z1-C-MEP-8530"/>
        <s v="Z1-C-MEP-8540"/>
        <s v="Z1-C-MEP-8550"/>
        <s v="Z1-C-MEP-8650"/>
        <s v="Z1-C-MEP-8720"/>
        <s v="Z1-C-MEP-8730"/>
        <s v="Z1-C-MEP-8740"/>
        <s v="Z1-C-MEP-8750"/>
        <s v="Z1-C-MEP-8760"/>
        <s v="Z1-C-MEP-8770"/>
        <s v="Z1-C-MEP-8780"/>
        <s v="Z1-C-MEP-8790"/>
        <s v="Z1-C-MEP-8800"/>
        <s v="Z1-C-MEP-8810"/>
        <s v="Z1-C-MEP-8820"/>
        <s v="Z1-C-MEP-8830"/>
        <s v="Z1-C-MEP-8840"/>
        <s v="Z1-C-MEP-8850"/>
        <s v="Z1-C-MEP-8950"/>
        <s v="Z1-C-MEP-9020"/>
        <s v="Z1-C-MEP-9030"/>
        <s v="Z1-C-MEP-9040"/>
        <s v="Z1-C-MEP-9050"/>
        <s v="Z1-C-MEP-9060"/>
        <s v="Z1-C-MEP-9070"/>
        <s v="Z1-C-MEP-9080"/>
        <s v="Z1-C-MEP-9090"/>
        <s v="Z1-C-MEP-9100"/>
        <s v="Z1-C-MEP-9110"/>
        <s v="Z1-C-MEP-9120"/>
        <s v="Z1-C-MEP-9130"/>
        <s v="Z1-C-MEP-9140"/>
        <s v="Z1-C-MEP-9150"/>
        <s v="Z1-C-MEP-9270"/>
        <s v="Z1-C-MEP-9340"/>
        <s v="Z1-C-MEP-9350"/>
        <s v="Z1-C-MEP-9360"/>
        <s v="Z1-C-MEP-9370"/>
        <s v="Z1-C-MEP-9380"/>
        <s v="Z1-C-MEP-9390"/>
        <s v="Z1-C-MEP-9400"/>
        <s v="Z1-C-MEP-9410"/>
        <s v="Z1-C-MEP-9420"/>
        <s v="Z1-C-MEP-9430"/>
        <s v="Z1-C-MEP-9440"/>
        <s v="Z1-C-MEP-9450"/>
        <s v="Z1-C-MEP-9460"/>
        <s v="Z1-C-MEP-9470"/>
        <s v="Z1-C-RSRS-11110"/>
        <s v="C-EW-10400"/>
        <s v="C-EW-10440"/>
        <s v="C-EW-10460"/>
        <s v="C-EW-10480"/>
        <s v="C-SHRNG-DCE-C-2360"/>
        <s v="C-SHRNG-DCE-C-2380"/>
        <s v="Z2-C-EW-10420"/>
        <s v="C-EW-10410"/>
        <s v="Z2-11520"/>
        <s v="Z2-11530"/>
        <s v="Z2-11540"/>
        <s v="Z2-11550"/>
        <s v="Z2-C-CON-5840"/>
        <s v="Z2-C-CON-5850"/>
        <s v="Z2-C-CON-5860"/>
        <s v="Z2-C-CON-5870"/>
        <s v="Z2-C-CON-5890"/>
        <s v="Z2-C-CON-5900"/>
        <s v="Z2-C-CON-5910"/>
        <s v="Z2-C-CON-5920"/>
        <s v="Z2-C-CON-5930"/>
        <s v="Z2-C-CON-5950"/>
        <s v="Z2-C-CON-5960"/>
        <s v="Z2-C-CON-5970"/>
        <s v="Z2-C-CON-5980"/>
        <s v="Z2-C-CON-5990"/>
        <s v="Z2-C-CON-6000"/>
        <s v="Z2-C-CON-6010"/>
        <s v="Z2-C-CON-6020"/>
        <s v="Z2-C-CON-6030"/>
        <s v="Z2-C-CON-6040"/>
        <s v="Z2-C-CON-6050"/>
        <s v="Z2-C-CON-6060"/>
        <s v="Z2-C-CON-6070"/>
        <s v="Z2-C-CON-6080"/>
        <s v="Z2-C-CON-6090"/>
        <s v="Z2-C-CON-6100"/>
        <s v="Z2-C-CON-6110"/>
        <s v="Z2-C-CON-6120"/>
        <s v="Z2-C-CON-6130"/>
        <s v="Z2-C-CON-6140"/>
        <s v="Z2-C-CON-6150"/>
        <s v="Z2-C-CON-6160"/>
        <s v="Z2-C-CON-6170"/>
        <s v="Z2-C-CON-6180"/>
        <s v="Z2-C-CON-6190"/>
        <s v="Z2-C-CON-6200"/>
        <s v="Z2-C-CON-6210"/>
        <s v="Z2-C-CON-6220"/>
        <s v="Z2-C-CON-6230"/>
        <s v="Z2-C-CON-6250"/>
        <s v="Z2-C-CON-6260"/>
        <s v="Z2-C-CON-6270"/>
        <s v="Z2-C-CON-6280"/>
        <s v="Z2-C-CON-6290"/>
        <s v="Z2-C-CON-6300"/>
        <s v="Z2-C-CON-6310"/>
        <s v="Z2-C-CON-6320"/>
        <s v="Z2-C-CON-6330"/>
        <s v="Z2-C-CON-6340"/>
        <s v="Z2-C-CON-6350"/>
        <s v="Z2-C-CON-6360"/>
        <s v="Z2-C-CON-6380"/>
        <s v="Z2-C-CON-6390"/>
        <s v="Z2-C-CON-6410"/>
        <s v="Z2-C-CON-6420"/>
        <s v="Z2-C-CON-6430"/>
        <s v="Z2-C-CON-6440"/>
        <s v="Z2-C-CON-6450"/>
        <s v="Z2-C-CON-6460"/>
        <s v="Z2-C-CON-6470"/>
        <s v="Z2-C-CON-6480"/>
        <s v="Z2-C-CON-6490"/>
        <s v="Z2-C-CON-6500"/>
        <s v="Z2-C-CON-6510"/>
        <s v="Z2-C-CON-6520"/>
        <s v="Z2-C-CON-6530"/>
        <s v="Z2-C-CON-6550"/>
        <s v="Z2-C-CON-6560"/>
        <s v="Z2-C-CON-6570"/>
        <s v="Z2-C-CON-6580"/>
        <s v="Z2-C-CON-6590"/>
        <s v="Z2-C-CON-6600"/>
        <s v="Z2-C-CON-6610"/>
        <s v="Z2-C-CON-6620"/>
        <s v="Z2-C-CON-6630"/>
        <s v="Z2-C-CON-6640"/>
        <s v="Z2-C-CON-6650"/>
        <s v="Z2-C-CON-6660"/>
        <s v="Z2-C-CON-6680"/>
        <s v="Z2-C-CON-6690"/>
        <s v="Z2-C-CON-6700"/>
        <s v="Z2-C-CON-6710"/>
        <s v="Z2-C-CON-6720"/>
        <s v="Z2-C-CON-6730"/>
        <s v="Z2-C-CON-6740"/>
        <s v="Z2-C-CON-6750"/>
        <s v="Z2-C-CON-6760"/>
        <s v="Z2-C-CON-6770"/>
        <s v="Z2-C-CON-6780"/>
        <s v="Z2-C-CON-6790"/>
        <s v="Z2-C-CON-6810"/>
        <s v="Z2-C-CON-6820"/>
        <s v="Z2-C-CON-6830"/>
        <s v="Z2-C-CON-6840"/>
        <s v="Z2-C-CON-6850"/>
        <s v="Z2-C-CON-6860"/>
        <s v="Z2-C-CON-6870"/>
        <s v="Z2-C-CON-6880"/>
        <s v="Z2-C-CON-6890"/>
        <s v="Z2-C-CON-6900"/>
        <s v="Z2-C-CON-6910"/>
        <s v="Z2-C-CON-6920"/>
        <s v="Z2-C-CON-6930"/>
        <s v="Z2-C-CON-6950"/>
        <s v="Z2-C-CON-6960"/>
        <s v="Z2-C-CON-6970"/>
        <s v="Z123-C-FIN-18110"/>
        <s v="Z2&amp;3-C-FIN-18800"/>
        <s v="Z2&amp;3-C-FIN-19050"/>
        <s v="Z2&amp;3-C-FIN-19270"/>
        <s v="Z2&amp;3-C-FIN-19540"/>
        <s v="Z2&amp;3-C-FIN-20010"/>
        <s v="Z2&amp;3-C-FIN-20040"/>
        <s v="Z2&amp;3-C-FIN-20440"/>
        <s v="Z2&amp;3-C-FIN-20470"/>
        <s v="A10910"/>
        <s v="A10970"/>
        <s v="A11230"/>
        <s v="A11280"/>
        <s v="A11440"/>
        <s v="C-FIN-ENVLP-9650"/>
        <s v="C-FIN-ENVLP-9710"/>
        <s v="Z123-C-FIN-18370"/>
        <s v="Z2&amp;3-C-FIN-20150"/>
        <s v="Z2&amp;3-C-FIN-20580"/>
        <s v="C-FIN-ENVLP-9670"/>
        <s v="Z123-C-FIN-18170"/>
        <s v="Z123-C-FIN-18180"/>
        <s v="Z123-C-FIN-18190"/>
        <s v="Z123-C-FIN-18200"/>
        <s v="Z123-C-FIN-18330"/>
        <s v="Z123-C-FIN-18340"/>
        <s v="Z2&amp;3-C-FIN-19330"/>
        <s v="Z2&amp;3-C-FIN-19380"/>
        <s v="Z2&amp;3-C-FIN-19580"/>
        <s v="Z2&amp;3-C-FIN-20100"/>
        <s v="Z2&amp;3-C-FIN-20110"/>
        <s v="Z2&amp;3-C-FIN-20190"/>
        <s v="Z2&amp;3-C-FIN-20200"/>
        <s v="Z2&amp;3-C-FIN-20260"/>
        <s v="Z2&amp;3-C-FIN-20270"/>
        <s v="Z2&amp;3-C-FIN-20530"/>
        <s v="Z2&amp;3-C-FIN-20540"/>
        <s v="Z2&amp;3-C-FIN-20620"/>
        <s v="Z2&amp;3-C-FIN-20630"/>
        <s v="Z2&amp;3-C-FIN-20690"/>
        <s v="Z2&amp;3-C-FIN-20700"/>
        <s v="A11210"/>
        <s v="A11220"/>
        <s v="A11260"/>
        <s v="A11270"/>
        <s v="C-FIN-ENVLP-9680"/>
        <s v="Z123-C-FIN-18130"/>
        <s v="Z123-C-FIN-18220"/>
        <s v="Z123-C-FIN-18360"/>
        <s v="Z123-C-FIN-8540"/>
        <s v="Z123-C-FIN-8550"/>
        <s v="Z2&amp;3-C-FIN-18910"/>
        <s v="Z2&amp;3-C-FIN-18950"/>
        <s v="Z2&amp;3-C-FIN-18990"/>
        <s v="Z2&amp;3-C-FIN-19100"/>
        <s v="Z2&amp;3-C-FIN-19190"/>
        <s v="Z2&amp;3-C-FIN-19290"/>
        <s v="Z2&amp;3-C-FIN-19360"/>
        <s v="Z2&amp;3-C-FIN-19420"/>
        <s v="Z2&amp;3-C-FIN-19500"/>
        <s v="Z2&amp;3-C-FIN-19570"/>
        <s v="Z2&amp;3-C-FIN-19760"/>
        <s v="Z2&amp;3-C-FIN-20030"/>
        <s v="Z2&amp;3-C-FIN-20060"/>
        <s v="Z2&amp;3-C-FIN-20460"/>
        <s v="Z2&amp;3-C-FIN-20490"/>
        <s v="Z2&amp;3-C-FIN-20890"/>
        <s v="Z2&amp;3-C-FIN-21010"/>
        <s v="A10890"/>
        <s v="A10950"/>
        <s v="A11400"/>
        <s v="A11410"/>
        <s v="A9690"/>
        <s v="A9710"/>
        <s v="A9720"/>
        <s v="C-FIN-ENVLP-9690"/>
        <s v="C-FIN-ENVLP-9700"/>
        <s v="C-FIN-ENVLP-9720"/>
        <s v="C-FIN-ENVLP-9740"/>
        <s v="Z123-C-FIN-18120"/>
        <s v="Z123-C-FIN-18160"/>
        <s v="Z123-C-FIN-18310"/>
        <s v="Z123-C-FIN-18320"/>
        <s v="Z123-C-FIN-18350"/>
        <s v="Z123-C-FIN-18390"/>
        <s v="Z123-C-FIN-18400"/>
        <s v="Z123-C-FIN-18410"/>
        <s v="Z123-C-FIN-18420"/>
        <s v="Z123-C-FIN-18430"/>
        <s v="Z123-C-FIN-18450"/>
        <s v="Z123-C-FIN-18460"/>
        <s v="Z123-C-FIN-18470"/>
        <s v="Z123-C-FIN-18480"/>
        <s v="Z123-C-FIN-18490"/>
        <s v="Z2&amp;3-C-FIN-18740"/>
        <s v="Z2&amp;3-C-FIN-18760"/>
        <s v="Z2&amp;3-C-FIN-18810"/>
        <s v="Z2&amp;3-C-FIN-18870"/>
        <s v="Z2&amp;3-C-FIN-18880"/>
        <s v="Z2&amp;3-C-FIN-18890"/>
        <s v="Z2&amp;3-C-FIN-18900"/>
        <s v="Z2&amp;3-C-FIN-18920"/>
        <s v="Z2&amp;3-C-FIN-18930"/>
        <s v="Z2&amp;3-C-FIN-18940"/>
        <s v="Z2&amp;3-C-FIN-18960"/>
        <s v="Z2&amp;3-C-FIN-18970"/>
        <s v="Z2&amp;3-C-FIN-18980"/>
        <s v="Z2&amp;3-C-FIN-19060"/>
        <s v="Z2&amp;3-C-FIN-19070"/>
        <s v="Z2&amp;3-C-FIN-19080"/>
        <s v="Z2&amp;3-C-FIN-19090"/>
        <s v="Z2&amp;3-C-FIN-19160"/>
        <s v="Z2&amp;3-C-FIN-19170"/>
        <s v="Z2&amp;3-C-FIN-19180"/>
        <s v="Z2&amp;3-C-FIN-19200"/>
        <s v="Z2&amp;3-C-FIN-19230"/>
        <s v="Z2&amp;3-C-FIN-19250"/>
        <s v="Z2&amp;3-C-FIN-19280"/>
        <s v="Z2&amp;3-C-FIN-19300"/>
        <s v="Z2&amp;3-C-FIN-19310"/>
        <s v="Z2&amp;3-C-FIN-19320"/>
        <s v="Z2&amp;3-C-FIN-19340"/>
        <s v="Z2&amp;3-C-FIN-19350"/>
        <s v="Z2&amp;3-C-FIN-19390"/>
        <s v="Z2&amp;3-C-FIN-19400"/>
        <s v="Z2&amp;3-C-FIN-19410"/>
        <s v="Z2&amp;3-C-FIN-19430"/>
        <s v="Z2&amp;3-C-FIN-19440"/>
        <s v="Z2&amp;3-C-FIN-19460"/>
        <s v="Z2&amp;3-C-FIN-19470"/>
        <s v="Z2&amp;3-C-FIN-19480"/>
        <s v="Z2&amp;3-C-FIN-19490"/>
        <s v="Z2&amp;3-C-FIN-19510"/>
        <s v="Z2&amp;3-C-FIN-19520"/>
        <s v="Z2&amp;3-C-FIN-19550"/>
        <s v="Z2&amp;3-C-FIN-19560"/>
        <s v="Z2&amp;3-C-FIN-19590"/>
        <s v="Z2&amp;3-C-FIN-19600"/>
        <s v="Z2&amp;3-C-FIN-19770"/>
        <s v="Z2&amp;3-C-FIN-19790"/>
        <s v="Z2&amp;3-C-FIN-19800"/>
        <s v="Z2&amp;3-C-FIN-19810"/>
        <s v="Z2&amp;3-C-FIN-19820"/>
        <s v="Z2&amp;3-C-FIN-19830"/>
        <s v="Z2&amp;3-C-FIN-19840"/>
        <s v="Z2&amp;3-C-FIN-19940"/>
        <s v="Z2&amp;3-C-FIN-20020"/>
        <s v="Z2&amp;3-C-FIN-20050"/>
        <s v="Z2&amp;3-C-FIN-20070"/>
        <s v="Z2&amp;3-C-FIN-20080"/>
        <s v="Z2&amp;3-C-FIN-20090"/>
        <s v="Z2&amp;3-C-FIN-20120"/>
        <s v="Z2&amp;3-C-FIN-20130"/>
        <s v="Z2&amp;3-C-FIN-20160"/>
        <s v="Z2&amp;3-C-FIN-20170"/>
        <s v="Z2&amp;3-C-FIN-20180"/>
        <s v="Z2&amp;3-C-FIN-20210"/>
        <s v="Z2&amp;3-C-FIN-20220"/>
        <s v="Z2&amp;3-C-FIN-20240"/>
        <s v="Z2&amp;3-C-FIN-20250"/>
        <s v="Z2&amp;3-C-FIN-20280"/>
        <s v="Z2&amp;3-C-FIN-20290"/>
        <s v="Z2&amp;3-C-FIN-20300"/>
        <s v="Z2&amp;3-C-FIN-20310"/>
        <s v="Z2&amp;3-C-FIN-20320"/>
        <s v="Z2&amp;3-C-FIN-20330"/>
        <s v="Z2&amp;3-C-FIN-20350"/>
        <s v="Z2&amp;3-C-FIN-20360"/>
        <s v="Z2&amp;3-C-FIN-20400"/>
        <s v="Z2&amp;3-C-FIN-20410"/>
        <s v="Z2&amp;3-C-FIN-20420"/>
        <s v="Z2&amp;3-C-FIN-20450"/>
        <s v="Z2&amp;3-C-FIN-20480"/>
        <s v="Z2&amp;3-C-FIN-20500"/>
        <s v="Z2&amp;3-C-FIN-20510"/>
        <s v="Z2&amp;3-C-FIN-20520"/>
        <s v="Z2&amp;3-C-FIN-20550"/>
        <s v="Z2&amp;3-C-FIN-20560"/>
        <s v="Z2&amp;3-C-FIN-20590"/>
        <s v="Z2&amp;3-C-FIN-20600"/>
        <s v="Z2&amp;3-C-FIN-20610"/>
        <s v="Z2&amp;3-C-FIN-20640"/>
        <s v="Z2&amp;3-C-FIN-20650"/>
        <s v="Z2&amp;3-C-FIN-20670"/>
        <s v="Z2&amp;3-C-FIN-20680"/>
        <s v="Z2&amp;3-C-FIN-20710"/>
        <s v="Z2&amp;3-C-FIN-20750"/>
        <s v="Z2&amp;3-C-FIN-20760"/>
        <s v="Z2&amp;3-C-FIN-20770"/>
        <s v="Z2&amp;3-C-FIN-20780"/>
        <s v="Z2&amp;3-C-FIN-20790"/>
        <s v="Z2&amp;3-C-FIN-20810"/>
        <s v="Z2&amp;3-C-FIN-20820"/>
        <s v="Z2&amp;3-C-FIN-20830"/>
        <s v="Z2&amp;3-C-FIN-20840"/>
        <s v="Z2&amp;3-C-FIN-20850"/>
        <s v="Z2&amp;3-C-FIN-20860"/>
        <s v="Z2&amp;3-C-FIN-20870"/>
        <s v="Z2&amp;3-C-FIN-20880"/>
        <s v="Z2&amp;3-C-FIN-20990"/>
        <s v="Z2&amp;3-C-FIN-21000"/>
        <s v="Z2&amp;3-C-FIN-21020"/>
        <s v="Z2&amp;3-C-FIN-21040"/>
        <s v="Z2&amp;3-C-FIN-21060"/>
        <s v="Z2&amp;3-C-FIN-21070"/>
        <s v="Z2&amp;3-C-FIN-21080"/>
        <s v="Z2&amp;3-C-FIN-21090"/>
        <s v="Z2&amp;3-C-FIN-21100"/>
        <s v="Z2&amp;3-C-FIN-21110"/>
        <s v="Z2&amp;3-C-FIN-21120"/>
        <s v="Z2&amp;3-C-FIN-21140"/>
        <s v="Z2&amp;3-C-FIN-21150"/>
        <s v="Z2&amp;3-C-FIN-21200"/>
        <s v="Z2&amp;3-C-FIN-21220"/>
        <s v="Z2&amp;3-C-FIN-21230"/>
        <s v="Z2&amp;3-C-FIN-21250"/>
        <s v="Z2&amp;3-C-FIN-21260"/>
        <s v="Z2&amp;3-C-FIN-21290"/>
        <s v="Z2&amp;3-C-FIN-21300"/>
        <s v="Z2&amp;3-C-FIN-21310"/>
        <s v="Z2&amp;3-C-FIN-21320"/>
        <s v="Z2&amp;3-C-FIN-21340"/>
        <s v="Z2&amp;3-C-FIN-21350"/>
        <s v="Z2&amp;3-C-FIN-21360"/>
        <s v="Z2&amp;3-C-FIN-SCASE-100"/>
        <s v="Z2&amp;3-C-FIN-SCASE-101"/>
        <s v="Z2-C-GRBCH-11370"/>
        <s v="Z2-C-GRBCH-11380"/>
        <s v="Z2-C-GRBCH-11390"/>
        <s v="Z2-C-GRBCH-11400"/>
        <s v="Z2-C-GRBCH-11410"/>
        <s v="Z2-C-GRBCH-11420"/>
        <s v="A11450"/>
        <s v="A9700"/>
        <s v="ADCE-MALL-WS-2200"/>
        <s v="T&amp;C-10000"/>
        <s v="T&amp;C-10010"/>
        <s v="Z123-C-FIN-18210"/>
        <s v="Z123-C-MEP-14740"/>
        <s v="Z123-C-MEP-14880"/>
        <s v="Z123-C-MEP-14900"/>
        <s v="Z123-C-MEP-15010"/>
        <s v="Z123-C-MEP-15060"/>
        <s v="Z123-C-MEP-15070"/>
        <s v="Z2&amp;3-C-MEP-15240"/>
        <s v="Z2&amp;3-C-MEP-15510"/>
        <s v="Z2&amp;3-C-MEP-15710"/>
        <s v="Z2&amp;3-C-MEP-15790"/>
        <s v="Z2&amp;3-C-MEP-15850"/>
        <s v="Z2&amp;3-C-MEP-15940"/>
        <s v="Z2&amp;3-C-MEP-16010"/>
        <s v="Z2&amp;3-C-MEP-16090"/>
        <s v="Z2&amp;3-C-MEP-16150"/>
        <s v="Z2&amp;3-C-MEP-16260"/>
        <s v="Z2&amp;3-C-MEP-16310"/>
        <s v="Z2&amp;3-C-MEP-16390"/>
        <s v="Z2&amp;3-C-MEP-16450"/>
        <s v="Z2&amp;3-C-MEP-16560"/>
        <s v="Z2&amp;3-C-MEP-16630"/>
        <s v="Z2&amp;3-C-MEP-16720"/>
        <s v="Z2&amp;3-C-MEP-16780"/>
        <s v="Z2&amp;3-C-MEP-16900"/>
        <s v="Z2-C-CON-5940"/>
        <s v="Z2-C-RSRS-11120"/>
        <s v="Z2-C-RSRS-11130"/>
        <s v="T&amp;C-9980"/>
        <s v="Z123-C-MEP-14830"/>
        <s v="Z123-C-MEP-14860"/>
        <s v="Z123-C-MEP-14980"/>
        <s v="Z123-C-MEP-14990"/>
        <s v="Z2&amp;3-C-MEP-15250"/>
        <s v="Z2&amp;3-C-MEP-15280"/>
        <s v="Z2&amp;3-C-MEP-15370"/>
        <s v="Z2&amp;3-C-MEP-15380"/>
        <s v="Z2&amp;3-C-MEP-15520"/>
        <s v="Z2&amp;3-C-MEP-15550"/>
        <s v="Z2&amp;3-C-MEP-15640"/>
        <s v="Z2&amp;3-C-MEP-15650"/>
        <s v="Z2&amp;3-C-MEP-15800"/>
        <s v="Z2&amp;3-C-MEP-15830"/>
        <s v="Z2&amp;3-C-MEP-15950"/>
        <s v="Z2&amp;3-C-MEP-15960"/>
        <s v="Z2&amp;3-C-MEP-16100"/>
        <s v="Z2&amp;3-C-MEP-16130"/>
        <s v="Z2&amp;3-C-MEP-16230"/>
        <s v="Z2&amp;3-C-MEP-16240"/>
        <s v="Z2&amp;3-C-MEP-16400"/>
        <s v="Z2&amp;3-C-MEP-16430"/>
        <s v="Z2&amp;3-C-MEP-16540"/>
        <s v="Z2&amp;3-C-MEP-16550"/>
        <s v="Z2&amp;3-C-MEP-16730"/>
        <s v="Z2&amp;3-C-MEP-16760"/>
        <s v="Z2&amp;3-C-MEP-16870"/>
        <s v="Z2&amp;3-C-MEP-16880"/>
        <s v="Z2-C-RSRS-11150"/>
        <s v="T&amp;C-9920"/>
        <s v="T&amp;C-9930"/>
        <s v="T&amp;C-9940"/>
        <s v="T&amp;C-9950"/>
        <s v="T&amp;C-9960"/>
        <s v="Z123-C-FIN-18440"/>
        <s v="Z123-C-MEP-14840"/>
        <s v="Z123-C-MEP-14850"/>
        <s v="Z123-C-MEP-14870"/>
        <s v="Z123-C-MEP-15000"/>
        <s v="Z123-C-MEP-15030"/>
        <s v="Z123-C-MEP-15040"/>
        <s v="Z123-C-MEP-15050"/>
        <s v="Z123-C-MEP-15090"/>
        <s v="Z123-C-MEP-15120"/>
        <s v="Z123-C-MEP-15130"/>
        <s v="Z123-C-MEP-15140"/>
        <s v="Z2&amp;3-C-FIN-19370"/>
        <s v="Z2&amp;3-C-FIN-19450"/>
        <s v="Z2&amp;3-C-FIN-19780"/>
        <s v="Z2&amp;3-C-FIN-20140"/>
        <s v="Z2&amp;3-C-FIN-20230"/>
        <s v="Z2&amp;3-C-FIN-20340"/>
        <s v="Z2&amp;3-C-FIN-20570"/>
        <s v="Z2&amp;3-C-FIN-20660"/>
        <s v="Z2&amp;3-C-FIN-20800"/>
        <s v="Z2&amp;3-C-MEP-15260"/>
        <s v="Z2&amp;3-C-MEP-15270"/>
        <s v="Z2&amp;3-C-MEP-15290"/>
        <s v="Z2&amp;3-C-MEP-15390"/>
        <s v="Z2&amp;3-C-MEP-15530"/>
        <s v="Z2&amp;3-C-MEP-15540"/>
        <s v="Z2&amp;3-C-MEP-15560"/>
        <s v="Z2&amp;3-C-MEP-15660"/>
        <s v="Z2&amp;3-C-MEP-15810"/>
        <s v="Z2&amp;3-C-MEP-15820"/>
        <s v="Z2&amp;3-C-MEP-15840"/>
        <s v="Z2&amp;3-C-MEP-15930"/>
        <s v="Z2&amp;3-C-MEP-16110"/>
        <s v="Z2&amp;3-C-MEP-16120"/>
        <s v="Z2&amp;3-C-MEP-16140"/>
        <s v="Z2&amp;3-C-MEP-16250"/>
        <s v="Z2&amp;3-C-MEP-16410"/>
        <s v="Z2&amp;3-C-MEP-16420"/>
        <s v="Z2&amp;3-C-MEP-16440"/>
        <s v="Z2&amp;3-C-MEP-16580"/>
        <s v="Z2&amp;3-C-MEP-16740"/>
        <s v="Z2&amp;3-C-MEP-16750"/>
        <s v="Z2&amp;3-C-MEP-16770"/>
        <s v="Z2&amp;3-C-MEP-16890"/>
        <s v="Z2-C-RSRS-11140"/>
        <s v="Z2-C-RSRS-11160"/>
        <s v="T&amp;C-10080"/>
        <s v="T&amp;C-10090"/>
        <s v="T&amp;C-10110"/>
        <s v="Z2-C-LIFT-10520"/>
        <s v="Z2-C-LIFT-10530"/>
        <s v="Z2-C-LIFT-10540"/>
        <s v="Z2-C-LIFT-10550"/>
        <s v="Z2-C-LIFT-10560"/>
        <s v="Z2-C-LIFT-10580"/>
        <s v="Z2-C-LIFT-10610"/>
        <s v="Z2-C-LIFT-10620"/>
        <s v="Z2-C-LIFT-10630"/>
        <s v="Z2-C-LIFT-10640"/>
        <s v="Z2-C-LIFT-10650"/>
        <s v="Z2-C-LIFT-10660"/>
        <s v="Z2-C-LIFT-10670"/>
        <s v="Z2-C-LIFT-10680"/>
        <s v="Z2-C-LIFT-10690"/>
        <s v="Z2-C-LIFT-10700"/>
        <s v="Z2-C-LIFT-10710"/>
        <s v="Z2-C-LIFT-10720"/>
        <s v="Z2-C-LIFT-10730"/>
        <s v="Z2-C-LIFT-10740"/>
        <s v="Z2-C-LIFT-10750"/>
        <s v="Z2-C-LIFT-10760"/>
        <s v="Z2-C-LIFT-10770"/>
        <s v="Z2-C-LIFT-10780"/>
        <s v="Z2-C-LIFT-10790"/>
        <s v="Z2-C-LIFT-10800"/>
        <s v="Z2-C-LIFT-10820"/>
        <s v="Z2-C-LIFT-10850"/>
        <s v="Z2-C-LIFT-10860"/>
        <s v="Z2-C-LIFT-10870"/>
        <s v="Z123-C-MEP-15020"/>
        <s v="Z123-C-MEP-15110"/>
        <s v="Z2&amp;3-C-MEP-16460"/>
        <s v="Z2&amp;3-C-MEP-16570"/>
        <s v="Z2&amp;3-C-MEP-16710"/>
        <s v="Z2&amp;3-C-MEP-16860"/>
        <s v="Z2-C-RSRS-11170"/>
        <s v="T&amp;C-10040"/>
        <s v="T&amp;C-10050"/>
        <s v="T&amp;C-10060"/>
        <s v="T&amp;C-10070"/>
        <s v="T&amp;C-10120"/>
        <s v="T&amp;C-10130"/>
        <s v="Z123-C-MEP-14750"/>
        <s v="Z123-C-MEP-14760"/>
        <s v="Z123-C-MEP-14770"/>
        <s v="Z123-C-MEP-14780"/>
        <s v="Z123-C-MEP-14790"/>
        <s v="Z123-C-MEP-14800"/>
        <s v="Z123-C-MEP-14810"/>
        <s v="Z123-C-MEP-14820"/>
        <s v="Z123-C-MEP-14910"/>
        <s v="Z123-C-MEP-14920"/>
        <s v="Z123-C-MEP-14930"/>
        <s v="Z123-C-MEP-14940"/>
        <s v="Z123-C-MEP-14950"/>
        <s v="Z123-C-MEP-14960"/>
        <s v="Z123-C-MEP-14970"/>
        <s v="Z123-C-MEP-15100"/>
        <s v="Z2&amp;3-C-MEP-15160"/>
        <s v="Z2&amp;3-C-MEP-15170"/>
        <s v="Z2&amp;3-C-MEP-15180"/>
        <s v="Z2&amp;3-C-MEP-15190"/>
        <s v="Z2&amp;3-C-MEP-15200"/>
        <s v="Z2&amp;3-C-MEP-15210"/>
        <s v="Z2&amp;3-C-MEP-15220"/>
        <s v="Z2&amp;3-C-MEP-15230"/>
        <s v="Z2&amp;3-C-MEP-15300"/>
        <s v="Z2&amp;3-C-MEP-15310"/>
        <s v="Z2&amp;3-C-MEP-15320"/>
        <s v="Z2&amp;3-C-MEP-15330"/>
        <s v="Z2&amp;3-C-MEP-15340"/>
        <s v="Z2&amp;3-C-MEP-15350"/>
        <s v="Z2&amp;3-C-MEP-15360"/>
        <s v="Z2&amp;3-C-MEP-15430"/>
        <s v="Z2&amp;3-C-MEP-15440"/>
        <s v="Z2&amp;3-C-MEP-15450"/>
        <s v="Z2&amp;3-C-MEP-15460"/>
        <s v="Z2&amp;3-C-MEP-15470"/>
        <s v="Z2&amp;3-C-MEP-15480"/>
        <s v="Z2&amp;3-C-MEP-15490"/>
        <s v="Z2&amp;3-C-MEP-15500"/>
        <s v="Z2&amp;3-C-MEP-15570"/>
        <s v="Z2&amp;3-C-MEP-15580"/>
        <s v="Z2&amp;3-C-MEP-15590"/>
        <s v="Z2&amp;3-C-MEP-15600"/>
        <s v="Z2&amp;3-C-MEP-15610"/>
        <s v="Z2&amp;3-C-MEP-15620"/>
        <s v="Z2&amp;3-C-MEP-15630"/>
        <s v="Z2&amp;3-C-MEP-15700"/>
        <s v="Z2&amp;3-C-MEP-15720"/>
        <s v="Z2&amp;3-C-MEP-15730"/>
        <s v="Z2&amp;3-C-MEP-15740"/>
        <s v="Z2&amp;3-C-MEP-15750"/>
        <s v="Z2&amp;3-C-MEP-15760"/>
        <s v="Z2&amp;3-C-MEP-15770"/>
        <s v="Z2&amp;3-C-MEP-15780"/>
        <s v="Z2&amp;3-C-MEP-15860"/>
        <s v="Z2&amp;3-C-MEP-15870"/>
        <s v="Z2&amp;3-C-MEP-15880"/>
        <s v="Z2&amp;3-C-MEP-15890"/>
        <s v="Z2&amp;3-C-MEP-15900"/>
        <s v="Z2&amp;3-C-MEP-15910"/>
        <s v="Z2&amp;3-C-MEP-15920"/>
        <s v="Z2&amp;3-C-MEP-16000"/>
        <s v="Z2&amp;3-C-MEP-16020"/>
        <s v="Z2&amp;3-C-MEP-16030"/>
        <s v="Z2&amp;3-C-MEP-16040"/>
        <s v="Z2&amp;3-C-MEP-16050"/>
        <s v="Z2&amp;3-C-MEP-16060"/>
        <s v="Z2&amp;3-C-MEP-16070"/>
        <s v="Z2&amp;3-C-MEP-16080"/>
        <s v="Z2&amp;3-C-MEP-16160"/>
        <s v="Z2&amp;3-C-MEP-16170"/>
        <s v="Z2&amp;3-C-MEP-16180"/>
        <s v="Z2&amp;3-C-MEP-16190"/>
        <s v="Z2&amp;3-C-MEP-16200"/>
        <s v="Z2&amp;3-C-MEP-16210"/>
        <s v="Z2&amp;3-C-MEP-16220"/>
        <s v="Z2&amp;3-C-MEP-16300"/>
        <s v="Z2&amp;3-C-MEP-16320"/>
        <s v="Z2&amp;3-C-MEP-16330"/>
        <s v="Z2&amp;3-C-MEP-16340"/>
        <s v="Z2&amp;3-C-MEP-16350"/>
        <s v="Z2&amp;3-C-MEP-16360"/>
        <s v="Z2&amp;3-C-MEP-16370"/>
        <s v="Z2&amp;3-C-MEP-16380"/>
        <s v="Z2&amp;3-C-MEP-16470"/>
        <s v="Z2&amp;3-C-MEP-16480"/>
        <s v="Z2&amp;3-C-MEP-16490"/>
        <s v="Z2&amp;3-C-MEP-16500"/>
        <s v="Z2&amp;3-C-MEP-16510"/>
        <s v="Z2&amp;3-C-MEP-16520"/>
        <s v="Z2&amp;3-C-MEP-16530"/>
        <s v="Z2&amp;3-C-MEP-16620"/>
        <s v="Z2&amp;3-C-MEP-16640"/>
        <s v="Z2&amp;3-C-MEP-16650"/>
        <s v="Z2&amp;3-C-MEP-16660"/>
        <s v="Z2&amp;3-C-MEP-16670"/>
        <s v="Z2&amp;3-C-MEP-16680"/>
        <s v="Z2&amp;3-C-MEP-16690"/>
        <s v="Z2&amp;3-C-MEP-16700"/>
        <s v="Z2&amp;3-C-MEP-16790"/>
        <s v="Z2&amp;3-C-MEP-16800"/>
        <s v="Z2&amp;3-C-MEP-16810"/>
        <s v="Z2&amp;3-C-MEP-16820"/>
        <s v="Z2&amp;3-C-MEP-16830"/>
        <s v="Z2&amp;3-C-MEP-16840"/>
        <s v="Z2&amp;3-C-MEP-16850"/>
        <s v="Z2-C-RSRS-11180"/>
        <s v="Z2-C-RSRS-11190"/>
        <s v="C-EW-10490"/>
        <s v="C-EW-10520"/>
        <s v="Z3-C-CON-5840"/>
        <s v="Z3-C-CON-5860"/>
        <s v="Z3-C-CON-5870"/>
        <s v="Z3-C-CON-5890"/>
        <s v="Z3-C-CON-5900"/>
        <s v="Z3-C-CON-5920"/>
        <s v="Z3-C-CON-5930"/>
        <s v="Z3-C-CON-5950"/>
        <s v="Z3-C-CON-5960"/>
        <s v="Z3-C-CON-5970"/>
        <s v="Z3-C-CON-5980"/>
        <s v="Z3-C-CON-5990"/>
        <s v="Z3-C-CON-6000"/>
        <s v="Z3-C-CON-6010"/>
        <s v="Z3-C-CON-6020"/>
        <s v="Z3-C-CON-6030"/>
        <s v="Z3-C-CON-6040"/>
        <s v="Z3-C-CON-6050"/>
        <s v="Z3-C-CON-6060"/>
        <s v="Z3-C-CON-6070"/>
        <s v="Z3-C-CON-6080"/>
        <s v="Z3-C-CON-6090"/>
        <s v="Z3-C-CON-6100"/>
        <s v="Z3-C-CON-6110"/>
        <s v="Z3-C-CON-6120"/>
        <s v="Z3-C-CON-6130"/>
        <s v="Z3-C-CON-6140"/>
        <s v="Z3-C-CON-6150"/>
        <s v="Z3-C-CON-6160"/>
        <s v="Z3-C-CON-6170"/>
        <s v="Z3-C-CON-6180"/>
        <s v="Z3-C-CON-6190"/>
        <s v="Z3-C-CON-6200"/>
        <s v="Z3-C-CON-6210"/>
        <s v="Z3-C-CON-6220"/>
        <s v="Z3-C-CON-6230"/>
        <s v="Z3-C-CON-6250"/>
        <s v="Z3-C-CON-6260"/>
        <s v="Z3-C-CON-6270"/>
        <s v="Z3-C-CON-6280"/>
        <s v="Z3-C-CON-6290"/>
        <s v="Z3-C-CON-6300"/>
        <s v="Z3-C-CON-6310"/>
        <s v="Z3-C-CON-6320"/>
        <s v="Z3-C-CON-6330"/>
        <s v="Z3-C-CON-6340"/>
        <s v="Z3-C-CON-6350"/>
        <s v="Z3-C-CON-6360"/>
        <s v="Z3-C-CON-6380"/>
        <s v="Z3-C-CON-6390"/>
        <s v="Z3-C-CON-6410"/>
        <s v="Z3-C-CON-6420"/>
        <s v="Z3-C-CON-6430"/>
        <s v="Z3-C-CON-6440"/>
        <s v="Z3-C-CON-6450"/>
        <s v="Z3-C-CON-6460"/>
        <s v="Z3-C-CON-6470"/>
        <s v="Z3-C-CON-6480"/>
        <s v="Z3-C-CON-6490"/>
        <s v="Z3-C-CON-6500"/>
        <s v="Z3-C-CON-6510"/>
        <s v="Z3-C-CON-6520"/>
        <s v="Z3-C-CON-6530"/>
        <s v="Z3-C-CON-6550"/>
        <s v="Z3-C-CON-6560"/>
        <s v="Z3-C-CON-6570"/>
        <s v="Z3-C-CON-6580"/>
        <s v="Z3-C-CON-6590"/>
        <s v="Z3-C-CON-6600"/>
        <s v="Z3-C-CON-6610"/>
        <s v="Z3-C-CON-6620"/>
        <s v="Z3-C-CON-6630"/>
        <s v="Z3-C-CON-6640"/>
        <s v="Z3-C-CON-6650"/>
        <s v="Z3-C-CON-6660"/>
        <s v="Z3-C-CON-6680"/>
        <s v="Z3-C-CON-6690"/>
        <s v="Z3-C-CON-6700"/>
        <s v="Z3-C-CON-6710"/>
        <s v="Z3-C-CON-6720"/>
        <s v="Z3-C-CON-6730"/>
        <s v="Z3-C-CON-6740"/>
        <s v="Z3-C-CON-6750"/>
        <s v="Z3-C-CON-6760"/>
        <s v="Z3-C-CON-6770"/>
        <s v="Z3-C-CON-6780"/>
        <s v="Z3-C-CON-6790"/>
        <s v="Z3-C-CON-6810"/>
        <s v="Z3-C-CON-6820"/>
        <s v="Z3-C-CON-6830"/>
        <s v="Z3-C-CON-6840"/>
        <s v="Z3-C-CON-6850"/>
        <s v="Z3-C-CON-6860"/>
        <s v="Z3-C-CON-6870"/>
        <s v="Z3-C-CON-6880"/>
        <s v="Z3-C-CON-6890"/>
        <s v="Z3-C-CON-6900"/>
        <s v="Z3-C-CON-6910"/>
        <s v="Z3-C-CON-6920"/>
        <s v="Z3-C-CON-6930"/>
        <s v="Z3-C-CON-6950"/>
        <s v="Z3-C-CON-6960"/>
        <s v="Z3-C-CON-6970"/>
        <s v="Z3-C-CON-5940"/>
      </sharedItems>
    </cacheField>
    <cacheField name="[Activities].[Activity Name].[Activity Name]" caption="Activity Name" numFmtId="0" hierarchy="1" level="1">
      <sharedItems count="1222">
        <s v="Site Office Establishment"/>
        <s v="Project Sign Boards and Hoarding"/>
        <s v="Yards &amp; Stores Establishment"/>
        <s v="Excavation Stage 1 - Z1"/>
        <s v="Excavation Stage 2 - Z1"/>
        <s v="Waterproof Membrane on Gunite Wall - Z1-B1"/>
        <s v="Waterproof Membrane on Gunite Wall - Z1-B2"/>
        <s v="Place Guide Wall - Z1"/>
        <s v="Install Capping Beam - Z1"/>
        <s v="Clearing Existing Utilities"/>
        <s v="Gunite Wall - Z1"/>
        <s v="Post Tensioning the Slab - Z1 - F1"/>
        <s v="Post Tensioning the Slab - Z1 - F2"/>
        <s v="Post Tensioning the Slab - Z1 - RF"/>
        <s v="Post Tensioning the Slab - Z1 - SRVF"/>
        <s v="PCC Blind Concrete - Z1 - Lift Pit"/>
        <s v="Waterproof Membrane - Z1 - Lift Pit"/>
        <s v="Protection Screed - Z1 - Lift Pit"/>
        <s v="Fix Rebar - Z1 - Lift Pit"/>
        <s v="Pour Concrete - Z1 - Lift Pit"/>
        <s v="PCC Blind Concrete - Z1 - Raft"/>
        <s v="Waterproof Membrane - Z1 - Raft"/>
        <s v="Protection Screed - Z1 - Raft"/>
        <s v="Fix Rebar - Z1 - Raft"/>
        <s v="Fix Formwork - Z1 - Raft"/>
        <s v="Pour Concrete - Z1 - Raft"/>
        <s v="Fix Rebar Core Walls - Z1 - B2"/>
        <s v="Fix Formwork Core Walls - Z1 - B2"/>
        <s v="Fix Rebar Retaining Walls - Z1 - B2"/>
        <s v="Fix Formwork Retaining Walls - Z1 - B2"/>
        <s v="Pour Concrete Retaining Walls - Z1 - B2"/>
        <s v="Pour Concrete Core Walls - Z1 - B2"/>
        <s v="Fix Rebar Columns - Z1 - B2"/>
        <s v="Fix Formwork Columns - Z1 - B2"/>
        <s v="Pour Concrete Columns - Z1 - B2"/>
        <s v="Fix Formwork Stairs - Z1 - B2"/>
        <s v="Fix Rebar Stairs - Z1 - B2"/>
        <s v="Pour Concrete Stairs - Z1 - B2"/>
        <s v="Pour Concrete Slabs - Z1 - B1"/>
        <s v="Fix Formwork Slabs - Z1 - B1"/>
        <s v="Fix Rebar Slabs - Z1 - B1"/>
        <s v="Fix Rebar Retaining Walls - Z1 - B1"/>
        <s v="Fix Formwork Retaining Walls - Z1 - B1"/>
        <s v="Pour Concrete Retaining Walls - Z1 - B1"/>
        <s v="Fix Rebar Core Walls - Z1 - B1"/>
        <s v="Fix Formwork Core Walls - Z1 - B1"/>
        <s v="Pour Concrete Core Walls - Z1 - B1"/>
        <s v="Fix Rebar Columns - Z1 - B1"/>
        <s v="Fix Formwork Columns - Z1 - B1"/>
        <s v="Pour Concrete Columns - Z1 - B1"/>
        <s v="Fix Formwork Stairs - Z1 - B1"/>
        <s v="Fix Rebar Stairs - Z1 - B1"/>
        <s v="Pour Concrete Stairs - Z1 - B1"/>
        <s v="Fix Formwork Slabs - Z1 - GF"/>
        <s v="Fix Rebar Slabs - Z1 - GF"/>
        <s v="Pour Concrete Slabs - Z1 - GF"/>
        <s v="Fix Rebar Core Walls - Z1 - GF"/>
        <s v="Fix Formwork Core Walls - Z1 - GF"/>
        <s v="Pour Concrete Core Walls - Z1 - GF"/>
        <s v="Fix Rebar Columns - Z1 - GF"/>
        <s v="Fix Formwork Columns - Z1 - GF"/>
        <s v="Pour Concrete Columns - Z1 - GF"/>
        <s v="Fix Formwork Stairs - Z1 - GF"/>
        <s v="Fix Rebar Stairs - Z1 - GF"/>
        <s v="Pour Concrete Stairs - Z1 - GF"/>
        <s v="Fix Formwork Slabs - Z1 - F1"/>
        <s v="Pour Concrete Slabs - Z1 - F1"/>
        <s v="Fix Rebar Slabs - Z1 - F1"/>
        <s v="Fix Rebar Core Walls - Z1 - F1"/>
        <s v="Fix Formwork Core Walls - Z1 - F1"/>
        <s v="Pour Concrete Core Walls - Z1 - F1"/>
        <s v="Fix Rebar Columns - Z1 - F1"/>
        <s v="Fix Formwork Columns - Z1 - F1"/>
        <s v="Pour Concrete Columns - Z1 - F1"/>
        <s v="Fix Formwork Stairs - Z1 - F1"/>
        <s v="Fix Rebar Stairs - Z1 - F1"/>
        <s v="Pour Concrete Stairs - Z1 - F1"/>
        <s v="Fix Formwork Slabs - Z1 - F2"/>
        <s v="Fix Rebar Slabs - Z1 - F2"/>
        <s v="Pour Concrete Slabs - Z1 - F2"/>
        <s v="Fix Rebar Core Walls - Z1 - F2"/>
        <s v="Fix Formwork Core Walls - Z1 - F2"/>
        <s v="Pour Concrete Core Walls - Z1 - F2"/>
        <s v="Fix Rebar Columns - Z1 - F2"/>
        <s v="Fix Formwork Columns - Z1 - F2"/>
        <s v="Pour Concrete Columns - Z1 - F2"/>
        <s v="Fix Formwork Stairs - Z1 - F2"/>
        <s v="Fix Rebar Stairs - Z1 - F2"/>
        <s v="Pour Concrete Stairs - Z1 - F2"/>
        <s v="Fix Formwork Slabs - Z1 - RF"/>
        <s v="Fix Rebar Slabs - Z1 - RF"/>
        <s v="Pour Concrete Slabs - Z1 - RF"/>
        <s v="Fix Rebar Core Walls - Z1 - RF"/>
        <s v="Fix Formwork Core Walls - Z1 - RF"/>
        <s v="Pour Concrete Core Walls - Z1 - RF"/>
        <s v="Fix Rebar Columns - Z1 - RF"/>
        <s v="Fix Formwork Columns - Z1 - RF"/>
        <s v="Pour Concrete Columns - Z1 - RF"/>
        <s v="Fix Formwork Stairs - Z1 - RF"/>
        <s v="Fix Rebar Stairs - Z1 - RF"/>
        <s v="Pour Concrete Stairs - Z1 - RF"/>
        <s v="Fix Formwork Slabs - Z1 - SRVF"/>
        <s v="Fix Rebar Slabs - Z1 - SRVF"/>
        <s v="Pour Concrete Slabs - Z1 - SRVF"/>
        <s v="Fix Rebar Core Walls - Z1 - SRVF"/>
        <s v="Fix Formwork Core Walls - Z1 - SRVF"/>
        <s v="Pour Concrete Core Walls - Z1 - SRVF"/>
        <s v="Fix Rebar Columns - Z1 - SRVF"/>
        <s v="Fix Formwork Columns - Z1 - SRVF"/>
        <s v="Pour Concrete Columns - Z1 - SRVF"/>
        <s v="Fix Formwork Parapet - Z1 - SRVF"/>
        <s v="Fix Rebar Parapet - Z1 - SRVF"/>
        <s v="Pour Concrete Parapet - Z1 - SRVF"/>
        <s v="Fix Formwork Slabs - Z1 - TRF"/>
        <s v="Fix Rebar Slabs - Z1 - TRF"/>
        <s v="Pour Concrete Slabs - Z1 - TRF"/>
        <s v="Pour MEP RCC Pedastals - Z1 - SRVF"/>
        <s v="Fix Rebar Parapet - Z1 - TRF"/>
        <s v="Fix Formwork Parapet - Z1 - TRF"/>
        <s v="Pour Concrete Parapet - Z1 - TRF"/>
        <s v="Fix Formwork Ramp - Z1 - B2"/>
        <s v="Fix Rebar Ramp - Z1 - B2"/>
        <s v="Pour Concrete Ramp - Z1 - B2"/>
        <s v="Fix Formwork Ramp - Z1 - B1"/>
        <s v="Fix Rebar Ramp - Z1 - B1"/>
        <s v="Pour Concrete Ramp - Z1 - B1"/>
        <s v="Fix Rebar Core Walls Ramp - Z1 - B2"/>
        <s v="Fix Formwork Walls Ramp - Z1 - B2"/>
        <s v="Pour Concrete Core Walls Ramp - Z1 - B2"/>
        <s v="Fix Rebar Core Walls Ramp - Z1 - B1"/>
        <s v="Fix Formwork Walls Ramp - Z1 - B1"/>
        <s v="Pour Concrete Core Walls Ramp - Z1 - B1"/>
        <s v="GRP Linning - Z1 - B2"/>
        <s v="GRP Linning - Z1 - B1"/>
        <s v="Masonry Works Wet Area - Z1 - F2"/>
        <s v="Masonry Works Dry Area - Z1 - F2"/>
        <s v="Masonry Works Wet Area - Z1 - RF"/>
        <s v="Masonry Works Dry Area - Z1 - RF"/>
        <s v="Masonry Works - Z1 - B2"/>
        <s v="Masonry Works - Z1 - B1"/>
        <s v="Masonry Works - Z1 - GF"/>
        <s v="Masonry Works Wet + Dry Area - Z1 - F1"/>
        <s v="Signages - F2"/>
        <s v="Signages - RF"/>
        <s v="Install Steel Grating Drive Way - B2"/>
        <s v="Install Road Signages Drive Way  - B2"/>
        <s v="Install Steel Grating Drive Way - B1"/>
        <s v="Install Road Signages Drive Way - B1"/>
        <s v="Fix Steel Decore - GF to SRVF (Elev. 1 &amp; 4)"/>
        <s v="Install Aluminum &amp; Wood Roof Features"/>
        <s v="Fix Galvonized Iron Cat Ladder - Z1 - B2"/>
        <s v="Fix Galvonized Iron Cat Ladder - Z1 - B1"/>
        <s v="Install Haindrails Staircase - Z1 - B2 - SRVF"/>
        <s v="Fix Furniture &amp; Counter Works kitchen/Pantry - Z1 - F2"/>
        <s v="Fix Furniture &amp; Counter Works kitchen/Pantry - Z1 - RF"/>
        <s v="Osmotic Cement Waterproof - GF to SRVF (Elev. 1 &amp; 4)"/>
        <s v="Foam Concrete - Z123 - TRF"/>
        <s v="4mm Waterproof Membrane Wet Area - Z123 - TRF"/>
        <s v="Protection Screed Wet Area - Z123 - TRF"/>
        <s v="Polystyrene Thermal Insulation - Z123 - TRF"/>
        <s v="Roof Floor Terrazo Tiles Wet Area - Z123 - TRF"/>
        <s v="Waterproof Bath - Z1 - F2"/>
        <s v="Protection Screed Bath - Z1 - F2"/>
        <s v="Waterproof kitchen/Pantry - Z1 - F2"/>
        <s v="Protection Screed kitchen/Pantry - Z1 - F2"/>
        <s v="Waterproof Garbage Room - Z1 - F2"/>
        <s v="Protection Screed Garbage Room - Z1 - F2"/>
        <s v="Waterproof Bath - Z1 - RF"/>
        <s v="Protection Screed Bath - Z1 - RF"/>
        <s v="Waterproof kitchen/Pantry - Z1 - RF"/>
        <s v="Protection Screed kitchen/Pantry - Z1 - RF"/>
        <s v="Waterproof Garbage Room - Z1 - RF"/>
        <s v="Protection Screed Garbage Room - Z1 - RF"/>
        <s v="Waterproof &amp; Screed Garbage Room - Z1 - GF"/>
        <s v="Fix Windows &amp; Door Frame &amp; Leaf - F2"/>
        <s v="Fix Ironmongery - F2"/>
        <s v="Fix Windows &amp; Door Frame &amp; Leaf - RF"/>
        <s v="Fix Ironmongery - RF"/>
        <s v="Fix Aluminum Glazing Pannels - GF to SRVF (Elev. 1 &amp; 4)"/>
        <s v="Fix Door Subframes Wet Area - Z1 - F2"/>
        <s v="Fix Door Subframes Dry Area - Z1 - F2"/>
        <s v="Fix Door Subframes Wet Area - Z1 - RF"/>
        <s v="Fix Door Subframes Dry Area - Z1 - RF"/>
        <s v="Fix Doors - Z1 - B1"/>
        <s v="Fix Doors Loading Room - Z1 - GF"/>
        <s v="Fix Doors Serv. Rooms - Z1 - F1"/>
        <s v="Fix Doors - Z1 - B2"/>
        <s v="Fix Doors Garbage &amp; Service Room - Z1 - GF"/>
        <s v="Fix Doors Fire Pump &amp; Cmd Room - Z1 - GF"/>
        <s v="Fix Doors Lift Lobby - Z1 - GF"/>
        <s v="Fix Steel Louver Frames &amp; Doors Generator Room - Z1 - GF"/>
        <s v="Fix Doors LV &amp; Trnsf. Room - Z1 - B1"/>
        <s v="Fix Door Subframes Wet + Dry Area - Z1 - F1"/>
        <s v="Fix Doors Lift Lobby &amp; Passage - Z1 - F1"/>
        <s v="Fix Doors Serv. Area - Z1 - F1"/>
        <s v="Traffic Deck Coating Drive Way - B2"/>
        <s v="Traffic Marking Drive Way - B2"/>
        <s v="Traffic Deck Coating Drive Way - B1"/>
        <s v="Traffic Marking Drive Way - B1"/>
        <s v="Fix Brackets for Natural Stone - GF to SRVF (Elev. 1 &amp; 4)"/>
        <s v="Fix Natural Stone All types- GF to SRVF (Elev. 1 &amp; 4)"/>
        <s v="Fix Wooden Decorarive Features (Elev. 1 &amp; 4)"/>
        <s v="External Plaster - GF to SRVF (Elev. 1 &amp; 4)"/>
        <s v="Anti Fungal Paint - Z1 - F1"/>
        <s v="Plaster Works Wet Area - Z1 - F2"/>
        <s v="Fix False Ceiling Suspension Lift Lobby - Z1 - F2"/>
        <s v="Wall Paint (Emulsion) Lobby Passage &amp; Offices - Z1 - F2"/>
        <s v="Porcelain Floor Tiles Passage &amp; Offices - Z1 - F2"/>
        <s v="Floor Paint (Antifungal) Lift Shaft - Z1 - F2"/>
        <s v="Wall Paint (Antifungal) Lift Shaft - Z1 - F2"/>
        <s v="Ceiling Paint (Acrylic) Serv. Rooms - Z1 - F2"/>
        <s v="Floor Epoxy Paint Serv. Rooms - Z1 - F2"/>
        <s v="Fix False Ceiling Aluminum Tiles Lift Lobby - Z1 - F2"/>
        <s v="Fix False Ceiling Gypsum Board Lift Lobby - Z1 - F2"/>
        <s v="Wall Paint (Acrylic) Serv. Rooms - Z1 - F2"/>
        <s v="Plaster Works Dry Area - Z1 - F2"/>
        <s v="Wall Ceramic Tiles Bath - Z1 - F2"/>
        <s v="Floor Ceramic Tiles Bath - Z1 - F2"/>
        <s v="Fix False Ceiling Suspension Bath - Z1 - F2"/>
        <s v="Fix False Ceiling Gypsum Board Bath - Z1 - F2"/>
        <s v="Fix False Ceiling Aluminum Tiles Bath - Z1 - F2"/>
        <s v="Wall Ceramic Tiles kitchen/Pantry - Z1 - F2"/>
        <s v="Fix False Ceiling Suspension kitchen/Pantry - Z1 - F2"/>
        <s v="Fix False Ceiling Gypsum Board kitchen/Pantry - Z1 - F2"/>
        <s v="Fix False Ceiling Aluminum Tiles kitchen/Pantry - Z1 - F2"/>
        <s v="Floor Ceramic Tiles kitchen/Pantry - Z1 - F2"/>
        <s v="Ceiling Paint (Emulsion) Garbage Room - Z1 - F2"/>
        <s v="Wall Paint (Emulsion) Garbage Room - Z1 - F2"/>
        <s v="Floor Epoxy Paint Garbage Room - Z1 - F2"/>
        <s v="Plaster Works Wet Area - Z1 - RF"/>
        <s v="Fix False Ceiling Suspension Lift Lobby - Z1 - RF"/>
        <s v="Wall Paint (Emulsion) Lobby Passage &amp; Offices - Z1 - RF"/>
        <s v="Porcelain Floor Tiles Passage &amp; Offices - Z1 - RF"/>
        <s v="Floor Paint (Antifungal) Lift Shaft - Z1 - RF"/>
        <s v="Wall Paint (Antifungal) Lift Shaft - Z1 - RF"/>
        <s v="Ceiling Paint (Acrylic) Serv. Rooms - Z1 - RF"/>
        <s v="Wall Paint (Acrylic) Serv. Rooms - Z1 - RF"/>
        <s v="Fix False Ceiling Aluminum Tiles Lift Lobby - Z1 - RF"/>
        <s v="Fix False Ceiling Gypsum Board Lift Lobby - Z1 - RF"/>
        <s v="Plaster Works Dry Area - Z1 - RF"/>
        <s v="Fix False Ceiling Suspension Bath - Z1 - RF"/>
        <s v="Wall Ceramic Tiles Bath - Z1 - RF"/>
        <s v="Floor Ceramic Tiles Bath - Z1 - RF"/>
        <s v="Fix False Ceiling Gypsum Board Bath - Z1 - RF"/>
        <s v="Fix False Ceiling Aluminum Tiles Bath - Z1 - RF"/>
        <s v="Fix False Ceiling Suspension kitchen/Pantry - Z1 - RF"/>
        <s v="Wall Ceramic Tiles kitchen/Pantry - Z1 - RF"/>
        <s v="Floor Ceramic Tiles kitchen/Pantry - Z1 - RF"/>
        <s v="Fix False Ceiling Gypsum Board kitchen/Pantry - Z1 - RF"/>
        <s v="Fix False Ceiling Aluminum Tiles kitchen/Pantry - Z1 - RF"/>
        <s v="Wall Paint (Emulsion) Garbage Room - Z1 - RF"/>
        <s v="Floor Epoxy Paint Garbage Room - Z1 - RF"/>
        <s v="Ceiling Paint (Emulsion) Garbage Room - Z1 - RF"/>
        <s v="Ceiling Paint (Emulsion/Acrylic) Secur. Ctrl &amp; Eqpmt Room - Z1 - B1"/>
        <s v="Wall Paint (Emulsion/Acrylic) Secur. Ctrl &amp; Eqpmt Room - Z1 - B1"/>
        <s v="Floor Epoxy Paint (Secur. Ctrl &amp; Eqpmt Room)  - Z1 - B1"/>
        <s v="Ceiling Paint (Acrylic) Maint. &amp; Serv. Provider Room) - Z1 - B1"/>
        <s v="Wall Paint (Acrylic) Maint. &amp; Serv. Provider Room) - Z1 - B1"/>
        <s v="Floor Epoxy Paint (Maint. &amp; Serv. Provider Room) - Z1 - B1"/>
        <s v="Ceiling Paint (Acrylic) Loading Room - Z1 - GF"/>
        <s v="Wall Paint (Acrylic) Loading Room - Z1 - GF"/>
        <s v="Floor Stamp Concrete Loading Room - Z1 - GF"/>
        <s v="Ceiling Paint (Acrylic) Serv. Rooms - Z1 - F1"/>
        <s v="Floor Epoxy Paint Serv. Rooms - Z1 - F1"/>
        <s v="Wall Paint Outside Area (Acrylic) - Z1 - RF"/>
        <s v="Roof Floor Terrazo Tiles Outside Area - Z1 - RF"/>
        <s v="Plaster Works - Z1 - B2"/>
        <s v="Ceiling Paint (Acrylic) - Z1 - B2"/>
        <s v="Wall Paint (Acrylic) - Z1 - B2"/>
        <s v="Floor Epoxy Paint Serv. Rooms - Z1 - B2"/>
        <s v="Floor Epoxy Paint - Z1 - B2"/>
        <s v="Fix False Ceiling Suspension - Z1 - B2"/>
        <s v="Wall Paint (Emulsion) - Z1 - B2"/>
        <s v="Porcelain Floor Tiles - Z1 - B2"/>
        <s v="Wall Paint (Antifungal) Lift Shaft - Z1 - B2"/>
        <s v="Floor Paint (Antifungal) Lift Shaft - Z1 - B2"/>
        <s v="Ceiling Paint (Anti-Carbonation) - Z1 - B2"/>
        <s v="Wall Paint (Anti-Carbonation) - Z1 - B2"/>
        <s v="Fix False Ceiling Gypsum Board &amp; Tiles - Z1 - B2"/>
        <s v="Plaster Works - Z1 - B1"/>
        <s v="Ceiling Paint (Emulsion/Acrylic) Store &amp; Serv. Rooms - Z1 - B1"/>
        <s v="Wall Paint (Emulsion/Acrylic) Store &amp; Serv. Rooms - Z1 - B1"/>
        <s v="Raise Floor &amp; Epoxy Paint Store &amp; Serv. Rooms - Z1 - B1"/>
        <s v="Fix False Ceiling Gypsum Board &amp; Tiles Lift Lobby - Z1 - B1"/>
        <s v="Wall Paint (Emulsion) Lift Lobby - Z1 - B1"/>
        <s v="Porcelain Floor Tiles Lift Lobby - Z1 - B1"/>
        <s v="Fix False Ceiling Suspension Lift Lobby - Z1 - B1"/>
        <s v="Ceiling Paint (Anti-Carbonation) - Z1 - B1"/>
        <s v="Wall Paint (Anti-Carbonation) - Z1 - B1"/>
        <s v="Plaster Works - Z1 - GF"/>
        <s v="Ceiling Paint Garbage &amp; Service Room (Acrylic/Emulsion) - Z1 - GF"/>
        <s v="Wall Paint Garbage &amp; Service Room (Acrylic/Emulsion) - Z1 - GF"/>
        <s v="Floor Epoxy Paint Garbage &amp; Service Room - Z1 - GF"/>
        <s v="Ceiling Paint (Acrylic/Emulsion) Fire Pump &amp; Cmd Room - Z1 - GF"/>
        <s v="Wall Paint (Acrylic/Emulsion) Fire Pump &amp; Cmd Room - Z1 - GF"/>
        <s v="Floor Epoxy Paint Fire Pump &amp; Cmd Room - Z1 - GF"/>
        <s v="Fix False Ceiling Suspension Lift Lobby - Z1 - GF"/>
        <s v="Wall Paint (Emulsion) Lift Lobby - Z1 - GF"/>
        <s v="Porcelain Floor Tiles Lift Lobby - Z1 - GF"/>
        <s v="Floor Paint (Antifungal) Lift Shaft - Z1 - GF"/>
        <s v="Wall Paint (Antifungal) Lift Shaft - Z1 - GF"/>
        <s v="Ceiling Paint Generator Room (Acrylic) - Z1 - GF"/>
        <s v="Wall Paint Generator Room (Acrylic) - Z1 - GF"/>
        <s v="Floor Epoxy Paint Generator Room - Z1 - GF"/>
        <s v="Ceiling Paint LV &amp; Trnsf. Room (Acrylic) - Z1 - B1"/>
        <s v="Wall Paint LV &amp; Trnsf. Room (Acrylic) - Z1 - B1"/>
        <s v="Floor Epoxy Paint LV &amp; Trnsf. Room- Z1 - B1"/>
        <s v="Fix False Ceiling Gypsum Board Lift Lobby - Z1 - GF"/>
        <s v="Anti Fungal Paint all Shops - Z1 - GF"/>
        <s v="Fix False Ceiling Aluminum Tiles Lift Lobby - Z1 - GF"/>
        <s v="Plaster Works Wet + Dry Area - Z1 - F1"/>
        <s v="Fix False Ceiling Suspension Lift Lobby &amp; Passage - Z1 - F1"/>
        <s v="Wall Paint (Emulsion) Lift Lobby &amp; Passage - Z1 - F1"/>
        <s v="Porcelain Floor Tiles Lift Lobby &amp; Passage- Z1 - F1"/>
        <s v="Floor Paint (Antifungal) Lift Shaft - Z1 - F1"/>
        <s v="Wall Paint (Antifungal) Lift Shaft - Z1 - F1"/>
        <s v="Ceiling Paint (Acrylic) Serv. Area - Z1 - F1"/>
        <s v="Epoxy Paint Serv. Area - Z1 - F1"/>
        <s v="Fix False Ceiling Aluminum Tiles Lift Lobby &amp; Passage - Z1 - F1"/>
        <s v="Fix False Ceiling Gypsum Board Lift Lobby &amp; Passage - Z1 - F1"/>
        <s v="Staircase Acrylic Paint - Z1 - B2 - SRVF"/>
        <s v="Staircase Floor Epoxy Paint - Z1 - B2 - SRVF"/>
        <s v="Install Garbage Chute Cylinder - Z1 - GF to SRVF"/>
        <s v="Install Garbage Chute Supporting Frame - Z1 - GF to SRVF"/>
        <s v="Block &amp; Plaster Garbage Room - Z1 - GF to SRVF"/>
        <s v="Install Garbage Chute Openings &amp; Doors - Z1 - GF to SRVF"/>
        <s v="Install Garbage Chute Roof Top Unit with All Provisions"/>
        <s v="Install Garbage Chute Bottom Unit with All Provisions"/>
        <s v="Casting Service Manholes"/>
        <s v="Fix Rain Water Outlets - Z123 - TRF"/>
        <s v="Fix MEP Provisions - Z1 - Raft"/>
        <s v="Fix Pump - Z1 - B2"/>
        <s v="Fix Final Connections of Pumps with Risers - Z1 - B2"/>
        <s v="Fix Electric Pump Fire Pump Room - Z1 - GF"/>
        <s v="Fix Final Connections with Risers Fire Pump Room - Z1 - GF"/>
        <s v="Fix Diesel Pump Fire Pump Room- Z1 - GF"/>
        <s v="Fix Jockey Pump Fire Pump Room- Z1 - GF"/>
        <s v="Final Connections &amp; Termination Fire Pump Room - Z1 - GF"/>
        <s v="Fix Drainage Pipes - Z1 - B2"/>
        <s v="Fix Drainage Pipes - Z1 - B1"/>
        <s v="Fix Drainage Pipes - Z1 - GF"/>
        <s v="Fix Water Supply Pipes - Z1 - GF"/>
        <s v="Fix Water Heater &amp; Sanitary Accessories - Z1 - GF"/>
        <s v="Fix Drainage &amp; Water Supply Pipes Block Wall - Z1 - GF"/>
        <s v="Fix Drainage Pipes - Z1 - F1"/>
        <s v="Fix Water Supply Pipes - Z1 - F1"/>
        <s v="Fix Water Heater &amp; Sanitary Accessories - Z1 - F1"/>
        <s v="Fix Drainage &amp; Water Supply Pipes Block Wall - Z1 - F1"/>
        <s v="Fix Drainage Pipes - Z1 - F2"/>
        <s v="Fix Water Supply Pipes - Z1 - F2"/>
        <s v="Fix Water Heater &amp; Sanitary Accessories - Z1 - F2"/>
        <s v="Fix Drainage &amp; Water Supply Pipes Block Wall - Z1 - F2"/>
        <s v="Fix Drainage Pipes - Z1 - RF"/>
        <s v="Fix Water Supply Pipes - Z1 - RF"/>
        <s v="Fix Water Heater &amp; Sanitary Accessories - Z1 - RF"/>
        <s v="Fix Drainage &amp; Water Supply Pipes Block Wall - Z1 - RF"/>
        <s v="Install Drainage Pipe Risers"/>
        <s v="Install Water Supply Pipe Risers"/>
        <s v="Fix Fire Fighting Pipes - Z1 - B2"/>
        <s v="Fix Fire Fighting Dropers - Z1 - B2"/>
        <s v="Fix Fire Hose Cabinets &amp; Hose Reels - Z1 - B2"/>
        <s v="Fix Sprinklers - Z1 - B2"/>
        <s v="Fix Fire Fighting Pipes - Z1 - B1"/>
        <s v="Fix Fire Fighting Dropers - Z1 - B1"/>
        <s v="Fix Fire Hose Cabinets &amp; Hose Reels - Z1 - B1"/>
        <s v="Fix Sprinklers - Z1 - B1"/>
        <s v="Fix Fire Fighting Pipes - Z1 - GF"/>
        <s v="Fix Fire Fighting Dropers - Z1 - GF"/>
        <s v="Fix Fire Hose Cabinets &amp; Hose Reels - Z1 - GF"/>
        <s v="Fix Sprinklers - Z1 - GF"/>
        <s v="Fix Fire Fighting Pipes - Z1 - F1"/>
        <s v="Fix Fire Fighting Dropers - Z1 - F1"/>
        <s v="Fix Fire Hose Cabinets &amp; Hose Reels - Z1 - F1"/>
        <s v="Fix Sprinklers - Z1 - F1"/>
        <s v="Fix Fire Fighting Pipes - Z1 - F2"/>
        <s v="Fix Fire Fighting Dropers - Z1 - F2"/>
        <s v="Fix Fire Hose Cabinets &amp; Hose Reels - Z1 - F2"/>
        <s v="Fix Sprinklers - Z1 - F2"/>
        <s v="Fix Fire Fighting Pipes - Z1 - RF"/>
        <s v="Fix Fire Fighting Dropers - Z1 - RF"/>
        <s v="Fix Fire Hose Cabinets &amp; Hose Reels - Z1 - RF"/>
        <s v="Fix Sprinklers - Z1 - RF"/>
        <s v="Fix MEP Droppers Lift Lobby &amp; Passage - Z1 - F1"/>
        <s v="Fix MEP Droppers Lift Lobby - Z1 - F2"/>
        <s v="Fix MEP Droppers Bath - Z1 - F2"/>
        <s v="Fix MEP Droppers kitchen/Pantry - Z1 - F2"/>
        <s v="Fix MEP Droppers Lift Lobby - Z1 - RF"/>
        <s v="Fix MEP Droppers Bath - Z1 - RF"/>
        <s v="Fix MEP Droppers kitchen/Pantry - Z1 - RF"/>
        <s v="Fix MEP Droppers Lift Lobby - Z1 - GF"/>
        <s v="Fix Chill Water Pipes - Z1 - B2"/>
        <s v="Fix HVAC Ducts &amp; Insulation - Z1 - B2"/>
        <s v="Fix FCU - Z1 - B2"/>
        <s v="Fix Grills &amp; Diffusers - Z1 - B2"/>
        <s v="Fix Chill Water Pipes - Z1 - B1"/>
        <s v="Fix HVAC Ducts &amp; Insulation - Z1 - B1"/>
        <s v="Fix FCU - Z1 - B1"/>
        <s v="Fix Grills &amp; Diffusers - Z1 - B1"/>
        <s v="Fix Chill Water Pipes - Z1 - GF"/>
        <s v="Fix HVAC Ducts &amp; Insulation - Z1 - GF"/>
        <s v="Fix FCU - Z1 - GF"/>
        <s v="Fix Grills &amp; Diffusers - Z1 - GF"/>
        <s v="Fix Chill Water Pipes - Z1 - F1"/>
        <s v="Fix HVAC Ducts &amp; Insulation - Z1 - F1"/>
        <s v="Fix FCU - Z1 - F1"/>
        <s v="Fix Grills &amp; Diffusers - Z1 - F1"/>
        <s v="Fix Chill Water Pipes - Z1 - F2"/>
        <s v="Fix HVAC Ducts &amp; Insulation - Z1 - F2"/>
        <s v="Fix FCU - Z1 - F2"/>
        <s v="Fix Grills &amp; Diffusers - Z1 - F2"/>
        <s v="Fix Chill Water Pipes - Z1 - RF"/>
        <s v="Fix HVAC Ducts &amp; Insulation - Z1 - RF"/>
        <s v="Fix FCU - Z1 - RF"/>
        <s v="Fix Grills &amp; Diffusers - Z1 - RF"/>
        <s v="Install Fire Fighting Pipe Risers"/>
        <s v="Install Working Platm for PL-1 &amp; 2 (B2 to SRVF)"/>
        <s v="Install Steel Support Beams &amp; Tracks PL-1 &amp; 2 (B2 to SRVF)"/>
        <s v="Repair Lift Shaft PL-1 &amp; 2 (B2 to SRVF)"/>
        <s v="Terminate Tracks &amp; Cross Beams (B2 to GF)"/>
        <s v="Install Lift Access Doors (B2 to GF)"/>
        <s v="Install Lift Cabin (B2 to GF)"/>
        <s v="Install Lift Motors Cables, Counter Weight &amp; Brakes (B2 to GF)"/>
        <s v="Install Lift Control Unit (B2 to GF)"/>
        <s v="Power Connection &amp; Test Runs (B2 to GF)"/>
        <s v="Fix LPG Pipes - Z1 - F2"/>
        <s v="Fix Gas Detectors - Z1 - F2"/>
        <s v="Fix LPG Pipes - Z1 - RF"/>
        <s v="Fix Gas Detectors - Z1 - RF"/>
        <s v="Install LPG Pipe Risers"/>
        <s v="Final Connections &amp; Termination Generator Room - Z1 - GF"/>
        <s v="Fix Generator Generator Room - Z1 - GF"/>
        <s v="Fix MCC Pannels LV &amp; Trnsf. Room- Z1 - B1"/>
        <s v="Connections &amp; Termonation LV &amp; Trnsf. Room - Z1 - B1"/>
        <s v="Install MEP Final Fixes Staircase - Z1 - B2 - SRVF"/>
        <s v="Fix G.I Box and conduits - Z1 - B2"/>
        <s v="Fix ELV Trunkings - Z1 - B2"/>
        <s v="Pull ELV Cables - Z1 - B2"/>
        <s v="Fix Power Cable Trays - Z1 - B2"/>
        <s v="Pull Electricl Wires (Ceiling &amp; Walls) - Z1 - B2"/>
        <s v="Pull Earthing &amp; Power Cables - Z1 - B2"/>
        <s v="Fix DBs - Z1 - B2"/>
        <s v="Cable Terminations - Z1 - B2"/>
        <s v="Fix CCTV Devices - Z1 - B2"/>
        <s v="Fix Light Fixtures - Z1 - B2"/>
        <s v="Fix Switches, Sockets &amp; Isolators - Z1 - B2"/>
        <s v="Fix Fire Alarm Devices - Z1 - B2"/>
        <s v="Fix Telephone &amp; Voice Evac. Devices - Z1 - B2"/>
        <s v="Fix LCS &amp; ACS Devices - Z1 - B2"/>
        <s v="Fix Emergency &amp; Exit Lights - Z1 - B2"/>
        <s v="Fix G.I Box and conduits - Z1 - B1"/>
        <s v="Fix ELV Trunkings - Z1 - B1"/>
        <s v="Pull ELV Cables - Z1 - B1"/>
        <s v="Fix Power Cable Trays - Z1 - B1"/>
        <s v="Pull Electricl Wires (Ceiling &amp; Walls) - Z1 - B1"/>
        <s v="Pull Earthing &amp; Power Cables - Z1 - B1"/>
        <s v="Fix DBs - Z1 - B1"/>
        <s v="Cable Terminations - Z1 - B1"/>
        <s v="Fix CCTV Devices - Z1 - B1"/>
        <s v="Fix Light Fixtures - Z1 - B1"/>
        <s v="Fix Switches, Sockets &amp; Isolators - Z1 - B1"/>
        <s v="Fix Fire Alarm Devices - Z1 - B1"/>
        <s v="Fix Telephone &amp; Voice Evac. Devices - Z1 - B1"/>
        <s v="Fix LCS &amp; ACS Devices - Z1 - B1"/>
        <s v="Fix Emergency &amp; Exit Lights - Z1 - B1"/>
        <s v="Fix G.I Box and conduits - Z1 - GF"/>
        <s v="Fix ELV Trunkings - Z1 - GF"/>
        <s v="Pull ELV Cables - Z1 - GF"/>
        <s v="Fix Power Cable Trays - Z1 - GF"/>
        <s v="Pull Electricl Wires (Ceiling &amp; Walls) - Z1 - GF"/>
        <s v="Pull Earthing &amp; Power Cables - Z1 - GF"/>
        <s v="Fix DBs - Z1 - GF"/>
        <s v="Cable Terminations - Z1 - GF"/>
        <s v="Fix CCTV Devices - Z1 - GF"/>
        <s v="Fix Light Fixtures - Z1 - GF"/>
        <s v="Fix Switches, Sockets &amp; Isolators - Z1 - GF"/>
        <s v="Fix Fire Alarm Devices - Z1 - GF"/>
        <s v="Fix Telephone &amp; Voice Evac. Devices - Z1 - GF"/>
        <s v="Fix LCS &amp; ACS Devices - Z1 - GF"/>
        <s v="Fix Emergency &amp; Exit Lights - Z1 - GF"/>
        <s v="Fix G.I Box and conduits - Z1 - F1"/>
        <s v="Fix ELV Trunkings - Z1 - F1"/>
        <s v="Pull ELV Cables - Z1 - F1"/>
        <s v="Fix Power Cable Trays - Z1 - F1"/>
        <s v="Pull Electricl Wires (Ceiling &amp; Walls) - Z1 - F1"/>
        <s v="Pull Earthing &amp; Power Cables - Z1 - F1"/>
        <s v="Fix DBs - Z1 - F1"/>
        <s v="Cable Terminations - Z1 - F1"/>
        <s v="Fix CCTV Devices - Z1 - F1"/>
        <s v="Fix Light Fixtures - Z1 - F1"/>
        <s v="Fix Switches, Sockets &amp; Isolators - Z1 - F1"/>
        <s v="Fix Fire Alarm Devices - Z1 - F1"/>
        <s v="Fix Telephone &amp; Voice Evac. Devices - Z1 - F1"/>
        <s v="Fix LCS &amp; ACS Devices - Z1 - F1"/>
        <s v="Fix Emergency &amp; Exit Lights - Z1 - F1"/>
        <s v="Fix G.I Box and conduits - Z1 - F2"/>
        <s v="Fix ELV Trunkings - Z1 - F2"/>
        <s v="Pull ELV Cables - Z1 - F2"/>
        <s v="Fix Power Cable Trays - Z1 - F2"/>
        <s v="Pull Electricl Wires (Ceiling &amp; Walls) - Z1 - F2"/>
        <s v="Pull Earthing &amp; Power Cables - Z1 - F2"/>
        <s v="Fix DBs - Z1 - F2"/>
        <s v="Cable Terminations - Z1 - F2"/>
        <s v="Fix CCTV Devices - Z1 - F2"/>
        <s v="Fix Light Fixtures - Z1 - F2"/>
        <s v="Fix Switches, Sockets &amp; Isolators - Z1 - F2"/>
        <s v="Fix Fire Alarm Devices - Z1 - F2"/>
        <s v="Fix Telephone &amp; Voice Evac. Devices - Z1 - F2"/>
        <s v="Fix LCS &amp; ACS Devices - Z1 - F2"/>
        <s v="Fix Emergency &amp; Exit Lights - Z1 - F2"/>
        <s v="Fix G.I Box and conduits - Z1 - RF"/>
        <s v="Fix ELV Trunkings - Z1 - RF"/>
        <s v="Pull ELV Cables - Z1 - RF"/>
        <s v="Fix Power Cable Trays - Z1 - RF"/>
        <s v="Pull Electricl Wires (Ceiling &amp; Walls) - Z1 - RF"/>
        <s v="Pull Earthing &amp; Power Cables - Z1 - RF"/>
        <s v="Fix DBs - Z1 - RF"/>
        <s v="Cable Terminations - Z1 - RF"/>
        <s v="Fix CCTV Devices - Z1 - RF"/>
        <s v="Fix Light Fixtures - Z1 - RF"/>
        <s v="Fix Switches, Sockets &amp; Isolators - Z1 - RF"/>
        <s v="Fix Fire Alarm Devices - Z1 - RF"/>
        <s v="Fix Telephone &amp; Voice Evac. Devices - Z1 - RF"/>
        <s v="Fix LCS &amp; ACS Devices - Z1 - RF"/>
        <s v="Fix Emergency &amp; Exit Lights - Z1 - RF"/>
        <s v="Power Cable Pulling &amp; Termination Risers"/>
        <s v="Excavation Stage 2 - Z2&amp;3"/>
        <s v="Excavation Stage 1 - Z2&amp;3"/>
        <s v="Waterproof Membrane on Gunite Wall - Z2-B1"/>
        <s v="Gunite Wall - Z3"/>
        <s v="Place Guide Wall - Z2&amp;3"/>
        <s v="Install Capping Beam - Z2&amp;3"/>
        <s v="Waterproof Membrane on Gunite Wall - Z2-B2"/>
        <s v="Gunite Wall - Z2"/>
        <s v="Post Tensioning the Slab - Z2 - F1"/>
        <s v="Post Tensioning the Slab - Z2 - F2"/>
        <s v="Post Tensioning the Slab - Z2 - RF"/>
        <s v="Post Tensioning the Slab - Z2 - SRVF"/>
        <s v="PCC Blind Concrete - Z2 - Lift Pit"/>
        <s v="Waterproof Membrane - Z2 - Lift Pit"/>
        <s v="Protection Screed - Z2 - Lift Pit"/>
        <s v="Fix Rebar - Z2 - Lift Pit"/>
        <s v="Pour Concrete - Z2 - Lift Pit"/>
        <s v="PCC Blind Concrete - Z2 - Raft"/>
        <s v="Waterproof Membrane - Z2 - Raft"/>
        <s v="Protection Screed - Z2 - Raft"/>
        <s v="Fix Rebar - Z2 - Raft"/>
        <s v="Fix Formwork - Z2 - Raft"/>
        <s v="Pour Concrete - Z2 - Raft"/>
        <s v="Fix Rebar Columns - Z2 - B2"/>
        <s v="Fix Formwork Columns - Z2 - B2"/>
        <s v="Pour Concrete Columns - Z2 - B2"/>
        <s v="Fix Rebar Retaining Walls - Z2 - B2"/>
        <s v="Fix Formwork Retaining Walls - Z2 - B2"/>
        <s v="Pour Concrete Retaining Walls - Z2 - B2"/>
        <s v="Pour Concrete Core Walls - Z2 - B2"/>
        <s v="Fix Rebar Core Walls - Z2 - B2"/>
        <s v="Fix Formwork Core Walls - Z2 - B2"/>
        <s v="Fix Formwork Stairs - Z2 - B2"/>
        <s v="Fix Rebar Stairs - Z2 - B2"/>
        <s v="Pour Concrete Stairs - Z2 - B2"/>
        <s v="Fix Rebar Retaining Walls - Z2 - B1"/>
        <s v="Fix Formwork Retaining Walls - Z2 - B1"/>
        <s v="Pour Concrete Retaining Walls - Z2 - B1"/>
        <s v="Fix Formwork Core Walls - Z2 - B1"/>
        <s v="Fix Rebar Core Walls - Z2 - B1"/>
        <s v="Pour Concrete Core Walls - Z2 - B1"/>
        <s v="Fix Rebar Columns - Z2 - B1"/>
        <s v="Fix Formwork Columns - Z2 - B1"/>
        <s v="Pour Concrete Columns - Z2 - B1"/>
        <s v="Fix Formwork Stairs - Z2 - B1"/>
        <s v="Fix Rebar Stairs - Z2 - B1"/>
        <s v="Pour Concrete Stairs - Z2 - B1"/>
        <s v="Fix Formwork Slabs - Z2 - B1"/>
        <s v="Fix Rebar Slabs - Z2 - B1"/>
        <s v="Pour Concrete Slabs - Z2 - B1"/>
        <s v="Fix Rebar Core Walls - Z2 - GF"/>
        <s v="Fix Formwork Core Walls - Z2 - GF"/>
        <s v="Pour Concrete Core Walls - Z2 - GF"/>
        <s v="Fix Rebar Columns - Z2 - GF"/>
        <s v="Fix Formwork Columns - Z2 - GF"/>
        <s v="Pour Concrete Columns - Z2 - GF"/>
        <s v="Fix Formwork Stairs - Z2 - GF"/>
        <s v="Fix Rebar Stairs - Z2 - GF"/>
        <s v="Pour Concrete Stairs - Z2 - GF"/>
        <s v="Fix Formwork Slabs - Z2 - GF"/>
        <s v="Fix Rebar Slabs - Z2 - GF"/>
        <s v="Pour Concrete Slabs - Z2 - GF"/>
        <s v="Fix Formwork Slabs - Z2 - F1"/>
        <s v="Fix Rebar Slabs - Z2 - F1"/>
        <s v="Pour Concrete Slabs - Z2 - F1"/>
        <s v="Fix Rebar Core Walls - Z2 - F1"/>
        <s v="Fix Formwork Core Walls - Z2 - F1"/>
        <s v="Pour Concrete Core Walls - Z2 - F1"/>
        <s v="Fix Rebar Columns - Z2 - F1"/>
        <s v="Fix Formwork Columns - Z2 - F1"/>
        <s v="Pour Concrete Columns - Z2 - F1"/>
        <s v="Fix Formwork Stairs - Z2 - F1"/>
        <s v="Fix Rebar Stairs - Z2 - F1"/>
        <s v="Pour Concrete Stairs - Z2 - F1"/>
        <s v="Fix Rebar Slabs - Z2 - F2"/>
        <s v="Fix Formwork Slabs - Z2 - F2"/>
        <s v="Pour Concrete Slabs - Z2 - F2"/>
        <s v="Fix Rebar Core Walls - Z2 - F2"/>
        <s v="Fix Formwork Core Walls - Z2 - F2"/>
        <s v="Pour Concrete Core Walls - Z2 - F2"/>
        <s v="Fix Rebar Columns - Z2 - F2"/>
        <s v="Fix Formwork Columns - Z2 - F2"/>
        <s v="Pour Concrete Columns - Z2 - F2"/>
        <s v="Fix Formwork Stairs - Z2 - F2"/>
        <s v="Fix Rebar Stairs - Z2 - F2"/>
        <s v="Pour Concrete Stairs - Z2 - F2"/>
        <s v="Fix Formwork Slabs - Z2 - RF"/>
        <s v="Fix Rebar Slabs - Z2 - RF"/>
        <s v="Pour Concrete Slabs - Z2 - RF"/>
        <s v="Fix Rebar Core Walls - Z2 - RF"/>
        <s v="Fix Formwork Core Walls - Z2 - RF"/>
        <s v="Pour Concrete Core Walls - Z2 - RF"/>
        <s v="Fix Rebar Columns - Z2 - RF"/>
        <s v="Fix Formwork Columns - Z2 - RF"/>
        <s v="Pour Concrete Columns - Z2 - RF"/>
        <s v="Fix Formwork Stairs - Z2 - RF"/>
        <s v="Fix Rebar Stairs - Z2 - RF"/>
        <s v="Pour Concrete Stairs - Z2 - RF"/>
        <s v="Fix Formwork Slabs - Z2 - SRVF"/>
        <s v="Fix Rebar Slabs - Z2 - SRVF"/>
        <s v="Pour Concrete Slabs - Z2 - SRVF"/>
        <s v="Fix Rebar Core Walls - Z2 - SRVF"/>
        <s v="Fix Formwork Core Walls - Z2 - SRVF"/>
        <s v="Pour Concrete Core Walls - Z2 - SRVF"/>
        <s v="Fix Rebar Columns - Z2 - SRVF"/>
        <s v="Fix Formwork Columns - Z2 - SRVF"/>
        <s v="Pour Concrete Columns - Z2 - SRVF"/>
        <s v="Pour MEP RCC Pedastals - Z2 - SRVF"/>
        <s v="Fix Formwork Parapet - Z2 - SRVF"/>
        <s v="Fix Rebar Parapet - Z2 - SRVF"/>
        <s v="Pour Concrete Parapet - Z2 - SRVF"/>
        <s v="Fix Formwork Slabs - Z2 - TRF"/>
        <s v="Fix Rebar Slabs - Z2 - TRF"/>
        <s v="Pour Concrete Slabs - Z2 - TRF"/>
        <s v="Fix Formwork Parapet - Z2 - TRF"/>
        <s v="Fix Rebar Parapet - Z2 - TRF"/>
        <s v="Pour Concrete Parapet - Z2 - TRF"/>
        <s v="Masonry Works Dry Area - Z123 - SRVF"/>
        <s v="Masonry Works - Z2&amp;3 - B2"/>
        <s v="Masonry Works - Z2&amp;3 - B1"/>
        <s v="Masonry Works Wet + Dry Area - Z2&amp;3 - F1"/>
        <s v="Masonry Works - Z2&amp;3 - GF"/>
        <s v="Masonry Works Wet Area - Z2&amp;3 - F2"/>
        <s v="Masonry Works Dry Area - Z2&amp;3 - F2"/>
        <s v="Masonry Works Wet Area - Z2&amp;3 - RF"/>
        <s v="Masonry Works Dry Area - Z2&amp;3 - RF"/>
        <s v="Install Road Signages Drive - Z2 - B1"/>
        <s v="Install Road Signages Drive - Z2 - B2"/>
        <s v="Installation of BMU System"/>
        <s v="Install Aluminum Wood Ground Features"/>
        <s v="Fix Steel Decore - GF to SRVF (Elev. 2 &amp; 3)"/>
        <s v="Install Aluminum Shades over GRP Water Tank - Z123 - SRVF"/>
        <s v="Fix Furniture &amp; Counter Works kitchen/Pantry - Z2&amp;3 - F2"/>
        <s v="Fix Furniture &amp; Counter Works kitchen/Pantry - Z2&amp;3 - RF"/>
        <s v="Osmotic Cement Waterproof - GF to SRVF (Elev. 2 &amp; 3)"/>
        <s v="4mm Waterproof Membrane Wet Area - Z123 - SRVF"/>
        <s v="Protection Screed Wet Area - Z123 - SRVF"/>
        <s v="Polystyrene Thermal Insulation - Z123 - SRVF"/>
        <s v="Foam Concrete - Z123 - SRVF"/>
        <s v="Waterproof Filter &amp; Pump Room - Z123 - SRVF"/>
        <s v="Protection Screed Filter &amp; Pump Room - Z123 - SRVF"/>
        <s v="Protection Screed Wet Area - Z2&amp;3 - F1"/>
        <s v="Waterproof Wet Area - Z2&amp;3 - F1"/>
        <s v="Waterproof &amp; Screed Garbage Room - Z2&amp;3 - GF"/>
        <s v="Waterproof kitchen/Pantry - Z2&amp;3 - F2"/>
        <s v="Protection Screed kitchen/Pantry - Z2&amp;3 - F2"/>
        <s v="Waterproof Bath - Z2&amp;3 - F2"/>
        <s v="Protection Screed Bath - Z2&amp;3 - F2"/>
        <s v="Waterproof Garbage Room - Z2&amp;3 - F2"/>
        <s v="Protection Screed Garbage Room - Z2&amp;3 - F2"/>
        <s v="Waterproof kitchen/Pantry - Z2&amp;3 - RF"/>
        <s v="Protection Screed kitchen/Pantry - Z2&amp;3 - RF"/>
        <s v="Waterproof Bath - Z2&amp;3 - RF"/>
        <s v="Protection Screed Bath - Z2&amp;3 - RF"/>
        <s v="Waterproof Garbage Room - Z2&amp;3 - RF"/>
        <s v="Protection Screed Garbage Room - Z2&amp;3 - RF"/>
        <s v="Fix Aluminum Glazing Pannels - GF to SRVF (Elev. 2 &amp; 3)"/>
        <s v="Fix Door Subframes Dry Area - Z123 - SRVF"/>
        <s v="Install Aluminum Shades over FAHU - Z123 - SRVF"/>
        <s v="Install Aluminum Shades over Chillers - Z123 - SRVF"/>
        <s v="Fix Windows &amp; Door Frame &amp; Leaf - Z123 - SRVF"/>
        <s v="Fix Ironmongery - Z123 - SRVF"/>
        <s v="Fix Doors - Z2&amp;3 - B2"/>
        <s v="Fix Doors - Z2&amp;3 - B1"/>
        <s v="Fix Door Subframes Wet + Dry Area - Z2&amp;3 - F1"/>
        <s v="Fix Doors Wet Area - Z2&amp;3 - F1"/>
        <s v="Fix Doors Lift Lobby - Z2&amp;3 - F1"/>
        <s v="Fix Doors IT Room - Z2&amp;3 - F1"/>
        <s v="Fix Doors Garbage &amp; Service Room - Z2&amp;3 - GF"/>
        <s v="Fix Doors Lift Lobby - Z2&amp;3 - GF"/>
        <s v="Fix Door Subframes Wet Area - Z2&amp;3 - F2"/>
        <s v="Fix Door Subframes Dry Area - Z2&amp;3 - F2"/>
        <s v="Fix Door Subframes Wet Area - Z2&amp;3 - RF"/>
        <s v="Fix Door Subframes Dry Area - Z2&amp;3 - RF"/>
        <s v="Fix Doors Serv. Rooms - Z2&amp;3 - F1"/>
        <s v="Traffic Deck Coating Drive - Z2 - B1"/>
        <s v="Traffic Deck Coating Drive - Z2 - B2"/>
        <s v="Fix Flower Box"/>
        <s v="Fix Outdoor Green Area"/>
        <s v="Fix Pavement Tiles &amp; Granite Colored Land Scaping"/>
        <s v="Install Precast Wheel Stoper"/>
        <s v="Trafic &amp; Road Marking"/>
        <s v="Fix Brackets for Natural Stone - GF to SRVF (Elev. 2 &amp; 3)"/>
        <s v="Fix Natural Stone All types- GF to SRVF (Elev. 2 &amp; 3)"/>
        <s v="Fix Wooden Decorarive Features (Elev. 2 &amp; 3)"/>
        <s v="External Plaster - GF to SRVF (Elev. 2 &amp; 3)"/>
        <s v="Plaster Works Dry Area - Z123 - SRVF"/>
        <s v="Roof Floor Terrazo Tiles Wet Area - Z123 - SRVF"/>
        <s v="Wall Paint (Acrylic) Filter &amp; Pump Room - Z123 - SRVF"/>
        <s v="Floor Epoxy Filter &amp; Pump Room  - Z123 - SRVF"/>
        <s v="Ceiling Paint (Acrylic) Filter &amp; Pump Room - Z123 - SRVF"/>
        <s v="Fix False Ceiling Suspension Lift Lobby - Z123 - SRVF"/>
        <s v="Porcelain Floor Tiles Lift Lobby - Z123 - SRVF"/>
        <s v="Wall Paint (Emulsion) Lift Lobby - Z123 - SRVF"/>
        <s v="Fix False Ceiling Aluminum Tiles Lift Lobby - Z123 - SRVF"/>
        <s v="Fix False Ceiling Gypsum Board Lift Lobby - Z123 - SRVF"/>
        <s v="Ceiling Paint (Acrylic) GSM &amp; MCC Rooms - Z123 - SRVF"/>
        <s v="Floor Epoxy GSM &amp; MCC Rooms - Z123 - SRVF"/>
        <s v="Wall Paint (Acrylic) GSM &amp; MCC Rooms - Z123 - SRVF"/>
        <s v="Floor Paint (Antifungal) Lift Shaft - Z123 - SRVF"/>
        <s v="Wall Paint (Antifungal) Lift Shaft - Z123 - SRVF"/>
        <s v="Ceiling Paint (Anti-Carbonation) - Z2&amp;3 - B2"/>
        <s v="Wall Paint (Anti-Carbonation) - Z2&amp;3 - B2"/>
        <s v="Plaster Works - Z2&amp;3 - B2"/>
        <s v="Fix False Ceiling Suspension - Z2&amp;3 - B2"/>
        <s v="Wall Paint (Emulsion) - Z2&amp;3 - B2"/>
        <s v="Porcelain Floor Tiles - Z2&amp;3 - B2"/>
        <s v="Fix False Ceiling Gypsum Board &amp; Tiles - Z2&amp;3 - B2"/>
        <s v="Ceiling Paint (Acrylic) Serv. Rooms - Z2&amp;3 - B2"/>
        <s v="Wall Paint (Acrylic) Serv. Rooms - Z2&amp;3 - B2"/>
        <s v="Floor Epoxy Paint Serv. Rooms - Z2&amp;3 - B2"/>
        <s v="Ceiling Paint (Emulsion) Travelator - Z2&amp;3 - B2"/>
        <s v="Wall Paint (Emulsion) Travelator - Z2&amp;3 - B2"/>
        <s v="Porcelain Floor Tiles Travelator - Z2&amp;3 - B2"/>
        <s v="Plaster Works - Z2&amp;3 - B1"/>
        <s v="Ceiling Paint (Acrylic) Serv. Rooms - Z2&amp;3 - B1"/>
        <s v="Wall Paint (Acrylic) Serv. Rooms - Z2&amp;3 - B1"/>
        <s v="Floor Epoxy Paint Serv. Rooms - Z2&amp;3 - B1"/>
        <s v="Fix False Ceiling Gypsum Board &amp; Tiles - Z2&amp;3 - B1"/>
        <s v="Wall Paint (Emulsion) - Z2&amp;3 - B1"/>
        <s v="Porcelain Floor Tiles - Z2&amp;3 - B1"/>
        <s v="Fix False Ceiling Suspension - Z2&amp;3 - B1"/>
        <s v="Ceiling Paint (Anti-Carbonation) - Z2&amp;3 - B1"/>
        <s v="Wall Paint (Anti-Carbonation) - Z2&amp;3 - B1"/>
        <s v="Plaster Works Wet + Dry Area - Z2&amp;3 - F1"/>
        <s v="Fix False Ceiling Suspension - Z2&amp;3 - F1"/>
        <s v="Wall Ceramic Tiles Wet Area - Z2&amp;3 - F1"/>
        <s v="Floor Ceramic Tiles Wet Area - Z2&amp;3 - F1"/>
        <s v="Fix False Ceiling Gypsum Board - Z2&amp;3 - F1"/>
        <s v="Fix False Ceiling Aluminum Tiles - Z2&amp;3 - F1"/>
        <s v="Fix False Ceiling Suspension Lift Lobby - Z2&amp;3 - F1"/>
        <s v="Wall Paint (Emulsion) Lift Lobby - Z2&amp;3 - F1"/>
        <s v="Porcelain Floor Tiles Lift Lobby - Z2&amp;3 - F1"/>
        <s v="Fix False Ceiling Aluminum Tiles Lift Lobby - Z2&amp;3 - F1"/>
        <s v="Fix False Ceiling Gypsum Board Lift Lobby - Z2&amp;3 - F1"/>
        <s v="Floor Paint (Antifungal) Lift Shaft - Z2&amp;3 - F1"/>
        <s v="Wall Paint (Antifungal) Lift Shaft - Z2&amp;3 - F1"/>
        <s v="Wall Paint (Acrylic) IT Room - Z2&amp;3 - F1"/>
        <s v="Anti Static Raised Floor IT Room - Z2&amp;3 - F1"/>
        <s v="Ceiling Paint (Acrylic) IT Room - Z2&amp;3 - F1"/>
        <s v="Anti Fungal Paint - Z2&amp;3 - F1"/>
        <s v="Plaster Works - Z2&amp;3 - GF"/>
        <s v="Floor Epoxy Paint Garbage &amp; Service Room - Z2&amp;3 - GF"/>
        <s v="Ceiling Paint Garbage &amp; Service Room (Acrylic/Emulsion)- Z2&amp;3 - GF"/>
        <s v="Wall Paint Garbage &amp; Service Room (Acrylic/Emulsion) - Z2&amp;3 - GF"/>
        <s v="Fix False Ceiling Gypsum Board Lift Lobby - Z2&amp;3 - GF"/>
        <s v="Fix False Ceiling Aluminum Tiles Lift Lobby - Z2&amp;3 - GF"/>
        <s v="Fix False Ceiling Suspension Lift Lobby - Z2&amp;3 - GF"/>
        <s v="Wall Paint (Emulsion) Lift Lobby - Z2&amp;3 - GF"/>
        <s v="Porcelain Floor Tiles Lift Lobby - Z2&amp;3 - GF"/>
        <s v="Floor Paint (Antifungal) Lift Shaft - Z2&amp;3 - GF"/>
        <s v="Wall Paint (Antifungal) Lift Shaft - Z2&amp;3 - GF"/>
        <s v="Anti Fungal Paint all Shops - Z2&amp;3 - GF"/>
        <s v="Plaster Works Wet Area - Z2&amp;3 - F2"/>
        <s v="Plaster Works Dry Area - Z2&amp;3 - F2"/>
        <s v="Fix False Ceiling Suspension kitchen/Pantry - Z2&amp;3 - F2"/>
        <s v="Wall Ceramic Tiles kitchen/Pantry - Z2&amp;3 - F2"/>
        <s v="Floor Ceramic Tiles kitchen/Pantry - Z2&amp;3 - F2"/>
        <s v="Fix False Ceiling Gypsum Board kitchen/Pantry - Z2&amp;3 - F2"/>
        <s v="Fix False Ceiling Aluminum Tiles kitchen/Pantry - Z2&amp;3 - F2"/>
        <s v="Fix False Ceiling Suspension Bath - Z2&amp;3 - F2"/>
        <s v="Wall Ceramic Tiles Bath - Z2&amp;3 - F2"/>
        <s v="Floor Ceramic Tiles Bath - Z2&amp;3 - F2"/>
        <s v="Fix False Ceiling Gypsum Board Bath - Z2&amp;3 - F2"/>
        <s v="Fix False Ceiling Aluminum Tiles Bath - Z2&amp;3 - F2"/>
        <s v="Wall Paint (Emulsion) Garbage Room - Z2&amp;3 - F2"/>
        <s v="Floor Epoxy Paint Garbage Room - Z2&amp;3 - F2"/>
        <s v="Ceiling Paint (Emulsion) Garbage Room - Z2&amp;3 - F2"/>
        <s v="Fix False Ceiling Suspension Lobby Passage &amp; Offices- Z2&amp;3 - F2"/>
        <s v="Wall Paint (Emulsion) Lobby Passage &amp; Offices - Z2&amp;3 - F2"/>
        <s v="Porcelain Floor Tiles Passage &amp; Offices - Z2&amp;3 - F2"/>
        <s v="Fix False Ceiling Aluminum Tiles Lobby Passage &amp; Offices - Z2&amp;3 - F2"/>
        <s v="Fix False Ceiling Gypsum Board Lobby Passage &amp; Offices - Z2&amp;3 - F2"/>
        <s v="Floor Paint (Antifungal) Lift Shaft - Z2&amp;3 - F2"/>
        <s v="Wall Paint (Antifungal) Lift Shaft - Z2&amp;3 - F2"/>
        <s v="Ceiling Paint (Acrylic) Serv. Rooms - Z2&amp;3 - F2"/>
        <s v="Wall Paint (Acrylic) Serv. Rooms - Z2&amp;3 - F2"/>
        <s v="Floor Epoxy Paint Serv. Rooms - Z2&amp;3 - F2"/>
        <s v="Plaster Works Wet Area - Z2&amp;3 - RF"/>
        <s v="Plaster Works Dry Area - Z2&amp;3 - RF"/>
        <s v="Fix False Ceiling Suspension kitchen/Pantry - Z2&amp;3 - RF"/>
        <s v="Wall Ceramic Tiles kitchen/Pantry - Z2&amp;3 - RF"/>
        <s v="Floor Ceramic Tiles kitchen/Pantry - Z2&amp;3 - RF"/>
        <s v="Fix False Ceiling Gypsum Board kitchen/Pantry - Z2&amp;3 - RF"/>
        <s v="Fix False Ceiling Aluminum Tiles kitchen/Pantry - Z2&amp;3 - RF"/>
        <s v="Fix False Ceiling Suspension Bath - Z2&amp;3 - RF"/>
        <s v="Wall Ceramic Tiles Bath - Z2&amp;3 - RF"/>
        <s v="Floor Ceramic Tiles Bath - Z2&amp;3 - RF"/>
        <s v="Fix False Ceiling Gypsum Board Bath - Z2&amp;3 - RF"/>
        <s v="Fix False Ceiling Aluminum Tiles Bath - Z2&amp;3 - RF"/>
        <s v="Wall Paint (Emulsion) Garbage Room - Z2&amp;3 - RF"/>
        <s v="Floor Epoxy Paint Garbage Room - Z2&amp;3 - RF"/>
        <s v="Ceiling Paint (Emulsion) Garbage Room - Z2&amp;3 - RF"/>
        <s v="Fix False Ceiling Suspension Lobby Passage &amp; Offices  - Z2&amp;3 - RF"/>
        <s v="Wall Paint (Emulsion) Lobby Passage &amp; Offices - Z2&amp;3 - RF"/>
        <s v="Porcelain Floor Tiles Passage &amp; Offices - Z2&amp;3 - RF"/>
        <s v="Fix False Ceiling Aluminum Tiles Lobby Passage &amp; Offices  - Z2&amp;3 - RF"/>
        <s v="Fix False Ceiling Gypsum Board Lobby Passage &amp; Offices - Z2&amp;3 - RF"/>
        <s v="Ceiling Paint (Acrylic) Serv. Rooms - Z2&amp;3 - RF"/>
        <s v="Wall Paint (Acrylic) Serv. Rooms - Z2&amp;3 - RF"/>
        <s v="Floor Epoxy Paint Serv. Rooms - Z2&amp;3 - RF"/>
        <s v="Floor Paint (Antifungal) Lift Shaft - Z2&amp;3 - RF"/>
        <s v="Wall Paint (Antifungal) Lift Shaft - Z2&amp;3 - RF"/>
        <s v="Ceiling Paint (Emulsion) Travelator - Z2&amp;3 - B1"/>
        <s v="Wall Paint (Emulsion) Travelator - Z2&amp;3 - B1"/>
        <s v="Porcelain Floor Tiles Travelator - Z2&amp;3 - B1"/>
        <s v="Ceiling Paint (Acrylic) Serv. Rooms - Z2&amp;3 - F1"/>
        <s v="Floor Epoxy Paint Serv. Rooms - Z2&amp;3 - F1"/>
        <s v="Wall Paint (Acrylic) Serv. Rooms - Z2&amp;3 - F1"/>
        <s v="Fix False Ceiling Gypsum Board Passage &amp; Entrance - Z2&amp;3 - GF"/>
        <s v="Fix False Ceiling Aluminum Tiles Passage &amp; Entrance - Z2&amp;3 - GF"/>
        <s v="Fix False Ceiling Suspension Passage &amp; Entrance - Z2&amp;3 - GF"/>
        <s v="Wall Paint (Emulsion) Passage &amp; Entrance - Z2&amp;3 - GF"/>
        <s v="Porcelain Floor Tiles Passage &amp; Entrance - Z2&amp;3 - GF"/>
        <s v="Fix False Ceiling Suspension Wet + Nursing Area - Z2&amp;3 - GF"/>
        <s v="Wall Ceramic Tiles Wet + Nursing Area - Z2&amp;3 - GF"/>
        <s v="Floor Ceramic Tiles Wet + Nursing Area - Z2&amp;3 - GF"/>
        <s v="Fix False Ceiling Gypsum Board Wet + Nursing Area - Z2&amp;3 - GF"/>
        <s v="Fix False Ceiling Aluminum Tiles Wet + Nursing Area - Z2&amp;3 - GF"/>
        <s v="Fix False Ceiling Gypsum Board Passage H.Market - Z2&amp;3 - GF"/>
        <s v="Fix False Ceiling Aluminum Tiles Passage H.Market - Z2&amp;3 - GF"/>
        <s v="Fix False Ceiling Suspension Passage H.Market - Z2&amp;3 - GF"/>
        <s v="Floor Stamp Concrete Passage H.Market- Z2&amp;3 - GF"/>
        <s v="Floor Epoxy Paint IT &amp; Maintanance Room - Z2&amp;3 - GF"/>
        <s v="Ceiling Paint IT &amp; Maintanance Room (Acrylic/Emulsion)- Z2&amp;3 - GF"/>
        <s v="Wall Paint IT &amp; Maintanance Room (Acrylic/Emulsion) - Z2&amp;3 - GF"/>
        <s v="Wall Paint Outside Area (Acrylic) - Z2&amp;3 - F1"/>
        <s v="Roof Floor Terrazo Tiles Outside Area - Z2&amp;3 - F1"/>
        <s v="Wall Paint Outside Area (Acrylic) - Z2&amp;3 - RF"/>
        <s v="Roof Floor Terrazo Tiles Outside Area - Z2&amp;3 - RF"/>
        <s v="Floor Carpet Prayer Room - Z2&amp;3 - F1"/>
        <s v="on Staircase Acrylic Paint - Z2&amp;3 - B2 - SRVF"/>
        <s v="on Staircase Floor Epoxy Paint - Z2&amp;3 - B2 - SRVF"/>
        <s v="Install Garbage Chute Cylinder - Z2 - GF to SRVF"/>
        <s v="Install Garbage Chute Supporting Frame - Z2 - GF to SRVF"/>
        <s v="Block &amp; Plaster Garbage Room - Z2 - GF to SRVF"/>
        <s v="Install Garbage Chute Openings &amp; Doors - Z2 - GF to SRVF"/>
        <s v="External Drainage Pipes &amp; Connections"/>
        <s v="Install Man Holes Covers"/>
        <s v="Installation of Water Meter &amp; AADC Approval"/>
        <s v="Water Supply System Testing &amp; Commissioning"/>
        <s v="Water Drainage System Testing &amp; Commissioning"/>
        <s v="Fix Rain Water Outlets - Z123 - SRVF"/>
        <s v="Fix Drainage &amp; Water Supply Pipes Block Wall - Z123 - SRVF"/>
        <s v="Fix Water Supply Pipes - Z123 - SRVF"/>
        <s v="Fix Drainage Pipes - Z123 - SRVF"/>
        <s v="Fix Water Heater &amp; Sanitary Accessories - Z123 - SRVF"/>
        <s v="Install GRP Water Tank &amp; Accessories - Z123 - SRVF"/>
        <s v="Install Filteration Plant System - Z123 - SRVF"/>
        <s v="Fix Drainage Pipes - Z2&amp;3 - B2"/>
        <s v="Fix Drainage Pipes - Z2&amp;3 - B1"/>
        <s v="Fix Drainage &amp; Water Supply Pipes Block Wall - Z2&amp;3 - F1"/>
        <s v="Fix Drainage Pipes - Z2&amp;3 - F1"/>
        <s v="Fix Water Supply Pipes - Z2&amp;3 - F1"/>
        <s v="Fix Water Heater &amp; Sanitary Accessories - Z2&amp;3 - F1"/>
        <s v="Fix Drainage &amp; Water Supply Pipes Block Wall - Z2&amp;3 - GF"/>
        <s v="Fix Drainage Pipes - Z2&amp;3 - GF"/>
        <s v="Fix Water Supply Pipes - Z2&amp;3 - GF"/>
        <s v="Fix Water Heater &amp; Sanitary Accessories - Z2&amp;3 - GF"/>
        <s v="Fix Drainage &amp; Water Supply Pipes Block Wall - Z2&amp;3 - F2"/>
        <s v="Fix Drainage Pipes - Z2&amp;3 - F2"/>
        <s v="Fix Water Supply Pipes - Z2&amp;3 - F2"/>
        <s v="Fix Water Heater &amp; Sanitary Accessories - Z2&amp;3 - F2"/>
        <s v="Fix Drainage &amp; Water Supply Pipes Block Wall - Z2&amp;3 - RF"/>
        <s v="Fix Drainage Pipes - Z2&amp;3 - RF"/>
        <s v="Fix Water Supply Pipes - Z2&amp;3 - RF"/>
        <s v="Fix Water Heater &amp; Sanitary Accessories - Z2&amp;3 - RF"/>
        <s v="Fix MEP Provisions - Z2 - Raft"/>
        <s v="Fire Fighting System Testing &amp; Commissioning"/>
        <s v="Fix Fire Fighting Pipes - Z123 - SRVF"/>
        <s v="Fix Fire Fighting Dropers - Z123 - SRVF"/>
        <s v="Fix Fire Hose Cabinets &amp; Hose Reels - Z123 - SRVF"/>
        <s v="Fix Sprinklers - Z123 - SRVF"/>
        <s v="Fix Fire Fighting Pipes - Z2&amp;3 - B2"/>
        <s v="Fix Fire Fighting Dropers - Z2&amp;3 - B2"/>
        <s v="Fix Fire Hose Cabinets &amp; Hose Reels - Z2&amp;3 - B2"/>
        <s v="Fix Sprinklers - Z2&amp;3 - B2"/>
        <s v="Fix Fire Fighting Pipes - Z2&amp;3 - B1"/>
        <s v="Fix Fire Fighting Dropers - Z2&amp;3 - B1"/>
        <s v="Fix Fire Hose Cabinets &amp; Hose Reels - Z2&amp;3 - B1"/>
        <s v="Fix Sprinklers - Z2&amp;3 - B1"/>
        <s v="Fix Fire Fighting Pipes - Z2&amp;3 - F1"/>
        <s v="Fix Fire Fighting Dropers - Z2&amp;3 - F1"/>
        <s v="Fix Fire Hose Cabinets &amp; Hose Reels - Z2&amp;3 - F1"/>
        <s v="Fix Sprinklers - Z2&amp;3 - F1"/>
        <s v="Fix Fire Fighting Pipes - Z2&amp;3 - GF"/>
        <s v="Fix Fire Fighting Dropers - Z2&amp;3 - GF"/>
        <s v="Fix Fire Hose Cabinets &amp; Hose Reels - Z2&amp;3 - GF"/>
        <s v="Fix Sprinklers - Z2&amp;3 - GF"/>
        <s v="Fix Fire Fighting Pipes - Z2&amp;3 - F2"/>
        <s v="Fix Fire Fighting Dropers - Z2&amp;3 - F2"/>
        <s v="Fix Fire Hose Cabinets &amp; Hose Reels - Z2&amp;3 - F2"/>
        <s v="Fix Sprinklers - Z2&amp;3 - F2"/>
        <s v="Fix Fire Fighting Pipes - Z2&amp;3 - RF"/>
        <s v="Fix Fire Fighting Dropers - Z2&amp;3 - RF"/>
        <s v="Fix Fire Hose Cabinets &amp; Hose Reels - Z2&amp;3 - RF"/>
        <s v="Fix Sprinklers - Z2&amp;3 - RF"/>
        <s v="Chilled Water Pump Testing"/>
        <s v="Chilled Water System Flushing &amp; Cleaning"/>
        <s v="HVAC Equipment Testing &amp; Commissioning"/>
        <s v="Air Balancing FCU &amp; FAHU"/>
        <s v="Chilled Water Balancing"/>
        <s v="Fix MEP Droppers Lift Lobby - Z123 - SRVF"/>
        <s v="Fix Chill Water Pipes - Z123 - SRVF"/>
        <s v="Fix HVAC Ducts &amp; Insulation - Z123 - SRVF"/>
        <s v="Fix FCU - Z123 - SRVF"/>
        <s v="Fix Grills &amp; Diffusers - Z123 - SRVF"/>
        <s v="Fix FAHU - Z123 - SRVF"/>
        <s v="Fix Chillers - Z123 - SRVF"/>
        <s v="Fix Extract Fans - Z123 - SRVF"/>
        <s v="Install Chilled Water Pump - Z123 - SRVF"/>
        <s v="Termination of MEP Equipment With Risers - Z123 - SRVF"/>
        <s v="Fix Pressurization Guages &amp; Units Lift &amp; Stair - Z123 - SRVF"/>
        <s v="Fix Chemical Dosing Pot - Z123 - SRVF"/>
        <s v="Fix MEP Droppers - Z2&amp;3 - F1"/>
        <s v="Fix MEP Droppers Lift Lobby - Z2&amp;3 - F1"/>
        <s v="Fix MEP Droppers Lift Lobby - Z2&amp;3 - GF"/>
        <s v="Fix MEP Droppers kitchen/Pantry - Z2&amp;3 - F2"/>
        <s v="Fix MEP Droppers Bath - Z2&amp;3 - F2"/>
        <s v="Fix MEP Droppers Lobby Passage &amp; Offices- Z2&amp;3 - F2"/>
        <s v="Fix MEP Droppers kitchen/Pantry - Z2&amp;3 - RF"/>
        <s v="Fix MEP Droppers Bath - Z2&amp;3 - RF"/>
        <s v="Fix MEP Droppers Lobby Passage &amp; Offices  - Z2&amp;3 - RF"/>
        <s v="Fix Chill Water Pipes - Z2&amp;3 - B2"/>
        <s v="Fix HVAC Ducts &amp; Insulation - Z2&amp;3 - B2"/>
        <s v="Fix FCU - Z2&amp;3 - B2"/>
        <s v="Fix Grills &amp; Diffusers - Z2&amp;3 - B2"/>
        <s v="Fix Chill Water Pipes - Z2&amp;3 - B1"/>
        <s v="Fix HVAC Ducts &amp; Insulation - Z2&amp;3 - B1"/>
        <s v="Fix FCU - Z2&amp;3 - B1"/>
        <s v="Fix Grills &amp; Diffusers - Z2&amp;3 - B1"/>
        <s v="Fix Chill Water Pipes - Z2&amp;3 - F1"/>
        <s v="Fix HVAC Ducts &amp; Insulation - Z2&amp;3 - F1"/>
        <s v="Fix FCU - Z2&amp;3 - F1"/>
        <s v="Fix Grills &amp; Diffusers - Z2&amp;3 - F1"/>
        <s v="Fix Chill Water Pipes - Z2&amp;3 - GF"/>
        <s v="Fix HVAC Ducts &amp; Insulation - Z2&amp;3 - GF"/>
        <s v="Fix FCU - Z2&amp;3 - GF"/>
        <s v="Fix Grills &amp; Diffusers - Z2&amp;3 - GF"/>
        <s v="Fix Chill Water Pipes - Z2&amp;3 - F2"/>
        <s v="Fix HVAC Ducts &amp; Insulation - Z2&amp;3 - F2"/>
        <s v="Fix FCU - Z2&amp;3 - F2"/>
        <s v="Fix Grills &amp; Diffusers - Z2&amp;3 - F2"/>
        <s v="Fix Chill Water Pipes - Z2&amp;3 - RF"/>
        <s v="Fix HVAC Ducts &amp; Insulation - Z2&amp;3 - RF"/>
        <s v="Fix FCU - Z2&amp;3 - RF"/>
        <s v="Fix Grills &amp; Diffusers - Z2&amp;3 - RF"/>
        <s v="Install CHW Pipe Risers"/>
        <s v="Install Duct Risers"/>
        <s v="Passenger Lift Testing &amp; Commissioning"/>
        <s v="Travelators Testing &amp; Commissioning"/>
        <s v="Escalator Testing &amp; Commissioning"/>
        <s v="Install Working Platform for PL-3 &amp; 4 (B2 to SRVF)"/>
        <s v="Install Steel Support Beams &amp; Tracks PL-3 &amp; 4 (B2 to SRVF)"/>
        <s v="Repair Lift Shaft PL-3 &amp; 4 (B2 to SRVF)"/>
        <s v="Install Working Platform for CL B2 to - F2"/>
        <s v="Install Steel Support Beams &amp; Tracks CL B2 to - F2"/>
        <s v="Terminate Tracks &amp; Cross Beams CL B2 to - F2"/>
        <s v="Install Lift Motors &amp; Hydraulics CL B2 to - F2)"/>
        <s v="Install Lift Control Unit CL B2 to - F2"/>
        <s v="Power Connection &amp; Test Runs CL B2 to - F2"/>
        <s v="Install Lift Motors, Cables, Counter Weight &amp; Brakes (B2 to GF)"/>
        <s v="Install Working Platform for PL-5 (B2 to SRVF)"/>
        <s v="Install Steel Support Beams &amp; Tracks PL-5 (B2 to SRVF)"/>
        <s v="Repair Lift Shaft PL-5 (B2 to SRVF)"/>
        <s v="Install Working Platform for CL B2 to GF"/>
        <s v="Install Steel Support Beams &amp; Tracks CL B2 to GF"/>
        <s v="Terminate Tracks &amp; Cross Beams CL B2 to GF"/>
        <s v="Install Lift Motors &amp; Hydraulics CL B2 to GF)"/>
        <s v="Install Lift Control Unit CL B2 to GF"/>
        <s v="Power Connection &amp; Test Runs CL B2 to GF"/>
        <s v="Fix Gas Detectors - Z123 - SRVF"/>
        <s v="Install LPG Tank - Z123 - SRVF"/>
        <s v="Fix LPG Pipes - Z2&amp;3 - F2"/>
        <s v="Fix Gas Detectors - Z2&amp;3 - F2"/>
        <s v="Fix LPG Pipes - Z2&amp;3 - RF"/>
        <s v="Fix Gas Detectors - Z2&amp;3 - RF"/>
        <s v="Telephone &amp; Voice Evac. System Testing &amp; Commissioning"/>
        <s v="Emergency Lighting System Testing &amp; Commissioning"/>
        <s v="Access Control System Testing &amp; Commissioning"/>
        <s v="Fire Alarm System Testing &amp; Commissioning"/>
        <s v="BMS Testing &amp; Commissioning"/>
        <s v="Security System Testing &amp; Commissioning"/>
        <s v="Fix G.I Box and conduits - Z123 - SRVF"/>
        <s v="Fix ELV Trunkings - Z123 - SRVF"/>
        <s v="Pull ELV Cables - Z123 - SRVF"/>
        <s v="Fix Power Cable Trays - Z123 - SRVF"/>
        <s v="Pull Electricl Wires (Ceiling &amp; Walls) - Z123 - SRVF"/>
        <s v="Pull Earthing &amp; Power Cables - Z123 - SRVF"/>
        <s v="Fix DBs - Z123 - SRVF"/>
        <s v="Cable Terminations - Z123 - SRVF"/>
        <s v="Fix CCTV Devices - Z123 - SRVF"/>
        <s v="Fix Light Fixtures - Z123 - SRVF"/>
        <s v="Fix Switches, Sockets &amp; Isolators - Z123 - SRVF"/>
        <s v="Fix Fire Alarm Devices - Z123 - SRVF"/>
        <s v="Fix Telephone &amp; Voice Evac. Devices - Z123 - SRVF"/>
        <s v="Fix LCS &amp; ACS Devices - Z123 - SRVF"/>
        <s v="Fix Emergency &amp; Exit Lights - Z123 - SRVF"/>
        <s v="Install MCC Pannels - Z123 - SRVF"/>
        <s v="Fix G.I Box and conduits - Z2&amp;3 - B2"/>
        <s v="Fix ELV Trunkings - Z2&amp;3 - B2"/>
        <s v="Pull ELV Cables - Z2&amp;3 - B2"/>
        <s v="Fix Power Cable Trays - Z2&amp;3 - B2"/>
        <s v="Pull Electricl Wires (Ceiling &amp; Walls) - Z2&amp;3 - B2"/>
        <s v="Pull Earthing &amp; Power Cables - Z2&amp;3 - B2"/>
        <s v="Fix DBs - Z2&amp;3 - B2"/>
        <s v="Cable Terminations - Z2&amp;3 - B2"/>
        <s v="Fix CCTV Devices - Z2&amp;3 - B2"/>
        <s v="Fix Light Fixtures - Z2&amp;3 - B2"/>
        <s v="Fix Switches, Sockets &amp; Isolators - Z2&amp;3 - B2"/>
        <s v="Fix Fire Alarm Devices - Z2&amp;3 - B2"/>
        <s v="Fix Telephone &amp; Voice Evac. Devices - Z2&amp;3 - B2"/>
        <s v="Fix LCS &amp; ACS Devices - Z2&amp;3 - B2"/>
        <s v="Fix Emergency &amp; Exit Lights - Z2&amp;3 - B2"/>
        <s v="Fix G.I Box and conduits - Z2&amp;3 - B1"/>
        <s v="Fix ELV Trunkings - Z2&amp;3 - B1"/>
        <s v="Pull ELV Cables - Z2&amp;3 - B1"/>
        <s v="Fix Power Cable Trays - Z2&amp;3 - B1"/>
        <s v="Pull Electricl Wires (Ceiling &amp; Walls) - Z2&amp;3 - B1"/>
        <s v="Pull Earthing &amp; Power Cables - Z2&amp;3 - B1"/>
        <s v="Fix DBs - Z2&amp;3 - B1"/>
        <s v="Cable Terminations - Z2&amp;3 - B1"/>
        <s v="Fix CCTV Devices - Z2&amp;3 - B1"/>
        <s v="Fix Light Fixtures - Z2&amp;3 - B1"/>
        <s v="Fix Switches, Sockets &amp; Isolators - Z2&amp;3 - B1"/>
        <s v="Fix Fire Alarm Devices - Z2&amp;3 - B1"/>
        <s v="Fix Telephone &amp; Voice Evac. Devices - Z2&amp;3 - B1"/>
        <s v="Fix LCS &amp; ACS Devices - Z2&amp;3 - B1"/>
        <s v="Fix Emergency &amp; Exit Lights - Z2&amp;3 - B1"/>
        <s v="Fix G.I Box and conduits - Z2&amp;3 - F1"/>
        <s v="Fix ELV Trunkings - Z2&amp;3 - F1"/>
        <s v="Pull ELV Cables - Z2&amp;3 - F1"/>
        <s v="Fix Power Cable Trays - Z2&amp;3 - F1"/>
        <s v="Pull Electricl Wires (Ceiling &amp; Walls) - Z2&amp;3 - F1"/>
        <s v="Pull Earthing &amp; Power Cables - Z2&amp;3 - F1"/>
        <s v="Fix DBs - Z2&amp;3 - F1"/>
        <s v="Cable Terminations - Z2&amp;3 - F1"/>
        <s v="Fix CCTV Devices - Z2&amp;3 - F1"/>
        <s v="Fix Light Fixtures - Z2&amp;3 - F1"/>
        <s v="Fix Switches, Sockets &amp; Isolators - Z2&amp;3 - F1"/>
        <s v="Fix Fire Alarm Devices - Z2&amp;3 - F1"/>
        <s v="Fix Telephone &amp; Voice Evac. Devices - Z2&amp;3 - F1"/>
        <s v="Fix LCS &amp; ACS Devices - Z2&amp;3 - F1"/>
        <s v="Fix Emergency &amp; Exit Lights - Z2&amp;3 - F1"/>
        <s v="Fix G.I Box and conduits - Z2&amp;3 - GF"/>
        <s v="Fix ELV Trunkings - Z2&amp;3 - GF"/>
        <s v="Pull ELV Cables - Z2&amp;3 - GF"/>
        <s v="Fix Power Cable Trays - Z2&amp;3 - GF"/>
        <s v="Pull Electricl Wires (Ceiling &amp; Walls) - Z2&amp;3 - GF"/>
        <s v="Pull Earthing &amp; Power Cables - Z2&amp;3 - GF"/>
        <s v="Fix DBs - Z2&amp;3 - GF"/>
        <s v="Cable Terminations - Z2&amp;3 - GF"/>
        <s v="Fix CCTV Devices - Z2&amp;3 - GF"/>
        <s v="Fix Light Fixtures - Z2&amp;3 - GF"/>
        <s v="Fix Switches, Sockets &amp; Isolators - Z2&amp;3 - GF"/>
        <s v="Fix Fire Alarm Devices - Z2&amp;3 - GF"/>
        <s v="Fix Telephone &amp; Voice Evac. Devices - Z2&amp;3 - GF"/>
        <s v="Fix LCS &amp; ACS Devices - Z2&amp;3 - GF"/>
        <s v="Fix Emergency &amp; Exit Lights - Z2&amp;3 - GF"/>
        <s v="Fix G.I Box and conduits - Z2&amp;3 - F2"/>
        <s v="Fix ELV Trunkings - Z2&amp;3 - F2"/>
        <s v="Pull ELV Cables - Z2&amp;3 - F2"/>
        <s v="Fix Power Cable Trays - Z2&amp;3 - F2"/>
        <s v="Pull Electricl Wires (Ceiling &amp; Walls) - Z2&amp;3 - F2"/>
        <s v="Pull Earthing &amp; Power Cables - Z2&amp;3 - F2"/>
        <s v="Fix DBs - Z2&amp;3 - F2"/>
        <s v="Cable Terminations - Z2&amp;3 - F2"/>
        <s v="Fix CCTV Devices - Z2&amp;3 - F2"/>
        <s v="Fix Light Fixtures - Z2&amp;3 - F2"/>
        <s v="Fix Switches, Sockets &amp; Isolators - Z2&amp;3 - F2"/>
        <s v="Fix Fire Alarm Devices - Z2&amp;3 - F2"/>
        <s v="Fix Telephone &amp; Voice Evac. Devices - Z2&amp;3 - F2"/>
        <s v="Fix LCS &amp; ACS Devices - Z2&amp;3 - F2"/>
        <s v="Fix Emergency &amp; Exit Lights - Z2&amp;3 - F2"/>
        <s v="Fix G.I Box and conduits - Z2&amp;3 - RF"/>
        <s v="Fix ELV Trunkings - Z2&amp;3 - RF"/>
        <s v="Pull ELV Cables - Z2&amp;3 - RF"/>
        <s v="Fix Power Cable Trays - Z2&amp;3 - RF"/>
        <s v="Pull Electricl Wires (Ceiling &amp; Walls) - Z2&amp;3 - RF"/>
        <s v="Pull Earthing &amp; Power Cables - Z2&amp;3 - RF"/>
        <s v="Fix DBs - Z2&amp;3 - RF"/>
        <s v="Cable Terminations - Z2&amp;3 - RF"/>
        <s v="Fix CCTV Devices - Z2&amp;3 - RF"/>
        <s v="Fix Light Fixtures - Z2&amp;3 - RF"/>
        <s v="Fix Switches, Sockets &amp; Isolators - Z2&amp;3 - RF"/>
        <s v="Fix Fire Alarm Devices - Z2&amp;3 - RF"/>
        <s v="Fix Telephone &amp; Voice Evac. Devices - Z2&amp;3 - RF"/>
        <s v="Fix LCS &amp; ACS Devices - Z2&amp;3 - RF"/>
        <s v="Fix Emergency &amp; Exit Lights - Z2&amp;3 - RF"/>
        <s v="Install Cable treys &amp; Trunking Risers"/>
        <s v="Install Busbar Risers"/>
        <s v="Waterproof Membrane on Gunite Wall - Z3-B2"/>
        <s v="Waterproof Membrane on Gunite Wall - Z3-B1"/>
        <s v="PCC Blind Concrete - Z3 - Lift Pit"/>
        <s v="Protection Screed - Z3 - Lift Pit"/>
        <s v="Fix Rebar - Z3 - Lift Pit"/>
        <s v="Pour Concrete - Z3 - Lift Pit"/>
        <s v="PCC Blind Concrete - Z3 - Raft"/>
        <s v="Protection Screed - Z3 - Raft"/>
        <s v="Fix Rebar - Z3 - Raft"/>
        <s v="Fix Formwork - Z3 - Raft"/>
        <s v="Pour Concrete - Z3 - Raft"/>
        <s v="Fix Rebar Columns - Z3 - B2"/>
        <s v="Fix Formwork Columns - Z3 - B2"/>
        <s v="Pour Concrete Columns - Z3 - B2"/>
        <s v="Fix Rebar Retaining Walls - Z3 - B2"/>
        <s v="Fix Formwork Retaining Walls - Z3 - B2"/>
        <s v="Pour Concrete Retaining Walls - Z3 - B2"/>
        <s v="Pour Concrete Core Walls - Z3 - B2"/>
        <s v="Fix Rebar Core Walls - Z3 - B2"/>
        <s v="Fix Formwork Core Walls - Z3 - B2"/>
        <s v="Fix Formwork Stairs - Z3 - B2"/>
        <s v="Fix Rebar Stairs - Z3 - B2"/>
        <s v="Pour Concrete Stairs - Z3 - B2"/>
        <s v="Fix Rebar Retaining Walls - Z3 - B1"/>
        <s v="Fix Formwork Retaining Walls - Z3 - B1"/>
        <s v="Pour Concrete Retaining Walls - Z3 - B1"/>
        <s v="Fix Formwork Core Walls - Z3 - B1"/>
        <s v="Fix Rebar Core Walls - Z3 - B1"/>
        <s v="Pour Concrete Core Walls - Z3 - B1"/>
        <s v="Fix Rebar Columns - Z3 - B1"/>
        <s v="Fix Formwork Columns - Z3 - B1"/>
        <s v="Pour Concrete Columns - Z3 - B1"/>
        <s v="Fix Formwork Stairs - Z3 - B1"/>
        <s v="Fix Rebar Stairs - Z3 - B1"/>
        <s v="Pour Concrete Stairs - Z3 - B1"/>
        <s v="Fix Formwork Slabs - Z3 - B1"/>
        <s v="Fix Rebar Slabs - Z3 - B1"/>
        <s v="Pour Concrete Slabs - Z3 - B1"/>
        <s v="Fix Rebar Core Walls - Z3 - GF"/>
        <s v="Fix Formwork Core Walls - Z3 - GF"/>
        <s v="Pour Concrete Core Walls - Z3 - GF"/>
        <s v="Fix Rebar Columns - Z3 - GF"/>
        <s v="Fix Formwork Columns - Z3 - GF"/>
        <s v="Pour Concrete Columns - Z3 - GF"/>
        <s v="Fix Formwork Stairs - Z3 - GF"/>
        <s v="Fix Rebar Stairs - Z3 - GF"/>
        <s v="Pour Concrete Stairs - Z3 - GF"/>
        <s v="Fix Formwork Slabs - Z3 - GF"/>
        <s v="Fix Rebar Slabs - Z3 - GF"/>
        <s v="Pour Concrete Slabs - Z3 - GF"/>
        <s v="Fix Formwork Slabs - Z3 - F1"/>
        <s v="Fix Rebar Slabs - Z3 - F1"/>
        <s v="Pour Concrete Slabs - Z3 - F1"/>
        <s v="Fix Rebar Core Walls - Z3 - F1"/>
        <s v="Fix Formwork Core Walls - Z3 - F1"/>
        <s v="Pour Concrete Core Walls - Z3 - F1"/>
        <s v="Fix Rebar Columns - Z3 - F1"/>
        <s v="Fix Formwork Columns - Z3 - F1"/>
        <s v="Pour Concrete Columns - Z3 - F1"/>
        <s v="Fix Formwork Stairs - Z3 - F1"/>
        <s v="Fix Rebar Stairs - Z3 - F1"/>
        <s v="Pour Concrete Stairs - Z3 - F1"/>
        <s v="Fix Rebar Slabs - Z3 - F2"/>
        <s v="Fix Formwork Slabs - Z3 - F2"/>
        <s v="Pour Concrete Slabs - Z3 - F2"/>
        <s v="Fix Rebar Core Walls - Z3 - F2"/>
        <s v="Fix Formwork Core Walls - Z3 - F2"/>
        <s v="Pour Concrete Core Walls - Z3 - F2"/>
        <s v="Fix Rebar Columns - Z3 - F2"/>
        <s v="Fix Formwork Columns - Z3 - F2"/>
        <s v="Pour Concrete Columns - Z3 - F2"/>
        <s v="Fix Formwork Stairs - Z3 - F2"/>
        <s v="Fix Rebar Stairs - Z3 - F2"/>
        <s v="Pour Concrete Stairs - Z3 - F2"/>
        <s v="Fix Formwork Slabs - Z3 - RF"/>
        <s v="Fix Rebar Slabs - Z3 - RF"/>
        <s v="Pour Concrete Slabs - Z3 - RF"/>
        <s v="Fix Rebar Core Walls - Z3 - RF"/>
        <s v="Fix Formwork Core Walls - Z3 - RF"/>
        <s v="Pour Concrete Core Walls - Z3 - RF"/>
        <s v="Fix Rebar Columns - Z3 - RF"/>
        <s v="Fix Formwork Columns - Z3 - RF"/>
        <s v="Pour Concrete Columns - Z3 - RF"/>
        <s v="Fix Formwork Stairs - Z3 - RF"/>
        <s v="Fix Rebar Stairs - Z3 - RF"/>
        <s v="Pour Concrete Stairs - Z3 - RF"/>
        <s v="Fix Formwork Slabs - Z3 - SRVF"/>
        <s v="Fix Rebar Slabs - Z3 - SRVF"/>
        <s v="Pour Concrete Slabs - Z3 - SRVF"/>
        <s v="Fix Rebar Core Walls - Z3 - SRVF"/>
        <s v="Fix Formwork Core Walls - Z3 - SRVF"/>
        <s v="Pour Concrete Core Walls - Z3 - SRVF"/>
        <s v="Fix Rebar Columns - Z3 - SRVF"/>
        <s v="Fix Formwork Columns - Z3 - SRVF"/>
        <s v="Pour Concrete Columns - Z3 - SRVF"/>
        <s v="Pour MEP RCC Pedastals - Z3 - SRVF"/>
        <s v="Fix Formwork Parapet - Z3 - SRVF"/>
        <s v="Fix Rebar Parapet - Z3 - SRVF"/>
        <s v="Pour Concrete Parapet - Z3 - SRVF"/>
        <s v="Fix Formwork Slabs - Z3 - TRF"/>
        <s v="Fix Rebar Slabs - Z3 - TRF"/>
        <s v="Pour Concrete Slabs - Z3 - TRF"/>
        <s v="Fix Formwork Parapet - Z3 - TRF"/>
        <s v="Fix Rebar Parapet - Z3 - TRF"/>
        <s v="Pour Concrete Parapet - Z3 - TRF"/>
        <s v="Fix MEP Provisions - Z3 - Raft"/>
      </sharedItems>
    </cacheField>
    <cacheField name="[Activities].[1817-BOQ Summary].[1817-BOQ Summary]" caption="1817-BOQ Summary" numFmtId="0" hierarchy="10" level="1">
      <sharedItems count="15">
        <s v="Div 01"/>
        <s v="Div 02"/>
        <s v="Div 03"/>
        <s v="Div 04"/>
        <s v="Div 05"/>
        <s v="Div 06"/>
        <s v="Div 07"/>
        <s v="Div 08"/>
        <s v="Div 09"/>
        <s v="Div 10"/>
        <s v="Div 11"/>
        <s v="Div 12"/>
        <s v="Div 13"/>
        <s v="Div 14"/>
        <s v="Div 15"/>
      </sharedItems>
    </cacheField>
    <cacheField name="[Measures].[Sum of ()Budgeted Labor Units(h)]" caption="Sum of ()Budgeted Labor Units(h)" numFmtId="0" hierarchy="101" level="32767"/>
    <cacheField name="[Measures].[Sum of Earned Hrs]" caption="Sum of Earned Hrs" numFmtId="0" hierarchy="113" level="32767"/>
    <cacheField name="[Measures].[Sum of Monthly Planned Hrs]" caption="Sum of Monthly Planned Hrs" numFmtId="0" hierarchy="114" level="32767"/>
    <cacheField name="[MonthDates].[MonthID].[MonthID]" caption="MonthID" numFmtId="0" hierarchy="23"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2" memberValueDatatype="130" unbalanced="0" hidden="1">
      <fieldsUsage count="2">
        <fieldUsage x="-1"/>
        <fieldUsage x="1"/>
      </fieldsUsage>
    </cacheHierarchy>
    <cacheHierarchy uniqueName="[Activities].[Activity Name]" caption="Activity Name" attribute="1" defaultMemberUniqueName="[Activities].[Activity Name].[All]" allUniqueName="[Activities].[Activity Name].[All]" dimensionUniqueName="[Activities]" displayFolder="" count="2" memberValueDatatype="130" unbalanced="0" hidden="1">
      <fieldsUsage count="2">
        <fieldUsage x="-1"/>
        <fieldUsage x="2"/>
      </fieldsUsage>
    </cacheHierarchy>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3"/>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fieldsUsage count="2">
        <fieldUsage x="-1"/>
        <fieldUsage x="0"/>
      </fieldsUsage>
    </cacheHierarchy>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7"/>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oneField="1" hidden="1">
      <fieldsUsage count="1">
        <fieldUsage x="5"/>
      </fieldsUsage>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oneField="1" hidden="1">
      <fieldsUsage count="1">
        <fieldUsage x="6"/>
      </fieldsUsage>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Author" refreshedDate="43857.493906944444" createdVersion="5" refreshedVersion="5" minRefreshableVersion="3" recordCount="0" supportSubquery="1" supportAdvancedDrill="1">
  <cacheSource type="external" connectionId="15"/>
  <cacheFields count="2">
    <cacheField name="[MonthDates].[MonthID].[MonthID]" caption="MonthID" numFmtId="0" hierarchy="23" level="1">
      <sharedItems containsSemiMixedTypes="0" containsString="0" containsNumber="1" containsInteger="1" minValue="1" maxValue="26" count="26">
        <n v="1"/>
        <n v="2"/>
        <n v="3"/>
        <n v="4"/>
        <n v="5"/>
        <n v="6"/>
        <n v="7"/>
        <n v="8"/>
        <n v="9"/>
        <n v="10"/>
        <n v="11"/>
        <n v="12"/>
        <n v="13"/>
        <n v="14"/>
        <n v="15"/>
        <n v="16"/>
        <n v="17"/>
        <n v="18"/>
        <n v="19"/>
        <n v="20"/>
        <n v="21"/>
        <n v="22"/>
        <n v="23"/>
        <n v="24"/>
        <n v="25"/>
        <n v="26"/>
      </sharedItems>
      <extLst>
        <ext xmlns:x15="http://schemas.microsoft.com/office/spreadsheetml/2010/11/main" uri="{4F2E5C28-24EA-4eb8-9CBF-B6C8F9C3D259}">
          <x15:cachedUniqueNames>
            <x15:cachedUniqueName index="0" name="[MonthDates].[MonthID].&amp;[1]"/>
            <x15:cachedUniqueName index="1" name="[MonthDates].[MonthID].&amp;[2]"/>
            <x15:cachedUniqueName index="2" name="[MonthDates].[MonthID].&amp;[3]"/>
            <x15:cachedUniqueName index="3" name="[MonthDates].[MonthID].&amp;[4]"/>
            <x15:cachedUniqueName index="4" name="[MonthDates].[MonthID].&amp;[5]"/>
            <x15:cachedUniqueName index="5" name="[MonthDates].[MonthID].&amp;[6]"/>
            <x15:cachedUniqueName index="6" name="[MonthDates].[MonthID].&amp;[7]"/>
            <x15:cachedUniqueName index="7" name="[MonthDates].[MonthID].&amp;[8]"/>
            <x15:cachedUniqueName index="8" name="[MonthDates].[MonthID].&amp;[9]"/>
            <x15:cachedUniqueName index="9" name="[MonthDates].[MonthID].&amp;[10]"/>
            <x15:cachedUniqueName index="10" name="[MonthDates].[MonthID].&amp;[11]"/>
            <x15:cachedUniqueName index="11" name="[MonthDates].[MonthID].&amp;[12]"/>
            <x15:cachedUniqueName index="12" name="[MonthDates].[MonthID].&amp;[13]"/>
            <x15:cachedUniqueName index="13" name="[MonthDates].[MonthID].&amp;[14]"/>
            <x15:cachedUniqueName index="14" name="[MonthDates].[MonthID].&amp;[15]"/>
            <x15:cachedUniqueName index="15" name="[MonthDates].[MonthID].&amp;[16]"/>
            <x15:cachedUniqueName index="16" name="[MonthDates].[MonthID].&amp;[17]"/>
            <x15:cachedUniqueName index="17" name="[MonthDates].[MonthID].&amp;[18]"/>
            <x15:cachedUniqueName index="18" name="[MonthDates].[MonthID].&amp;[19]"/>
            <x15:cachedUniqueName index="19" name="[MonthDates].[MonthID].&amp;[20]"/>
            <x15:cachedUniqueName index="20" name="[MonthDates].[MonthID].&amp;[21]"/>
            <x15:cachedUniqueName index="21" name="[MonthDates].[MonthID].&amp;[22]"/>
            <x15:cachedUniqueName index="22" name="[MonthDates].[MonthID].&amp;[23]"/>
            <x15:cachedUniqueName index="23" name="[MonthDates].[MonthID].&amp;[24]"/>
            <x15:cachedUniqueName index="24" name="[MonthDates].[MonthID].&amp;[25]"/>
            <x15:cachedUniqueName index="25" name="[MonthDates].[MonthID].&amp;[26]"/>
          </x15:cachedUniqueNames>
        </ext>
      </extLst>
    </cacheField>
    <cacheField name="[Measures].[Sum of Earned Hrs]" caption="Sum of Earned Hrs" numFmtId="0" hierarchy="113" level="32767"/>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0"/>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Author" refreshedDate="43857.493908564815" createdVersion="5" refreshedVersion="5" minRefreshableVersion="3" recordCount="0" supportSubquery="1" supportAdvancedDrill="1">
  <cacheSource type="external" connectionId="15"/>
  <cacheFields count="6">
    <cacheField name="[Measures].[Sum of Monthly Indv Trade Hrs]" caption="Sum of Monthly Indv Trade Hrs" numFmtId="0" hierarchy="116" level="32767"/>
    <cacheField name="[MonthyIndvDisHrs].[ResourceID].[ResourceID]" caption="ResourceID" numFmtId="0" hierarchy="38" level="1">
      <sharedItems count="10">
        <s v="Alum.Tech-1817"/>
        <s v="Carpeter 1817"/>
        <s v="Electrician 1817"/>
        <s v="HVAC Tech. 1817"/>
        <s v="Labor 1817"/>
        <s v="Mason 1817"/>
        <s v="Painter 1817"/>
        <s v="Plumber 1817"/>
        <s v="STeel Fixer 1817"/>
        <s v="Waterproof Tech 1817"/>
      </sharedItems>
    </cacheField>
    <cacheField name="[MonthyIndvDisHrs].[Month ID].[Month ID]" caption="Month ID" numFmtId="0" hierarchy="36" level="1">
      <sharedItems containsSemiMixedTypes="0" containsString="0" containsNumber="1" containsInteger="1" minValue="1" maxValue="26" count="26">
        <n v="1"/>
        <n v="2"/>
        <n v="3"/>
        <n v="4"/>
        <n v="5"/>
        <n v="6"/>
        <n v="7"/>
        <n v="8"/>
        <n v="9"/>
        <n v="10"/>
        <n v="11"/>
        <n v="12"/>
        <n v="13"/>
        <n v="14"/>
        <n v="15"/>
        <n v="16"/>
        <n v="17"/>
        <n v="18"/>
        <n v="19"/>
        <n v="20"/>
        <n v="21"/>
        <n v="22"/>
        <n v="23"/>
        <n v="24"/>
        <n v="25"/>
        <n v="26"/>
      </sharedItems>
      <extLst>
        <ext xmlns:x15="http://schemas.microsoft.com/office/spreadsheetml/2010/11/main" uri="{4F2E5C28-24EA-4eb8-9CBF-B6C8F9C3D259}">
          <x15:cachedUniqueNames>
            <x15:cachedUniqueName index="0" name="[MonthyIndvDisHrs].[Month ID].&amp;[1]"/>
            <x15:cachedUniqueName index="1" name="[MonthyIndvDisHrs].[Month ID].&amp;[2]"/>
            <x15:cachedUniqueName index="2" name="[MonthyIndvDisHrs].[Month ID].&amp;[3]"/>
            <x15:cachedUniqueName index="3" name="[MonthyIndvDisHrs].[Month ID].&amp;[4]"/>
            <x15:cachedUniqueName index="4" name="[MonthyIndvDisHrs].[Month ID].&amp;[5]"/>
            <x15:cachedUniqueName index="5" name="[MonthyIndvDisHrs].[Month ID].&amp;[6]"/>
            <x15:cachedUniqueName index="6" name="[MonthyIndvDisHrs].[Month ID].&amp;[7]"/>
            <x15:cachedUniqueName index="7" name="[MonthyIndvDisHrs].[Month ID].&amp;[8]"/>
            <x15:cachedUniqueName index="8" name="[MonthyIndvDisHrs].[Month ID].&amp;[9]"/>
            <x15:cachedUniqueName index="9" name="[MonthyIndvDisHrs].[Month ID].&amp;[10]"/>
            <x15:cachedUniqueName index="10" name="[MonthyIndvDisHrs].[Month ID].&amp;[11]"/>
            <x15:cachedUniqueName index="11" name="[MonthyIndvDisHrs].[Month ID].&amp;[12]"/>
            <x15:cachedUniqueName index="12" name="[MonthyIndvDisHrs].[Month ID].&amp;[13]"/>
            <x15:cachedUniqueName index="13" name="[MonthyIndvDisHrs].[Month ID].&amp;[14]"/>
            <x15:cachedUniqueName index="14" name="[MonthyIndvDisHrs].[Month ID].&amp;[15]"/>
            <x15:cachedUniqueName index="15" name="[MonthyIndvDisHrs].[Month ID].&amp;[16]"/>
            <x15:cachedUniqueName index="16" name="[MonthyIndvDisHrs].[Month ID].&amp;[17]"/>
            <x15:cachedUniqueName index="17" name="[MonthyIndvDisHrs].[Month ID].&amp;[18]"/>
            <x15:cachedUniqueName index="18" name="[MonthyIndvDisHrs].[Month ID].&amp;[19]"/>
            <x15:cachedUniqueName index="19" name="[MonthyIndvDisHrs].[Month ID].&amp;[20]"/>
            <x15:cachedUniqueName index="20" name="[MonthyIndvDisHrs].[Month ID].&amp;[21]"/>
            <x15:cachedUniqueName index="21" name="[MonthyIndvDisHrs].[Month ID].&amp;[22]"/>
            <x15:cachedUniqueName index="22" name="[MonthyIndvDisHrs].[Month ID].&amp;[23]"/>
            <x15:cachedUniqueName index="23" name="[MonthyIndvDisHrs].[Month ID].&amp;[24]"/>
            <x15:cachedUniqueName index="24" name="[MonthyIndvDisHrs].[Month ID].&amp;[25]"/>
            <x15:cachedUniqueName index="25" name="[MonthyIndvDisHrs].[Month ID].&amp;[26]"/>
          </x15:cachedUniqueNames>
        </ext>
      </extLst>
    </cacheField>
    <cacheField name="[MonthDates].[MonthID].[MonthID]" caption="MonthID" numFmtId="0" hierarchy="23" level="1">
      <sharedItems containsSemiMixedTypes="0" containsNonDate="0" containsString="0"/>
    </cacheField>
    <cacheField name="[Activities].[1817-Zone].[1817-Zone]" caption="1817-Zone" numFmtId="0" hierarchy="13" level="1">
      <sharedItems containsSemiMixedTypes="0" containsNonDate="0" containsString="0"/>
    </cacheField>
    <cacheField name="[MonthyIndvEarnedHrs].[ResourceID].[ResourceID]" caption="ResourceID" numFmtId="0" hierarchy="43"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fieldsUsage count="2">
        <fieldUsage x="-1"/>
        <fieldUsage x="4"/>
      </fieldsUsage>
    </cacheHierarchy>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3"/>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2" memberValueDatatype="20" unbalanced="0" hidden="1">
      <fieldsUsage count="2">
        <fieldUsage x="-1"/>
        <fieldUsage x="2"/>
      </fieldsUsage>
    </cacheHierarchy>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2" memberValueDatatype="130" unbalanced="0" hidden="1">
      <fieldsUsage count="2">
        <fieldUsage x="-1"/>
        <fieldUsage x="1"/>
      </fieldsUsage>
    </cacheHierarchy>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2" memberValueDatatype="130" unbalanced="0" hidden="1">
      <fieldsUsage count="2">
        <fieldUsage x="-1"/>
        <fieldUsage x="5"/>
      </fieldsUsage>
    </cacheHierarchy>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saveData="0" refreshedBy="Author" refreshedDate="43857.493917129628" createdVersion="5" refreshedVersion="5" minRefreshableVersion="3" recordCount="0" supportSubquery="1" supportAdvancedDrill="1">
  <cacheSource type="external" connectionId="15"/>
  <cacheFields count="4">
    <cacheField name="[Activities].[1817-BOQ Summary].[1817-BOQ Summary]" caption="1817-BOQ Summary" numFmtId="0" hierarchy="10" level="1">
      <sharedItems count="15">
        <s v="Div 01"/>
        <s v="Div 02"/>
        <s v="Div 03"/>
        <s v="Div 04"/>
        <s v="Div 05"/>
        <s v="Div 06"/>
        <s v="Div 07"/>
        <s v="Div 08"/>
        <s v="Div 09"/>
        <s v="Div 10"/>
        <s v="Div 11"/>
        <s v="Div 12"/>
        <s v="Div 13"/>
        <s v="Div 14"/>
        <s v="Div 15"/>
      </sharedItems>
    </cacheField>
    <cacheField name="[MonthDates].[MonthID].[MonthID]" caption="MonthID" numFmtId="0" hierarchy="23" level="1">
      <sharedItems containsSemiMixedTypes="0" containsString="0" containsNumber="1" containsInteger="1" minValue="1" maxValue="26" count="26">
        <n v="1"/>
        <n v="2"/>
        <n v="3"/>
        <n v="4"/>
        <n v="5"/>
        <n v="6"/>
        <n v="7"/>
        <n v="8"/>
        <n v="9"/>
        <n v="10"/>
        <n v="11"/>
        <n v="12"/>
        <n v="13"/>
        <n v="14"/>
        <n v="15"/>
        <n v="16"/>
        <n v="17"/>
        <n v="18"/>
        <n v="19"/>
        <n v="20"/>
        <n v="21"/>
        <n v="22"/>
        <n v="23"/>
        <n v="24"/>
        <n v="25"/>
        <n v="26"/>
      </sharedItems>
      <extLst>
        <ext xmlns:x15="http://schemas.microsoft.com/office/spreadsheetml/2010/11/main" uri="{4F2E5C28-24EA-4eb8-9CBF-B6C8F9C3D259}">
          <x15:cachedUniqueNames>
            <x15:cachedUniqueName index="0" name="[MonthDates].[MonthID].&amp;[1]"/>
            <x15:cachedUniqueName index="1" name="[MonthDates].[MonthID].&amp;[2]"/>
            <x15:cachedUniqueName index="2" name="[MonthDates].[MonthID].&amp;[3]"/>
            <x15:cachedUniqueName index="3" name="[MonthDates].[MonthID].&amp;[4]"/>
            <x15:cachedUniqueName index="4" name="[MonthDates].[MonthID].&amp;[5]"/>
            <x15:cachedUniqueName index="5" name="[MonthDates].[MonthID].&amp;[6]"/>
            <x15:cachedUniqueName index="6" name="[MonthDates].[MonthID].&amp;[7]"/>
            <x15:cachedUniqueName index="7" name="[MonthDates].[MonthID].&amp;[8]"/>
            <x15:cachedUniqueName index="8" name="[MonthDates].[MonthID].&amp;[9]"/>
            <x15:cachedUniqueName index="9" name="[MonthDates].[MonthID].&amp;[10]"/>
            <x15:cachedUniqueName index="10" name="[MonthDates].[MonthID].&amp;[11]"/>
            <x15:cachedUniqueName index="11" name="[MonthDates].[MonthID].&amp;[12]"/>
            <x15:cachedUniqueName index="12" name="[MonthDates].[MonthID].&amp;[13]"/>
            <x15:cachedUniqueName index="13" name="[MonthDates].[MonthID].&amp;[14]"/>
            <x15:cachedUniqueName index="14" name="[MonthDates].[MonthID].&amp;[15]"/>
            <x15:cachedUniqueName index="15" name="[MonthDates].[MonthID].&amp;[16]"/>
            <x15:cachedUniqueName index="16" name="[MonthDates].[MonthID].&amp;[17]"/>
            <x15:cachedUniqueName index="17" name="[MonthDates].[MonthID].&amp;[18]"/>
            <x15:cachedUniqueName index="18" name="[MonthDates].[MonthID].&amp;[19]"/>
            <x15:cachedUniqueName index="19" name="[MonthDates].[MonthID].&amp;[20]"/>
            <x15:cachedUniqueName index="20" name="[MonthDates].[MonthID].&amp;[21]"/>
            <x15:cachedUniqueName index="21" name="[MonthDates].[MonthID].&amp;[22]"/>
            <x15:cachedUniqueName index="22" name="[MonthDates].[MonthID].&amp;[23]"/>
            <x15:cachedUniqueName index="23" name="[MonthDates].[MonthID].&amp;[24]"/>
            <x15:cachedUniqueName index="24" name="[MonthDates].[MonthID].&amp;[25]"/>
            <x15:cachedUniqueName index="25" name="[MonthDates].[MonthID].&amp;[26]"/>
          </x15:cachedUniqueNames>
        </ext>
      </extLst>
    </cacheField>
    <cacheField name="[Measures].[Sum of MonthlyPlannedCost]" caption="Sum of MonthlyPlannedCost" numFmtId="0" hierarchy="104" level="32767"/>
    <cacheField name="[Activities].[1817-Zone].[1817-Zone]" caption="1817-Zone" numFmtId="0" hierarchy="13"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0"/>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fieldsUsage count="2">
        <fieldUsage x="-1"/>
        <fieldUsage x="3"/>
      </fieldsUsage>
    </cacheHierarchy>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1"/>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saveData="0" refreshedBy="Author" refreshedDate="43857.493921643516" createdVersion="5" refreshedVersion="5" minRefreshableVersion="3" recordCount="0" supportSubquery="1" supportAdvancedDrill="1">
  <cacheSource type="external" connectionId="15"/>
  <cacheFields count="6">
    <cacheField name="[Activities].[Activity ID].[Activity ID]" caption="Activity ID" numFmtId="0" level="1">
      <sharedItems count="1298">
        <s v="A10890"/>
        <s v="A10910"/>
        <s v="A10950"/>
        <s v="A10970"/>
        <s v="A11210"/>
        <s v="A11220"/>
        <s v="A11230"/>
        <s v="A11260"/>
        <s v="A11270"/>
        <s v="A11280"/>
        <s v="A11400"/>
        <s v="A11410"/>
        <s v="A11440"/>
        <s v="A11450"/>
        <s v="A7100"/>
        <s v="A7110"/>
        <s v="A7120"/>
        <s v="A7180"/>
        <s v="A7190"/>
        <s v="A7200"/>
        <s v="A9670"/>
        <s v="A9690"/>
        <s v="A9700"/>
        <s v="A9710"/>
        <s v="A9720"/>
        <s v="A9740"/>
        <s v="A9750"/>
        <s v="A9760"/>
        <s v="A9790"/>
        <s v="A9800"/>
        <s v="A9810"/>
        <s v="A9830"/>
        <s v="A9840"/>
        <s v="A9860"/>
        <s v="ADCE-MALL-EL-2280"/>
        <s v="ADCE-MALL-WS-2200"/>
        <s v="C-EW-10370"/>
        <s v="C-EW-10380"/>
        <s v="C-EW-10390"/>
        <s v="C-EW-10400"/>
        <s v="C-EW-10410"/>
        <s v="C-EW-10430"/>
        <s v="C-EW-10440"/>
        <s v="C-EW-10450"/>
        <s v="C-EW-10460"/>
        <s v="C-EW-10480"/>
        <s v="C-EW-10490"/>
        <s v="C-EW-10520"/>
        <s v="C-EW-2420"/>
        <s v="C-EW-2430"/>
        <s v="C-FIN-ENVLP-9490"/>
        <s v="C-FIN-ENVLP-9510"/>
        <s v="C-FIN-ENVLP-9530"/>
        <s v="C-FIN-ENVLP-9540"/>
        <s v="C-FIN-ENVLP-9550"/>
        <s v="C-FIN-ENVLP-9610"/>
        <s v="C-FIN-ENVLP-9640"/>
        <s v="C-FIN-ENVLP-9650"/>
        <s v="C-FIN-ENVLP-9670"/>
        <s v="C-FIN-ENVLP-9680"/>
        <s v="C-FIN-ENVLP-9690"/>
        <s v="C-FIN-ENVLP-9700"/>
        <s v="C-FIN-ENVLP-9710"/>
        <s v="C-FIN-ENVLP-9720"/>
        <s v="C-FIN-ENVLP-9730"/>
        <s v="C-FIN-ENVLP-9740"/>
        <s v="C-SHRNG-DCE-C-2330"/>
        <s v="C-SHRNG-DCE-C-2340"/>
        <s v="C-SHRNG-DCE-C-2350"/>
        <s v="C-SHRNG-DCE-C-2360"/>
        <s v="C-SHRNG-DCE-C-2370"/>
        <s v="C-SHRNG-DCE-C-2380"/>
        <s v="PRL-MOB-1020"/>
        <s v="PRL-MOB-1050"/>
        <s v="PRL-MOB-1100"/>
        <s v="PRL-MOB-SCW-1600"/>
        <s v="PRL-MOB-SCW-2310"/>
        <s v="PRL-MOB-SCW-2320"/>
        <s v="PRL-MOB-SCW-2330"/>
        <s v="PRL-RCR-6980"/>
        <s v="T&amp;C-10000"/>
        <s v="T&amp;C-10010"/>
        <s v="T&amp;C-10020"/>
        <s v="T&amp;C-10030"/>
        <s v="T&amp;C-10040"/>
        <s v="T&amp;C-10050"/>
        <s v="T&amp;C-10060"/>
        <s v="T&amp;C-10070"/>
        <s v="T&amp;C-10080"/>
        <s v="T&amp;C-10090"/>
        <s v="T&amp;C-10110"/>
        <s v="T&amp;C-10120"/>
        <s v="T&amp;C-10130"/>
        <s v="T&amp;C-9920"/>
        <s v="T&amp;C-9930"/>
        <s v="T&amp;C-9940"/>
        <s v="T&amp;C-9950"/>
        <s v="T&amp;C-9960"/>
        <s v="T&amp;C-9970"/>
        <s v="T&amp;C-9980"/>
        <s v="T&amp;C-9990"/>
        <s v="Z1-11460"/>
        <s v="Z1-11470"/>
        <s v="Z1-11480"/>
        <s v="Z1-11490"/>
        <s v="Z123-C-FIN-18110"/>
        <s v="Z123-C-FIN-18120"/>
        <s v="Z123-C-FIN-18130"/>
        <s v="Z123-C-FIN-18160"/>
        <s v="Z123-C-FIN-18170"/>
        <s v="Z123-C-FIN-18180"/>
        <s v="Z123-C-FIN-18190"/>
        <s v="Z123-C-FIN-18200"/>
        <s v="Z123-C-FIN-18210"/>
        <s v="Z123-C-FIN-18220"/>
        <s v="Z123-C-FIN-18310"/>
        <s v="Z123-C-FIN-18320"/>
        <s v="Z123-C-FIN-18330"/>
        <s v="Z123-C-FIN-18340"/>
        <s v="Z123-C-FIN-18350"/>
        <s v="Z123-C-FIN-18360"/>
        <s v="Z123-C-FIN-18370"/>
        <s v="Z123-C-FIN-18390"/>
        <s v="Z123-C-FIN-18400"/>
        <s v="Z123-C-FIN-18410"/>
        <s v="Z123-C-FIN-18420"/>
        <s v="Z123-C-FIN-18430"/>
        <s v="Z123-C-FIN-18440"/>
        <s v="Z123-C-FIN-18450"/>
        <s v="Z123-C-FIN-18460"/>
        <s v="Z123-C-FIN-18470"/>
        <s v="Z123-C-FIN-18480"/>
        <s v="Z123-C-FIN-18490"/>
        <s v="Z123-C-FIN-18500"/>
        <s v="Z123-C-FIN-18510"/>
        <s v="Z123-C-FIN-18520"/>
        <s v="Z123-C-FIN-18530"/>
        <s v="Z123-C-FIN-18550"/>
        <s v="Z123-C-FIN-18560"/>
        <s v="Z123-C-FIN-8540"/>
        <s v="Z123-C-FIN-8550"/>
        <s v="Z123-C-MEP-14740"/>
        <s v="Z123-C-MEP-14750"/>
        <s v="Z123-C-MEP-14760"/>
        <s v="Z123-C-MEP-14770"/>
        <s v="Z123-C-MEP-14780"/>
        <s v="Z123-C-MEP-14790"/>
        <s v="Z123-C-MEP-14800"/>
        <s v="Z123-C-MEP-14810"/>
        <s v="Z123-C-MEP-14820"/>
        <s v="Z123-C-MEP-14830"/>
        <s v="Z123-C-MEP-14840"/>
        <s v="Z123-C-MEP-14850"/>
        <s v="Z123-C-MEP-14860"/>
        <s v="Z123-C-MEP-14870"/>
        <s v="Z123-C-MEP-14880"/>
        <s v="Z123-C-MEP-14900"/>
        <s v="Z123-C-MEP-14910"/>
        <s v="Z123-C-MEP-14920"/>
        <s v="Z123-C-MEP-14930"/>
        <s v="Z123-C-MEP-14940"/>
        <s v="Z123-C-MEP-14950"/>
        <s v="Z123-C-MEP-14960"/>
        <s v="Z123-C-MEP-14970"/>
        <s v="Z123-C-MEP-14980"/>
        <s v="Z123-C-MEP-14990"/>
        <s v="Z123-C-MEP-15000"/>
        <s v="Z123-C-MEP-15010"/>
        <s v="Z123-C-MEP-15020"/>
        <s v="Z123-C-MEP-15030"/>
        <s v="Z123-C-MEP-15040"/>
        <s v="Z123-C-MEP-15050"/>
        <s v="Z123-C-MEP-15060"/>
        <s v="Z123-C-MEP-15070"/>
        <s v="Z123-C-MEP-15090"/>
        <s v="Z123-C-MEP-15100"/>
        <s v="Z123-C-MEP-15110"/>
        <s v="Z123-C-MEP-15120"/>
        <s v="Z123-C-MEP-15130"/>
        <s v="Z123-C-MEP-15140"/>
        <s v="Z1-C-CON-2400"/>
        <s v="Z1-C-CON-2440"/>
        <s v="Z1-C-CON-2450"/>
        <s v="Z1-C-CON-2460"/>
        <s v="Z1-C-CON-2480"/>
        <s v="Z1-C-CON-2500"/>
        <s v="Z1-C-CON-2510"/>
        <s v="Z1-C-CON-2520"/>
        <s v="Z1-C-CON-2530"/>
        <s v="Z1-C-CON-2540"/>
        <s v="Z1-C-CON-2550"/>
        <s v="Z1-C-CON-2560"/>
        <s v="Z1-C-CON-2570"/>
        <s v="Z1-C-CON-2580"/>
        <s v="Z1-C-CON-2600"/>
        <s v="Z1-C-CON-2610"/>
        <s v="Z1-C-CON-2620"/>
        <s v="Z1-C-CON-2630"/>
        <s v="Z1-C-CON-2640"/>
        <s v="Z1-C-CON-2650"/>
        <s v="Z1-C-CON-2660"/>
        <s v="Z1-C-CON-2670"/>
        <s v="Z1-C-CON-2680"/>
        <s v="Z1-C-CON-2690"/>
        <s v="Z1-C-CON-2700"/>
        <s v="Z1-C-CON-2710"/>
        <s v="Z1-C-CON-2720"/>
        <s v="Z1-C-CON-2730"/>
        <s v="Z1-C-CON-2740"/>
        <s v="Z1-C-CON-2750"/>
        <s v="Z1-C-CON-2760"/>
        <s v="Z1-C-CON-2770"/>
        <s v="Z1-C-CON-2780"/>
        <s v="Z1-C-CON-2790"/>
        <s v="Z1-C-CON-2800"/>
        <s v="Z1-C-CON-2810"/>
        <s v="Z1-C-CON-2820"/>
        <s v="Z1-C-CON-2830"/>
        <s v="Z1-C-CON-2840"/>
        <s v="Z1-C-CON-3000"/>
        <s v="Z1-C-CON-3010"/>
        <s v="Z1-C-CON-3020"/>
        <s v="Z1-C-CON-3030"/>
        <s v="Z1-C-CON-3040"/>
        <s v="Z1-C-CON-3050"/>
        <s v="Z1-C-CON-3060"/>
        <s v="Z1-C-CON-3070"/>
        <s v="Z1-C-CON-3080"/>
        <s v="Z1-C-CON-3090"/>
        <s v="Z1-C-CON-3100"/>
        <s v="Z1-C-CON-3110"/>
        <s v="Z1-C-CON-3120"/>
        <s v="Z1-C-CON-3140"/>
        <s v="Z1-C-CON-3150"/>
        <s v="Z1-C-CON-3160"/>
        <s v="Z1-C-CON-3170"/>
        <s v="Z1-C-CON-3180"/>
        <s v="Z1-C-CON-3190"/>
        <s v="Z1-C-CON-3200"/>
        <s v="Z1-C-CON-3210"/>
        <s v="Z1-C-CON-3220"/>
        <s v="Z1-C-CON-3230"/>
        <s v="Z1-C-CON-3240"/>
        <s v="Z1-C-CON-3250"/>
        <s v="Z1-C-CON-3260"/>
        <s v="Z1-C-CON-3270"/>
        <s v="Z1-C-CON-3280"/>
        <s v="Z1-C-CON-3290"/>
        <s v="Z1-C-CON-3300"/>
        <s v="Z1-C-CON-3310"/>
        <s v="Z1-C-CON-3320"/>
        <s v="Z1-C-CON-3330"/>
        <s v="Z1-C-CON-3340"/>
        <s v="Z1-C-CON-3350"/>
        <s v="Z1-C-CON-3360"/>
        <s v="Z1-C-CON-3370"/>
        <s v="Z1-C-CON-3380"/>
        <s v="Z1-C-CON-3390"/>
        <s v="Z1-C-CON-3400"/>
        <s v="Z1-C-CON-3410"/>
        <s v="Z1-C-CON-3420"/>
        <s v="Z1-C-CON-3430"/>
        <s v="Z1-C-CON-3440"/>
        <s v="Z1-C-CON-3450"/>
        <s v="Z1-C-CON-3460"/>
        <s v="Z1-C-CON-3470"/>
        <s v="Z1-C-CON-3480"/>
        <s v="Z1-C-CON-3490"/>
        <s v="Z1-C-CON-3500"/>
        <s v="Z1-C-CON-3510"/>
        <s v="Z1-C-CON-3520"/>
        <s v="Z1-C-CON-3530"/>
        <s v="Z1-C-CON-5620"/>
        <s v="Z1-C-CON-5630"/>
        <s v="Z1-C-CON-5640"/>
        <s v="Z1-C-CON-5650"/>
        <s v="Z1-C-CON-5660"/>
        <s v="Z1-C-CON-5670"/>
        <s v="Z1-C-CON-5680"/>
        <s v="Z1-C-CON-5690"/>
        <s v="Z1-C-CON-5700"/>
        <s v="Z1-C-CON-5710"/>
        <s v="Z1-C-CON-5720"/>
        <s v="Z1-C-CON-5730"/>
        <s v="Z1-C-CON-5740"/>
        <s v="Z1-C-CON-5750"/>
        <s v="Z1-C-CON-5760"/>
        <s v="Z1-C-CON-5770"/>
        <s v="Z1-C-CON-5780"/>
        <s v="Z1-C-CON-5790"/>
        <s v="Z1-C-CON-5810"/>
        <s v="Z1-C-CON-5820"/>
        <s v="Z1-C-CON-5830"/>
        <s v="Z1-C-CON-5840"/>
        <s v="Z1-C-CON-5850"/>
        <s v="Z1-C-CON-5860"/>
        <s v="Z1-C-CON-5870"/>
        <s v="Z1-C-CON-5880"/>
        <s v="Z1-C-CON-5890"/>
        <s v="Z1-C-CON-5900"/>
        <s v="Z1-C-CON-5910"/>
        <s v="Z1-C-CON-5920"/>
        <s v="Z1-C-CON-5930"/>
        <s v="Z1-C-CON-5940"/>
        <s v="Z1-C-CON-5950"/>
        <s v="Z1-C-FIN-10000"/>
        <s v="Z1-C-FIN-10050"/>
        <s v="Z1-C-FIN-10120"/>
        <s v="Z1-C-FIN-10130"/>
        <s v="Z1-C-FIN-10180"/>
        <s v="Z1-C-FIN-10190"/>
        <s v="Z1-C-FIN-10200"/>
        <s v="Z1-C-FIN-10230"/>
        <s v="Z1-C-FIN-10240"/>
        <s v="Z1-C-FIN-10250"/>
        <s v="Z1-C-FIN-10260"/>
        <s v="Z1-C-FIN-10280"/>
        <s v="Z1-C-FIN-10300"/>
        <s v="Z1-C-FIN-10310"/>
        <s v="Z1-C-FIN-10320"/>
        <s v="Z1-C-FIN-10370"/>
        <s v="Z1-C-FIN-10460"/>
        <s v="Z1-C-FIN-10470"/>
        <s v="Z1-C-FIN-10480"/>
        <s v="Z1-C-FIN-10490"/>
        <s v="Z1-C-FIN-10500"/>
        <s v="Z1-C-FIN-10510"/>
        <s v="Z1-C-FIN-10520"/>
        <s v="Z1-C-FIN-10540"/>
        <s v="Z1-C-FIN-10550"/>
        <s v="Z1-C-FIN-10560"/>
        <s v="Z1-C-FIN-10570"/>
        <s v="Z1-C-FIN-10590"/>
        <s v="Z1-C-FIN-10600"/>
        <s v="Z1-C-FIN-10610"/>
        <s v="Z1-C-FIN-10620"/>
        <s v="Z1-C-FIN-10630"/>
        <s v="Z1-C-FIN-10640"/>
        <s v="Z1-C-FIN-10650"/>
        <s v="Z1-C-FIN-10660"/>
        <s v="Z1-C-FIN-10670"/>
        <s v="Z1-C-FIN-10680"/>
        <s v="Z1-C-FIN-10690"/>
        <s v="Z1-C-FIN-10700"/>
        <s v="Z1-C-FIN-10710"/>
        <s v="Z1-C-FIN-10750"/>
        <s v="Z1-C-FIN-10760"/>
        <s v="Z1-C-FIN-10770"/>
        <s v="Z1-C-FIN-10790"/>
        <s v="Z1-C-FIN-10800"/>
        <s v="Z1-C-FIN-10810"/>
        <s v="Z1-C-FIN-10820"/>
        <s v="Z1-C-FIN-10830"/>
        <s v="Z1-C-FIN-10840"/>
        <s v="Z1-C-FIN-10850"/>
        <s v="Z1-C-FIN-10860"/>
        <s v="Z1-C-FIN-10870"/>
        <s v="Z1-C-FIN-10880"/>
        <s v="Z1-C-FIN-10890"/>
        <s v="Z1-C-FIN-10900"/>
        <s v="Z1-C-FIN-10940"/>
        <s v="Z1-C-FIN-10950"/>
        <s v="Z1-C-FIN-10960"/>
        <s v="Z1-C-FIN-10970"/>
        <s v="Z1-C-FIN-10980"/>
        <s v="Z1-C-FIN-10990"/>
        <s v="Z1-C-FIN-11000"/>
        <s v="Z1-C-FIN-11010"/>
        <s v="Z1-C-FIN-11020"/>
        <s v="Z1-C-FIN-11030"/>
        <s v="Z1-C-FIN-11040"/>
        <s v="Z1-C-FIN-11050"/>
        <s v="Z1-C-FIN-11060"/>
        <s v="Z1-C-FIN-11070"/>
        <s v="Z1-C-FIN-11080"/>
        <s v="Z1-C-FIN-11090"/>
        <s v="Z1-C-FIN-11100"/>
        <s v="Z1-C-FIN-11110"/>
        <s v="Z1-C-FIN-11120"/>
        <s v="Z1-C-FIN-11130"/>
        <s v="Z1-C-FIN-11140"/>
        <s v="Z1-C-FIN-11150"/>
        <s v="Z1-C-FIN-11160"/>
        <s v="Z1-C-FIN-11170"/>
        <s v="Z1-C-FIN-11180"/>
        <s v="Z1-C-FIN-18570"/>
        <s v="Z1-C-FIN-18580"/>
        <s v="Z1-C-FIN-18590"/>
        <s v="Z1-C-FIN-18600"/>
        <s v="Z1-C-FIN-18610"/>
        <s v="Z1-C-FIN-18620"/>
        <s v="Z1-C-FIN-18630"/>
        <s v="Z1-C-FIN-18640"/>
        <s v="Z1-C-FIN-18650"/>
        <s v="Z1-C-FIN-18670"/>
        <s v="Z1-C-FIN-18680"/>
        <s v="Z1-C-FIN-18690"/>
        <s v="Z1-C-FIN-18700"/>
        <s v="Z1-C-FIN-18710"/>
        <s v="Z1-C-FIN-18730"/>
        <s v="Z1-C-FIN-21360"/>
        <s v="Z1-C-FIN-21370"/>
        <s v="Z1-C-FIN-5790"/>
        <s v="Z1-C-FIN-5800"/>
        <s v="Z1-C-FIN-6050"/>
        <s v="Z1-C-FIN-6060"/>
        <s v="Z1-C-FIN-6070"/>
        <s v="Z1-C-FIN-6080"/>
        <s v="Z1-C-FIN-6090"/>
        <s v="Z1-C-FIN-6100"/>
        <s v="Z1-C-FIN-6140"/>
        <s v="Z1-C-FIN-6150"/>
        <s v="Z1-C-FIN-6160"/>
        <s v="Z1-C-FIN-6170"/>
        <s v="Z1-C-FIN-6180"/>
        <s v="Z1-C-FIN-6220"/>
        <s v="Z1-C-FIN-6230"/>
        <s v="Z1-C-FIN-6240"/>
        <s v="Z1-C-FIN-6250"/>
        <s v="Z1-C-FIN-6260"/>
        <s v="Z1-C-FIN-6270"/>
        <s v="Z1-C-FIN-6280"/>
        <s v="Z1-C-FIN-6290"/>
        <s v="Z1-C-FIN-6310"/>
        <s v="Z1-C-FIN-6330"/>
        <s v="Z1-C-FIN-7040"/>
        <s v="Z1-C-FIN-7050"/>
        <s v="Z1-C-FIN-7300"/>
        <s v="Z1-C-FIN-7310"/>
        <s v="Z1-C-FIN-7320"/>
        <s v="Z1-C-FIN-7390"/>
        <s v="Z1-C-FIN-7400"/>
        <s v="Z1-C-FIN-7410"/>
        <s v="Z1-C-FIN-7420"/>
        <s v="Z1-C-FIN-7430"/>
        <s v="Z1-C-FIN-7470"/>
        <s v="Z1-C-FIN-7480"/>
        <s v="Z1-C-FIN-7490"/>
        <s v="Z1-C-FIN-7540"/>
        <s v="Z1-C-FIN-7560"/>
        <s v="Z1-C-FIN-8330"/>
        <s v="Z1-C-FIN-8340"/>
        <s v="Z1-C-FIN-8630"/>
        <s v="Z1-C-FIN-8640"/>
        <s v="Z1-C-FIN-8650"/>
        <s v="Z1-C-FIN-8660"/>
        <s v="Z1-C-FIN-8670"/>
        <s v="Z1-C-FIN-8680"/>
        <s v="Z1-C-FIN-8690"/>
        <s v="Z1-C-FIN-8700"/>
        <s v="Z1-C-FIN-8710"/>
        <s v="Z1-C-FIN-8720"/>
        <s v="Z1-C-FIN-8730"/>
        <s v="Z1-C-FIN-8740"/>
        <s v="Z1-C-FIN-8750"/>
        <s v="Z1-C-FIN-8760"/>
        <s v="Z1-C-FIN-8770"/>
        <s v="Z1-C-FIN-8780"/>
        <s v="Z1-C-FIN-8790"/>
        <s v="Z1-C-FIN-8800"/>
        <s v="Z1-C-FIN-8810"/>
        <s v="Z1-C-FIN-8820"/>
        <s v="Z1-C-FIN-8830"/>
        <s v="Z1-C-FIN-8840"/>
        <s v="Z1-C-FIN-8850"/>
        <s v="Z1-C-FIN-8860"/>
        <s v="Z1-C-FIN-8870"/>
        <s v="Z1-C-FIN-8880"/>
        <s v="Z1-C-FIN-8890"/>
        <s v="Z1-C-FIN-8900"/>
        <s v="Z1-C-FIN-8920"/>
        <s v="Z1-C-FIN-9300"/>
        <s v="Z1-C-FIN-9310"/>
        <s v="Z1-C-FIN-9320"/>
        <s v="Z1-C-FIN-9330"/>
        <s v="Z1-C-FIN-9340"/>
        <s v="Z1-C-FIN-9350"/>
        <s v="Z1-C-FIN-9380"/>
        <s v="Z1-C-FIN-9490"/>
        <s v="Z1-C-FIN-9500"/>
        <s v="Z1-C-FIN-9560"/>
        <s v="Z1-C-FIN-9580"/>
        <s v="Z1-C-FIN-9590"/>
        <s v="Z1-C-FIN-9600"/>
        <s v="Z1-C-FIN-9630"/>
        <s v="Z1-C-FIN-9660"/>
        <s v="Z1-C-FIN-9670"/>
        <s v="Z1-C-FIN-9770"/>
        <s v="Z1-C-FIN-9780"/>
        <s v="Z1-C-FIN-9790"/>
        <s v="Z1-C-FIN-9880"/>
        <s v="Z1-C-FIN-9960"/>
        <s v="Z1-C-FIN-SCASE-8790"/>
        <s v="Z1-C-FIN-SCASE-8800"/>
        <s v="Z1-C-FIN-SCASE-8810"/>
        <s v="Z1-C-FIN-SCASE-8910"/>
        <s v="Z1-C-GRBCH-9380"/>
        <s v="Z1-C-GRBCH-9390"/>
        <s v="Z1-C-GRBCH-9400"/>
        <s v="Z1-C-GRBCH-9410"/>
        <s v="Z1-C-GRBCH-9460"/>
        <s v="Z1-C-GRBCH-9470"/>
        <s v="Z1-C-LIFT-9110"/>
        <s v="Z1-C-LIFT-9120"/>
        <s v="Z1-C-LIFT-9190"/>
        <s v="Z1-C-LIFT-9230"/>
        <s v="Z1-C-LIFT-9240"/>
        <s v="Z1-C-LIFT-9250"/>
        <s v="Z1-C-LIFT-9260"/>
        <s v="Z1-C-LIFT-9270"/>
        <s v="Z1-C-LIFT-9280"/>
        <s v="Z1-C-MEP-5810"/>
        <s v="Z1-C-MEP-5820"/>
        <s v="Z1-C-MEP-5830"/>
        <s v="Z1-C-MEP-5840"/>
        <s v="Z1-C-MEP-5850"/>
        <s v="Z1-C-MEP-5860"/>
        <s v="Z1-C-MEP-5870"/>
        <s v="Z1-C-MEP-5880"/>
        <s v="Z1-C-MEP-5890"/>
        <s v="Z1-C-MEP-5900"/>
        <s v="Z1-C-MEP-5910"/>
        <s v="Z1-C-MEP-5920"/>
        <s v="Z1-C-MEP-5930"/>
        <s v="Z1-C-MEP-5940"/>
        <s v="Z1-C-MEP-5950"/>
        <s v="Z1-C-MEP-5960"/>
        <s v="Z1-C-MEP-5970"/>
        <s v="Z1-C-MEP-5980"/>
        <s v="Z1-C-MEP-5990"/>
        <s v="Z1-C-MEP-6000"/>
        <s v="Z1-C-MEP-6010"/>
        <s v="Z1-C-MEP-6020"/>
        <s v="Z1-C-MEP-6030"/>
        <s v="Z1-C-MEP-6040"/>
        <s v="Z1-C-MEP-7060"/>
        <s v="Z1-C-MEP-7070"/>
        <s v="Z1-C-MEP-7080"/>
        <s v="Z1-C-MEP-7090"/>
        <s v="Z1-C-MEP-7100"/>
        <s v="Z1-C-MEP-7110"/>
        <s v="Z1-C-MEP-7120"/>
        <s v="Z1-C-MEP-7130"/>
        <s v="Z1-C-MEP-7140"/>
        <s v="Z1-C-MEP-7150"/>
        <s v="Z1-C-MEP-7160"/>
        <s v="Z1-C-MEP-7170"/>
        <s v="Z1-C-MEP-7180"/>
        <s v="Z1-C-MEP-7190"/>
        <s v="Z1-C-MEP-7200"/>
        <s v="Z1-C-MEP-7210"/>
        <s v="Z1-C-MEP-7220"/>
        <s v="Z1-C-MEP-7230"/>
        <s v="Z1-C-MEP-7240"/>
        <s v="Z1-C-MEP-7250"/>
        <s v="Z1-C-MEP-7260"/>
        <s v="Z1-C-MEP-7270"/>
        <s v="Z1-C-MEP-7280"/>
        <s v="Z1-C-MEP-7290"/>
        <s v="Z1-C-MEP-8350"/>
        <s v="Z1-C-MEP-8360"/>
        <s v="Z1-C-MEP-8370"/>
        <s v="Z1-C-MEP-8380"/>
        <s v="Z1-C-MEP-8390"/>
        <s v="Z1-C-MEP-8400"/>
        <s v="Z1-C-MEP-8410"/>
        <s v="Z1-C-MEP-8420"/>
        <s v="Z1-C-MEP-8430"/>
        <s v="Z1-C-MEP-8440"/>
        <s v="Z1-C-MEP-8450"/>
        <s v="Z1-C-MEP-8460"/>
        <s v="Z1-C-MEP-8470"/>
        <s v="Z1-C-MEP-8480"/>
        <s v="Z1-C-MEP-8490"/>
        <s v="Z1-C-MEP-8500"/>
        <s v="Z1-C-MEP-8510"/>
        <s v="Z1-C-MEP-8520"/>
        <s v="Z1-C-MEP-8530"/>
        <s v="Z1-C-MEP-8540"/>
        <s v="Z1-C-MEP-8550"/>
        <s v="Z1-C-MEP-8560"/>
        <s v="Z1-C-MEP-8570"/>
        <s v="Z1-C-MEP-8580"/>
        <s v="Z1-C-MEP-8590"/>
        <s v="Z1-C-MEP-8630"/>
        <s v="Z1-C-MEP-8640"/>
        <s v="Z1-C-MEP-8650"/>
        <s v="Z1-C-MEP-8660"/>
        <s v="Z1-C-MEP-8670"/>
        <s v="Z1-C-MEP-8680"/>
        <s v="Z1-C-MEP-8690"/>
        <s v="Z1-C-MEP-8700"/>
        <s v="Z1-C-MEP-8710"/>
        <s v="Z1-C-MEP-8720"/>
        <s v="Z1-C-MEP-8730"/>
        <s v="Z1-C-MEP-8740"/>
        <s v="Z1-C-MEP-8750"/>
        <s v="Z1-C-MEP-8760"/>
        <s v="Z1-C-MEP-8770"/>
        <s v="Z1-C-MEP-8780"/>
        <s v="Z1-C-MEP-8790"/>
        <s v="Z1-C-MEP-8800"/>
        <s v="Z1-C-MEP-8810"/>
        <s v="Z1-C-MEP-8820"/>
        <s v="Z1-C-MEP-8830"/>
        <s v="Z1-C-MEP-8840"/>
        <s v="Z1-C-MEP-8850"/>
        <s v="Z1-C-MEP-8860"/>
        <s v="Z1-C-MEP-8870"/>
        <s v="Z1-C-MEP-8880"/>
        <s v="Z1-C-MEP-8920"/>
        <s v="Z1-C-MEP-8930"/>
        <s v="Z1-C-MEP-8940"/>
        <s v="Z1-C-MEP-8950"/>
        <s v="Z1-C-MEP-8960"/>
        <s v="Z1-C-MEP-8970"/>
        <s v="Z1-C-MEP-8980"/>
        <s v="Z1-C-MEP-8990"/>
        <s v="Z1-C-MEP-9000"/>
        <s v="Z1-C-MEP-9010"/>
        <s v="Z1-C-MEP-9020"/>
        <s v="Z1-C-MEP-9030"/>
        <s v="Z1-C-MEP-9040"/>
        <s v="Z1-C-MEP-9050"/>
        <s v="Z1-C-MEP-9060"/>
        <s v="Z1-C-MEP-9070"/>
        <s v="Z1-C-MEP-9080"/>
        <s v="Z1-C-MEP-9090"/>
        <s v="Z1-C-MEP-9100"/>
        <s v="Z1-C-MEP-9110"/>
        <s v="Z1-C-MEP-9120"/>
        <s v="Z1-C-MEP-9130"/>
        <s v="Z1-C-MEP-9140"/>
        <s v="Z1-C-MEP-9150"/>
        <s v="Z1-C-MEP-9160"/>
        <s v="Z1-C-MEP-9170"/>
        <s v="Z1-C-MEP-9180"/>
        <s v="Z1-C-MEP-9220"/>
        <s v="Z1-C-MEP-9230"/>
        <s v="Z1-C-MEP-9240"/>
        <s v="Z1-C-MEP-9250"/>
        <s v="Z1-C-MEP-9260"/>
        <s v="Z1-C-MEP-9270"/>
        <s v="Z1-C-MEP-9280"/>
        <s v="Z1-C-MEP-9290"/>
        <s v="Z1-C-MEP-9300"/>
        <s v="Z1-C-MEP-9310"/>
        <s v="Z1-C-MEP-9320"/>
        <s v="Z1-C-MEP-9330"/>
        <s v="Z1-C-MEP-9340"/>
        <s v="Z1-C-MEP-9350"/>
        <s v="Z1-C-MEP-9360"/>
        <s v="Z1-C-MEP-9370"/>
        <s v="Z1-C-MEP-9380"/>
        <s v="Z1-C-MEP-9390"/>
        <s v="Z1-C-MEP-9400"/>
        <s v="Z1-C-MEP-9410"/>
        <s v="Z1-C-MEP-9420"/>
        <s v="Z1-C-MEP-9430"/>
        <s v="Z1-C-MEP-9440"/>
        <s v="Z1-C-MEP-9450"/>
        <s v="Z1-C-MEP-9460"/>
        <s v="Z1-C-MEP-9470"/>
        <s v="Z1-C-MEP-9480"/>
        <s v="Z1-C-MEP-9490"/>
        <s v="Z1-C-MEP-9500"/>
        <s v="Z1-C-MEP-9540"/>
        <s v="Z1-C-MEP-9550"/>
        <s v="Z1-C-MEP-9560"/>
        <s v="Z1-C-MEP-9570"/>
        <s v="Z1-C-MEP-9580"/>
        <s v="Z1-C-RSRS-11020"/>
        <s v="Z1-C-RSRS-11030"/>
        <s v="Z1-C-RSRS-11050"/>
        <s v="Z1-C-RSRS-11070"/>
        <s v="Z1-C-RSRS-11110"/>
        <s v="Z2&amp;3-C-FIN-18740"/>
        <s v="Z2&amp;3-C-FIN-18760"/>
        <s v="Z2&amp;3-C-FIN-18800"/>
        <s v="Z2&amp;3-C-FIN-18810"/>
        <s v="Z2&amp;3-C-FIN-18870"/>
        <s v="Z2&amp;3-C-FIN-18880"/>
        <s v="Z2&amp;3-C-FIN-18890"/>
        <s v="Z2&amp;3-C-FIN-18900"/>
        <s v="Z2&amp;3-C-FIN-18910"/>
        <s v="Z2&amp;3-C-FIN-18920"/>
        <s v="Z2&amp;3-C-FIN-18930"/>
        <s v="Z2&amp;3-C-FIN-18940"/>
        <s v="Z2&amp;3-C-FIN-18950"/>
        <s v="Z2&amp;3-C-FIN-18960"/>
        <s v="Z2&amp;3-C-FIN-18970"/>
        <s v="Z2&amp;3-C-FIN-18980"/>
        <s v="Z2&amp;3-C-FIN-18990"/>
        <s v="Z2&amp;3-C-FIN-19050"/>
        <s v="Z2&amp;3-C-FIN-19060"/>
        <s v="Z2&amp;3-C-FIN-19070"/>
        <s v="Z2&amp;3-C-FIN-19080"/>
        <s v="Z2&amp;3-C-FIN-19090"/>
        <s v="Z2&amp;3-C-FIN-19100"/>
        <s v="Z2&amp;3-C-FIN-19160"/>
        <s v="Z2&amp;3-C-FIN-19170"/>
        <s v="Z2&amp;3-C-FIN-19180"/>
        <s v="Z2&amp;3-C-FIN-19190"/>
        <s v="Z2&amp;3-C-FIN-19200"/>
        <s v="Z2&amp;3-C-FIN-19230"/>
        <s v="Z2&amp;3-C-FIN-19250"/>
        <s v="Z2&amp;3-C-FIN-19270"/>
        <s v="Z2&amp;3-C-FIN-19280"/>
        <s v="Z2&amp;3-C-FIN-19290"/>
        <s v="Z2&amp;3-C-FIN-19300"/>
        <s v="Z2&amp;3-C-FIN-19310"/>
        <s v="Z2&amp;3-C-FIN-19320"/>
        <s v="Z2&amp;3-C-FIN-19330"/>
        <s v="Z2&amp;3-C-FIN-19340"/>
        <s v="Z2&amp;3-C-FIN-19350"/>
        <s v="Z2&amp;3-C-FIN-19360"/>
        <s v="Z2&amp;3-C-FIN-19370"/>
        <s v="Z2&amp;3-C-FIN-19380"/>
        <s v="Z2&amp;3-C-FIN-19390"/>
        <s v="Z2&amp;3-C-FIN-19400"/>
        <s v="Z2&amp;3-C-FIN-19410"/>
        <s v="Z2&amp;3-C-FIN-19420"/>
        <s v="Z2&amp;3-C-FIN-19430"/>
        <s v="Z2&amp;3-C-FIN-19440"/>
        <s v="Z2&amp;3-C-FIN-19450"/>
        <s v="Z2&amp;3-C-FIN-19460"/>
        <s v="Z2&amp;3-C-FIN-19470"/>
        <s v="Z2&amp;3-C-FIN-19480"/>
        <s v="Z2&amp;3-C-FIN-19490"/>
        <s v="Z2&amp;3-C-FIN-19500"/>
        <s v="Z2&amp;3-C-FIN-19510"/>
        <s v="Z2&amp;3-C-FIN-19520"/>
        <s v="Z2&amp;3-C-FIN-19540"/>
        <s v="Z2&amp;3-C-FIN-19550"/>
        <s v="Z2&amp;3-C-FIN-19560"/>
        <s v="Z2&amp;3-C-FIN-19570"/>
        <s v="Z2&amp;3-C-FIN-19580"/>
        <s v="Z2&amp;3-C-FIN-19590"/>
        <s v="Z2&amp;3-C-FIN-19600"/>
        <s v="Z2&amp;3-C-FIN-19760"/>
        <s v="Z2&amp;3-C-FIN-19770"/>
        <s v="Z2&amp;3-C-FIN-19780"/>
        <s v="Z2&amp;3-C-FIN-19790"/>
        <s v="Z2&amp;3-C-FIN-19800"/>
        <s v="Z2&amp;3-C-FIN-19810"/>
        <s v="Z2&amp;3-C-FIN-19820"/>
        <s v="Z2&amp;3-C-FIN-19830"/>
        <s v="Z2&amp;3-C-FIN-19840"/>
        <s v="Z2&amp;3-C-FIN-19940"/>
        <s v="Z2&amp;3-C-FIN-20010"/>
        <s v="Z2&amp;3-C-FIN-20020"/>
        <s v="Z2&amp;3-C-FIN-20030"/>
        <s v="Z2&amp;3-C-FIN-20040"/>
        <s v="Z2&amp;3-C-FIN-20050"/>
        <s v="Z2&amp;3-C-FIN-20060"/>
        <s v="Z2&amp;3-C-FIN-20070"/>
        <s v="Z2&amp;3-C-FIN-20080"/>
        <s v="Z2&amp;3-C-FIN-20090"/>
        <s v="Z2&amp;3-C-FIN-20100"/>
        <s v="Z2&amp;3-C-FIN-20110"/>
        <s v="Z2&amp;3-C-FIN-20120"/>
        <s v="Z2&amp;3-C-FIN-20130"/>
        <s v="Z2&amp;3-C-FIN-20140"/>
        <s v="Z2&amp;3-C-FIN-20150"/>
        <s v="Z2&amp;3-C-FIN-20160"/>
        <s v="Z2&amp;3-C-FIN-20170"/>
        <s v="Z2&amp;3-C-FIN-20180"/>
        <s v="Z2&amp;3-C-FIN-20190"/>
        <s v="Z2&amp;3-C-FIN-20200"/>
        <s v="Z2&amp;3-C-FIN-20210"/>
        <s v="Z2&amp;3-C-FIN-20220"/>
        <s v="Z2&amp;3-C-FIN-20230"/>
        <s v="Z2&amp;3-C-FIN-20240"/>
        <s v="Z2&amp;3-C-FIN-20250"/>
        <s v="Z2&amp;3-C-FIN-20260"/>
        <s v="Z2&amp;3-C-FIN-20270"/>
        <s v="Z2&amp;3-C-FIN-20280"/>
        <s v="Z2&amp;3-C-FIN-20290"/>
        <s v="Z2&amp;3-C-FIN-20300"/>
        <s v="Z2&amp;3-C-FIN-20310"/>
        <s v="Z2&amp;3-C-FIN-20320"/>
        <s v="Z2&amp;3-C-FIN-20330"/>
        <s v="Z2&amp;3-C-FIN-20340"/>
        <s v="Z2&amp;3-C-FIN-20350"/>
        <s v="Z2&amp;3-C-FIN-20360"/>
        <s v="Z2&amp;3-C-FIN-20400"/>
        <s v="Z2&amp;3-C-FIN-20410"/>
        <s v="Z2&amp;3-C-FIN-20420"/>
        <s v="Z2&amp;3-C-FIN-20440"/>
        <s v="Z2&amp;3-C-FIN-20450"/>
        <s v="Z2&amp;3-C-FIN-20460"/>
        <s v="Z2&amp;3-C-FIN-20470"/>
        <s v="Z2&amp;3-C-FIN-20480"/>
        <s v="Z2&amp;3-C-FIN-20490"/>
        <s v="Z2&amp;3-C-FIN-20500"/>
        <s v="Z2&amp;3-C-FIN-20510"/>
        <s v="Z2&amp;3-C-FIN-20520"/>
        <s v="Z2&amp;3-C-FIN-20530"/>
        <s v="Z2&amp;3-C-FIN-20540"/>
        <s v="Z2&amp;3-C-FIN-20550"/>
        <s v="Z2&amp;3-C-FIN-20560"/>
        <s v="Z2&amp;3-C-FIN-20570"/>
        <s v="Z2&amp;3-C-FIN-20580"/>
        <s v="Z2&amp;3-C-FIN-20590"/>
        <s v="Z2&amp;3-C-FIN-20600"/>
        <s v="Z2&amp;3-C-FIN-20610"/>
        <s v="Z2&amp;3-C-FIN-20620"/>
        <s v="Z2&amp;3-C-FIN-20630"/>
        <s v="Z2&amp;3-C-FIN-20640"/>
        <s v="Z2&amp;3-C-FIN-20650"/>
        <s v="Z2&amp;3-C-FIN-20660"/>
        <s v="Z2&amp;3-C-FIN-20670"/>
        <s v="Z2&amp;3-C-FIN-20680"/>
        <s v="Z2&amp;3-C-FIN-20690"/>
        <s v="Z2&amp;3-C-FIN-20700"/>
        <s v="Z2&amp;3-C-FIN-20710"/>
        <s v="Z2&amp;3-C-FIN-20750"/>
        <s v="Z2&amp;3-C-FIN-20760"/>
        <s v="Z2&amp;3-C-FIN-20770"/>
        <s v="Z2&amp;3-C-FIN-20780"/>
        <s v="Z2&amp;3-C-FIN-20790"/>
        <s v="Z2&amp;3-C-FIN-20800"/>
        <s v="Z2&amp;3-C-FIN-20810"/>
        <s v="Z2&amp;3-C-FIN-20820"/>
        <s v="Z2&amp;3-C-FIN-20830"/>
        <s v="Z2&amp;3-C-FIN-20840"/>
        <s v="Z2&amp;3-C-FIN-20850"/>
        <s v="Z2&amp;3-C-FIN-20860"/>
        <s v="Z2&amp;3-C-FIN-20870"/>
        <s v="Z2&amp;3-C-FIN-20880"/>
        <s v="Z2&amp;3-C-FIN-20890"/>
        <s v="Z2&amp;3-C-FIN-20990"/>
        <s v="Z2&amp;3-C-FIN-21000"/>
        <s v="Z2&amp;3-C-FIN-21010"/>
        <s v="Z2&amp;3-C-FIN-21020"/>
        <s v="Z2&amp;3-C-FIN-21040"/>
        <s v="Z2&amp;3-C-FIN-21060"/>
        <s v="Z2&amp;3-C-FIN-21070"/>
        <s v="Z2&amp;3-C-FIN-21080"/>
        <s v="Z2&amp;3-C-FIN-21090"/>
        <s v="Z2&amp;3-C-FIN-21100"/>
        <s v="Z2&amp;3-C-FIN-21110"/>
        <s v="Z2&amp;3-C-FIN-21120"/>
        <s v="Z2&amp;3-C-FIN-21140"/>
        <s v="Z2&amp;3-C-FIN-21150"/>
        <s v="Z2&amp;3-C-FIN-21200"/>
        <s v="Z2&amp;3-C-FIN-21220"/>
        <s v="Z2&amp;3-C-FIN-21230"/>
        <s v="Z2&amp;3-C-FIN-21250"/>
        <s v="Z2&amp;3-C-FIN-21260"/>
        <s v="Z2&amp;3-C-FIN-21290"/>
        <s v="Z2&amp;3-C-FIN-21300"/>
        <s v="Z2&amp;3-C-FIN-21310"/>
        <s v="Z2&amp;3-C-FIN-21320"/>
        <s v="Z2&amp;3-C-FIN-21340"/>
        <s v="Z2&amp;3-C-FIN-21350"/>
        <s v="Z2&amp;3-C-FIN-21360"/>
        <s v="Z2&amp;3-C-FIN-SCASE-100"/>
        <s v="Z2&amp;3-C-FIN-SCASE-101"/>
        <s v="Z2&amp;3-C-MEP-15160"/>
        <s v="Z2&amp;3-C-MEP-15170"/>
        <s v="Z2&amp;3-C-MEP-15180"/>
        <s v="Z2&amp;3-C-MEP-15190"/>
        <s v="Z2&amp;3-C-MEP-15200"/>
        <s v="Z2&amp;3-C-MEP-15210"/>
        <s v="Z2&amp;3-C-MEP-15220"/>
        <s v="Z2&amp;3-C-MEP-15230"/>
        <s v="Z2&amp;3-C-MEP-15240"/>
        <s v="Z2&amp;3-C-MEP-15250"/>
        <s v="Z2&amp;3-C-MEP-15260"/>
        <s v="Z2&amp;3-C-MEP-15270"/>
        <s v="Z2&amp;3-C-MEP-15280"/>
        <s v="Z2&amp;3-C-MEP-15290"/>
        <s v="Z2&amp;3-C-MEP-15300"/>
        <s v="Z2&amp;3-C-MEP-15310"/>
        <s v="Z2&amp;3-C-MEP-15320"/>
        <s v="Z2&amp;3-C-MEP-15330"/>
        <s v="Z2&amp;3-C-MEP-15340"/>
        <s v="Z2&amp;3-C-MEP-15350"/>
        <s v="Z2&amp;3-C-MEP-15360"/>
        <s v="Z2&amp;3-C-MEP-15370"/>
        <s v="Z2&amp;3-C-MEP-15380"/>
        <s v="Z2&amp;3-C-MEP-15390"/>
        <s v="Z2&amp;3-C-MEP-15430"/>
        <s v="Z2&amp;3-C-MEP-15440"/>
        <s v="Z2&amp;3-C-MEP-15450"/>
        <s v="Z2&amp;3-C-MEP-15460"/>
        <s v="Z2&amp;3-C-MEP-15470"/>
        <s v="Z2&amp;3-C-MEP-15480"/>
        <s v="Z2&amp;3-C-MEP-15490"/>
        <s v="Z2&amp;3-C-MEP-15500"/>
        <s v="Z2&amp;3-C-MEP-15510"/>
        <s v="Z2&amp;3-C-MEP-15520"/>
        <s v="Z2&amp;3-C-MEP-15530"/>
        <s v="Z2&amp;3-C-MEP-15540"/>
        <s v="Z2&amp;3-C-MEP-15550"/>
        <s v="Z2&amp;3-C-MEP-15560"/>
        <s v="Z2&amp;3-C-MEP-15570"/>
        <s v="Z2&amp;3-C-MEP-15580"/>
        <s v="Z2&amp;3-C-MEP-15590"/>
        <s v="Z2&amp;3-C-MEP-15600"/>
        <s v="Z2&amp;3-C-MEP-15610"/>
        <s v="Z2&amp;3-C-MEP-15620"/>
        <s v="Z2&amp;3-C-MEP-15630"/>
        <s v="Z2&amp;3-C-MEP-15640"/>
        <s v="Z2&amp;3-C-MEP-15650"/>
        <s v="Z2&amp;3-C-MEP-15660"/>
        <s v="Z2&amp;3-C-MEP-15700"/>
        <s v="Z2&amp;3-C-MEP-15710"/>
        <s v="Z2&amp;3-C-MEP-15720"/>
        <s v="Z2&amp;3-C-MEP-15730"/>
        <s v="Z2&amp;3-C-MEP-15740"/>
        <s v="Z2&amp;3-C-MEP-15750"/>
        <s v="Z2&amp;3-C-MEP-15760"/>
        <s v="Z2&amp;3-C-MEP-15770"/>
        <s v="Z2&amp;3-C-MEP-15780"/>
        <s v="Z2&amp;3-C-MEP-15790"/>
        <s v="Z2&amp;3-C-MEP-15800"/>
        <s v="Z2&amp;3-C-MEP-15810"/>
        <s v="Z2&amp;3-C-MEP-15820"/>
        <s v="Z2&amp;3-C-MEP-15830"/>
        <s v="Z2&amp;3-C-MEP-15840"/>
        <s v="Z2&amp;3-C-MEP-15850"/>
        <s v="Z2&amp;3-C-MEP-15860"/>
        <s v="Z2&amp;3-C-MEP-15870"/>
        <s v="Z2&amp;3-C-MEP-15880"/>
        <s v="Z2&amp;3-C-MEP-15890"/>
        <s v="Z2&amp;3-C-MEP-15900"/>
        <s v="Z2&amp;3-C-MEP-15910"/>
        <s v="Z2&amp;3-C-MEP-15920"/>
        <s v="Z2&amp;3-C-MEP-15930"/>
        <s v="Z2&amp;3-C-MEP-15940"/>
        <s v="Z2&amp;3-C-MEP-15950"/>
        <s v="Z2&amp;3-C-MEP-15960"/>
        <s v="Z2&amp;3-C-MEP-16000"/>
        <s v="Z2&amp;3-C-MEP-16010"/>
        <s v="Z2&amp;3-C-MEP-16020"/>
        <s v="Z2&amp;3-C-MEP-16030"/>
        <s v="Z2&amp;3-C-MEP-16040"/>
        <s v="Z2&amp;3-C-MEP-16050"/>
        <s v="Z2&amp;3-C-MEP-16060"/>
        <s v="Z2&amp;3-C-MEP-16070"/>
        <s v="Z2&amp;3-C-MEP-16080"/>
        <s v="Z2&amp;3-C-MEP-16090"/>
        <s v="Z2&amp;3-C-MEP-16100"/>
        <s v="Z2&amp;3-C-MEP-16110"/>
        <s v="Z2&amp;3-C-MEP-16120"/>
        <s v="Z2&amp;3-C-MEP-16130"/>
        <s v="Z2&amp;3-C-MEP-16140"/>
        <s v="Z2&amp;3-C-MEP-16150"/>
        <s v="Z2&amp;3-C-MEP-16160"/>
        <s v="Z2&amp;3-C-MEP-16170"/>
        <s v="Z2&amp;3-C-MEP-16180"/>
        <s v="Z2&amp;3-C-MEP-16190"/>
        <s v="Z2&amp;3-C-MEP-16200"/>
        <s v="Z2&amp;3-C-MEP-16210"/>
        <s v="Z2&amp;3-C-MEP-16220"/>
        <s v="Z2&amp;3-C-MEP-16230"/>
        <s v="Z2&amp;3-C-MEP-16240"/>
        <s v="Z2&amp;3-C-MEP-16250"/>
        <s v="Z2&amp;3-C-MEP-16260"/>
        <s v="Z2&amp;3-C-MEP-16300"/>
        <s v="Z2&amp;3-C-MEP-16310"/>
        <s v="Z2&amp;3-C-MEP-16320"/>
        <s v="Z2&amp;3-C-MEP-16330"/>
        <s v="Z2&amp;3-C-MEP-16340"/>
        <s v="Z2&amp;3-C-MEP-16350"/>
        <s v="Z2&amp;3-C-MEP-16360"/>
        <s v="Z2&amp;3-C-MEP-16370"/>
        <s v="Z2&amp;3-C-MEP-16380"/>
        <s v="Z2&amp;3-C-MEP-16390"/>
        <s v="Z2&amp;3-C-MEP-16400"/>
        <s v="Z2&amp;3-C-MEP-16410"/>
        <s v="Z2&amp;3-C-MEP-16420"/>
        <s v="Z2&amp;3-C-MEP-16430"/>
        <s v="Z2&amp;3-C-MEP-16440"/>
        <s v="Z2&amp;3-C-MEP-16450"/>
        <s v="Z2&amp;3-C-MEP-16460"/>
        <s v="Z2&amp;3-C-MEP-16470"/>
        <s v="Z2&amp;3-C-MEP-16480"/>
        <s v="Z2&amp;3-C-MEP-16490"/>
        <s v="Z2&amp;3-C-MEP-16500"/>
        <s v="Z2&amp;3-C-MEP-16510"/>
        <s v="Z2&amp;3-C-MEP-16520"/>
        <s v="Z2&amp;3-C-MEP-16530"/>
        <s v="Z2&amp;3-C-MEP-16540"/>
        <s v="Z2&amp;3-C-MEP-16550"/>
        <s v="Z2&amp;3-C-MEP-16560"/>
        <s v="Z2&amp;3-C-MEP-16570"/>
        <s v="Z2&amp;3-C-MEP-16580"/>
        <s v="Z2&amp;3-C-MEP-16620"/>
        <s v="Z2&amp;3-C-MEP-16630"/>
        <s v="Z2&amp;3-C-MEP-16640"/>
        <s v="Z2&amp;3-C-MEP-16650"/>
        <s v="Z2&amp;3-C-MEP-16660"/>
        <s v="Z2&amp;3-C-MEP-16670"/>
        <s v="Z2&amp;3-C-MEP-16680"/>
        <s v="Z2&amp;3-C-MEP-16690"/>
        <s v="Z2&amp;3-C-MEP-16700"/>
        <s v="Z2&amp;3-C-MEP-16710"/>
        <s v="Z2&amp;3-C-MEP-16720"/>
        <s v="Z2&amp;3-C-MEP-16730"/>
        <s v="Z2&amp;3-C-MEP-16740"/>
        <s v="Z2&amp;3-C-MEP-16750"/>
        <s v="Z2&amp;3-C-MEP-16760"/>
        <s v="Z2&amp;3-C-MEP-16770"/>
        <s v="Z2&amp;3-C-MEP-16780"/>
        <s v="Z2&amp;3-C-MEP-16790"/>
        <s v="Z2&amp;3-C-MEP-16800"/>
        <s v="Z2&amp;3-C-MEP-16810"/>
        <s v="Z2&amp;3-C-MEP-16820"/>
        <s v="Z2&amp;3-C-MEP-16830"/>
        <s v="Z2&amp;3-C-MEP-16840"/>
        <s v="Z2&amp;3-C-MEP-16850"/>
        <s v="Z2&amp;3-C-MEP-16860"/>
        <s v="Z2&amp;3-C-MEP-16870"/>
        <s v="Z2&amp;3-C-MEP-16880"/>
        <s v="Z2&amp;3-C-MEP-16890"/>
        <s v="Z2&amp;3-C-MEP-16900"/>
        <s v="Z2-11520"/>
        <s v="Z2-11530"/>
        <s v="Z2-11540"/>
        <s v="Z2-11550"/>
        <s v="Z2-C-CON-5840"/>
        <s v="Z2-C-CON-5850"/>
        <s v="Z2-C-CON-5860"/>
        <s v="Z2-C-CON-5870"/>
        <s v="Z2-C-CON-5890"/>
        <s v="Z2-C-CON-5900"/>
        <s v="Z2-C-CON-5910"/>
        <s v="Z2-C-CON-5920"/>
        <s v="Z2-C-CON-5930"/>
        <s v="Z2-C-CON-5940"/>
        <s v="Z2-C-CON-5950"/>
        <s v="Z2-C-CON-5960"/>
        <s v="Z2-C-CON-5970"/>
        <s v="Z2-C-CON-5980"/>
        <s v="Z2-C-CON-5990"/>
        <s v="Z2-C-CON-6000"/>
        <s v="Z2-C-CON-6010"/>
        <s v="Z2-C-CON-6020"/>
        <s v="Z2-C-CON-6030"/>
        <s v="Z2-C-CON-6040"/>
        <s v="Z2-C-CON-6050"/>
        <s v="Z2-C-CON-6060"/>
        <s v="Z2-C-CON-6070"/>
        <s v="Z2-C-CON-6080"/>
        <s v="Z2-C-CON-6090"/>
        <s v="Z2-C-CON-6100"/>
        <s v="Z2-C-CON-6110"/>
        <s v="Z2-C-CON-6120"/>
        <s v="Z2-C-CON-6130"/>
        <s v="Z2-C-CON-6140"/>
        <s v="Z2-C-CON-6150"/>
        <s v="Z2-C-CON-6160"/>
        <s v="Z2-C-CON-6170"/>
        <s v="Z2-C-CON-6180"/>
        <s v="Z2-C-CON-6190"/>
        <s v="Z2-C-CON-6200"/>
        <s v="Z2-C-CON-6210"/>
        <s v="Z2-C-CON-6220"/>
        <s v="Z2-C-CON-6230"/>
        <s v="Z2-C-CON-6240"/>
        <s v="Z2-C-CON-6250"/>
        <s v="Z2-C-CON-6260"/>
        <s v="Z2-C-CON-6270"/>
        <s v="Z2-C-CON-6280"/>
        <s v="Z2-C-CON-6290"/>
        <s v="Z2-C-CON-6300"/>
        <s v="Z2-C-CON-6310"/>
        <s v="Z2-C-CON-6320"/>
        <s v="Z2-C-CON-6330"/>
        <s v="Z2-C-CON-6340"/>
        <s v="Z2-C-CON-6350"/>
        <s v="Z2-C-CON-6360"/>
        <s v="Z2-C-CON-6370"/>
        <s v="Z2-C-CON-6380"/>
        <s v="Z2-C-CON-6390"/>
        <s v="Z2-C-CON-6400"/>
        <s v="Z2-C-CON-6410"/>
        <s v="Z2-C-CON-6420"/>
        <s v="Z2-C-CON-6430"/>
        <s v="Z2-C-CON-6440"/>
        <s v="Z2-C-CON-6450"/>
        <s v="Z2-C-CON-6460"/>
        <s v="Z2-C-CON-6470"/>
        <s v="Z2-C-CON-6480"/>
        <s v="Z2-C-CON-6490"/>
        <s v="Z2-C-CON-6500"/>
        <s v="Z2-C-CON-6510"/>
        <s v="Z2-C-CON-6520"/>
        <s v="Z2-C-CON-6530"/>
        <s v="Z2-C-CON-6540"/>
        <s v="Z2-C-CON-6550"/>
        <s v="Z2-C-CON-6560"/>
        <s v="Z2-C-CON-6570"/>
        <s v="Z2-C-CON-6580"/>
        <s v="Z2-C-CON-6590"/>
        <s v="Z2-C-CON-6600"/>
        <s v="Z2-C-CON-6610"/>
        <s v="Z2-C-CON-6620"/>
        <s v="Z2-C-CON-6630"/>
        <s v="Z2-C-CON-6640"/>
        <s v="Z2-C-CON-6650"/>
        <s v="Z2-C-CON-6660"/>
        <s v="Z2-C-CON-6670"/>
        <s v="Z2-C-CON-6680"/>
        <s v="Z2-C-CON-6690"/>
        <s v="Z2-C-CON-6700"/>
        <s v="Z2-C-CON-6710"/>
        <s v="Z2-C-CON-6720"/>
        <s v="Z2-C-CON-6730"/>
        <s v="Z2-C-CON-6740"/>
        <s v="Z2-C-CON-6750"/>
        <s v="Z2-C-CON-6760"/>
        <s v="Z2-C-CON-6770"/>
        <s v="Z2-C-CON-6780"/>
        <s v="Z2-C-CON-6790"/>
        <s v="Z2-C-CON-6800"/>
        <s v="Z2-C-CON-6810"/>
        <s v="Z2-C-CON-6820"/>
        <s v="Z2-C-CON-6830"/>
        <s v="Z2-C-CON-6840"/>
        <s v="Z2-C-CON-6850"/>
        <s v="Z2-C-CON-6860"/>
        <s v="Z2-C-CON-6870"/>
        <s v="Z2-C-CON-6880"/>
        <s v="Z2-C-CON-6890"/>
        <s v="Z2-C-CON-6900"/>
        <s v="Z2-C-CON-6910"/>
        <s v="Z2-C-CON-6920"/>
        <s v="Z2-C-CON-6930"/>
        <s v="Z2-C-CON-6940"/>
        <s v="Z2-C-CON-6950"/>
        <s v="Z2-C-CON-6960"/>
        <s v="Z2-C-CON-6970"/>
        <s v="Z2-C-EW-10420"/>
        <s v="Z2-C-GRBCH-11370"/>
        <s v="Z2-C-GRBCH-11380"/>
        <s v="Z2-C-GRBCH-11390"/>
        <s v="Z2-C-GRBCH-11400"/>
        <s v="Z2-C-GRBCH-11410"/>
        <s v="Z2-C-GRBCH-11420"/>
        <s v="Z2-C-LIFT-10520"/>
        <s v="Z2-C-LIFT-10530"/>
        <s v="Z2-C-LIFT-10540"/>
        <s v="Z2-C-LIFT-10550"/>
        <s v="Z2-C-LIFT-10560"/>
        <s v="Z2-C-LIFT-10580"/>
        <s v="Z2-C-LIFT-10610"/>
        <s v="Z2-C-LIFT-10620"/>
        <s v="Z2-C-LIFT-10630"/>
        <s v="Z2-C-LIFT-10640"/>
        <s v="Z2-C-LIFT-10650"/>
        <s v="Z2-C-LIFT-10660"/>
        <s v="Z2-C-LIFT-10670"/>
        <s v="Z2-C-LIFT-10680"/>
        <s v="Z2-C-LIFT-10690"/>
        <s v="Z2-C-LIFT-10700"/>
        <s v="Z2-C-LIFT-10710"/>
        <s v="Z2-C-LIFT-10720"/>
        <s v="Z2-C-LIFT-10730"/>
        <s v="Z2-C-LIFT-10740"/>
        <s v="Z2-C-LIFT-10750"/>
        <s v="Z2-C-LIFT-10760"/>
        <s v="Z2-C-LIFT-10770"/>
        <s v="Z2-C-LIFT-10780"/>
        <s v="Z2-C-LIFT-10790"/>
        <s v="Z2-C-LIFT-10800"/>
        <s v="Z2-C-LIFT-10820"/>
        <s v="Z2-C-LIFT-10850"/>
        <s v="Z2-C-LIFT-10860"/>
        <s v="Z2-C-LIFT-10870"/>
        <s v="Z2-C-RSRS-11120"/>
        <s v="Z2-C-RSRS-11130"/>
        <s v="Z2-C-RSRS-11140"/>
        <s v="Z2-C-RSRS-11150"/>
        <s v="Z2-C-RSRS-11160"/>
        <s v="Z2-C-RSRS-11170"/>
        <s v="Z2-C-RSRS-11180"/>
        <s v="Z2-C-RSRS-11190"/>
        <s v="Z3-11520"/>
        <s v="Z3-11530"/>
        <s v="Z3-11540"/>
        <s v="Z3-11550"/>
        <s v="Z3-C-CON-5840"/>
        <s v="Z3-C-CON-5850"/>
        <s v="Z3-C-CON-5860"/>
        <s v="Z3-C-CON-5870"/>
        <s v="Z3-C-CON-5890"/>
        <s v="Z3-C-CON-5900"/>
        <s v="Z3-C-CON-5910"/>
        <s v="Z3-C-CON-5920"/>
        <s v="Z3-C-CON-5930"/>
        <s v="Z3-C-CON-5940"/>
        <s v="Z3-C-CON-5950"/>
        <s v="Z3-C-CON-5960"/>
        <s v="Z3-C-CON-5970"/>
        <s v="Z3-C-CON-5980"/>
        <s v="Z3-C-CON-5990"/>
        <s v="Z3-C-CON-6000"/>
        <s v="Z3-C-CON-6010"/>
        <s v="Z3-C-CON-6020"/>
        <s v="Z3-C-CON-6030"/>
        <s v="Z3-C-CON-6040"/>
        <s v="Z3-C-CON-6050"/>
        <s v="Z3-C-CON-6060"/>
        <s v="Z3-C-CON-6070"/>
        <s v="Z3-C-CON-6080"/>
        <s v="Z3-C-CON-6090"/>
        <s v="Z3-C-CON-6100"/>
        <s v="Z3-C-CON-6110"/>
        <s v="Z3-C-CON-6120"/>
        <s v="Z3-C-CON-6130"/>
        <s v="Z3-C-CON-6140"/>
        <s v="Z3-C-CON-6150"/>
        <s v="Z3-C-CON-6160"/>
        <s v="Z3-C-CON-6170"/>
        <s v="Z3-C-CON-6180"/>
        <s v="Z3-C-CON-6190"/>
        <s v="Z3-C-CON-6200"/>
        <s v="Z3-C-CON-6210"/>
        <s v="Z3-C-CON-6220"/>
        <s v="Z3-C-CON-6230"/>
        <s v="Z3-C-CON-6240"/>
        <s v="Z3-C-CON-6250"/>
        <s v="Z3-C-CON-6260"/>
        <s v="Z3-C-CON-6270"/>
        <s v="Z3-C-CON-6280"/>
        <s v="Z3-C-CON-6290"/>
        <s v="Z3-C-CON-6300"/>
        <s v="Z3-C-CON-6310"/>
        <s v="Z3-C-CON-6320"/>
        <s v="Z3-C-CON-6330"/>
        <s v="Z3-C-CON-6340"/>
        <s v="Z3-C-CON-6350"/>
        <s v="Z3-C-CON-6360"/>
        <s v="Z3-C-CON-6370"/>
        <s v="Z3-C-CON-6380"/>
        <s v="Z3-C-CON-6390"/>
        <s v="Z3-C-CON-6400"/>
        <s v="Z3-C-CON-6410"/>
        <s v="Z3-C-CON-6420"/>
        <s v="Z3-C-CON-6430"/>
        <s v="Z3-C-CON-6440"/>
        <s v="Z3-C-CON-6450"/>
        <s v="Z3-C-CON-6460"/>
        <s v="Z3-C-CON-6470"/>
        <s v="Z3-C-CON-6480"/>
        <s v="Z3-C-CON-6490"/>
        <s v="Z3-C-CON-6500"/>
        <s v="Z3-C-CON-6510"/>
        <s v="Z3-C-CON-6520"/>
        <s v="Z3-C-CON-6530"/>
        <s v="Z3-C-CON-6540"/>
        <s v="Z3-C-CON-6550"/>
        <s v="Z3-C-CON-6560"/>
        <s v="Z3-C-CON-6570"/>
        <s v="Z3-C-CON-6580"/>
        <s v="Z3-C-CON-6590"/>
        <s v="Z3-C-CON-6600"/>
        <s v="Z3-C-CON-6610"/>
        <s v="Z3-C-CON-6620"/>
        <s v="Z3-C-CON-6630"/>
        <s v="Z3-C-CON-6640"/>
        <s v="Z3-C-CON-6650"/>
        <s v="Z3-C-CON-6660"/>
        <s v="Z3-C-CON-6670"/>
        <s v="Z3-C-CON-6680"/>
        <s v="Z3-C-CON-6690"/>
        <s v="Z3-C-CON-6700"/>
        <s v="Z3-C-CON-6710"/>
        <s v="Z3-C-CON-6720"/>
        <s v="Z3-C-CON-6730"/>
        <s v="Z3-C-CON-6740"/>
        <s v="Z3-C-CON-6750"/>
        <s v="Z3-C-CON-6760"/>
        <s v="Z3-C-CON-6770"/>
        <s v="Z3-C-CON-6780"/>
        <s v="Z3-C-CON-6790"/>
        <s v="Z3-C-CON-6800"/>
        <s v="Z3-C-CON-6810"/>
        <s v="Z3-C-CON-6820"/>
        <s v="Z3-C-CON-6830"/>
        <s v="Z3-C-CON-6840"/>
        <s v="Z3-C-CON-6850"/>
        <s v="Z3-C-CON-6860"/>
        <s v="Z3-C-CON-6870"/>
        <s v="Z3-C-CON-6880"/>
        <s v="Z3-C-CON-6890"/>
        <s v="Z3-C-CON-6900"/>
        <s v="Z3-C-CON-6910"/>
        <s v="Z3-C-CON-6920"/>
        <s v="Z3-C-CON-6930"/>
        <s v="Z3-C-CON-6940"/>
        <s v="Z3-C-CON-6950"/>
        <s v="Z3-C-CON-6960"/>
        <s v="Z3-C-CON-6970"/>
      </sharedItems>
    </cacheField>
    <cacheField name="[Measures].[Sum of ()Budgeted Total Cost(AED)]" caption="Sum of ()Budgeted Total Cost(AED)" numFmtId="0" hierarchy="100" level="32767"/>
    <cacheField name="[Measures].[Sum of ()Budgeted Labor Units(h)]" caption="Sum of ()Budgeted Labor Units(h)" numFmtId="0" hierarchy="101" level="32767"/>
    <cacheField name="[Activities].[1817-BOQ Summary].[1817-BOQ Summary]" caption="1817-BOQ Summary" numFmtId="0" hierarchy="10" level="1">
      <sharedItems containsSemiMixedTypes="0" containsNonDate="0" containsString="0"/>
    </cacheField>
    <cacheField name="[Activities].[Activity Name].[Activity Name]" caption="Activity Name" numFmtId="0" hierarchy="1" level="1">
      <sharedItems count="1263">
        <s v="Traffic Deck Coating Drive - Z2 - B1"/>
        <s v="Install Road Signages Drive - Z2 - B1"/>
        <s v="Traffic Deck Coating Drive - Z2 - B2"/>
        <s v="Install Road Signages Drive - Z2 - B2"/>
        <s v="Fix Windows &amp; Door Frame &amp; Leaf - F2"/>
        <s v="Fix Ironmongery - F2"/>
        <s v="Signages - F2"/>
        <s v="Fix Windows &amp; Door Frame &amp; Leaf - RF"/>
        <s v="Fix Ironmongery - RF"/>
        <s v="Signages - RF"/>
        <s v="Fix Flower Box"/>
        <s v="Fix Outdoor Green Area"/>
        <s v="Installation of BMU System"/>
        <s v="External Drainage Pipes &amp; Connections"/>
        <s v="Casting Service Manholes"/>
        <s v="Fix Pavement Tiles &amp; Granite Colored Land Scaping"/>
        <s v="Install Man Holes Covers"/>
        <s v="Install Precast Wheel Stoper"/>
        <s v="Trafic &amp; Road Marking"/>
        <s v="Traffic Deck Coating Drive Way - B2"/>
        <s v="Install Steel Grating Drive Way - B2"/>
        <s v="Install Road Signages Drive Way  - B2"/>
        <s v="Traffic Marking Drive Way - B2"/>
        <s v="Install Steel Grating Drive Way - B1"/>
        <s v="Traffic Deck Coating Drive Way - B1"/>
        <s v="Install Road Signages Drive Way - B1"/>
        <s v="Traffic Marking Drive Way - B1"/>
        <s v="Install Stamped Concrete"/>
        <s v="Installation of HV Panels, Transformers &amp; etc by AADC"/>
        <s v="Installation of Water Meter &amp; AADC Approval"/>
        <s v="Excavation Stage 1 - Z1"/>
        <s v="Strut Pipe Bracing - Z1"/>
        <s v="Excavation Stage 2 - Z1"/>
        <s v="Excavation Stage 2 - Z2&amp;3"/>
        <s v="Gunite Wall - Z2"/>
        <s v="Strut Pipe Bracing - Z2&amp;3"/>
        <s v="Excavation Stage 1 - Z2&amp;3"/>
        <s v="Waterproof Membrane on Gunite Wall - Z1-B1"/>
        <s v="Waterproof Membrane on Gunite Wall - Z2-B1"/>
        <s v="Gunite Wall - Z3"/>
        <s v="Waterproof Membrane on Gunite Wall - Z3-B2"/>
        <s v="Waterproof Membrane on Gunite Wall - Z3-B1"/>
        <s v="Gunite Wall - Z1"/>
        <s v="Waterproof Membrane on Gunite Wall - Z1-B2"/>
        <s v="Fix Brackets for Natural Stone - GF to SRVF (Elev. 1 &amp; 4)"/>
        <s v="Fix Natural Stone All types- GF to SRVF (Elev. 1 &amp; 4)"/>
        <s v="Fix Aluminum Glazing Pannels - GF to SRVF (Elev. 1 &amp; 4)"/>
        <s v="Osmotic Cement Waterproof - GF to SRVF (Elev. 1 &amp; 4)"/>
        <s v="Fix Steel Decore - GF to SRVF (Elev. 1 &amp; 4)"/>
        <s v="Fix Wooden Decorarive Features (Elev. 1 &amp; 4)"/>
        <s v="Install Aluminum &amp; Wood Roof Features"/>
        <s v="Install Aluminum Wood Ground Features"/>
        <s v="Osmotic Cement Waterproof - GF to SRVF (Elev. 2 &amp; 3)"/>
        <s v="Fix Aluminum Glazing Pannels - GF to SRVF (Elev. 2 &amp; 3)"/>
        <s v="Fix Brackets for Natural Stone - GF to SRVF (Elev. 2 &amp; 3)"/>
        <s v="Fix Natural Stone All types- GF to SRVF (Elev. 2 &amp; 3)"/>
        <s v="Fix Steel Decore - GF to SRVF (Elev. 2 &amp; 3)"/>
        <s v="Fix Wooden Decorarive Features (Elev. 2 &amp; 3)"/>
        <s v="External Plaster - GF to SRVF (Elev. 1 &amp; 4)"/>
        <s v="External Plaster - GF to SRVF (Elev. 2 &amp; 3)"/>
        <s v="Place Guide Wall - Z1"/>
        <s v="Install Shoring System - Z1"/>
        <s v="Install Capping Beam - Z1"/>
        <s v="Place Guide Wall - Z2&amp;3"/>
        <s v="Install Shoring System - Z2&amp;3"/>
        <s v="Install Capping Beam - Z2&amp;3"/>
        <s v="Site Office Establishment"/>
        <s v="Project Sign Boards and Hoarding"/>
        <s v="Yards &amp; Stores Establishment"/>
        <s v="Soil Investigation &amp; Report Submit"/>
        <s v="Dewatering System Installation"/>
        <s v="Demolition of Existing Structure"/>
        <s v="Clearing Existing Utilities"/>
        <s v="Recurring Preliminaries through out the project"/>
        <s v="Water Supply System Testing &amp; Commissioning"/>
        <s v="Water Drainage System Testing &amp; Commissioning"/>
        <s v="LV Pannels &amp; Live Accessories Testing &amp; Commissioning"/>
        <s v="Busbar Testing &amp; Commissioning"/>
        <s v="Telephone &amp; Voice Evac. System Testing &amp; Commissioning"/>
        <s v="Emergency Lighting System Testing &amp; Commissioning"/>
        <s v="Access Control System Testing &amp; Commissioning"/>
        <s v="Fire Alarm System Testing &amp; Commissioning"/>
        <s v="Passenger Lift Testing &amp; Commissioning"/>
        <s v="Travelators Testing &amp; Commissioning"/>
        <s v="Escalator Testing &amp; Commissioning"/>
        <s v="BMS Testing &amp; Commissioning"/>
        <s v="Security System Testing &amp; Commissioning"/>
        <s v="Chilled Water Pump Testing"/>
        <s v="Chilled Water System Flushing &amp; Cleaning"/>
        <s v="HVAC Equipment Testing &amp; Commissioning"/>
        <s v="Air Balancing FCU &amp; FAHU"/>
        <s v="Chilled Water Balancing"/>
        <s v="HVAC System Performance Test"/>
        <s v="Fire Fighting System Testing &amp; Commissioning"/>
        <s v="LPG System Testing &amp; Commissioning"/>
        <s v="Post Tensioning the Slab - Z1 - F1"/>
        <s v="Post Tensioning the Slab - Z1 - F2"/>
        <s v="Post Tensioning the Slab - Z1 - RF"/>
        <s v="Post Tensioning the Slab - Z1 - SRVF"/>
        <s v="Masonry Works Dry Area - Z123 - SRVF"/>
        <s v="Plaster Works Dry Area - Z123 - SRVF"/>
        <s v="Fix Door Subframes Dry Area - Z123 - SRVF"/>
        <s v="Roof Floor Terrazo Tiles Wet Area - Z123 - SRVF"/>
        <s v="4mm Waterproof Membrane Wet Area - Z123 - SRVF"/>
        <s v="Protection Screed Wet Area - Z123 - SRVF"/>
        <s v="Polystyrene Thermal Insulation - Z123 - SRVF"/>
        <s v="Foam Concrete - Z123 - SRVF"/>
        <s v="Fix Rain Water Outlets - Z123 - SRVF"/>
        <s v="Install Aluminum Shades over FAHU - Z123 - SRVF"/>
        <s v="Wall Paint (Acrylic) Filter &amp; Pump Room - Z123 - SRVF"/>
        <s v="Floor Epoxy Filter &amp; Pump Room  - Z123 - SRVF"/>
        <s v="Waterproof Filter &amp; Pump Room - Z123 - SRVF"/>
        <s v="Protection Screed Filter &amp; Pump Room - Z123 - SRVF"/>
        <s v="Ceiling Paint (Acrylic) Filter &amp; Pump Room - Z123 - SRVF"/>
        <s v="Install Aluminum Shades over Chillers - Z123 - SRVF"/>
        <s v="Install Aluminum Shades over GRP Water Tank - Z123 - SRVF"/>
        <s v="Fix False Ceiling Suspension Lift Lobby - Z123 - SRVF"/>
        <s v="Porcelain Floor Tiles Lift Lobby - Z123 - SRVF"/>
        <s v="Wall Paint (Emulsion) Lift Lobby - Z123 - SRVF"/>
        <s v="Fix False Ceiling Aluminum Tiles Lift Lobby - Z123 - SRVF"/>
        <s v="Fix False Ceiling Gypsum Board Lift Lobby - Z123 - SRVF"/>
        <s v="Fix MEP Droppers Lift Lobby - Z123 - SRVF"/>
        <s v="Ceiling Paint (Acrylic) GSM &amp; MCC Rooms - Z123 - SRVF"/>
        <s v="Floor Epoxy GSM &amp; MCC Rooms - Z123 - SRVF"/>
        <s v="Wall Paint (Acrylic) GSM &amp; MCC Rooms - Z123 - SRVF"/>
        <s v="Floor Paint (Antifungal) Lift Shaft - Z123 - SRVF"/>
        <s v="Wall Paint (Antifungal) Lift Shaft - Z123 - SRVF"/>
        <s v="Fix Rain Water Outlets - Z123 - TRF"/>
        <s v="Foam Concrete - Z123 - TRF"/>
        <s v="4mm Waterproof Membrane Wet Area - Z123 - TRF"/>
        <s v="Protection Screed Wet Area - Z123 - TRF"/>
        <s v="Polystyrene Thermal Insulation - Z123 - TRF"/>
        <s v="Roof Floor Terrazo Tiles Wet Area - Z123 - TRF"/>
        <s v="Fix Windows &amp; Door Frame &amp; Leaf - Z123 - SRVF"/>
        <s v="Fix Ironmongery - Z123 - SRVF"/>
        <s v="Fix Drainage &amp; Water Supply Pipes Block Wall - Z123 - SRVF"/>
        <s v="Fix G.I Box and conduits - Z123 - SRVF"/>
        <s v="Fix ELV Trunkings - Z123 - SRVF"/>
        <s v="Pull ELV Cables - Z123 - SRVF"/>
        <s v="Fix Power Cable Trays - Z123 - SRVF"/>
        <s v="Pull Electricl Wires (Ceiling &amp; Walls) - Z123 - SRVF"/>
        <s v="Pull Earthing &amp; Power Cables - Z123 - SRVF"/>
        <s v="Fix DBs - Z123 - SRVF"/>
        <s v="Cable Terminations - Z123 - SRVF"/>
        <s v="Fix Fire Fighting Pipes - Z123 - SRVF"/>
        <s v="Fix Chill Water Pipes - Z123 - SRVF"/>
        <s v="Fix HVAC Ducts &amp; Insulation - Z123 - SRVF"/>
        <s v="Fix Fire Fighting Dropers - Z123 - SRVF"/>
        <s v="Fix FCU - Z123 - SRVF"/>
        <s v="Fix Water Supply Pipes - Z123 - SRVF"/>
        <s v="Fix Drainage Pipes - Z123 - SRVF"/>
        <s v="Fix CCTV Devices - Z123 - SRVF"/>
        <s v="Fix Light Fixtures - Z123 - SRVF"/>
        <s v="Fix Switches, Sockets &amp; Isolators - Z123 - SRVF"/>
        <s v="Fix Fire Alarm Devices - Z123 - SRVF"/>
        <s v="Fix Telephone &amp; Voice Evac. Devices - Z123 - SRVF"/>
        <s v="Fix LCS &amp; ACS Devices - Z123 - SRVF"/>
        <s v="Fix Emergency &amp; Exit Lights - Z123 - SRVF"/>
        <s v="Fix Fire Hose Cabinets &amp; Hose Reels - Z123 - SRVF"/>
        <s v="Fix Sprinklers - Z123 - SRVF"/>
        <s v="Fix Grills &amp; Diffusers - Z123 - SRVF"/>
        <s v="Fix Water Heater &amp; Sanitary Accessories - Z123 - SRVF"/>
        <s v="Fix Gas Detectors - Z123 - SRVF"/>
        <s v="Fix FAHU - Z123 - SRVF"/>
        <s v="Fix Chillers - Z123 - SRVF"/>
        <s v="Fix Extract Fans - Z123 - SRVF"/>
        <s v="Install GRP Water Tank &amp; Accessories - Z123 - SRVF"/>
        <s v="Install Filteration Plant System - Z123 - SRVF"/>
        <s v="Install Chilled Water Pump - Z123 - SRVF"/>
        <s v="Install MCC Pannels - Z123 - SRVF"/>
        <s v="Install LPG Tank - Z123 - SRVF"/>
        <s v="Termination of MEP Equipment With Risers - Z123 - SRVF"/>
        <s v="Fix Pressurization Guages &amp; Units Lift &amp; Stair - Z123 - SRVF"/>
        <s v="Fix Chemical Dosing Pot - Z123 - SRVF"/>
        <s v="PCC Blind Concrete - Z1 - Lift Pit"/>
        <s v="Waterproof Membrane - Z1 - Lift Pit"/>
        <s v="Protection Screed - Z1 - Lift Pit"/>
        <s v="Fix Rebar - Z1 - Lift Pit"/>
        <s v="Pour Concrete - Z1 - Lift Pit"/>
        <s v="PCC Blind Concrete - Z1 - Raft"/>
        <s v="Waterproof Membrane - Z1 - Raft"/>
        <s v="Protection Screed - Z1 - Raft"/>
        <s v="Fix Rebar - Z1 - Raft"/>
        <s v="Fix MEP Provisions - Z1 - Raft"/>
        <s v="Fix Formwork - Z1 - Raft"/>
        <s v="Pour Concrete - Z1 - Raft"/>
        <s v="Fix Rebar Core Walls - Z1 - B2"/>
        <s v="Fix Formwork Core Walls - Z1 - B2"/>
        <s v="Fix Rebar Retaining Walls - Z1 - B2"/>
        <s v="Fix Formwork Retaining Walls - Z1 - B2"/>
        <s v="Pour Concrete Retaining Walls - Z1 - B2"/>
        <s v="Pour Concrete Core Walls - Z1 - B2"/>
        <s v="Fix Rebar Columns - Z1 - B2"/>
        <s v="Fix Formwork Columns - Z1 - B2"/>
        <s v="Pour Concrete Columns - Z1 - B2"/>
        <s v="Fix Formwork Stairs - Z1 - B2"/>
        <s v="Fix Rebar Stairs - Z1 - B2"/>
        <s v="Pour Concrete Stairs - Z1 - B2"/>
        <s v="Pour Concrete Slabs - Z1 - B1"/>
        <s v="Fix Formwork Slabs - Z1 - B1"/>
        <s v="Fix Rebar Slabs - Z1 - B1"/>
        <s v="Fix Rebar Retaining Walls - Z1 - B1"/>
        <s v="Fix Formwork Retaining Walls - Z1 - B1"/>
        <s v="Pour Concrete Retaining Walls - Z1 - B1"/>
        <s v="Fix Rebar Core Walls - Z1 - B1"/>
        <s v="Fix Formwork Core Walls - Z1 - B1"/>
        <s v="Pour Concrete Core Walls - Z1 - B1"/>
        <s v="Fix Rebar Columns - Z1 - B1"/>
        <s v="Fix Formwork Columns - Z1 - B1"/>
        <s v="Pour Concrete Columns - Z1 - B1"/>
        <s v="Fix Formwork Stairs - Z1 - B1"/>
        <s v="Fix Rebar Stairs - Z1 - B1"/>
        <s v="Pour Concrete Stairs - Z1 - B1"/>
        <s v="Fix Formwork Slabs - Z1 - GF"/>
        <s v="Fix Rebar Slabs - Z1 - GF"/>
        <s v="Pour Concrete Slabs - Z1 - GF"/>
        <s v="Fix Rebar Core Walls - Z1 - GF"/>
        <s v="Fix Formwork Core Walls - Z1 - GF"/>
        <s v="Pour Concrete Core Walls - Z1 - GF"/>
        <s v="Fix Rebar Columns - Z1 - GF"/>
        <s v="Fix Formwork Columns - Z1 - GF"/>
        <s v="Pour Concrete Columns - Z1 - GF"/>
        <s v="Fix Formwork Stairs - Z1 - GF"/>
        <s v="Fix Rebar Stairs - Z1 - GF"/>
        <s v="Pour Concrete Stairs - Z1 - GF"/>
        <s v="Fix MEP Containment &amp; Provisions - Z1 - B1"/>
        <s v="Fix MEP Containment &amp; Provisions - Z1 - GF"/>
        <s v="Fix MEP Containment &amp; Provisions - Z1 - F1"/>
        <s v="Fix Formwork Slabs - Z1 - F1"/>
        <s v="Pour Concrete Slabs - Z1 - F1"/>
        <s v="Fix Rebar Slabs - Z1 - F1"/>
        <s v="Fix Rebar Core Walls - Z1 - F1"/>
        <s v="Fix Formwork Core Walls - Z1 - F1"/>
        <s v="Pour Concrete Core Walls - Z1 - F1"/>
        <s v="Fix Rebar Columns - Z1 - F1"/>
        <s v="Fix Formwork Columns - Z1 - F1"/>
        <s v="Pour Concrete Columns - Z1 - F1"/>
        <s v="Fix Formwork Stairs - Z1 - F1"/>
        <s v="Fix Rebar Stairs - Z1 - F1"/>
        <s v="Pour Concrete Stairs - Z1 - F1"/>
        <s v="Fix Formwork Slabs - Z1 - F2"/>
        <s v="Fix Rebar Slabs - Z1 - F2"/>
        <s v="Pour Concrete Slabs - Z1 - F2"/>
        <s v="Fix MEP Containment &amp; Provisions - Z1 - F2"/>
        <s v="Fix Rebar Core Walls - Z1 - F2"/>
        <s v="Fix Formwork Core Walls - Z1 - F2"/>
        <s v="Pour Concrete Core Walls - Z1 - F2"/>
        <s v="Fix Rebar Columns - Z1 - F2"/>
        <s v="Fix Formwork Columns - Z1 - F2"/>
        <s v="Pour Concrete Columns - Z1 - F2"/>
        <s v="Fix Formwork Stairs - Z1 - F2"/>
        <s v="Fix Rebar Stairs - Z1 - F2"/>
        <s v="Pour Concrete Stairs - Z1 - F2"/>
        <s v="Fix Formwork Slabs - Z1 - RF"/>
        <s v="Fix Rebar Slabs - Z1 - RF"/>
        <s v="Pour Concrete Slabs - Z1 - RF"/>
        <s v="Fix MEP Containment &amp; Provisions - Z1 - RF"/>
        <s v="Fix Rebar Core Walls - Z1 - RF"/>
        <s v="Fix Formwork Core Walls - Z1 - RF"/>
        <s v="Pour Concrete Core Walls - Z1 - RF"/>
        <s v="Fix Rebar Columns - Z1 - RF"/>
        <s v="Fix Formwork Columns - Z1 - RF"/>
        <s v="Pour Concrete Columns - Z1 - RF"/>
        <s v="Fix Formwork Stairs - Z1 - RF"/>
        <s v="Fix Rebar Stairs - Z1 - RF"/>
        <s v="Pour Concrete Stairs - Z1 - RF"/>
        <s v="Fix Formwork Slabs - Z1 - SRVF"/>
        <s v="Fix Rebar Slabs - Z1 - SRVF"/>
        <s v="Pour Concrete Slabs - Z1 - SRVF"/>
        <s v="Fix MEP Containment &amp; Provisions - Z1 - SRVF"/>
        <s v="Fix Rebar Core Walls - Z1 - SRVF"/>
        <s v="Fix Formwork Core Walls - Z1 - SRVF"/>
        <s v="Pour Concrete Core Walls - Z1 - SRVF"/>
        <s v="Fix Rebar Columns - Z1 - SRVF"/>
        <s v="Fix Formwork Columns - Z1 - SRVF"/>
        <s v="Pour Concrete Columns - Z1 - SRVF"/>
        <s v="Fix Formwork Parapet - Z1 - SRVF"/>
        <s v="Fix Rebar Parapet - Z1 - SRVF"/>
        <s v="Pour Concrete Parapet - Z1 - SRVF"/>
        <s v="Fix Formwork Slabs - Z1 - TRF"/>
        <s v="Fix Rebar Slabs - Z1 - TRF"/>
        <s v="Pour Concrete Slabs - Z1 - TRF"/>
        <s v="Fix MEP Containment &amp; Provisions - Z1 - TRF"/>
        <s v="Pour MEP RCC Pedastals - Z1 - SRVF"/>
        <s v="Fix Rebar Parapet - Z1 - TRF"/>
        <s v="Fix Formwork Parapet - Z1 - TRF"/>
        <s v="Pour Concrete Parapet - Z1 - TRF"/>
        <s v="Fix Formwork Ramp - Z1 - B2"/>
        <s v="Fix Rebar Ramp - Z1 - B2"/>
        <s v="Pour Concrete Ramp - Z1 - B2"/>
        <s v="Fix Formwork Ramp - Z1 - B1"/>
        <s v="Fix Rebar Ramp - Z1 - B1"/>
        <s v="Pour Concrete Ramp - Z1 - B1"/>
        <s v="Fix Rebar Core Walls Ramp - Z1 - B2"/>
        <s v="Fix Formwork Walls Ramp - Z1 - B2"/>
        <s v="Pour Concrete Core Walls Ramp - Z1 - B2"/>
        <s v="Fix Rebar Core Walls Ramp - Z1 - B1"/>
        <s v="Fix Formwork Walls Ramp - Z1 - B1"/>
        <s v="Pour Concrete Core Walls Ramp - Z1 - B1"/>
        <s v="Fix MEP Droppers Lift Lobby &amp; Passage - Z1 - F1"/>
        <s v="Anti Fungal Paint - Z1 - F1"/>
        <s v="Masonry Works Wet Area - Z1 - F2"/>
        <s v="Plaster Works Wet Area - Z1 - F2"/>
        <s v="Fix False Ceiling Suspension Lift Lobby - Z1 - F2"/>
        <s v="Wall Paint (Emulsion) Lobby Passage &amp; Offices - Z1 - F2"/>
        <s v="Porcelain Floor Tiles Passage &amp; Offices - Z1 - F2"/>
        <s v="Floor Paint (Antifungal) Lift Shaft - Z1 - F2"/>
        <s v="Wall Paint (Antifungal) Lift Shaft - Z1 - F2"/>
        <s v="Ceiling Paint (Acrylic) Serv. Rooms - Z1 - F2"/>
        <s v="Floor Epoxy Paint Serv. Rooms - Z1 - F2"/>
        <s v="Fix False Ceiling Aluminum Tiles Lift Lobby - Z1 - F2"/>
        <s v="Fix False Ceiling Gypsum Board Lift Lobby - Z1 - F2"/>
        <s v="Wall Paint (Acrylic) Serv. Rooms - Z1 - F2"/>
        <s v="Fix MEP Droppers Lift Lobby - Z1 - F2"/>
        <s v="Fix Door Subframes Wet Area - Z1 - F2"/>
        <s v="Masonry Works Dry Area - Z1 - F2"/>
        <s v="Fix Door Subframes Dry Area - Z1 - F2"/>
        <s v="Plaster Works Dry Area - Z1 - F2"/>
        <s v="Waterproof Bath - Z1 - F2"/>
        <s v="Protection Screed Bath - Z1 - F2"/>
        <s v="Wall Ceramic Tiles Bath - Z1 - F2"/>
        <s v="Floor Ceramic Tiles Bath - Z1 - F2"/>
        <s v="Fix False Ceiling Suspension Bath - Z1 - F2"/>
        <s v="Fix MEP Droppers Bath - Z1 - F2"/>
        <s v="Fix False Ceiling Gypsum Board Bath - Z1 - F2"/>
        <s v="Fix False Ceiling Aluminum Tiles Bath - Z1 - F2"/>
        <s v="Waterproof kitchen/Pantry - Z1 - F2"/>
        <s v="Protection Screed kitchen/Pantry - Z1 - F2"/>
        <s v="Wall Ceramic Tiles kitchen/Pantry - Z1 - F2"/>
        <s v="Fix False Ceiling Suspension kitchen/Pantry - Z1 - F2"/>
        <s v="Fix MEP Droppers kitchen/Pantry - Z1 - F2"/>
        <s v="Fix False Ceiling Gypsum Board kitchen/Pantry - Z1 - F2"/>
        <s v="Fix False Ceiling Aluminum Tiles kitchen/Pantry - Z1 - F2"/>
        <s v="Floor Ceramic Tiles kitchen/Pantry - Z1 - F2"/>
        <s v="Waterproof Garbage Room - Z1 - F2"/>
        <s v="Protection Screed Garbage Room - Z1 - F2"/>
        <s v="Ceiling Paint (Emulsion) Garbage Room - Z1 - F2"/>
        <s v="Wall Paint (Emulsion) Garbage Room - Z1 - F2"/>
        <s v="Fix Furniture &amp; Counter Works kitchen/Pantry - Z1 - F2"/>
        <s v="Floor Epoxy Paint Garbage Room - Z1 - F2"/>
        <s v="Masonry Works Wet Area - Z1 - RF"/>
        <s v="Plaster Works Wet Area - Z1 - RF"/>
        <s v="Fix False Ceiling Suspension Lift Lobby - Z1 - RF"/>
        <s v="Wall Paint (Emulsion) Lobby Passage &amp; Offices - Z1 - RF"/>
        <s v="Porcelain Floor Tiles Passage &amp; Offices - Z1 - RF"/>
        <s v="Floor Paint (Antifungal) Lift Shaft - Z1 - RF"/>
        <s v="Wall Paint (Antifungal) Lift Shaft - Z1 - RF"/>
        <s v="Ceiling Paint (Acrylic) Serv. Rooms - Z1 - RF"/>
        <s v="Wall Paint (Acrylic) Serv. Rooms - Z1 - RF"/>
        <s v="Fix False Ceiling Aluminum Tiles Lift Lobby - Z1 - RF"/>
        <s v="Fix False Ceiling Gypsum Board Lift Lobby - Z1 - RF"/>
        <s v="Fix MEP Droppers Lift Lobby - Z1 - RF"/>
        <s v="Fix Door Subframes Wet Area - Z1 - RF"/>
        <s v="Masonry Works Dry Area - Z1 - RF"/>
        <s v="Plaster Works Dry Area - Z1 - RF"/>
        <s v="Fix Door Subframes Dry Area - Z1 - RF"/>
        <s v="Fix False Ceiling Suspension Bath - Z1 - RF"/>
        <s v="Wall Ceramic Tiles Bath - Z1 - RF"/>
        <s v="Floor Ceramic Tiles Bath - Z1 - RF"/>
        <s v="Waterproof Bath - Z1 - RF"/>
        <s v="Protection Screed Bath - Z1 - RF"/>
        <s v="Fix False Ceiling Gypsum Board Bath - Z1 - RF"/>
        <s v="Fix False Ceiling Aluminum Tiles Bath - Z1 - RF"/>
        <s v="Fix MEP Droppers Bath - Z1 - RF"/>
        <s v="Fix False Ceiling Suspension kitchen/Pantry - Z1 - RF"/>
        <s v="Wall Ceramic Tiles kitchen/Pantry - Z1 - RF"/>
        <s v="Floor Ceramic Tiles kitchen/Pantry - Z1 - RF"/>
        <s v="Waterproof kitchen/Pantry - Z1 - RF"/>
        <s v="Protection Screed kitchen/Pantry - Z1 - RF"/>
        <s v="Fix False Ceiling Gypsum Board kitchen/Pantry - Z1 - RF"/>
        <s v="Fix False Ceiling Aluminum Tiles kitchen/Pantry - Z1 - RF"/>
        <s v="Fix MEP Droppers kitchen/Pantry - Z1 - RF"/>
        <s v="Wall Paint (Emulsion) Garbage Room - Z1 - RF"/>
        <s v="Floor Epoxy Paint Garbage Room - Z1 - RF"/>
        <s v="Waterproof Garbage Room - Z1 - RF"/>
        <s v="Protection Screed Garbage Room - Z1 - RF"/>
        <s v="Ceiling Paint (Emulsion) Garbage Room - Z1 - RF"/>
        <s v="Fix Furniture &amp; Counter Works kitchen/Pantry - Z1 - RF"/>
        <s v="Ceiling Paint (Emulsion/Acrylic) Secur. Ctrl &amp; Eqpmt Room - Z1 - B1"/>
        <s v="Wall Paint (Emulsion/Acrylic) Secur. Ctrl &amp; Eqpmt Room - Z1 - B1"/>
        <s v="Floor Epoxy Paint (Secur. Ctrl &amp; Eqpmt Room)  - Z1 - B1"/>
        <s v="Fix Doors - Z1 - B1"/>
        <s v="Ceiling Paint (Acrylic) Maint. &amp; Serv. Provider Room) - Z1 - B1"/>
        <s v="Wall Paint (Acrylic) Maint. &amp; Serv. Provider Room) - Z1 - B1"/>
        <s v="Floor Epoxy Paint (Maint. &amp; Serv. Provider Room) - Z1 - B1"/>
        <s v="Ceiling Paint (Acrylic) Loading Room - Z1 - GF"/>
        <s v="Wall Paint (Acrylic) Loading Room - Z1 - GF"/>
        <s v="Floor Stamp Concrete Loading Room - Z1 - GF"/>
        <s v="Fix Doors Loading Room - Z1 - GF"/>
        <s v="Ceiling Paint (Acrylic) Serv. Rooms - Z1 - F1"/>
        <s v="Floor Epoxy Paint Serv. Rooms - Z1 - F1"/>
        <s v="Fix Doors Serv. Rooms - Z1 - F1"/>
        <s v="Wall Paint Outside Area (Acrylic) - Z1 - RF"/>
        <s v="Roof Floor Terrazo Tiles Outside Area - Z1 - RF"/>
        <s v="Masonry Works - Z1 - B2"/>
        <s v="Plaster Works - Z1 - B2"/>
        <s v="Ceiling Paint (Acrylic) - Z1 - B2"/>
        <s v="Wall Paint (Acrylic) - Z1 - B2"/>
        <s v="Floor Epoxy Paint Serv. Rooms - Z1 - B2"/>
        <s v="Floor Epoxy Paint - Z1 - B2"/>
        <s v="GRP Linning - Z1 - B2"/>
        <s v="Fix Galvonized Iron Cat Ladder - Z1 - B2"/>
        <s v="Fix False Ceiling Suspension - Z1 - B2"/>
        <s v="Wall Paint (Emulsion) - Z1 - B2"/>
        <s v="Porcelain Floor Tiles - Z1 - B2"/>
        <s v="Fix Doors - Z1 - B2"/>
        <s v="Fix Pump - Z1 - B2"/>
        <s v="Fix Final Connections of Pumps with Risers - Z1 - B2"/>
        <s v="Wall Paint (Antifungal) Lift Shaft - Z1 - B2"/>
        <s v="Floor Paint (Antifungal) Lift Shaft - Z1 - B2"/>
        <s v="Ceiling Paint (Anti-Carbonation) - Z1 - B2"/>
        <s v="Wall Paint (Anti-Carbonation) - Z1 - B2"/>
        <s v="Fix False Ceiling Gypsum Board &amp; Tiles - Z1 - B2"/>
        <s v="Masonry Works - Z1 - B1"/>
        <s v="Plaster Works - Z1 - B1"/>
        <s v="Ceiling Paint (Emulsion/Acrylic) Store &amp; Serv. Rooms - Z1 - B1"/>
        <s v="Wall Paint (Emulsion/Acrylic) Store &amp; Serv. Rooms - Z1 - B1"/>
        <s v="Raise Floor &amp; Epoxy Paint Store &amp; Serv. Rooms - Z1 - B1"/>
        <s v="GRP Linning - Z1 - B1"/>
        <s v="Fix Galvonized Iron Cat Ladder - Z1 - B1"/>
        <s v="Fix False Ceiling Gypsum Board &amp; Tiles Lift Lobby - Z1 - B1"/>
        <s v="Wall Paint (Emulsion) Lift Lobby - Z1 - B1"/>
        <s v="Porcelain Floor Tiles Lift Lobby - Z1 - B1"/>
        <s v="Fix False Ceiling Suspension Lift Lobby - Z1 - B1"/>
        <s v="Ceiling Paint (Anti-Carbonation) - Z1 - B1"/>
        <s v="Wall Paint (Anti-Carbonation) - Z1 - B1"/>
        <s v="Masonry Works - Z1 - GF"/>
        <s v="Plaster Works - Z1 - GF"/>
        <s v="Ceiling Paint Garbage &amp; Service Room (Acrylic/Emulsion) - Z1 - GF"/>
        <s v="Wall Paint Garbage &amp; Service Room (Acrylic/Emulsion) - Z1 - GF"/>
        <s v="Floor Epoxy Paint Garbage &amp; Service Room - Z1 - GF"/>
        <s v="Ceiling Paint (Acrylic/Emulsion) Fire Pump &amp; Cmd Room - Z1 - GF"/>
        <s v="Wall Paint (Acrylic/Emulsion) Fire Pump &amp; Cmd Room - Z1 - GF"/>
        <s v="Floor Epoxy Paint Fire Pump &amp; Cmd Room - Z1 - GF"/>
        <s v="Fix False Ceiling Suspension Lift Lobby - Z1 - GF"/>
        <s v="Wall Paint (Emulsion) Lift Lobby - Z1 - GF"/>
        <s v="Porcelain Floor Tiles Lift Lobby - Z1 - GF"/>
        <s v="Fix Doors Garbage &amp; Service Room - Z1 - GF"/>
        <s v="Fix Doors Fire Pump &amp; Cmd Room - Z1 - GF"/>
        <s v="Fix Doors Lift Lobby - Z1 - GF"/>
        <s v="Fix Electric Pump Fire Pump Room - Z1 - GF"/>
        <s v="Fix Final Connections with Risers Fire Pump Room - Z1 - GF"/>
        <s v="Floor Paint (Antifungal) Lift Shaft - Z1 - GF"/>
        <s v="Wall Paint (Antifungal) Lift Shaft - Z1 - GF"/>
        <s v="Ceiling Paint Generator Room (Acrylic) - Z1 - GF"/>
        <s v="Wall Paint Generator Room (Acrylic) - Z1 - GF"/>
        <s v="Floor Epoxy Paint Generator Room - Z1 - GF"/>
        <s v="Fix Steel Louver Frames &amp; Doors Generator Room - Z1 - GF"/>
        <s v="Ceiling Paint LV &amp; Trnsf. Room (Acrylic) - Z1 - B1"/>
        <s v="Wall Paint LV &amp; Trnsf. Room (Acrylic) - Z1 - B1"/>
        <s v="Floor Epoxy Paint LV &amp; Trnsf. Room- Z1 - B1"/>
        <s v="Fix Doors LV &amp; Trnsf. Room - Z1 - B1"/>
        <s v="Waterproof &amp; Screed Garbage Room - Z1 - GF"/>
        <s v="Final Connections &amp; Termination Generator Room - Z1 - GF"/>
        <s v="Fix False Ceiling Gypsum Board Lift Lobby - Z1 - GF"/>
        <s v="Fix MEP Droppers Lift Lobby - Z1 - GF"/>
        <s v="Anti Fungal Paint all Shops - Z1 - GF"/>
        <s v="Fix Generator Generator Room - Z1 - GF"/>
        <s v="Fix Diesel Pump Fire Pump Room- Z1 - GF"/>
        <s v="Fix Jockey Pump Fire Pump Room- Z1 - GF"/>
        <s v="Fix MCC Pannels LV &amp; Trnsf. Room- Z1 - B1"/>
        <s v="Final Connections &amp; Termination Fire Pump Room - Z1 - GF"/>
        <s v="Connections &amp; Termonation LV &amp; Trnsf. Room - Z1 - B1"/>
        <s v="Fix False Ceiling Aluminum Tiles Lift Lobby - Z1 - GF"/>
        <s v="Masonry Works Wet + Dry Area - Z1 - F1"/>
        <s v="Plaster Works Wet + Dry Area - Z1 - F1"/>
        <s v="Fix Door Subframes Wet + Dry Area - Z1 - F1"/>
        <s v="Fix False Ceiling Suspension Lift Lobby &amp; Passage - Z1 - F1"/>
        <s v="Wall Paint (Emulsion) Lift Lobby &amp; Passage - Z1 - F1"/>
        <s v="Porcelain Floor Tiles Lift Lobby &amp; Passage- Z1 - F1"/>
        <s v="Fix Doors Lift Lobby &amp; Passage - Z1 - F1"/>
        <s v="Floor Paint (Antifungal) Lift Shaft - Z1 - F1"/>
        <s v="Wall Paint (Antifungal) Lift Shaft - Z1 - F1"/>
        <s v="Ceiling Paint (Acrylic) Serv. Area - Z1 - F1"/>
        <s v="Epoxy Paint Serv. Area - Z1 - F1"/>
        <s v="Fix Doors Serv. Area - Z1 - F1"/>
        <s v="Fix False Ceiling Aluminum Tiles Lift Lobby &amp; Passage - Z1 - F1"/>
        <s v="Fix False Ceiling Gypsum Board Lift Lobby &amp; Passage - Z1 - F1"/>
        <s v="Staircase Acrylic Paint - Z1 - B2 - SRVF"/>
        <s v="Staircase Floor Epoxy Paint - Z1 - B2 - SRVF"/>
        <s v="Install Haindrails Staircase - Z1 - B2 - SRVF"/>
        <s v="Install MEP Final Fixes Staircase - Z1 - B2 - SRVF"/>
        <s v="Install Garbage Chute Cylinder - Z1 - GF to SRVF"/>
        <s v="Install Garbage Chute Supporting Frame - Z1 - GF to SRVF"/>
        <s v="Block &amp; Plaster Garbage Room - Z1 - GF to SRVF"/>
        <s v="Install Garbage Chute Openings &amp; Doors - Z1 - GF to SRVF"/>
        <s v="Install Garbage Chute Roof Top Unit with All Provisions"/>
        <s v="Install Garbage Chute Bottom Unit with All Provisions"/>
        <s v="Install Working Platm for PL-1 &amp; 2 (B2 to SRVF)"/>
        <s v="Install Steel Support Beams &amp; Tracks PL-1 &amp; 2 (B2 to SRVF)"/>
        <s v="Repair Lift Shaft PL-1 &amp; 2 (B2 to SRVF)"/>
        <s v="Terminate Tracks &amp; Cross Beams (B2 to GF)"/>
        <s v="Install Lift Access Doors (B2 to GF)"/>
        <s v="Install Lift Cabin (B2 to GF)"/>
        <s v="Install Lift Motors Cables, Counter Weight &amp; Brakes (B2 to GF)"/>
        <s v="Install Lift Control Unit (B2 to GF)"/>
        <s v="Power Connection &amp; Test Runs (B2 to GF)"/>
        <s v="Fix G.I Box and conduits - Z1 - B2"/>
        <s v="Fix Drainage Pipes - Z1 - B2"/>
        <s v="Fix Fire Fighting Pipes - Z1 - B2"/>
        <s v="Fix Chill Water Pipes - Z1 - B2"/>
        <s v="Fix HVAC Ducts &amp; Insulation - Z1 - B2"/>
        <s v="Fix Fire Fighting Dropers - Z1 - B2"/>
        <s v="Fix FCU - Z1 - B2"/>
        <s v="Fix ELV Trunkings - Z1 - B2"/>
        <s v="Pull ELV Cables - Z1 - B2"/>
        <s v="Fix Power Cable Trays - Z1 - B2"/>
        <s v="Pull Electricl Wires (Ceiling &amp; Walls) - Z1 - B2"/>
        <s v="Pull Earthing &amp; Power Cables - Z1 - B2"/>
        <s v="Fix DBs - Z1 - B2"/>
        <s v="Cable Terminations - Z1 - B2"/>
        <s v="Fix CCTV Devices - Z1 - B2"/>
        <s v="Fix Light Fixtures - Z1 - B2"/>
        <s v="Fix Switches, Sockets &amp; Isolators - Z1 - B2"/>
        <s v="Fix Fire Alarm Devices - Z1 - B2"/>
        <s v="Fix Telephone &amp; Voice Evac. Devices - Z1 - B2"/>
        <s v="Fix LCS &amp; ACS Devices - Z1 - B2"/>
        <s v="Fix Emergency &amp; Exit Lights - Z1 - B2"/>
        <s v="Fix Fire Hose Cabinets &amp; Hose Reels - Z1 - B2"/>
        <s v="Fix Sprinklers - Z1 - B2"/>
        <s v="Fix Grills &amp; Diffusers - Z1 - B2"/>
        <s v="Fix G.I Box and conduits - Z1 - B1"/>
        <s v="Fix Drainage Pipes - Z1 - B1"/>
        <s v="Fix Fire Fighting Pipes - Z1 - B1"/>
        <s v="Fix Chill Water Pipes - Z1 - B1"/>
        <s v="Fix HVAC Ducts &amp; Insulation - Z1 - B1"/>
        <s v="Fix Fire Fighting Dropers - Z1 - B1"/>
        <s v="Fix FCU - Z1 - B1"/>
        <s v="Fix ELV Trunkings - Z1 - B1"/>
        <s v="Pull ELV Cables - Z1 - B1"/>
        <s v="Fix Power Cable Trays - Z1 - B1"/>
        <s v="Pull Electricl Wires (Ceiling &amp; Walls) - Z1 - B1"/>
        <s v="Pull Earthing &amp; Power Cables - Z1 - B1"/>
        <s v="Fix DBs - Z1 - B1"/>
        <s v="Cable Terminations - Z1 - B1"/>
        <s v="Fix CCTV Devices - Z1 - B1"/>
        <s v="Fix Light Fixtures - Z1 - B1"/>
        <s v="Fix Switches, Sockets &amp; Isolators - Z1 - B1"/>
        <s v="Fix Fire Alarm Devices - Z1 - B1"/>
        <s v="Fix Telephone &amp; Voice Evac. Devices - Z1 - B1"/>
        <s v="Fix LCS &amp; ACS Devices - Z1 - B1"/>
        <s v="Fix Emergency &amp; Exit Lights - Z1 - B1"/>
        <s v="Fix Fire Hose Cabinets &amp; Hose Reels - Z1 - B1"/>
        <s v="Fix Sprinklers - Z1 - B1"/>
        <s v="Fix Grills &amp; Diffusers - Z1 - B1"/>
        <s v="Fix G.I Box and conduits - Z1 - GF"/>
        <s v="Fix Drainage Pipes - Z1 - GF"/>
        <s v="Fix Fire Fighting Pipes - Z1 - GF"/>
        <s v="Fix Chill Water Pipes - Z1 - GF"/>
        <s v="Fix HVAC Ducts &amp; Insulation - Z1 - GF"/>
        <s v="Fix Fire Fighting Dropers - Z1 - GF"/>
        <s v="Fix FCU - Z1 - GF"/>
        <s v="Fix ELV Trunkings - Z1 - GF"/>
        <s v="Pull ELV Cables - Z1 - GF"/>
        <s v="Fix Power Cable Trays - Z1 - GF"/>
        <s v="Pull Electricl Wires (Ceiling &amp; Walls) - Z1 - GF"/>
        <s v="Pull Earthing &amp; Power Cables - Z1 - GF"/>
        <s v="Fix DBs - Z1 - GF"/>
        <s v="Cable Terminations - Z1 - GF"/>
        <s v="Fix CCTV Devices - Z1 - GF"/>
        <s v="Fix Light Fixtures - Z1 - GF"/>
        <s v="Fix Switches, Sockets &amp; Isolators - Z1 - GF"/>
        <s v="Fix Fire Alarm Devices - Z1 - GF"/>
        <s v="Fix Telephone &amp; Voice Evac. Devices - Z1 - GF"/>
        <s v="Fix LCS &amp; ACS Devices - Z1 - GF"/>
        <s v="Fix Emergency &amp; Exit Lights - Z1 - GF"/>
        <s v="Fix Fire Hose Cabinets &amp; Hose Reels - Z1 - GF"/>
        <s v="Fix Sprinklers - Z1 - GF"/>
        <s v="Fix Grills &amp; Diffusers - Z1 - GF"/>
        <s v="Fix Water Supply Pipes - Z1 - GF"/>
        <s v="Fix Water Heater &amp; Sanitary Accessories - Z1 - GF"/>
        <s v="Fix Drainage &amp; Water Supply Pipes Block Wall - Z1 - GF"/>
        <s v="Fix G.I Box and conduits - Z1 - F1"/>
        <s v="Fix Drainage Pipes - Z1 - F1"/>
        <s v="Fix Fire Fighting Pipes - Z1 - F1"/>
        <s v="Fix Chill Water Pipes - Z1 - F1"/>
        <s v="Fix HVAC Ducts &amp; Insulation - Z1 - F1"/>
        <s v="Fix Fire Fighting Dropers - Z1 - F1"/>
        <s v="Fix FCU - Z1 - F1"/>
        <s v="Fix ELV Trunkings - Z1 - F1"/>
        <s v="Pull ELV Cables - Z1 - F1"/>
        <s v="Fix Power Cable Trays - Z1 - F1"/>
        <s v="Pull Electricl Wires (Ceiling &amp; Walls) - Z1 - F1"/>
        <s v="Pull Earthing &amp; Power Cables - Z1 - F1"/>
        <s v="Fix DBs - Z1 - F1"/>
        <s v="Cable Terminations - Z1 - F1"/>
        <s v="Fix CCTV Devices - Z1 - F1"/>
        <s v="Fix Light Fixtures - Z1 - F1"/>
        <s v="Fix Switches, Sockets &amp; Isolators - Z1 - F1"/>
        <s v="Fix Fire Alarm Devices - Z1 - F1"/>
        <s v="Fix Telephone &amp; Voice Evac. Devices - Z1 - F1"/>
        <s v="Fix LCS &amp; ACS Devices - Z1 - F1"/>
        <s v="Fix Emergency &amp; Exit Lights - Z1 - F1"/>
        <s v="Fix Fire Hose Cabinets &amp; Hose Reels - Z1 - F1"/>
        <s v="Fix Sprinklers - Z1 - F1"/>
        <s v="Fix Grills &amp; Diffusers - Z1 - F1"/>
        <s v="Fix Water Supply Pipes - Z1 - F1"/>
        <s v="Fix Water Heater &amp; Sanitary Accessories - Z1 - F1"/>
        <s v="Fix Drainage &amp; Water Supply Pipes Block Wall - Z1 - F1"/>
        <s v="Fix G.I Box and conduits - Z1 - F2"/>
        <s v="Fix Drainage Pipes - Z1 - F2"/>
        <s v="Fix Fire Fighting Pipes - Z1 - F2"/>
        <s v="Fix Chill Water Pipes - Z1 - F2"/>
        <s v="Fix HVAC Ducts &amp; Insulation - Z1 - F2"/>
        <s v="Fix Fire Fighting Dropers - Z1 - F2"/>
        <s v="Fix FCU - Z1 - F2"/>
        <s v="Fix ELV Trunkings - Z1 - F2"/>
        <s v="Pull ELV Cables - Z1 - F2"/>
        <s v="Fix Power Cable Trays - Z1 - F2"/>
        <s v="Pull Electricl Wires (Ceiling &amp; Walls) - Z1 - F2"/>
        <s v="Pull Earthing &amp; Power Cables - Z1 - F2"/>
        <s v="Fix DBs - Z1 - F2"/>
        <s v="Cable Terminations - Z1 - F2"/>
        <s v="Fix CCTV Devices - Z1 - F2"/>
        <s v="Fix Light Fixtures - Z1 - F2"/>
        <s v="Fix Switches, Sockets &amp; Isolators - Z1 - F2"/>
        <s v="Fix Fire Alarm Devices - Z1 - F2"/>
        <s v="Fix Telephone &amp; Voice Evac. Devices - Z1 - F2"/>
        <s v="Fix LCS &amp; ACS Devices - Z1 - F2"/>
        <s v="Fix Emergency &amp; Exit Lights - Z1 - F2"/>
        <s v="Fix Fire Hose Cabinets &amp; Hose Reels - Z1 - F2"/>
        <s v="Fix Sprinklers - Z1 - F2"/>
        <s v="Fix Grills &amp; Diffusers - Z1 - F2"/>
        <s v="Fix Water Supply Pipes - Z1 - F2"/>
        <s v="Fix Water Heater &amp; Sanitary Accessories - Z1 - F2"/>
        <s v="Fix Drainage &amp; Water Supply Pipes Block Wall - Z1 - F2"/>
        <s v="Fix LPG Pipes - Z1 - F2"/>
        <s v="Fix Gas Detectors - Z1 - F2"/>
        <s v="Fix G.I Box and conduits - Z1 - RF"/>
        <s v="Fix Drainage Pipes - Z1 - RF"/>
        <s v="Fix Fire Fighting Pipes - Z1 - RF"/>
        <s v="Fix Chill Water Pipes - Z1 - RF"/>
        <s v="Fix HVAC Ducts &amp; Insulation - Z1 - RF"/>
        <s v="Fix Fire Fighting Dropers - Z1 - RF"/>
        <s v="Fix FCU - Z1 - RF"/>
        <s v="Fix ELV Trunkings - Z1 - RF"/>
        <s v="Pull ELV Cables - Z1 - RF"/>
        <s v="Fix Power Cable Trays - Z1 - RF"/>
        <s v="Pull Electricl Wires (Ceiling &amp; Walls) - Z1 - RF"/>
        <s v="Pull Earthing &amp; Power Cables - Z1 - RF"/>
        <s v="Fix DBs - Z1 - RF"/>
        <s v="Cable Terminations - Z1 - RF"/>
        <s v="Fix CCTV Devices - Z1 - RF"/>
        <s v="Fix Light Fixtures - Z1 - RF"/>
        <s v="Fix Switches, Sockets &amp; Isolators - Z1 - RF"/>
        <s v="Fix Fire Alarm Devices - Z1 - RF"/>
        <s v="Fix Telephone &amp; Voice Evac. Devices - Z1 - RF"/>
        <s v="Fix LCS &amp; ACS Devices - Z1 - RF"/>
        <s v="Fix Emergency &amp; Exit Lights - Z1 - RF"/>
        <s v="Fix Fire Hose Cabinets &amp; Hose Reels - Z1 - RF"/>
        <s v="Fix Sprinklers - Z1 - RF"/>
        <s v="Fix Grills &amp; Diffusers - Z1 - RF"/>
        <s v="Fix Water Supply Pipes - Z1 - RF"/>
        <s v="Fix Water Heater &amp; Sanitary Accessories - Z1 - RF"/>
        <s v="Fix Drainage &amp; Water Supply Pipes Block Wall - Z1 - RF"/>
        <s v="Fix LPG Pipes - Z1 - RF"/>
        <s v="Fix Gas Detectors - Z1 - RF"/>
        <s v="Install Drainage Pipe Risers"/>
        <s v="Install Water Supply Pipe Risers"/>
        <s v="Install Fire Fighting Pipe Risers"/>
        <s v="Install LPG Pipe Risers"/>
        <s v="Power Cable Pulling &amp; Termination Risers"/>
        <s v="Ceiling Paint (Anti-Carbonation) - Z2&amp;3 - B2"/>
        <s v="Wall Paint (Anti-Carbonation) - Z2&amp;3 - B2"/>
        <s v="Masonry Works - Z2&amp;3 - B2"/>
        <s v="Plaster Works - Z2&amp;3 - B2"/>
        <s v="Fix False Ceiling Suspension - Z2&amp;3 - B2"/>
        <s v="Wall Paint (Emulsion) - Z2&amp;3 - B2"/>
        <s v="Porcelain Floor Tiles - Z2&amp;3 - B2"/>
        <s v="Fix False Ceiling Gypsum Board &amp; Tiles - Z2&amp;3 - B2"/>
        <s v="Fix Doors - Z2&amp;3 - B2"/>
        <s v="Ceiling Paint (Acrylic) Serv. Rooms - Z2&amp;3 - B2"/>
        <s v="Wall Paint (Acrylic) Serv. Rooms - Z2&amp;3 - B2"/>
        <s v="Floor Epoxy Paint Serv. Rooms - Z2&amp;3 - B2"/>
        <s v="Ceiling Paint (Emulsion) Travelator - Z2&amp;3 - B2"/>
        <s v="Wall Paint (Emulsion) Travelator - Z2&amp;3 - B2"/>
        <s v="Porcelain Floor Tiles Travelator - Z2&amp;3 - B2"/>
        <s v="Masonry Works - Z2&amp;3 - B1"/>
        <s v="Plaster Works - Z2&amp;3 - B1"/>
        <s v="Ceiling Paint (Acrylic) Serv. Rooms - Z2&amp;3 - B1"/>
        <s v="Wall Paint (Acrylic) Serv. Rooms - Z2&amp;3 - B1"/>
        <s v="Floor Epoxy Paint Serv. Rooms - Z2&amp;3 - B1"/>
        <s v="Fix Doors - Z2&amp;3 - B1"/>
        <s v="Fix False Ceiling Gypsum Board &amp; Tiles - Z2&amp;3 - B1"/>
        <s v="Wall Paint (Emulsion) - Z2&amp;3 - B1"/>
        <s v="Porcelain Floor Tiles - Z2&amp;3 - B1"/>
        <s v="Fix False Ceiling Suspension - Z2&amp;3 - B1"/>
        <s v="Ceiling Paint (Anti-Carbonation) - Z2&amp;3 - B1"/>
        <s v="Wall Paint (Anti-Carbonation) - Z2&amp;3 - B1"/>
        <s v="Masonry Works Wet + Dry Area - Z2&amp;3 - F1"/>
        <s v="Plaster Works Wet + Dry Area - Z2&amp;3 - F1"/>
        <s v="Fix Door Subframes Wet + Dry Area - Z2&amp;3 - F1"/>
        <s v="Fix False Ceiling Suspension - Z2&amp;3 - F1"/>
        <s v="Wall Ceramic Tiles Wet Area - Z2&amp;3 - F1"/>
        <s v="Floor Ceramic Tiles Wet Area - Z2&amp;3 - F1"/>
        <s v="Protection Screed Wet Area - Z2&amp;3 - F1"/>
        <s v="Fix False Ceiling Gypsum Board - Z2&amp;3 - F1"/>
        <s v="Fix False Ceiling Aluminum Tiles - Z2&amp;3 - F1"/>
        <s v="Fix Doors Wet Area - Z2&amp;3 - F1"/>
        <s v="Fix MEP Droppers - Z2&amp;3 - F1"/>
        <s v="Waterproof Wet Area - Z2&amp;3 - F1"/>
        <s v="Fix False Ceiling Suspension Lift Lobby - Z2&amp;3 - F1"/>
        <s v="Wall Paint (Emulsion) Lift Lobby - Z2&amp;3 - F1"/>
        <s v="Porcelain Floor Tiles Lift Lobby - Z2&amp;3 - F1"/>
        <s v="Fix Doors Lift Lobby - Z2&amp;3 - F1"/>
        <s v="Fix False Ceiling Aluminum Tiles Lift Lobby - Z2&amp;3 - F1"/>
        <s v="Fix False Ceiling Gypsum Board Lift Lobby - Z2&amp;3 - F1"/>
        <s v="Fix MEP Droppers Lift Lobby - Z2&amp;3 - F1"/>
        <s v="Floor Paint (Antifungal) Lift Shaft - Z2&amp;3 - F1"/>
        <s v="Wall Paint (Antifungal) Lift Shaft - Z2&amp;3 - F1"/>
        <s v="Wall Paint (Acrylic) IT Room - Z2&amp;3 - F1"/>
        <s v="Anti Static Raised Floor IT Room - Z2&amp;3 - F1"/>
        <s v="Fix Doors IT Room - Z2&amp;3 - F1"/>
        <s v="Ceiling Paint (Acrylic) IT Room - Z2&amp;3 - F1"/>
        <s v="Anti Fungal Paint - Z2&amp;3 - F1"/>
        <s v="Masonry Works - Z2&amp;3 - GF"/>
        <s v="Plaster Works - Z2&amp;3 - GF"/>
        <s v="Floor Epoxy Paint Garbage &amp; Service Room - Z2&amp;3 - GF"/>
        <s v="Fix Doors Garbage &amp; Service Room - Z2&amp;3 - GF"/>
        <s v="Waterproof &amp; Screed Garbage Room - Z2&amp;3 - GF"/>
        <s v="Ceiling Paint Garbage &amp; Service Room (Acrylic/Emulsion)- Z2&amp;3 - GF"/>
        <s v="Wall Paint Garbage &amp; Service Room (Acrylic/Emulsion) - Z2&amp;3 - GF"/>
        <s v="Fix Doors Lift Lobby - Z2&amp;3 - GF"/>
        <s v="Fix False Ceiling Gypsum Board Lift Lobby - Z2&amp;3 - GF"/>
        <s v="Fix MEP Droppers Lift Lobby - Z2&amp;3 - GF"/>
        <s v="Fix False Ceiling Aluminum Tiles Lift Lobby - Z2&amp;3 - GF"/>
        <s v="Fix False Ceiling Suspension Lift Lobby - Z2&amp;3 - GF"/>
        <s v="Wall Paint (Emulsion) Lift Lobby - Z2&amp;3 - GF"/>
        <s v="Porcelain Floor Tiles Lift Lobby - Z2&amp;3 - GF"/>
        <s v="Floor Paint (Antifungal) Lift Shaft - Z2&amp;3 - GF"/>
        <s v="Wall Paint (Antifungal) Lift Shaft - Z2&amp;3 - GF"/>
        <s v="Anti Fungal Paint all Shops - Z2&amp;3 - GF"/>
        <s v="Masonry Works Wet Area - Z2&amp;3 - F2"/>
        <s v="Plaster Works Wet Area - Z2&amp;3 - F2"/>
        <s v="Fix Door Subframes Wet Area - Z2&amp;3 - F2"/>
        <s v="Masonry Works Dry Area - Z2&amp;3 - F2"/>
        <s v="Plaster Works Dry Area - Z2&amp;3 - F2"/>
        <s v="Fix Door Subframes Dry Area - Z2&amp;3 - F2"/>
        <s v="Fix False Ceiling Suspension kitchen/Pantry - Z2&amp;3 - F2"/>
        <s v="Wall Ceramic Tiles kitchen/Pantry - Z2&amp;3 - F2"/>
        <s v="Floor Ceramic Tiles kitchen/Pantry - Z2&amp;3 - F2"/>
        <s v="Waterproof kitchen/Pantry - Z2&amp;3 - F2"/>
        <s v="Protection Screed kitchen/Pantry - Z2&amp;3 - F2"/>
        <s v="Fix False Ceiling Gypsum Board kitchen/Pantry - Z2&amp;3 - F2"/>
        <s v="Fix False Ceiling Aluminum Tiles kitchen/Pantry - Z2&amp;3 - F2"/>
        <s v="Fix MEP Droppers kitchen/Pantry - Z2&amp;3 - F2"/>
        <s v="Fix Furniture &amp; Counter Works kitchen/Pantry - Z2&amp;3 - F2"/>
        <s v="Fix False Ceiling Suspension Bath - Z2&amp;3 - F2"/>
        <s v="Wall Ceramic Tiles Bath - Z2&amp;3 - F2"/>
        <s v="Floor Ceramic Tiles Bath - Z2&amp;3 - F2"/>
        <s v="Waterproof Bath - Z2&amp;3 - F2"/>
        <s v="Protection Screed Bath - Z2&amp;3 - F2"/>
        <s v="Fix False Ceiling Gypsum Board Bath - Z2&amp;3 - F2"/>
        <s v="Fix False Ceiling Aluminum Tiles Bath - Z2&amp;3 - F2"/>
        <s v="Fix MEP Droppers Bath - Z2&amp;3 - F2"/>
        <s v="Wall Paint (Emulsion) Garbage Room - Z2&amp;3 - F2"/>
        <s v="Floor Epoxy Paint Garbage Room - Z2&amp;3 - F2"/>
        <s v="Waterproof Garbage Room - Z2&amp;3 - F2"/>
        <s v="Protection Screed Garbage Room - Z2&amp;3 - F2"/>
        <s v="Ceiling Paint (Emulsion) Garbage Room - Z2&amp;3 - F2"/>
        <s v="Fix False Ceiling Suspension Lobby Passage &amp; Offices- Z2&amp;3 - F2"/>
        <s v="Wall Paint (Emulsion) Lobby Passage &amp; Offices - Z2&amp;3 - F2"/>
        <s v="Porcelain Floor Tiles Passage &amp; Offices - Z2&amp;3 - F2"/>
        <s v="Fix False Ceiling Aluminum Tiles Lobby Passage &amp; Offices - Z2&amp;3 - F2"/>
        <s v="Fix False Ceiling Gypsum Board Lobby Passage &amp; Offices - Z2&amp;3 - F2"/>
        <s v="Fix MEP Droppers Lobby Passage &amp; Offices- Z2&amp;3 - F2"/>
        <s v="Floor Paint (Antifungal) Lift Shaft - Z2&amp;3 - F2"/>
        <s v="Wall Paint (Antifungal) Lift Shaft - Z2&amp;3 - F2"/>
        <s v="Ceiling Paint (Acrylic) Serv. Rooms - Z2&amp;3 - F2"/>
        <s v="Wall Paint (Acrylic) Serv. Rooms - Z2&amp;3 - F2"/>
        <s v="Floor Epoxy Paint Serv. Rooms - Z2&amp;3 - F2"/>
        <s v="Masonry Works Wet Area - Z2&amp;3 - RF"/>
        <s v="Plaster Works Wet Area - Z2&amp;3 - RF"/>
        <s v="Fix Door Subframes Wet Area - Z2&amp;3 - RF"/>
        <s v="Masonry Works Dry Area - Z2&amp;3 - RF"/>
        <s v="Plaster Works Dry Area - Z2&amp;3 - RF"/>
        <s v="Fix Door Subframes Dry Area - Z2&amp;3 - RF"/>
        <s v="Fix False Ceiling Suspension kitchen/Pantry - Z2&amp;3 - RF"/>
        <s v="Wall Ceramic Tiles kitchen/Pantry - Z2&amp;3 - RF"/>
        <s v="Floor Ceramic Tiles kitchen/Pantry - Z2&amp;3 - RF"/>
        <s v="Waterproof kitchen/Pantry - Z2&amp;3 - RF"/>
        <s v="Protection Screed kitchen/Pantry - Z2&amp;3 - RF"/>
        <s v="Fix False Ceiling Gypsum Board kitchen/Pantry - Z2&amp;3 - RF"/>
        <s v="Fix False Ceiling Aluminum Tiles kitchen/Pantry - Z2&amp;3 - RF"/>
        <s v="Fix MEP Droppers kitchen/Pantry - Z2&amp;3 - RF"/>
        <s v="Fix Furniture &amp; Counter Works kitchen/Pantry - Z2&amp;3 - RF"/>
        <s v="Fix False Ceiling Suspension Bath - Z2&amp;3 - RF"/>
        <s v="Wall Ceramic Tiles Bath - Z2&amp;3 - RF"/>
        <s v="Floor Ceramic Tiles Bath - Z2&amp;3 - RF"/>
        <s v="Waterproof Bath - Z2&amp;3 - RF"/>
        <s v="Protection Screed Bath - Z2&amp;3 - RF"/>
        <s v="Fix False Ceiling Gypsum Board Bath - Z2&amp;3 - RF"/>
        <s v="Fix False Ceiling Aluminum Tiles Bath - Z2&amp;3 - RF"/>
        <s v="Fix MEP Droppers Bath - Z2&amp;3 - RF"/>
        <s v="Wall Paint (Emulsion) Garbage Room - Z2&amp;3 - RF"/>
        <s v="Floor Epoxy Paint Garbage Room - Z2&amp;3 - RF"/>
        <s v="Waterproof Garbage Room - Z2&amp;3 - RF"/>
        <s v="Protection Screed Garbage Room - Z2&amp;3 - RF"/>
        <s v="Ceiling Paint (Emulsion) Garbage Room - Z2&amp;3 - RF"/>
        <s v="Fix False Ceiling Suspension Lobby Passage &amp; Offices  - Z2&amp;3 - RF"/>
        <s v="Wall Paint (Emulsion) Lobby Passage &amp; Offices - Z2&amp;3 - RF"/>
        <s v="Porcelain Floor Tiles Passage &amp; Offices - Z2&amp;3 - RF"/>
        <s v="Fix False Ceiling Aluminum Tiles Lobby Passage &amp; Offices  - Z2&amp;3 - RF"/>
        <s v="Fix False Ceiling Gypsum Board Lobby Passage &amp; Offices - Z2&amp;3 - RF"/>
        <s v="Fix MEP Droppers Lobby Passage &amp; Offices  - Z2&amp;3 - RF"/>
        <s v="Ceiling Paint (Acrylic) Serv. Rooms - Z2&amp;3 - RF"/>
        <s v="Wall Paint (Acrylic) Serv. Rooms - Z2&amp;3 - RF"/>
        <s v="Floor Epoxy Paint Serv. Rooms - Z2&amp;3 - RF"/>
        <s v="Floor Paint (Antifungal) Lift Shaft - Z2&amp;3 - RF"/>
        <s v="Wall Paint (Antifungal) Lift Shaft - Z2&amp;3 - RF"/>
        <s v="Ceiling Paint (Emulsion) Travelator - Z2&amp;3 - B1"/>
        <s v="Wall Paint (Emulsion) Travelator - Z2&amp;3 - B1"/>
        <s v="Porcelain Floor Tiles Travelator - Z2&amp;3 - B1"/>
        <s v="Ceiling Paint (Acrylic) Serv. Rooms - Z2&amp;3 - F1"/>
        <s v="Floor Epoxy Paint Serv. Rooms - Z2&amp;3 - F1"/>
        <s v="Fix Doors Serv. Rooms - Z2&amp;3 - F1"/>
        <s v="Wall Paint (Acrylic) Serv. Rooms - Z2&amp;3 - F1"/>
        <s v="Fix False Ceiling Gypsum Board Passage &amp; Entrance - Z2&amp;3 - GF"/>
        <s v="Fix False Ceiling Aluminum Tiles Passage &amp; Entrance - Z2&amp;3 - GF"/>
        <s v="Fix False Ceiling Suspension Passage &amp; Entrance - Z2&amp;3 - GF"/>
        <s v="Wall Paint (Emulsion) Passage &amp; Entrance - Z2&amp;3 - GF"/>
        <s v="Porcelain Floor Tiles Passage &amp; Entrance - Z2&amp;3 - GF"/>
        <s v="Fix False Ceiling Suspension Wet + Nursing Area - Z2&amp;3 - GF"/>
        <s v="Wall Ceramic Tiles Wet + Nursing Area - Z2&amp;3 - GF"/>
        <s v="Floor Ceramic Tiles Wet + Nursing Area - Z2&amp;3 - GF"/>
        <s v="Fix False Ceiling Gypsum Board Wet + Nursing Area - Z2&amp;3 - GF"/>
        <s v="Fix False Ceiling Aluminum Tiles Wet + Nursing Area - Z2&amp;3 - GF"/>
        <s v="Fix False Ceiling Gypsum Board Passage H.Market - Z2&amp;3 - GF"/>
        <s v="Fix False Ceiling Aluminum Tiles Passage H.Market - Z2&amp;3 - GF"/>
        <s v="Fix False Ceiling Suspension Passage H.Market - Z2&amp;3 - GF"/>
        <s v="Floor Stamp Concrete Passage H.Market- Z2&amp;3 - GF"/>
        <s v="Floor Epoxy Paint IT &amp; Maintanance Room - Z2&amp;3 - GF"/>
        <s v="Ceiling Paint IT &amp; Maintanance Room (Acrylic/Emulsion)- Z2&amp;3 - GF"/>
        <s v="Wall Paint IT &amp; Maintanance Room (Acrylic/Emulsion) - Z2&amp;3 - GF"/>
        <s v="Wall Paint Outside Area (Acrylic) - Z2&amp;3 - F1"/>
        <s v="Roof Floor Terrazo Tiles Outside Area - Z2&amp;3 - F1"/>
        <s v="Wall Paint Outside Area (Acrylic) - Z2&amp;3 - RF"/>
        <s v="Roof Floor Terrazo Tiles Outside Area - Z2&amp;3 - RF"/>
        <s v="Floor Carpet Prayer Room - Z2&amp;3 - F1"/>
        <s v="on Staircase Acrylic Paint - Z2&amp;3 - B2 - SRVF"/>
        <s v="on Staircase Floor Epoxy Paint - Z2&amp;3 - B2 - SRVF"/>
        <s v="Fix G.I Box and conduits - Z2&amp;3 - B2"/>
        <s v="Fix ELV Trunkings - Z2&amp;3 - B2"/>
        <s v="Pull ELV Cables - Z2&amp;3 - B2"/>
        <s v="Fix Power Cable Trays - Z2&amp;3 - B2"/>
        <s v="Pull Electricl Wires (Ceiling &amp; Walls) - Z2&amp;3 - B2"/>
        <s v="Pull Earthing &amp; Power Cables - Z2&amp;3 - B2"/>
        <s v="Fix DBs - Z2&amp;3 - B2"/>
        <s v="Cable Terminations - Z2&amp;3 - B2"/>
        <s v="Fix Drainage Pipes - Z2&amp;3 - B2"/>
        <s v="Fix Fire Fighting Pipes - Z2&amp;3 - B2"/>
        <s v="Fix Chill Water Pipes - Z2&amp;3 - B2"/>
        <s v="Fix HVAC Ducts &amp; Insulation - Z2&amp;3 - B2"/>
        <s v="Fix Fire Fighting Dropers - Z2&amp;3 - B2"/>
        <s v="Fix FCU - Z2&amp;3 - B2"/>
        <s v="Fix CCTV Devices - Z2&amp;3 - B2"/>
        <s v="Fix Light Fixtures - Z2&amp;3 - B2"/>
        <s v="Fix Switches, Sockets &amp; Isolators - Z2&amp;3 - B2"/>
        <s v="Fix Fire Alarm Devices - Z2&amp;3 - B2"/>
        <s v="Fix Telephone &amp; Voice Evac. Devices - Z2&amp;3 - B2"/>
        <s v="Fix LCS &amp; ACS Devices - Z2&amp;3 - B2"/>
        <s v="Fix Emergency &amp; Exit Lights - Z2&amp;3 - B2"/>
        <s v="Fix Fire Hose Cabinets &amp; Hose Reels - Z2&amp;3 - B2"/>
        <s v="Fix Sprinklers - Z2&amp;3 - B2"/>
        <s v="Fix Grills &amp; Diffusers - Z2&amp;3 - B2"/>
        <s v="Fix G.I Box and conduits - Z2&amp;3 - B1"/>
        <s v="Fix ELV Trunkings - Z2&amp;3 - B1"/>
        <s v="Pull ELV Cables - Z2&amp;3 - B1"/>
        <s v="Fix Power Cable Trays - Z2&amp;3 - B1"/>
        <s v="Pull Electricl Wires (Ceiling &amp; Walls) - Z2&amp;3 - B1"/>
        <s v="Pull Earthing &amp; Power Cables - Z2&amp;3 - B1"/>
        <s v="Fix DBs - Z2&amp;3 - B1"/>
        <s v="Cable Terminations - Z2&amp;3 - B1"/>
        <s v="Fix Drainage Pipes - Z2&amp;3 - B1"/>
        <s v="Fix Fire Fighting Pipes - Z2&amp;3 - B1"/>
        <s v="Fix Chill Water Pipes - Z2&amp;3 - B1"/>
        <s v="Fix HVAC Ducts &amp; Insulation - Z2&amp;3 - B1"/>
        <s v="Fix Fire Fighting Dropers - Z2&amp;3 - B1"/>
        <s v="Fix FCU - Z2&amp;3 - B1"/>
        <s v="Fix CCTV Devices - Z2&amp;3 - B1"/>
        <s v="Fix Light Fixtures - Z2&amp;3 - B1"/>
        <s v="Fix Switches, Sockets &amp; Isolators - Z2&amp;3 - B1"/>
        <s v="Fix Fire Alarm Devices - Z2&amp;3 - B1"/>
        <s v="Fix Telephone &amp; Voice Evac. Devices - Z2&amp;3 - B1"/>
        <s v="Fix LCS &amp; ACS Devices - Z2&amp;3 - B1"/>
        <s v="Fix Emergency &amp; Exit Lights - Z2&amp;3 - B1"/>
        <s v="Fix Fire Hose Cabinets &amp; Hose Reels - Z2&amp;3 - B1"/>
        <s v="Fix Sprinklers - Z2&amp;3 - B1"/>
        <s v="Fix Grills &amp; Diffusers - Z2&amp;3 - B1"/>
        <s v="Fix G.I Box and conduits - Z2&amp;3 - F1"/>
        <s v="Fix Drainage &amp; Water Supply Pipes Block Wall - Z2&amp;3 - F1"/>
        <s v="Fix ELV Trunkings - Z2&amp;3 - F1"/>
        <s v="Pull ELV Cables - Z2&amp;3 - F1"/>
        <s v="Fix Power Cable Trays - Z2&amp;3 - F1"/>
        <s v="Pull Electricl Wires (Ceiling &amp; Walls) - Z2&amp;3 - F1"/>
        <s v="Pull Earthing &amp; Power Cables - Z2&amp;3 - F1"/>
        <s v="Fix DBs - Z2&amp;3 - F1"/>
        <s v="Cable Terminations - Z2&amp;3 - F1"/>
        <s v="Fix Drainage Pipes - Z2&amp;3 - F1"/>
        <s v="Fix Fire Fighting Pipes - Z2&amp;3 - F1"/>
        <s v="Fix Chill Water Pipes - Z2&amp;3 - F1"/>
        <s v="Fix HVAC Ducts &amp; Insulation - Z2&amp;3 - F1"/>
        <s v="Fix Fire Fighting Dropers - Z2&amp;3 - F1"/>
        <s v="Fix FCU - Z2&amp;3 - F1"/>
        <s v="Fix Water Supply Pipes - Z2&amp;3 - F1"/>
        <s v="Fix CCTV Devices - Z2&amp;3 - F1"/>
        <s v="Fix Light Fixtures - Z2&amp;3 - F1"/>
        <s v="Fix Switches, Sockets &amp; Isolators - Z2&amp;3 - F1"/>
        <s v="Fix Fire Alarm Devices - Z2&amp;3 - F1"/>
        <s v="Fix Telephone &amp; Voice Evac. Devices - Z2&amp;3 - F1"/>
        <s v="Fix LCS &amp; ACS Devices - Z2&amp;3 - F1"/>
        <s v="Fix Emergency &amp; Exit Lights - Z2&amp;3 - F1"/>
        <s v="Fix Grills &amp; Diffusers - Z2&amp;3 - F1"/>
        <s v="Fix Water Heater &amp; Sanitary Accessories - Z2&amp;3 - F1"/>
        <s v="Fix Fire Hose Cabinets &amp; Hose Reels - Z2&amp;3 - F1"/>
        <s v="Fix Sprinklers - Z2&amp;3 - F1"/>
        <s v="Fix G.I Box and conduits - Z2&amp;3 - GF"/>
        <s v="Fix Drainage &amp; Water Supply Pipes Block Wall - Z2&amp;3 - GF"/>
        <s v="Fix ELV Trunkings - Z2&amp;3 - GF"/>
        <s v="Pull ELV Cables - Z2&amp;3 - GF"/>
        <s v="Fix Power Cable Trays - Z2&amp;3 - GF"/>
        <s v="Pull Electricl Wires (Ceiling &amp; Walls) - Z2&amp;3 - GF"/>
        <s v="Pull Earthing &amp; Power Cables - Z2&amp;3 - GF"/>
        <s v="Fix DBs - Z2&amp;3 - GF"/>
        <s v="Cable Terminations - Z2&amp;3 - GF"/>
        <s v="Fix Drainage Pipes - Z2&amp;3 - GF"/>
        <s v="Fix Fire Fighting Pipes - Z2&amp;3 - GF"/>
        <s v="Fix Chill Water Pipes - Z2&amp;3 - GF"/>
        <s v="Fix HVAC Ducts &amp; Insulation - Z2&amp;3 - GF"/>
        <s v="Fix Fire Fighting Dropers - Z2&amp;3 - GF"/>
        <s v="Fix FCU - Z2&amp;3 - GF"/>
        <s v="Fix Water Supply Pipes - Z2&amp;3 - GF"/>
        <s v="Fix CCTV Devices - Z2&amp;3 - GF"/>
        <s v="Fix Light Fixtures - Z2&amp;3 - GF"/>
        <s v="Fix Switches, Sockets &amp; Isolators - Z2&amp;3 - GF"/>
        <s v="Fix Fire Alarm Devices - Z2&amp;3 - GF"/>
        <s v="Fix Telephone &amp; Voice Evac. Devices - Z2&amp;3 - GF"/>
        <s v="Fix LCS &amp; ACS Devices - Z2&amp;3 - GF"/>
        <s v="Fix Emergency &amp; Exit Lights - Z2&amp;3 - GF"/>
        <s v="Fix Fire Hose Cabinets &amp; Hose Reels - Z2&amp;3 - GF"/>
        <s v="Fix Sprinklers - Z2&amp;3 - GF"/>
        <s v="Fix Grills &amp; Diffusers - Z2&amp;3 - GF"/>
        <s v="Fix Water Heater &amp; Sanitary Accessories - Z2&amp;3 - GF"/>
        <s v="Fix G.I Box and conduits - Z2&amp;3 - F2"/>
        <s v="Fix Drainage &amp; Water Supply Pipes Block Wall - Z2&amp;3 - F2"/>
        <s v="Fix ELV Trunkings - Z2&amp;3 - F2"/>
        <s v="Pull ELV Cables - Z2&amp;3 - F2"/>
        <s v="Fix Power Cable Trays - Z2&amp;3 - F2"/>
        <s v="Pull Electricl Wires (Ceiling &amp; Walls) - Z2&amp;3 - F2"/>
        <s v="Pull Earthing &amp; Power Cables - Z2&amp;3 - F2"/>
        <s v="Fix DBs - Z2&amp;3 - F2"/>
        <s v="Cable Terminations - Z2&amp;3 - F2"/>
        <s v="Fix Drainage Pipes - Z2&amp;3 - F2"/>
        <s v="Fix Fire Fighting Pipes - Z2&amp;3 - F2"/>
        <s v="Fix Chill Water Pipes - Z2&amp;3 - F2"/>
        <s v="Fix HVAC Ducts &amp; Insulation - Z2&amp;3 - F2"/>
        <s v="Fix Fire Fighting Dropers - Z2&amp;3 - F2"/>
        <s v="Fix FCU - Z2&amp;3 - F2"/>
        <s v="Fix Water Supply Pipes - Z2&amp;3 - F2"/>
        <s v="Fix LPG Pipes - Z2&amp;3 - F2"/>
        <s v="Fix CCTV Devices - Z2&amp;3 - F2"/>
        <s v="Fix Light Fixtures - Z2&amp;3 - F2"/>
        <s v="Fix Switches, Sockets &amp; Isolators - Z2&amp;3 - F2"/>
        <s v="Fix Fire Alarm Devices - Z2&amp;3 - F2"/>
        <s v="Fix Telephone &amp; Voice Evac. Devices - Z2&amp;3 - F2"/>
        <s v="Fix LCS &amp; ACS Devices - Z2&amp;3 - F2"/>
        <s v="Fix Emergency &amp; Exit Lights - Z2&amp;3 - F2"/>
        <s v="Fix Fire Hose Cabinets &amp; Hose Reels - Z2&amp;3 - F2"/>
        <s v="Fix Sprinklers - Z2&amp;3 - F2"/>
        <s v="Fix Water Heater &amp; Sanitary Accessories - Z2&amp;3 - F2"/>
        <s v="Fix Gas Detectors - Z2&amp;3 - F2"/>
        <s v="Fix Grills &amp; Diffusers - Z2&amp;3 - F2"/>
        <s v="Fix G.I Box and conduits - Z2&amp;3 - RF"/>
        <s v="Fix Drainage &amp; Water Supply Pipes Block Wall - Z2&amp;3 - RF"/>
        <s v="Fix ELV Trunkings - Z2&amp;3 - RF"/>
        <s v="Pull ELV Cables - Z2&amp;3 - RF"/>
        <s v="Fix Power Cable Trays - Z2&amp;3 - RF"/>
        <s v="Pull Electricl Wires (Ceiling &amp; Walls) - Z2&amp;3 - RF"/>
        <s v="Pull Earthing &amp; Power Cables - Z2&amp;3 - RF"/>
        <s v="Fix DBs - Z2&amp;3 - RF"/>
        <s v="Cable Terminations - Z2&amp;3 - RF"/>
        <s v="Fix LPG Pipes - Z2&amp;3 - RF"/>
        <s v="Fix Drainage Pipes - Z2&amp;3 - RF"/>
        <s v="Fix Fire Fighting Pipes - Z2&amp;3 - RF"/>
        <s v="Fix Chill Water Pipes - Z2&amp;3 - RF"/>
        <s v="Fix HVAC Ducts &amp; Insulation - Z2&amp;3 - RF"/>
        <s v="Fix Fire Fighting Dropers - Z2&amp;3 - RF"/>
        <s v="Fix FCU - Z2&amp;3 - RF"/>
        <s v="Fix Water Supply Pipes - Z2&amp;3 - RF"/>
        <s v="Fix CCTV Devices - Z2&amp;3 - RF"/>
        <s v="Fix Light Fixtures - Z2&amp;3 - RF"/>
        <s v="Fix Switches, Sockets &amp; Isolators - Z2&amp;3 - RF"/>
        <s v="Fix Fire Alarm Devices - Z2&amp;3 - RF"/>
        <s v="Fix Telephone &amp; Voice Evac. Devices - Z2&amp;3 - RF"/>
        <s v="Fix LCS &amp; ACS Devices - Z2&amp;3 - RF"/>
        <s v="Fix Emergency &amp; Exit Lights - Z2&amp;3 - RF"/>
        <s v="Fix Gas Detectors - Z2&amp;3 - RF"/>
        <s v="Fix Fire Hose Cabinets &amp; Hose Reels - Z2&amp;3 - RF"/>
        <s v="Fix Sprinklers - Z2&amp;3 - RF"/>
        <s v="Fix Grills &amp; Diffusers - Z2&amp;3 - RF"/>
        <s v="Fix Water Heater &amp; Sanitary Accessories - Z2&amp;3 - RF"/>
        <s v="Post Tensioning the Slab - Z2 - F1"/>
        <s v="Post Tensioning the Slab - Z2 - F2"/>
        <s v="Post Tensioning the Slab - Z2 - RF"/>
        <s v="Post Tensioning the Slab - Z2 - SRVF"/>
        <s v="PCC Blind Concrete - Z2 - Lift Pit"/>
        <s v="Waterproof Membrane - Z2 - Lift Pit"/>
        <s v="Protection Screed - Z2 - Lift Pit"/>
        <s v="Fix Rebar - Z2 - Lift Pit"/>
        <s v="Pour Concrete - Z2 - Lift Pit"/>
        <s v="PCC Blind Concrete - Z2 - Raft"/>
        <s v="Waterproof Membrane - Z2 - Raft"/>
        <s v="Protection Screed - Z2 - Raft"/>
        <s v="Fix Rebar - Z2 - Raft"/>
        <s v="Fix MEP Provisions - Z2 - Raft"/>
        <s v="Fix Formwork - Z2 - Raft"/>
        <s v="Pour Concrete - Z2 - Raft"/>
        <s v="Fix Rebar Columns - Z2 - B2"/>
        <s v="Fix Formwork Columns - Z2 - B2"/>
        <s v="Pour Concrete Columns - Z2 - B2"/>
        <s v="Fix Rebar Retaining Walls - Z2 - B2"/>
        <s v="Fix Formwork Retaining Walls - Z2 - B2"/>
        <s v="Pour Concrete Retaining Walls - Z2 - B2"/>
        <s v="Pour Concrete Core Walls - Z2 - B2"/>
        <s v="Fix Rebar Core Walls - Z2 - B2"/>
        <s v="Fix Formwork Core Walls - Z2 - B2"/>
        <s v="Fix Formwork Stairs - Z2 - B2"/>
        <s v="Fix Rebar Stairs - Z2 - B2"/>
        <s v="Pour Concrete Stairs - Z2 - B2"/>
        <s v="Fix Rebar Retaining Walls - Z2 - B1"/>
        <s v="Fix Formwork Retaining Walls - Z2 - B1"/>
        <s v="Pour Concrete Retaining Walls - Z2 - B1"/>
        <s v="Fix Formwork Core Walls - Z2 - B1"/>
        <s v="Fix Rebar Core Walls - Z2 - B1"/>
        <s v="Pour Concrete Core Walls - Z2 - B1"/>
        <s v="Fix Rebar Columns - Z2 - B1"/>
        <s v="Fix Formwork Columns - Z2 - B1"/>
        <s v="Pour Concrete Columns - Z2 - B1"/>
        <s v="Fix Formwork Stairs - Z2 - B1"/>
        <s v="Fix Rebar Stairs - Z2 - B1"/>
        <s v="Pour Concrete Stairs - Z2 - B1"/>
        <s v="Fix Formwork Slabs - Z2 - B1"/>
        <s v="Fix Rebar Slabs - Z2 - B1"/>
        <s v="Pour Concrete Slabs - Z2 - B1"/>
        <s v="Fix MEP Containment &amp; Provisions - Z2 - B1"/>
        <s v="Fix Rebar Core Walls - Z2 - GF"/>
        <s v="Fix Formwork Core Walls - Z2 - GF"/>
        <s v="Pour Concrete Core Walls - Z2 - GF"/>
        <s v="Fix Rebar Columns - Z2 - GF"/>
        <s v="Fix Formwork Columns - Z2 - GF"/>
        <s v="Pour Concrete Columns - Z2 - GF"/>
        <s v="Fix Formwork Stairs - Z2 - GF"/>
        <s v="Fix Rebar Stairs - Z2 - GF"/>
        <s v="Pour Concrete Stairs - Z2 - GF"/>
        <s v="Fix Formwork Slabs - Z2 - GF"/>
        <s v="Fix Rebar Slabs - Z2 - GF"/>
        <s v="Pour Concrete Slabs - Z2 - GF"/>
        <s v="Fix MEP Containment &amp; Provisions - Z2 - GF"/>
        <s v="Fix Formwork Slabs - Z2 - F1"/>
        <s v="Fix Rebar Slabs - Z2 - F1"/>
        <s v="Fix MEP Containment &amp; Provisions - Z2 - F1"/>
        <s v="Pour Concrete Slabs - Z2 - F1"/>
        <s v="Fix Rebar Core Walls - Z2 - F1"/>
        <s v="Fix Formwork Core Walls - Z2 - F1"/>
        <s v="Pour Concrete Core Walls - Z2 - F1"/>
        <s v="Fix Rebar Columns - Z2 - F1"/>
        <s v="Fix Formwork Columns - Z2 - F1"/>
        <s v="Pour Concrete Columns - Z2 - F1"/>
        <s v="Fix Formwork Stairs - Z2 - F1"/>
        <s v="Fix Rebar Stairs - Z2 - F1"/>
        <s v="Pour Concrete Stairs - Z2 - F1"/>
        <s v="Fix Rebar Slabs - Z2 - F2"/>
        <s v="Fix Formwork Slabs - Z2 - F2"/>
        <s v="Pour Concrete Slabs - Z2 - F2"/>
        <s v="Fix MEP Containment &amp; Provisions - Z2 - F2"/>
        <s v="Fix Rebar Core Walls - Z2 - F2"/>
        <s v="Fix Formwork Core Walls - Z2 - F2"/>
        <s v="Pour Concrete Core Walls - Z2 - F2"/>
        <s v="Fix Rebar Columns - Z2 - F2"/>
        <s v="Fix Formwork Columns - Z2 - F2"/>
        <s v="Pour Concrete Columns - Z2 - F2"/>
        <s v="Fix Formwork Stairs - Z2 - F2"/>
        <s v="Fix Rebar Stairs - Z2 - F2"/>
        <s v="Pour Concrete Stairs - Z2 - F2"/>
        <s v="Fix Formwork Slabs - Z2 - RF"/>
        <s v="Fix Rebar Slabs - Z2 - RF"/>
        <s v="Pour Concrete Slabs - Z2 - RF"/>
        <s v="Fix MEP Containment &amp; Provisions - Z2 - RF"/>
        <s v="Fix Rebar Core Walls - Z2 - RF"/>
        <s v="Fix Formwork Core Walls - Z2 - RF"/>
        <s v="Pour Concrete Core Walls - Z2 - RF"/>
        <s v="Fix Rebar Columns - Z2 - RF"/>
        <s v="Fix Formwork Columns - Z2 - RF"/>
        <s v="Pour Concrete Columns - Z2 - RF"/>
        <s v="Fix Formwork Stairs - Z2 - RF"/>
        <s v="Fix Rebar Stairs - Z2 - RF"/>
        <s v="Pour Concrete Stairs - Z2 - RF"/>
        <s v="Fix Formwork Slabs - Z2 - SRVF"/>
        <s v="Fix Rebar Slabs - Z2 - SRVF"/>
        <s v="Pour Concrete Slabs - Z2 - SRVF"/>
        <s v="Fix MEP Containment &amp; Provisions - Z2 - SRVF"/>
        <s v="Fix Rebar Core Walls - Z2 - SRVF"/>
        <s v="Fix Formwork Core Walls - Z2 - SRVF"/>
        <s v="Pour Concrete Core Walls - Z2 - SRVF"/>
        <s v="Fix Rebar Columns - Z2 - SRVF"/>
        <s v="Fix Formwork Columns - Z2 - SRVF"/>
        <s v="Pour Concrete Columns - Z2 - SRVF"/>
        <s v="Pour MEP RCC Pedastals - Z2 - SRVF"/>
        <s v="Fix Formwork Parapet - Z2 - SRVF"/>
        <s v="Fix Rebar Parapet - Z2 - SRVF"/>
        <s v="Pour Concrete Parapet - Z2 - SRVF"/>
        <s v="Fix Formwork Slabs - Z2 - TRF"/>
        <s v="Fix Rebar Slabs - Z2 - TRF"/>
        <s v="Pour Concrete Slabs - Z2 - TRF"/>
        <s v="Fix MEP Containment &amp; Provisions - Z2 - TRF"/>
        <s v="Fix Formwork Parapet - Z2 - TRF"/>
        <s v="Fix Rebar Parapet - Z2 - TRF"/>
        <s v="Pour Concrete Parapet - Z2 - TRF"/>
        <s v="Waterproof Membrane on Gunite Wall - Z2-B2"/>
        <s v="Install Garbage Chute Cylinder - Z2 - GF to SRVF"/>
        <s v="Install Garbage Chute Supporting Frame - Z2 - GF to SRVF"/>
        <s v="Block &amp; Plaster Garbage Room - Z2 - GF to SRVF"/>
        <s v="Install Garbage Chute Openings &amp; Doors - Z2 - GF to SRVF"/>
        <s v="Install Working Platform for PL-3 &amp; 4 (B2 to SRVF)"/>
        <s v="Install Steel Support Beams &amp; Tracks PL-3 &amp; 4 (B2 to SRVF)"/>
        <s v="Repair Lift Shaft PL-3 &amp; 4 (B2 to SRVF)"/>
        <s v="Install Working Platform for CL B2 to - F2"/>
        <s v="Install Steel Support Beams &amp; Tracks CL B2 to - F2"/>
        <s v="Terminate Tracks &amp; Cross Beams CL B2 to - F2"/>
        <s v="Install Lift Motors &amp; Hydraulics CL B2 to - F2)"/>
        <s v="Install Lift Control Unit CL B2 to - F2"/>
        <s v="Power Connection &amp; Test Runs CL B2 to - F2"/>
        <s v="Install Lift Motors, Cables, Counter Weight &amp; Brakes (B2 to GF)"/>
        <s v="Install Working Platform for PL-5 (B2 to SRVF)"/>
        <s v="Install Steel Support Beams &amp; Tracks PL-5 (B2 to SRVF)"/>
        <s v="Repair Lift Shaft PL-5 (B2 to SRVF)"/>
        <s v="Install Working Platform for CL B2 to GF"/>
        <s v="Install Steel Support Beams &amp; Tracks CL B2 to GF"/>
        <s v="Terminate Tracks &amp; Cross Beams CL B2 to GF"/>
        <s v="Install Lift Motors &amp; Hydraulics CL B2 to GF)"/>
        <s v="Install Lift Control Unit CL B2 to GF"/>
        <s v="Power Connection &amp; Test Runs CL B2 to GF"/>
        <s v="Install CHW Pipe Risers"/>
        <s v="Install Duct Risers"/>
        <s v="Install Cable treys &amp; Trunking Risers"/>
        <s v="Install Busbar Risers"/>
        <s v="Post Tensioning the Slab - Z3 - F1"/>
        <s v="Post Tensioning the Slab - Z3 - F2"/>
        <s v="Post Tensioning the Slab - Z3 - RF"/>
        <s v="Post Tensioning the Slab - Z3 - SRVF"/>
        <s v="PCC Blind Concrete - Z3 - Lift Pit"/>
        <s v="Waterproof Membrane - Z3 - Lift Pit"/>
        <s v="Protection Screed - Z3 - Lift Pit"/>
        <s v="Fix Rebar - Z3 - Lift Pit"/>
        <s v="Pour Concrete - Z3 - Lift Pit"/>
        <s v="PCC Blind Concrete - Z3 - Raft"/>
        <s v="Waterproof Membrane - Z3 - Raft"/>
        <s v="Protection Screed - Z3 - Raft"/>
        <s v="Fix Rebar - Z3 - Raft"/>
        <s v="Fix MEP Provisions - Z3 - Raft"/>
        <s v="Fix Formwork - Z3 - Raft"/>
        <s v="Pour Concrete - Z3 - Raft"/>
        <s v="Fix Rebar Columns - Z3 - B2"/>
        <s v="Fix Formwork Columns - Z3 - B2"/>
        <s v="Pour Concrete Columns - Z3 - B2"/>
        <s v="Fix Rebar Retaining Walls - Z3 - B2"/>
        <s v="Fix Formwork Retaining Walls - Z3 - B2"/>
        <s v="Pour Concrete Retaining Walls - Z3 - B2"/>
        <s v="Pour Concrete Core Walls - Z3 - B2"/>
        <s v="Fix Rebar Core Walls - Z3 - B2"/>
        <s v="Fix Formwork Core Walls - Z3 - B2"/>
        <s v="Fix Formwork Stairs - Z3 - B2"/>
        <s v="Fix Rebar Stairs - Z3 - B2"/>
        <s v="Pour Concrete Stairs - Z3 - B2"/>
        <s v="Fix Rebar Retaining Walls - Z3 - B1"/>
        <s v="Fix Formwork Retaining Walls - Z3 - B1"/>
        <s v="Pour Concrete Retaining Walls - Z3 - B1"/>
        <s v="Fix Formwork Core Walls - Z3 - B1"/>
        <s v="Fix Rebar Core Walls - Z3 - B1"/>
        <s v="Pour Concrete Core Walls - Z3 - B1"/>
        <s v="Fix Rebar Columns - Z3 - B1"/>
        <s v="Fix Formwork Columns - Z3 - B1"/>
        <s v="Pour Concrete Columns - Z3 - B1"/>
        <s v="Fix Formwork Stairs - Z3 - B1"/>
        <s v="Fix Rebar Stairs - Z3 - B1"/>
        <s v="Pour Concrete Stairs - Z3 - B1"/>
        <s v="Fix Formwork Slabs - Z3 - B1"/>
        <s v="Fix Rebar Slabs - Z3 - B1"/>
        <s v="Pour Concrete Slabs - Z3 - B1"/>
        <s v="Fix MEP Containment &amp; Provisions - Z3 - B1"/>
        <s v="Fix Rebar Core Walls - Z3 - GF"/>
        <s v="Fix Formwork Core Walls - Z3 - GF"/>
        <s v="Pour Concrete Core Walls - Z3 - GF"/>
        <s v="Fix Rebar Columns - Z3 - GF"/>
        <s v="Fix Formwork Columns - Z3 - GF"/>
        <s v="Pour Concrete Columns - Z3 - GF"/>
        <s v="Fix Formwork Stairs - Z3 - GF"/>
        <s v="Fix Rebar Stairs - Z3 - GF"/>
        <s v="Pour Concrete Stairs - Z3 - GF"/>
        <s v="Fix Formwork Slabs - Z3 - GF"/>
        <s v="Fix Rebar Slabs - Z3 - GF"/>
        <s v="Pour Concrete Slabs - Z3 - GF"/>
        <s v="Fix MEP Containment &amp; Provisions - Z3 - GF"/>
        <s v="Fix Formwork Slabs - Z3 - F1"/>
        <s v="Fix Rebar Slabs - Z3 - F1"/>
        <s v="Fix MEP Containment &amp; Provisions - Z3 - F1"/>
        <s v="Pour Concrete Slabs - Z3 - F1"/>
        <s v="Fix Rebar Core Walls - Z3 - F1"/>
        <s v="Fix Formwork Core Walls - Z3 - F1"/>
        <s v="Pour Concrete Core Walls - Z3 - F1"/>
        <s v="Fix Rebar Columns - Z3 - F1"/>
        <s v="Fix Formwork Columns - Z3 - F1"/>
        <s v="Pour Concrete Columns - Z3 - F1"/>
        <s v="Fix Formwork Stairs - Z3 - F1"/>
        <s v="Fix Rebar Stairs - Z3 - F1"/>
        <s v="Pour Concrete Stairs - Z3 - F1"/>
        <s v="Fix Rebar Slabs - Z3 - F2"/>
        <s v="Fix Formwork Slabs - Z3 - F2"/>
        <s v="Pour Concrete Slabs - Z3 - F2"/>
        <s v="Fix MEP Containment &amp; Provisions - Z3 - F2"/>
        <s v="Fix Rebar Core Walls - Z3 - F2"/>
        <s v="Fix Formwork Core Walls - Z3 - F2"/>
        <s v="Pour Concrete Core Walls - Z3 - F2"/>
        <s v="Fix Rebar Columns - Z3 - F2"/>
        <s v="Fix Formwork Columns - Z3 - F2"/>
        <s v="Pour Concrete Columns - Z3 - F2"/>
        <s v="Fix Formwork Stairs - Z3 - F2"/>
        <s v="Fix Rebar Stairs - Z3 - F2"/>
        <s v="Pour Concrete Stairs - Z3 - F2"/>
        <s v="Fix Formwork Slabs - Z3 - RF"/>
        <s v="Fix Rebar Slabs - Z3 - RF"/>
        <s v="Pour Concrete Slabs - Z3 - RF"/>
        <s v="Fix MEP Containment &amp; Provisions - Z3 - RF"/>
        <s v="Fix Rebar Core Walls - Z3 - RF"/>
        <s v="Fix Formwork Core Walls - Z3 - RF"/>
        <s v="Pour Concrete Core Walls - Z3 - RF"/>
        <s v="Fix Rebar Columns - Z3 - RF"/>
        <s v="Fix Formwork Columns - Z3 - RF"/>
        <s v="Pour Concrete Columns - Z3 - RF"/>
        <s v="Fix Formwork Stairs - Z3 - RF"/>
        <s v="Fix Rebar Stairs - Z3 - RF"/>
        <s v="Pour Concrete Stairs - Z3 - RF"/>
        <s v="Fix Formwork Slabs - Z3 - SRVF"/>
        <s v="Fix Rebar Slabs - Z3 - SRVF"/>
        <s v="Pour Concrete Slabs - Z3 - SRVF"/>
        <s v="Fix MEP Containment &amp; Provisions - Z3 - SRVF"/>
        <s v="Fix Rebar Core Walls - Z3 - SRVF"/>
        <s v="Fix Formwork Core Walls - Z3 - SRVF"/>
        <s v="Pour Concrete Core Walls - Z3 - SRVF"/>
        <s v="Fix Rebar Columns - Z3 - SRVF"/>
        <s v="Fix Formwork Columns - Z3 - SRVF"/>
        <s v="Pour Concrete Columns - Z3 - SRVF"/>
        <s v="Pour MEP RCC Pedastals - Z3 - SRVF"/>
        <s v="Fix Formwork Parapet - Z3 - SRVF"/>
        <s v="Fix Rebar Parapet - Z3 - SRVF"/>
        <s v="Pour Concrete Parapet - Z3 - SRVF"/>
        <s v="Fix Formwork Slabs - Z3 - TRF"/>
        <s v="Fix Rebar Slabs - Z3 - TRF"/>
        <s v="Pour Concrete Slabs - Z3 - TRF"/>
        <s v="Fix MEP Containment &amp; Provisions - Z3 - TRF"/>
        <s v="Fix Formwork Parapet - Z3 - TRF"/>
        <s v="Fix Rebar Parapet - Z3 - TRF"/>
        <s v="Pour Concrete Parapet - Z3 - TRF"/>
      </sharedItems>
    </cacheField>
    <cacheField name="[Activities].[(*)Budgeted Total Cost(AED)].[(*)Budgeted Total Cost(AED)]" caption="(*)Budgeted Total Cost(AED)" numFmtId="0" hierarchy="7" level="1">
      <sharedItems containsSemiMixedTypes="0" containsNonDate="0" containsString="0"/>
    </cacheField>
  </cacheFields>
  <cacheHierarchies count="122">
    <cacheHierarchy uniqueName="[Activities].[Activity ID]" caption="Activity ID" attribute="1" defaultMemberUniqueName="[Activities].[Activity ID].[All]" allUniqueName="[Activities].[Activity ID].[All]" dimensionUniqueName="[Activities]" displayFolder="" count="2" memberValueDatatype="130" unbalanced="0" hidden="1">
      <fieldsUsage count="2">
        <fieldUsage x="-1"/>
        <fieldUsage x="0"/>
      </fieldsUsage>
    </cacheHierarchy>
    <cacheHierarchy uniqueName="[Activities].[Activity Name]" caption="Activity Name" attribute="1" defaultMemberUniqueName="[Activities].[Activity Name].[All]" allUniqueName="[Activities].[Activity Name].[All]" dimensionUniqueName="[Activities]" displayFolder="" count="2" memberValueDatatype="130" unbalanced="0" hidden="1">
      <fieldsUsage count="2">
        <fieldUsage x="-1"/>
        <fieldUsage x="4"/>
      </fieldsUsage>
    </cacheHierarchy>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2" memberValueDatatype="20" unbalanced="0" hidden="1">
      <fieldsUsage count="2">
        <fieldUsage x="-1"/>
        <fieldUsage x="5"/>
      </fieldsUsage>
    </cacheHierarchy>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fieldsUsage count="2">
        <fieldUsage x="-1"/>
        <fieldUsage x="3"/>
      </fieldsUsage>
    </cacheHierarchy>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saveData="0" refreshedBy="Author" refreshedDate="43857.493923958333" createdVersion="5" refreshedVersion="5" minRefreshableVersion="3" recordCount="0" supportSubquery="1" supportAdvancedDrill="1">
  <cacheSource type="external" connectionId="15"/>
  <cacheFields count="0"/>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saveData="0" refreshedBy="Author" refreshedDate="43857.493928587966" createdVersion="5" refreshedVersion="5" minRefreshableVersion="3" recordCount="0" supportSubquery="1" supportAdvancedDrill="1">
  <cacheSource type="external" connectionId="15"/>
  <cacheFields count="2">
    <cacheField name="[MonthDates].[MonthID].[MonthID]" caption="MonthID" numFmtId="0" hierarchy="23" level="1">
      <sharedItems containsSemiMixedTypes="0" containsString="0" containsNumber="1" containsInteger="1" minValue="1" maxValue="26" count="26">
        <n v="1"/>
        <n v="2"/>
        <n v="3"/>
        <n v="4"/>
        <n v="5"/>
        <n v="6"/>
        <n v="7"/>
        <n v="8"/>
        <n v="9"/>
        <n v="10"/>
        <n v="11"/>
        <n v="12"/>
        <n v="13"/>
        <n v="14"/>
        <n v="15"/>
        <n v="16"/>
        <n v="17"/>
        <n v="18"/>
        <n v="19"/>
        <n v="20"/>
        <n v="21"/>
        <n v="22"/>
        <n v="23"/>
        <n v="24"/>
        <n v="25"/>
        <n v="26"/>
      </sharedItems>
      <extLst>
        <ext xmlns:x15="http://schemas.microsoft.com/office/spreadsheetml/2010/11/main" uri="{4F2E5C28-24EA-4eb8-9CBF-B6C8F9C3D259}">
          <x15:cachedUniqueNames>
            <x15:cachedUniqueName index="0" name="[MonthDates].[MonthID].&amp;[1]"/>
            <x15:cachedUniqueName index="1" name="[MonthDates].[MonthID].&amp;[2]"/>
            <x15:cachedUniqueName index="2" name="[MonthDates].[MonthID].&amp;[3]"/>
            <x15:cachedUniqueName index="3" name="[MonthDates].[MonthID].&amp;[4]"/>
            <x15:cachedUniqueName index="4" name="[MonthDates].[MonthID].&amp;[5]"/>
            <x15:cachedUniqueName index="5" name="[MonthDates].[MonthID].&amp;[6]"/>
            <x15:cachedUniqueName index="6" name="[MonthDates].[MonthID].&amp;[7]"/>
            <x15:cachedUniqueName index="7" name="[MonthDates].[MonthID].&amp;[8]"/>
            <x15:cachedUniqueName index="8" name="[MonthDates].[MonthID].&amp;[9]"/>
            <x15:cachedUniqueName index="9" name="[MonthDates].[MonthID].&amp;[10]"/>
            <x15:cachedUniqueName index="10" name="[MonthDates].[MonthID].&amp;[11]"/>
            <x15:cachedUniqueName index="11" name="[MonthDates].[MonthID].&amp;[12]"/>
            <x15:cachedUniqueName index="12" name="[MonthDates].[MonthID].&amp;[13]"/>
            <x15:cachedUniqueName index="13" name="[MonthDates].[MonthID].&amp;[14]"/>
            <x15:cachedUniqueName index="14" name="[MonthDates].[MonthID].&amp;[15]"/>
            <x15:cachedUniqueName index="15" name="[MonthDates].[MonthID].&amp;[16]"/>
            <x15:cachedUniqueName index="16" name="[MonthDates].[MonthID].&amp;[17]"/>
            <x15:cachedUniqueName index="17" name="[MonthDates].[MonthID].&amp;[18]"/>
            <x15:cachedUniqueName index="18" name="[MonthDates].[MonthID].&amp;[19]"/>
            <x15:cachedUniqueName index="19" name="[MonthDates].[MonthID].&amp;[20]"/>
            <x15:cachedUniqueName index="20" name="[MonthDates].[MonthID].&amp;[21]"/>
            <x15:cachedUniqueName index="21" name="[MonthDates].[MonthID].&amp;[22]"/>
            <x15:cachedUniqueName index="22" name="[MonthDates].[MonthID].&amp;[23]"/>
            <x15:cachedUniqueName index="23" name="[MonthDates].[MonthID].&amp;[24]"/>
            <x15:cachedUniqueName index="24" name="[MonthDates].[MonthID].&amp;[25]"/>
            <x15:cachedUniqueName index="25" name="[MonthDates].[MonthID].&amp;[26]"/>
          </x15:cachedUniqueNames>
        </ext>
      </extLst>
    </cacheField>
    <cacheField name="[Measures].[Sum of Monthly Planned Hrs]" caption="Sum of Monthly Planned Hrs" numFmtId="0" hierarchy="114" level="32767"/>
  </cacheFields>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0"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fieldsUsage count="2">
        <fieldUsage x="-1"/>
        <fieldUsage x="0"/>
      </fieldsUsage>
    </cacheHierarchy>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dimensions count="1">
    <dimension measure="1" name="Measures" uniqueName="[Measures]" caption="Measures"/>
  </dimensions>
  <measureGroups count="14">
    <measureGroup name="Activities" caption="Activities"/>
    <measureGroup name="ActivityCodes" caption="ActivityCodes"/>
    <measureGroup name="IndvBudgetManHrs" caption="IndvBudgetManHrs"/>
    <measureGroup name="MonthDates" caption="MonthDates"/>
    <measureGroup name="MonthDisCostP" caption="MonthDisCostP"/>
    <measureGroup name="MonthDisHrsP" caption="MonthDisHrsP"/>
    <measureGroup name="MonthyIndvDisHrs" caption="MonthyIndvDisHrs"/>
    <measureGroup name="MonthyIndvEarnedHrs" caption="MonthyIndvEarnedHrs"/>
    <measureGroup name="ProgressSheet" caption="ProgressSheet"/>
    <measureGroup name="ResourceIDs" caption="ResourceIDs"/>
    <measureGroup name="Table4" caption="Table4"/>
    <measureGroup name="WeekDates" caption="WeekDates"/>
    <measureGroup name="WeekDisCostP" caption="WeekDisCostP"/>
    <measureGroup name="WeekDisHrsP" caption="WeekDisHrsP"/>
  </measureGrou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saveData="0" refreshedBy="Author" refreshedDate="43857.493841203701" createdVersion="3" refreshedVersion="5" minRefreshableVersion="3" recordCount="0" supportSubquery="1" supportAdvancedDrill="1">
  <cacheSource type="external" connectionId="15">
    <extLst>
      <ext xmlns:x14="http://schemas.microsoft.com/office/spreadsheetml/2009/9/main" uri="{F057638F-6D5F-4e77-A914-E7F072B9BCA8}">
        <x14:sourceConnection name="ThisWorkbookDataModel"/>
      </ext>
    </extLst>
  </cacheSource>
  <cacheFields count="0"/>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2"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2"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extLst>
    <ext xmlns:x14="http://schemas.microsoft.com/office/spreadsheetml/2009/9/main" uri="{725AE2AE-9491-48be-B2B4-4EB974FC3084}">
      <x14:pivotCacheDefinition slicerData="1" pivotCacheId="1955197876"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saveData="0" refreshedBy="Author" refreshedDate="43857.493886689816" createdVersion="3" refreshedVersion="5" minRefreshableVersion="3" recordCount="0" supportSubquery="1" supportAdvancedDrill="1">
  <cacheSource type="external" connectionId="15">
    <extLst>
      <ext xmlns:x14="http://schemas.microsoft.com/office/spreadsheetml/2009/9/main" uri="{F057638F-6D5F-4e77-A914-E7F072B9BCA8}">
        <x14:sourceConnection name="ThisWorkbookDataModel"/>
      </ext>
    </extLst>
  </cacheSource>
  <cacheFields count="0"/>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2"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2"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2"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extLst>
    <ext xmlns:x14="http://schemas.microsoft.com/office/spreadsheetml/2009/9/main" uri="{725AE2AE-9491-48be-B2B4-4EB974FC3084}">
      <x14:pivotCacheDefinition slicerData="1" pivotCacheId="1955197877"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saveData="0" refreshedBy="Author" refreshedDate="43857.49391435185" createdVersion="3" refreshedVersion="5" minRefreshableVersion="3" recordCount="0" supportSubquery="1" supportAdvancedDrill="1">
  <cacheSource type="external" connectionId="15">
    <extLst>
      <ext xmlns:x14="http://schemas.microsoft.com/office/spreadsheetml/2009/9/main" uri="{F057638F-6D5F-4e77-A914-E7F072B9BCA8}">
        <x14:sourceConnection name="ThisWorkbookDataModel"/>
      </ext>
    </extLst>
  </cacheSource>
  <cacheFields count="0"/>
  <cacheHierarchies count="122">
    <cacheHierarchy uniqueName="[Activities].[Activity ID]" caption="Activity ID" attribute="1" defaultMemberUniqueName="[Activities].[Activity ID].[All]" allUniqueName="[Activities].[Activity ID].[All]" dimensionUniqueName="[Activities]" displayFolder="" count="0" memberValueDatatype="130" unbalanced="0" hidden="1"/>
    <cacheHierarchy uniqueName="[Activities].[Activity Name]" caption="Activity Name" attribute="1" defaultMemberUniqueName="[Activities].[Activity Name].[All]" allUniqueName="[Activities].[Activity Name].[All]" dimensionUniqueName="[Activities]" displayFolder="" count="0" memberValueDatatype="130" unbalanced="0" hidden="1"/>
    <cacheHierarchy uniqueName="[Activities].[(*)BL Project Start]" caption="(*)BL Project Start" attribute="1" time="1" defaultMemberUniqueName="[Activities].[(*)BL Project Start].[All]" allUniqueName="[Activities].[(*)BL Project Start].[All]" dimensionUniqueName="[Activities]" displayFolder="" count="0" memberValueDatatype="7" unbalanced="0" hidden="1"/>
    <cacheHierarchy uniqueName="[Activities].[(*)BL Project Finish]" caption="(*)BL Project Finish" attribute="1" time="1" defaultMemberUniqueName="[Activities].[(*)BL Project Finish].[All]" allUniqueName="[Activities].[(*)BL Project Finish].[All]" dimensionUniqueName="[Activities]" displayFolder="" count="0" memberValueDatatype="7" unbalanced="0" hidden="1"/>
    <cacheHierarchy uniqueName="[Activities].[Actual Start]" caption="Actual Start" attribute="1" time="1" defaultMemberUniqueName="[Activities].[Actual Start].[All]" allUniqueName="[Activities].[Actual Start].[All]" dimensionUniqueName="[Activities]" displayFolder="" count="0" memberValueDatatype="7" unbalanced="0" hidden="1"/>
    <cacheHierarchy uniqueName="[Activities].[Actual Finish]" caption="Actual Finish" attribute="1" time="1" defaultMemberUniqueName="[Activities].[Actual Finish].[All]" allUniqueName="[Activities].[Actual Finish].[All]" dimensionUniqueName="[Activities]" displayFolder="" count="0" memberValueDatatype="7" unbalanced="0" hidden="1"/>
    <cacheHierarchy uniqueName="[Activities].[Activity % Complete(%)]" caption="Activity % Complete(%)" attribute="1" defaultMemberUniqueName="[Activities].[Activity % Complete(%)].[All]" allUniqueName="[Activities].[Activity % Complete(%)].[All]" dimensionUniqueName="[Activities]" displayFolder="" count="0" memberValueDatatype="5" unbalanced="0" hidden="1"/>
    <cacheHierarchy uniqueName="[Activities].[(*)Budgeted Total Cost(AED)]" caption="(*)Budgeted Total Cost(AED)" attribute="1" defaultMemberUniqueName="[Activities].[(*)Budgeted Total Cost(AED)].[All]" allUniqueName="[Activities].[(*)Budgeted Total Cost(AED)].[All]" dimensionUniqueName="[Activities]" displayFolder="" count="0" memberValueDatatype="20" unbalanced="0" hidden="1"/>
    <cacheHierarchy uniqueName="[Activities].[(*)Budgeted Labor Units(h)]" caption="(*)Budgeted Labor Units(h)" attribute="1" defaultMemberUniqueName="[Activities].[(*)Budgeted Labor Units(h)].[All]" allUniqueName="[Activities].[(*)Budgeted Labor Units(h)].[All]" dimensionUniqueName="[Activities]" displayFolder="" count="0" memberValueDatatype="20" unbalanced="0" hidden="1"/>
    <cacheHierarchy uniqueName="[Activities].[(*)Budgeted Nonlabor Units(h)]" caption="(*)Budgeted Nonlabor Units(h)" attribute="1" defaultMemberUniqueName="[Activities].[(*)Budgeted Nonlabor Units(h)].[All]" allUniqueName="[Activities].[(*)Budgeted Nonlabor Units(h)].[All]" dimensionUniqueName="[Activities]" displayFolder="" count="0" memberValueDatatype="20" unbalanced="0" hidden="1"/>
    <cacheHierarchy uniqueName="[Activities].[1817-BOQ Summary]" caption="1817-BOQ Summary" attribute="1" defaultMemberUniqueName="[Activities].[1817-BOQ Summary].[All]" allUniqueName="[Activities].[1817-BOQ Summary].[All]" dimensionUniqueName="[Activities]" displayFolder="" count="0" memberValueDatatype="130" unbalanced="0" hidden="1"/>
    <cacheHierarchy uniqueName="[Activities].[1817-Discipline]" caption="1817-Discipline" attribute="1" defaultMemberUniqueName="[Activities].[1817-Discipline].[All]" allUniqueName="[Activities].[1817-Discipline].[All]" dimensionUniqueName="[Activities]" displayFolder="" count="0" memberValueDatatype="130" unbalanced="0" hidden="1"/>
    <cacheHierarchy uniqueName="[Activities].[1817-Trade]" caption="1817-Trade" attribute="1" defaultMemberUniqueName="[Activities].[1817-Trade].[All]" allUniqueName="[Activities].[1817-Trade].[All]" dimensionUniqueName="[Activities]" displayFolder="" count="0" memberValueDatatype="130" unbalanced="0" hidden="1"/>
    <cacheHierarchy uniqueName="[Activities].[1817-Zone]" caption="1817-Zone" attribute="1" defaultMemberUniqueName="[Activities].[1817-Zone].[All]" allUniqueName="[Activities].[1817-Zone].[All]" dimensionUniqueName="[Activities]" displayFolder="" count="2" memberValueDatatype="130" unbalanced="0" hidden="1"/>
    <cacheHierarchy uniqueName="[ActivityCodes].[Activity ID]" caption="Activity ID" attribute="1" defaultMemberUniqueName="[ActivityCodes].[Activity ID].[All]" allUniqueName="[ActivityCodes].[Activity ID].[All]" dimensionUniqueName="[ActivityCodes]" displayFolder="" count="0" memberValueDatatype="130" unbalanced="0" hidden="1"/>
    <cacheHierarchy uniqueName="[ActivityCodes].[Activity Name]" caption="Activity Name" attribute="1" defaultMemberUniqueName="[ActivityCodes].[Activity Name].[All]" allUniqueName="[ActivityCodes].[Activity Name].[All]" dimensionUniqueName="[ActivityCodes]" displayFolder="" count="0" memberValueDatatype="130" unbalanced="0" hidden="1"/>
    <cacheHierarchy uniqueName="[ActivityCodes].[1817-BOQ Summary]" caption="1817-BOQ Summary" attribute="1" defaultMemberUniqueName="[ActivityCodes].[1817-BOQ Summary].[All]" allUniqueName="[ActivityCodes].[1817-BOQ Summary].[All]" dimensionUniqueName="[ActivityCodes]" displayFolder="" count="0" memberValueDatatype="130" unbalanced="0" hidden="1"/>
    <cacheHierarchy uniqueName="[ActivityCodes].[1817-Discipline]" caption="1817-Discipline" attribute="1" defaultMemberUniqueName="[ActivityCodes].[1817-Discipline].[All]" allUniqueName="[ActivityCodes].[1817-Discipline].[All]" dimensionUniqueName="[ActivityCodes]" displayFolder="" count="0" memberValueDatatype="130" unbalanced="0" hidden="1"/>
    <cacheHierarchy uniqueName="[ActivityCodes].[1817-Trade]" caption="1817-Trade" attribute="1" defaultMemberUniqueName="[ActivityCodes].[1817-Trade].[All]" allUniqueName="[ActivityCodes].[1817-Trade].[All]" dimensionUniqueName="[ActivityCodes]" displayFolder="" count="0" memberValueDatatype="130" unbalanced="0" hidden="1"/>
    <cacheHierarchy uniqueName="[ActivityCodes].[1817-Zone]" caption="1817-Zone" attribute="1" defaultMemberUniqueName="[ActivityCodes].[1817-Zone].[All]" allUniqueName="[ActivityCodes].[1817-Zone].[All]" dimensionUniqueName="[ActivityCodes]" displayFolder="" count="0" memberValueDatatype="130" unbalanced="0" hidden="1"/>
    <cacheHierarchy uniqueName="[IndvBudgetManHrs].[Activity ID]" caption="Activity ID" attribute="1" defaultMemberUniqueName="[IndvBudgetManHrs].[Activity ID].[All]" allUniqueName="[IndvBudgetManHrs].[Activity ID].[All]" dimensionUniqueName="[IndvBudgetManHrs]" displayFolder="" count="0" memberValueDatatype="130" unbalanced="0" hidden="1"/>
    <cacheHierarchy uniqueName="[IndvBudgetManHrs].[Resource ID]" caption="Resource ID" attribute="1" defaultMemberUniqueName="[IndvBudgetManHrs].[Resource ID].[All]" allUniqueName="[IndvBudgetManHrs].[Resource ID].[All]" dimensionUniqueName="[IndvBudgetManHrs]" displayFolder="" count="0" memberValueDatatype="130" unbalanced="0" hidden="1"/>
    <cacheHierarchy uniqueName="[IndvBudgetManHrs].[Budgeted Units(h)]" caption="Budgeted Units(h)" attribute="1" defaultMemberUniqueName="[IndvBudgetManHrs].[Budgeted Units(h)].[All]" allUniqueName="[IndvBudgetManHrs].[Budgeted Units(h)].[All]" dimensionUniqueName="[IndvBudgetManHrs]" displayFolder="" count="0" memberValueDatatype="20" unbalanced="0" hidden="1"/>
    <cacheHierarchy uniqueName="[MonthDates].[MonthID]" caption="MonthID" attribute="1" defaultMemberUniqueName="[MonthDates].[MonthID].[All]" allUniqueName="[MonthDates].[MonthID].[All]" dimensionUniqueName="[MonthDates]" displayFolder="" count="0" memberValueDatatype="20" unbalanced="0" hidden="1"/>
    <cacheHierarchy uniqueName="[MonthDates].[MonthDates]" caption="MonthDates" attribute="1" time="1" defaultMemberUniqueName="[MonthDates].[MonthDates].[All]" allUniqueName="[MonthDates].[MonthDates].[All]" dimensionUniqueName="[MonthDates]" displayFolder="" count="0" memberValueDatatype="7" unbalanced="0" hidden="1"/>
    <cacheHierarchy uniqueName="[MonthDisCostP].[Activity ID]" caption="Activity ID" attribute="1" defaultMemberUniqueName="[MonthDisCostP].[Activity ID].[All]" allUniqueName="[MonthDisCostP].[Activity ID].[All]" dimensionUniqueName="[MonthDisCostP]" displayFolder="" count="0" memberValueDatatype="130" unbalanced="0" hidden="1"/>
    <cacheHierarchy uniqueName="[MonthDisCostP].[Month ID]" caption="Month ID" attribute="1" defaultMemberUniqueName="[MonthDisCostP].[Month ID].[All]" allUniqueName="[MonthDisCostP].[Month ID].[All]" dimensionUniqueName="[MonthDisCostP]" displayFolder="" count="0" memberValueDatatype="20" unbalanced="0" hidden="1"/>
    <cacheHierarchy uniqueName="[MonthDisCostP].[MonthlyPlanned%]" caption="MonthlyPlanned%" attribute="1" defaultMemberUniqueName="[MonthDisCostP].[MonthlyPlanned%].[All]" allUniqueName="[MonthDisCostP].[MonthlyPlanned%].[All]" dimensionUniqueName="[MonthDisCostP]" displayFolder="" count="0" memberValueDatatype="5" unbalanced="0" hidden="1"/>
    <cacheHierarchy uniqueName="[MonthDisCostP].[MonthlyPlannedCost]" caption="MonthlyPlannedCost" attribute="1" defaultMemberUniqueName="[MonthDisCostP].[MonthlyPlannedCost].[All]" allUniqueName="[MonthDisCostP].[MonthlyPlannedCost].[All]" dimensionUniqueName="[MonthDisCostP]" displayFolder="" count="0" memberValueDatatype="20" unbalanced="0" hidden="1"/>
    <cacheHierarchy uniqueName="[MonthDisCostP].[Budget Cost]" caption="Budget Cost" attribute="1" defaultMemberUniqueName="[MonthDisCostP].[Budget Cost].[All]" allUniqueName="[MonthDisCostP].[Budget Cost].[All]" dimensionUniqueName="[MonthDisCostP]" displayFolder="" count="0" memberValueDatatype="20" unbalanced="0" hidden="1"/>
    <cacheHierarchy uniqueName="[MonthDisCostP].[ActivityWeeklyPDistribution]" caption="ActivityWeeklyPDistribution" attribute="1" defaultMemberUniqueName="[MonthDisCostP].[ActivityWeeklyPDistribution].[All]" allUniqueName="[MonthDisCostP].[ActivityWeeklyPDistribution].[All]" dimensionUniqueName="[MonthDisCostP]" displayFolder="" count="0" memberValueDatatype="5" unbalanced="0" hidden="1"/>
    <cacheHierarchy uniqueName="[MonthDisHrsP].[Activity ID]" caption="Activity ID" attribute="1" defaultMemberUniqueName="[MonthDisHrsP].[Activity ID].[All]" allUniqueName="[MonthDisHrsP].[Activity ID].[All]" dimensionUniqueName="[MonthDisHrsP]" displayFolder="" count="0" memberValueDatatype="130" unbalanced="0" hidden="1"/>
    <cacheHierarchy uniqueName="[MonthDisHrsP].[Month ID]" caption="Month ID" attribute="1" defaultMemberUniqueName="[MonthDisHrsP].[Month ID].[All]" allUniqueName="[MonthDisHrsP].[Month ID].[All]" dimensionUniqueName="[MonthDisHrsP]" displayFolder="" count="0" memberValueDatatype="20" unbalanced="0" hidden="1"/>
    <cacheHierarchy uniqueName="[MonthDisHrsP].[MonthlyPlanned%]" caption="MonthlyPlanned%" attribute="1" defaultMemberUniqueName="[MonthDisHrsP].[MonthlyPlanned%].[All]" allUniqueName="[MonthDisHrsP].[MonthlyPlanned%].[All]" dimensionUniqueName="[MonthDisHrsP]" displayFolder="" count="0" memberValueDatatype="5" unbalanced="0" hidden="1"/>
    <cacheHierarchy uniqueName="[MonthDisHrsP].[Monthly Planned Hrs]" caption="Monthly Planned Hrs" attribute="1" defaultMemberUniqueName="[MonthDisHrsP].[Monthly Planned Hrs].[All]" allUniqueName="[MonthDisHrsP].[Monthly Planned Hrs].[All]" dimensionUniqueName="[MonthDisHrsP]" displayFolder="" count="0" memberValueDatatype="20" unbalanced="0" hidden="1"/>
    <cacheHierarchy uniqueName="[MonthyIndvDisHrs].[Activity ID]" caption="Activity ID" attribute="1" defaultMemberUniqueName="[MonthyIndvDisHrs].[Activity ID].[All]" allUniqueName="[MonthyIndvDisHrs].[Activity ID].[All]" dimensionUniqueName="[MonthyIndvDisHrs]" displayFolder="" count="0" memberValueDatatype="130" unbalanced="0" hidden="1"/>
    <cacheHierarchy uniqueName="[MonthyIndvDisHrs].[Month ID]" caption="Month ID" attribute="1" defaultMemberUniqueName="[MonthyIndvDisHrs].[Month ID].[All]" allUniqueName="[MonthyIndvDisHrs].[Month ID].[All]" dimensionUniqueName="[MonthyIndvDisHrs]" displayFolder="" count="0" memberValueDatatype="20" unbalanced="0" hidden="1"/>
    <cacheHierarchy uniqueName="[MonthyIndvDisHrs].[Month %]" caption="Month %" attribute="1" defaultMemberUniqueName="[MonthyIndvDisHrs].[Month %].[All]" allUniqueName="[MonthyIndvDisHrs].[Month %].[All]" dimensionUniqueName="[MonthyIndvDisHrs]" displayFolder="" count="0" memberValueDatatype="5" unbalanced="0" hidden="1"/>
    <cacheHierarchy uniqueName="[MonthyIndvDisHrs].[ResourceID]" caption="ResourceID" attribute="1" defaultMemberUniqueName="[MonthyIndvDisHrs].[ResourceID].[All]" allUniqueName="[MonthyIndvDisHrs].[ResourceID].[All]" dimensionUniqueName="[MonthyIndvDisHrs]" displayFolder="" count="0" memberValueDatatype="130" unbalanced="0" hidden="1"/>
    <cacheHierarchy uniqueName="[MonthyIndvDisHrs].[Monthly Indv Trade Hrs]" caption="Monthly Indv Trade Hrs" attribute="1" defaultMemberUniqueName="[MonthyIndvDisHrs].[Monthly Indv Trade Hrs].[All]" allUniqueName="[MonthyIndvDisHrs].[Monthly Indv Trade Hrs].[All]" dimensionUniqueName="[MonthyIndvDisHrs]" displayFolder="" count="0" memberValueDatatype="20" unbalanced="0" hidden="1"/>
    <cacheHierarchy uniqueName="[MonthyIndvEarnedHrs].[Activity ID]" caption="Activity ID" attribute="1" defaultMemberUniqueName="[MonthyIndvEarnedHrs].[Activity ID].[All]" allUniqueName="[MonthyIndvEarnedHrs].[Activity ID].[All]" dimensionUniqueName="[MonthyIndvEarnedHrs]" displayFolder="" count="0" memberValueDatatype="130" unbalanced="0" hidden="1"/>
    <cacheHierarchy uniqueName="[MonthyIndvEarnedHrs].[Progress ID]" caption="Progress ID" attribute="1" defaultMemberUniqueName="[MonthyIndvEarnedHrs].[Progress ID].[All]" allUniqueName="[MonthyIndvEarnedHrs].[Progress ID].[All]" dimensionUniqueName="[MonthyIndvEarnedHrs]" displayFolder="" count="0" memberValueDatatype="20" unbalanced="0" hidden="1"/>
    <cacheHierarchy uniqueName="[MonthyIndvEarnedHrs].[Activity%complete]" caption="Activity%complete" attribute="1" defaultMemberUniqueName="[MonthyIndvEarnedHrs].[Activity%complete].[All]" allUniqueName="[MonthyIndvEarnedHrs].[Activity%complete].[All]" dimensionUniqueName="[MonthyIndvEarnedHrs]" displayFolder="" count="0" memberValueDatatype="5" unbalanced="0" hidden="1"/>
    <cacheHierarchy uniqueName="[MonthyIndvEarnedHrs].[ResourceID]" caption="ResourceID" attribute="1" defaultMemberUniqueName="[MonthyIndvEarnedHrs].[ResourceID].[All]" allUniqueName="[MonthyIndvEarnedHrs].[ResourceID].[All]" dimensionUniqueName="[MonthyIndvEarnedHrs]" displayFolder="" count="0" memberValueDatatype="130" unbalanced="0" hidden="1"/>
    <cacheHierarchy uniqueName="[MonthyIndvEarnedHrs].[Monthly Indv Trade Hrs]" caption="Monthly Indv Trade Hrs" attribute="1" defaultMemberUniqueName="[MonthyIndvEarnedHrs].[Monthly Indv Trade Hrs].[All]" allUniqueName="[MonthyIndvEarnedHrs].[Monthly Indv Trade Hrs].[All]" dimensionUniqueName="[MonthyIndvEarnedHrs]" displayFolder="" count="0" memberValueDatatype="20" unbalanced="0" hidden="1"/>
    <cacheHierarchy uniqueName="[MonthyIndvEarnedHrs].[ForActualHrs]" caption="ForActualHrs" attribute="1" defaultMemberUniqueName="[MonthyIndvEarnedHrs].[ForActualHrs].[All]" allUniqueName="[MonthyIndvEarnedHrs].[ForActualHrs].[All]" dimensionUniqueName="[MonthyIndvEarnedHrs]" displayFolder="" count="0" memberValueDatatype="130" unbalanced="0" hidden="1"/>
    <cacheHierarchy uniqueName="[ProgressSheet].[Activity ID]" caption="Activity ID" attribute="1" defaultMemberUniqueName="[ProgressSheet].[Activity ID].[All]" allUniqueName="[ProgressSheet].[Activity ID].[All]" dimensionUniqueName="[ProgressSheet]" displayFolder="" count="0" memberValueDatatype="130" unbalanced="0" hidden="1"/>
    <cacheHierarchy uniqueName="[ProgressSheet].[WeeIDPrgress]" caption="WeeIDPrgress" attribute="1" defaultMemberUniqueName="[ProgressSheet].[WeeIDPrgress].[All]" allUniqueName="[ProgressSheet].[WeeIDPrgress].[All]" dimensionUniqueName="[ProgressSheet]" displayFolder="" count="0" memberValueDatatype="20" unbalanced="0" hidden="1"/>
    <cacheHierarchy uniqueName="[ProgressSheet].[MonthIDProgress]" caption="MonthIDProgress" attribute="1" defaultMemberUniqueName="[ProgressSheet].[MonthIDProgress].[All]" allUniqueName="[ProgressSheet].[MonthIDProgress].[All]" dimensionUniqueName="[ProgressSheet]" displayFolder="" count="0" memberValueDatatype="20" unbalanced="0" hidden="1"/>
    <cacheHierarchy uniqueName="[ProgressSheet].[Activity Name]" caption="Activity Name" attribute="1" defaultMemberUniqueName="[ProgressSheet].[Activity Name].[All]" allUniqueName="[ProgressSheet].[Activity Name].[All]" dimensionUniqueName="[ProgressSheet]" displayFolder="" count="0" memberValueDatatype="130" unbalanced="0" hidden="1"/>
    <cacheHierarchy uniqueName="[ProgressSheet].[Activity % Complete]" caption="Activity % Complete" attribute="1" defaultMemberUniqueName="[ProgressSheet].[Activity % Complete].[All]" allUniqueName="[ProgressSheet].[Activity % Complete].[All]" dimensionUniqueName="[ProgressSheet]" displayFolder="" count="0" memberValueDatatype="5" unbalanced="0" hidden="1"/>
    <cacheHierarchy uniqueName="[ProgressSheet].[Actual Start Week]" caption="Actual Start Week" attribute="1" time="1" defaultMemberUniqueName="[ProgressSheet].[Actual Start Week].[All]" allUniqueName="[ProgressSheet].[Actual Start Week].[All]" dimensionUniqueName="[ProgressSheet]" displayFolder="" count="0" memberValueDatatype="7" unbalanced="0" hidden="1"/>
    <cacheHierarchy uniqueName="[ProgressSheet].[Actual Finish Week]" caption="Actual Finish Week" attribute="1" time="1" defaultMemberUniqueName="[ProgressSheet].[Actual Finish Week].[All]" allUniqueName="[ProgressSheet].[Actual Finish Week].[All]" dimensionUniqueName="[ProgressSheet]" displayFolder="" count="0" memberValueDatatype="7" unbalanced="0" hidden="1"/>
    <cacheHierarchy uniqueName="[ProgressSheet].[Actual Start Month]" caption="Actual Start Month" attribute="1" time="1" defaultMemberUniqueName="[ProgressSheet].[Actual Start Month].[All]" allUniqueName="[ProgressSheet].[Actual Start Month].[All]" dimensionUniqueName="[ProgressSheet]" displayFolder="" count="0" memberValueDatatype="7" unbalanced="0" hidden="1"/>
    <cacheHierarchy uniqueName="[ProgressSheet].[Actual Start Month2]" caption="Actual Start Month2" attribute="1" time="1" defaultMemberUniqueName="[ProgressSheet].[Actual Start Month2].[All]" allUniqueName="[ProgressSheet].[Actual Start Month2].[All]" dimensionUniqueName="[ProgressSheet]" displayFolder="" count="0" memberValueDatatype="7" unbalanced="0" hidden="1"/>
    <cacheHierarchy uniqueName="[ProgressSheet].[EarnedCost]" caption="EarnedCost" attribute="1" defaultMemberUniqueName="[ProgressSheet].[EarnedCost].[All]" allUniqueName="[ProgressSheet].[EarnedCost].[All]" dimensionUniqueName="[ProgressSheet]" displayFolder="" count="0" memberValueDatatype="20" unbalanced="0" hidden="1"/>
    <cacheHierarchy uniqueName="[ProgressSheet].[Earned Hrs]" caption="Earned Hrs" attribute="1" defaultMemberUniqueName="[ProgressSheet].[Earned Hrs].[All]" allUniqueName="[ProgressSheet].[Earned Hrs].[All]" dimensionUniqueName="[ProgressSheet]" displayFolder="" count="0" memberValueDatatype="20" unbalanced="0" hidden="1"/>
    <cacheHierarchy uniqueName="[ProgressSheet].[BOQ Summary]" caption="BOQ Summary" attribute="1" defaultMemberUniqueName="[ProgressSheet].[BOQ Summary].[All]" allUniqueName="[ProgressSheet].[BOQ Summary].[All]" dimensionUniqueName="[ProgressSheet]" displayFolder="" count="0" memberValueDatatype="130" unbalanced="0" hidden="1"/>
    <cacheHierarchy uniqueName="[ProgressSheet].[Column14]" caption="Column14" attribute="1" defaultMemberUniqueName="[ProgressSheet].[Column14].[All]" allUniqueName="[ProgressSheet].[Column14].[All]" dimensionUniqueName="[ProgressSheet]" displayFolder="" count="0" memberValueDatatype="130" unbalanced="0" hidden="1"/>
    <cacheHierarchy uniqueName="[ProgressSheet].[Column15]" caption="Column15" attribute="1" defaultMemberUniqueName="[ProgressSheet].[Column15].[All]" allUniqueName="[ProgressSheet].[Column15].[All]" dimensionUniqueName="[ProgressSheet]" displayFolder="" count="0" memberValueDatatype="130" unbalanced="0" hidden="1"/>
    <cacheHierarchy uniqueName="[ProgressSheet].[Column16]" caption="Column16" attribute="1" defaultMemberUniqueName="[ProgressSheet].[Column16].[All]" allUniqueName="[ProgressSheet].[Column16].[All]" dimensionUniqueName="[ProgressSheet]" displayFolder="" count="0" memberValueDatatype="130" unbalanced="0" hidden="1"/>
    <cacheHierarchy uniqueName="[ProgressSheet].[Column17]" caption="Column17" attribute="1" defaultMemberUniqueName="[ProgressSheet].[Column17].[All]" allUniqueName="[ProgressSheet].[Column17].[All]" dimensionUniqueName="[ProgressSheet]" displayFolder="" count="0" memberValueDatatype="130" unbalanced="0" hidden="1"/>
    <cacheHierarchy uniqueName="[ResourceIDs].[rsrc_short_name]" caption="rsrc_short_name" attribute="1" defaultMemberUniqueName="[ResourceIDs].[rsrc_short_name].[All]" allUniqueName="[ResourceIDs].[rsrc_short_name].[All]" dimensionUniqueName="[ResourceIDs]" displayFolder="" count="0" memberValueDatatype="130" unbalanced="0" hidden="1"/>
    <cacheHierarchy uniqueName="[ResourceIDs].[rsrc_name]" caption="rsrc_name" attribute="1" defaultMemberUniqueName="[ResourceIDs].[rsrc_name].[All]" allUniqueName="[ResourceIDs].[rsrc_name].[All]" dimensionUniqueName="[ResourceIDs]" displayFolder="" count="0" memberValueDatatype="130" unbalanced="0" hidden="1"/>
    <cacheHierarchy uniqueName="[ResourceIDs].[rsrc_type]" caption="rsrc_type" attribute="1" defaultMemberUniqueName="[ResourceIDs].[rsrc_type].[All]" allUniqueName="[ResourceIDs].[rsrc_type].[All]" dimensionUniqueName="[ResourceIDs]" displayFolder="" count="0" memberValueDatatype="130" unbalanced="0" hidden="1"/>
    <cacheHierarchy uniqueName="[ResourceIDs].[def_qty_per_hr]" caption="def_qty_per_hr" attribute="1" defaultMemberUniqueName="[ResourceIDs].[def_qty_per_hr].[All]" allUniqueName="[ResourceIDs].[def_qty_per_hr].[All]" dimensionUniqueName="[ResourceIDs]" displayFolder="" count="0" memberValueDatatype="20" unbalanced="0" hidden="1"/>
    <cacheHierarchy uniqueName="[Table4].[Activity ID]" caption="Activity ID" attribute="1" defaultMemberUniqueName="[Table4].[Activity ID].[All]" allUniqueName="[Table4].[Activity ID].[All]" dimensionUniqueName="[Table4]" displayFolder="" count="0" memberValueDatatype="130" unbalanced="0" hidden="1"/>
    <cacheHierarchy uniqueName="[Table4].[Activity Name]" caption="Activity Name" attribute="1" defaultMemberUniqueName="[Table4].[Activity Name].[All]" allUniqueName="[Table4].[Activity Name].[All]" dimensionUniqueName="[Table4]" displayFolder="" count="0" memberValueDatatype="130" unbalanced="0" hidden="1"/>
    <cacheHierarchy uniqueName="[Table4].[BudgetCOst]" caption="BudgetCOst" attribute="1" defaultMemberUniqueName="[Table4].[BudgetCOst].[All]" allUniqueName="[Table4].[BudgetCOst].[All]" dimensionUniqueName="[Table4]" displayFolder="" count="0" memberValueDatatype="20" unbalanced="0" hidden="1"/>
    <cacheHierarchy uniqueName="[Table4].[BudgetHrs]" caption="BudgetHrs" attribute="1" defaultMemberUniqueName="[Table4].[BudgetHrs].[All]" allUniqueName="[Table4].[BudgetHrs].[All]" dimensionUniqueName="[Table4]" displayFolder="" count="0" memberValueDatatype="20" unbalanced="0" hidden="1"/>
    <cacheHierarchy uniqueName="[WeekDates].[WeekID]" caption="WeekID" attribute="1" defaultMemberUniqueName="[WeekDates].[WeekID].[All]" allUniqueName="[WeekDates].[WeekID].[All]" dimensionUniqueName="[WeekDates]" displayFolder="" count="0" memberValueDatatype="20" unbalanced="0" hidden="1"/>
    <cacheHierarchy uniqueName="[WeekDates].[MonthlyDates]" caption="MonthlyDates" defaultMemberUniqueName="[WeekDates].[MonthlyDates].[All]" allUniqueName="[WeekDates].[MonthlyDates].[All]" dimensionUniqueName="[WeekDates]" displayFolder="" count="0" unbalanced="0" hidden="1"/>
    <cacheHierarchy uniqueName="[WeekDates].[WeekDates]" caption="WeekDates" attribute="1" time="1" defaultMemberUniqueName="[WeekDates].[WeekDates].[All]" allUniqueName="[WeekDates].[WeekDates].[All]" dimensionUniqueName="[WeekDates]" displayFolder="" count="0" memberValueDatatype="7" unbalanced="0" hidden="1"/>
    <cacheHierarchy uniqueName="[WeekDates].[Month Name]" caption="Month Name" attribute="1" defaultMemberUniqueName="[WeekDates].[Month Name].[All]" allUniqueName="[WeekDates].[Month Name].[All]" dimensionUniqueName="[WeekDates]" displayFolder="" count="0" memberValueDatatype="130" unbalanced="0" hidden="1"/>
    <cacheHierarchy uniqueName="[WeekDates].[Year]" caption="Year" attribute="1" defaultMemberUniqueName="[WeekDates].[Year].[All]" allUniqueName="[WeekDates].[Year].[All]" dimensionUniqueName="[WeekDates]" displayFolder="" count="0" memberValueDatatype="20" unbalanced="0" hidden="1"/>
    <cacheHierarchy uniqueName="[WeekDisCostP].[Activity ID]" caption="Activity ID" attribute="1" defaultMemberUniqueName="[WeekDisCostP].[Activity ID].[All]" allUniqueName="[WeekDisCostP].[Activity ID].[All]" dimensionUniqueName="[WeekDisCostP]" displayFolder="" count="0" memberValueDatatype="130" unbalanced="0" hidden="1"/>
    <cacheHierarchy uniqueName="[WeekDisCostP].[Week ID]" caption="Week ID" attribute="1" defaultMemberUniqueName="[WeekDisCostP].[Week ID].[All]" allUniqueName="[WeekDisCostP].[Week ID].[All]" dimensionUniqueName="[WeekDisCostP]" displayFolder="" count="0" memberValueDatatype="20" unbalanced="0" hidden="1"/>
    <cacheHierarchy uniqueName="[WeekDisCostP].[WeekPlanned%]" caption="WeekPlanned%" attribute="1" defaultMemberUniqueName="[WeekDisCostP].[WeekPlanned%].[All]" allUniqueName="[WeekDisCostP].[WeekPlanned%].[All]" dimensionUniqueName="[WeekDisCostP]" displayFolder="" count="0" memberValueDatatype="5" unbalanced="0" hidden="1"/>
    <cacheHierarchy uniqueName="[WeekDisCostP].[WeeklyPlannedCost]" caption="WeeklyPlannedCost" attribute="1" defaultMemberUniqueName="[WeekDisCostP].[WeeklyPlannedCost].[All]" allUniqueName="[WeekDisCostP].[WeeklyPlannedCost].[All]" dimensionUniqueName="[WeekDisCostP]" displayFolder="" count="0" memberValueDatatype="20" unbalanced="0" hidden="1"/>
    <cacheHierarchy uniqueName="[WeekDisCostP].[Budget Cost]" caption="Budget Cost" attribute="1" defaultMemberUniqueName="[WeekDisCostP].[Budget Cost].[All]" allUniqueName="[WeekDisCostP].[Budget Cost].[All]" dimensionUniqueName="[WeekDisCostP]" displayFolder="" count="0" memberValueDatatype="20" unbalanced="0" hidden="1"/>
    <cacheHierarchy uniqueName="[WeekDisCostP].[ActivityWeeklyPDistribution]" caption="ActivityWeeklyPDistribution" attribute="1" defaultMemberUniqueName="[WeekDisCostP].[ActivityWeeklyPDistribution].[All]" allUniqueName="[WeekDisCostP].[ActivityWeeklyPDistribution].[All]" dimensionUniqueName="[WeekDisCostP]" displayFolder="" count="0" memberValueDatatype="5" unbalanced="0" hidden="1"/>
    <cacheHierarchy uniqueName="[WeekDisHrsP].[Activity ID]" caption="Activity ID" attribute="1" defaultMemberUniqueName="[WeekDisHrsP].[Activity ID].[All]" allUniqueName="[WeekDisHrsP].[Activity ID].[All]" dimensionUniqueName="[WeekDisHrsP]" displayFolder="" count="0" memberValueDatatype="130" unbalanced="0" hidden="1"/>
    <cacheHierarchy uniqueName="[WeekDisHrsP].[Week ID]" caption="Week ID" attribute="1" defaultMemberUniqueName="[WeekDisHrsP].[Week ID].[All]" allUniqueName="[WeekDisHrsP].[Week ID].[All]" dimensionUniqueName="[WeekDisHrsP]" displayFolder="" count="0" memberValueDatatype="130" unbalanced="0" hidden="1"/>
    <cacheHierarchy uniqueName="[WeekDisHrsP].[WeekPlanned%]" caption="WeekPlanned%" attribute="1" defaultMemberUniqueName="[WeekDisHrsP].[WeekPlanned%].[All]" allUniqueName="[WeekDisHrsP].[WeekPlanned%].[All]" dimensionUniqueName="[WeekDisHrsP]" displayFolder="" count="0" memberValueDatatype="5" unbalanced="0" hidden="1"/>
    <cacheHierarchy uniqueName="[WeekDisHrsP].[WeeklyPlannedHrs]" caption="WeeklyPlannedHrs" attribute="1" defaultMemberUniqueName="[WeekDisHrsP].[WeeklyPlannedHrs].[All]" allUniqueName="[WeekDisHrsP].[WeeklyPlannedHrs].[All]" dimensionUniqueName="[WeekDisHrsP]" displayFolder="" count="0" memberValueDatatype="20" unbalanced="0" hidden="1"/>
    <cacheHierarchy uniqueName="[Measures].[__XL_Count Activities]" caption="__XL_Count Activities" measure="1" displayFolder="" measureGroup="Activities" count="0" hidden="1"/>
    <cacheHierarchy uniqueName="[Measures].[__XL_Count ActivityCodes]" caption="__XL_Count ActivityCodes" measure="1" displayFolder="" measureGroup="ActivityCodes" count="0" hidden="1"/>
    <cacheHierarchy uniqueName="[Measures].[__XL_Count IndvBudgetManHrs]" caption="__XL_Count IndvBudgetManHrs" measure="1" displayFolder="" measureGroup="IndvBudgetManHrs" count="0" hidden="1"/>
    <cacheHierarchy uniqueName="[Measures].[__XL_Count ResourceIDs]" caption="__XL_Count ResourceIDs" measure="1" displayFolder="" measureGroup="ResourceIDs" count="0" hidden="1"/>
    <cacheHierarchy uniqueName="[Measures].[__XL_Count WeekDates]" caption="__XL_Count WeekDates" measure="1" displayFolder="" measureGroup="WeekDates" count="0" hidden="1"/>
    <cacheHierarchy uniqueName="[Measures].[__XL_Count WeekDisCostP]" caption="__XL_Count WeekDisCostP" measure="1" displayFolder="" measureGroup="WeekDisCostP" count="0" hidden="1"/>
    <cacheHierarchy uniqueName="[Measures].[__XL_Count MonthDisCostP]" caption="__XL_Count MonthDisCostP" measure="1" displayFolder="" measureGroup="MonthDisCostP" count="0" hidden="1"/>
    <cacheHierarchy uniqueName="[Measures].[__XL_Count MonthDates]" caption="__XL_Count MonthDates" measure="1" displayFolder="" measureGroup="MonthDates" count="0" hidden="1"/>
    <cacheHierarchy uniqueName="[Measures].[__XL_Count ProgressSheet]" caption="__XL_Count ProgressSheet" measure="1" displayFolder="" measureGroup="ProgressSheet" count="0" hidden="1"/>
    <cacheHierarchy uniqueName="[Measures].[__XL_Count Table4]" caption="__XL_Count Table4" measure="1" displayFolder="" measureGroup="Table4" count="0" hidden="1"/>
    <cacheHierarchy uniqueName="[Measures].[__XL_Count WeekDisHrsP]" caption="__XL_Count WeekDisHrsP" measure="1" displayFolder="" measureGroup="WeekDisHrsP" count="0" hidden="1"/>
    <cacheHierarchy uniqueName="[Measures].[__XL_Count MonthDisHrsP]" caption="__XL_Count MonthDisHrsP" measure="1" displayFolder="" measureGroup="MonthDisHrsP" count="0" hidden="1"/>
    <cacheHierarchy uniqueName="[Measures].[__XL_Count MonthyIndvDisHrs]" caption="__XL_Count MonthyIndvDisHrs" measure="1" displayFolder="" measureGroup="MonthyIndvDisHrs" count="0" hidden="1"/>
    <cacheHierarchy uniqueName="[Measures].[__XL_Count MonthyIndvEarnedHrs]" caption="__XL_Count MonthyIndvEarnedHrs" measure="1" displayFolder="" measureGroup="MonthyIndvEarnedHrs" count="0" hidden="1"/>
    <cacheHierarchy uniqueName="[Measures].[__XL_Count of Models]" caption="__XL_Count of Models" measure="1" displayFolder="" count="0" hidden="1"/>
    <cacheHierarchy uniqueName="[Measures].[Sum of ()Budgeted Total Cost(AED)]" caption="Sum of ()Budgeted Total Cost(AED)" measure="1" displayFolder="" measureGroup="Activities" count="0" hidden="1">
      <extLst>
        <ext xmlns:x15="http://schemas.microsoft.com/office/spreadsheetml/2010/11/main" uri="{B97F6D7D-B522-45F9-BDA1-12C45D357490}">
          <x15:cacheHierarchy aggregatedColumn="7"/>
        </ext>
      </extLst>
    </cacheHierarchy>
    <cacheHierarchy uniqueName="[Measures].[Sum of ()Budgeted Labor Units(h)]" caption="Sum of ()Budgeted Labor Units(h)" measure="1" displayFolder="" measureGroup="Activities" count="0" hidden="1">
      <extLst>
        <ext xmlns:x15="http://schemas.microsoft.com/office/spreadsheetml/2010/11/main" uri="{B97F6D7D-B522-45F9-BDA1-12C45D357490}">
          <x15:cacheHierarchy aggregatedColumn="8"/>
        </ext>
      </extLst>
    </cacheHierarchy>
    <cacheHierarchy uniqueName="[Measures].[Sum of WeeklyPlannedCost 2]" caption="Sum of WeeklyPlannedCost 2" measure="1" displayFolder="" measureGroup="WeekDisCostP" count="0" hidden="1">
      <extLst>
        <ext xmlns:x15="http://schemas.microsoft.com/office/spreadsheetml/2010/11/main" uri="{B97F6D7D-B522-45F9-BDA1-12C45D357490}">
          <x15:cacheHierarchy aggregatedColumn="78"/>
        </ext>
      </extLst>
    </cacheHierarchy>
    <cacheHierarchy uniqueName="[Measures].[Sum of Year]" caption="Sum of Year" measure="1" displayFolder="" measureGroup="WeekDates" count="0" hidden="1">
      <extLst>
        <ext xmlns:x15="http://schemas.microsoft.com/office/spreadsheetml/2010/11/main" uri="{B97F6D7D-B522-45F9-BDA1-12C45D357490}">
          <x15:cacheHierarchy aggregatedColumn="74"/>
        </ext>
      </extLst>
    </cacheHierarchy>
    <cacheHierarchy uniqueName="[Measures].[Sum of MonthlyPlannedCost]" caption="Sum of MonthlyPlannedCost" measure="1" displayFolder="" measureGroup="MonthDisCostP" count="0" hidden="1">
      <extLst>
        <ext xmlns:x15="http://schemas.microsoft.com/office/spreadsheetml/2010/11/main" uri="{B97F6D7D-B522-45F9-BDA1-12C45D357490}">
          <x15:cacheHierarchy aggregatedColumn="28"/>
        </ext>
      </extLst>
    </cacheHierarchy>
    <cacheHierarchy uniqueName="[Measures].[Sum of EarnedCost]" caption="Sum of EarnedCost" measure="1" displayFolder="" measureGroup="ProgressSheet" count="0" hidden="1">
      <extLst>
        <ext xmlns:x15="http://schemas.microsoft.com/office/spreadsheetml/2010/11/main" uri="{B97F6D7D-B522-45F9-BDA1-12C45D357490}">
          <x15:cacheHierarchy aggregatedColumn="55"/>
        </ext>
      </extLst>
    </cacheHierarchy>
    <cacheHierarchy uniqueName="[Measures].[Sum of WeekID]" caption="Sum of WeekID" measure="1" displayFolder="" measureGroup="WeekDates" count="0" hidden="1">
      <extLst>
        <ext xmlns:x15="http://schemas.microsoft.com/office/spreadsheetml/2010/11/main" uri="{B97F6D7D-B522-45F9-BDA1-12C45D357490}">
          <x15:cacheHierarchy aggregatedColumn="70"/>
        </ext>
      </extLst>
    </cacheHierarchy>
    <cacheHierarchy uniqueName="[Measures].[Sum of MonthlyPlanned%]" caption="Sum of MonthlyPlanned%" measure="1" displayFolder="" measureGroup="MonthDisCostP" count="0" hidden="1">
      <extLst>
        <ext xmlns:x15="http://schemas.microsoft.com/office/spreadsheetml/2010/11/main" uri="{B97F6D7D-B522-45F9-BDA1-12C45D357490}">
          <x15:cacheHierarchy aggregatedColumn="27"/>
        </ext>
      </extLst>
    </cacheHierarchy>
    <cacheHierarchy uniqueName="[Measures].[Count of ()BL Project Start]" caption="Count of ()BL Project Start" measure="1" displayFolder="" measureGroup="Activities" count="0" hidden="1">
      <extLst>
        <ext xmlns:x15="http://schemas.microsoft.com/office/spreadsheetml/2010/11/main" uri="{B97F6D7D-B522-45F9-BDA1-12C45D357490}">
          <x15:cacheHierarchy aggregatedColumn="2"/>
        </ext>
      </extLst>
    </cacheHierarchy>
    <cacheHierarchy uniqueName="[Measures].[Count of ()BL Project Finish]" caption="Count of ()BL Project Finish" measure="1" displayFolder="" measureGroup="Activities" count="0" hidden="1">
      <extLst>
        <ext xmlns:x15="http://schemas.microsoft.com/office/spreadsheetml/2010/11/main" uri="{B97F6D7D-B522-45F9-BDA1-12C45D357490}">
          <x15:cacheHierarchy aggregatedColumn="3"/>
        </ext>
      </extLst>
    </cacheHierarchy>
    <cacheHierarchy uniqueName="[Measures].[Sum of WeekPlanned%]" caption="Sum of WeekPlanned%" measure="1" displayFolder="" measureGroup="WeekDisCostP" count="0" hidden="1">
      <extLst>
        <ext xmlns:x15="http://schemas.microsoft.com/office/spreadsheetml/2010/11/main" uri="{B97F6D7D-B522-45F9-BDA1-12C45D357490}">
          <x15:cacheHierarchy aggregatedColumn="77"/>
        </ext>
      </extLst>
    </cacheHierarchy>
    <cacheHierarchy uniqueName="[Measures].[Sum of ActivityWeeklyPDistribution]" caption="Sum of ActivityWeeklyPDistribution" measure="1" displayFolder="" measureGroup="WeekDisCostP" count="0" hidden="1">
      <extLst>
        <ext xmlns:x15="http://schemas.microsoft.com/office/spreadsheetml/2010/11/main" uri="{B97F6D7D-B522-45F9-BDA1-12C45D357490}">
          <x15:cacheHierarchy aggregatedColumn="80"/>
        </ext>
      </extLst>
    </cacheHierarchy>
    <cacheHierarchy uniqueName="[Measures].[Sum of WeeklyPlannedHrs]" caption="Sum of WeeklyPlannedHrs" measure="1" displayFolder="" measureGroup="WeekDisHrsP" count="0" hidden="1">
      <extLst>
        <ext xmlns:x15="http://schemas.microsoft.com/office/spreadsheetml/2010/11/main" uri="{B97F6D7D-B522-45F9-BDA1-12C45D357490}">
          <x15:cacheHierarchy aggregatedColumn="84"/>
        </ext>
      </extLst>
    </cacheHierarchy>
    <cacheHierarchy uniqueName="[Measures].[Sum of Earned Hrs]" caption="Sum of Earned Hrs" measure="1" displayFolder="" measureGroup="ProgressSheet" count="0" hidden="1">
      <extLst>
        <ext xmlns:x15="http://schemas.microsoft.com/office/spreadsheetml/2010/11/main" uri="{B97F6D7D-B522-45F9-BDA1-12C45D357490}">
          <x15:cacheHierarchy aggregatedColumn="56"/>
        </ext>
      </extLst>
    </cacheHierarchy>
    <cacheHierarchy uniqueName="[Measures].[Sum of Monthly Planned Hrs]" caption="Sum of Monthly Planned Hrs" measure="1" displayFolder="" measureGroup="MonthDisHrsP" count="0" hidden="1">
      <extLst>
        <ext xmlns:x15="http://schemas.microsoft.com/office/spreadsheetml/2010/11/main" uri="{B97F6D7D-B522-45F9-BDA1-12C45D357490}">
          <x15:cacheHierarchy aggregatedColumn="34"/>
        </ext>
      </extLst>
    </cacheHierarchy>
    <cacheHierarchy uniqueName="[Measures].[Sum of Budgeted Units(h)]" caption="Sum of Budgeted Units(h)" measure="1" displayFolder="" measureGroup="IndvBudgetManHrs" count="0" hidden="1">
      <extLst>
        <ext xmlns:x15="http://schemas.microsoft.com/office/spreadsheetml/2010/11/main" uri="{B97F6D7D-B522-45F9-BDA1-12C45D357490}">
          <x15:cacheHierarchy aggregatedColumn="22"/>
        </ext>
      </extLst>
    </cacheHierarchy>
    <cacheHierarchy uniqueName="[Measures].[Sum of Monthly Indv Trade Hrs]" caption="Sum of Monthly Indv Trade Hrs" measure="1" displayFolder="" measureGroup="MonthyIndvDisHrs" count="0" hidden="1">
      <extLst>
        <ext xmlns:x15="http://schemas.microsoft.com/office/spreadsheetml/2010/11/main" uri="{B97F6D7D-B522-45F9-BDA1-12C45D357490}">
          <x15:cacheHierarchy aggregatedColumn="39"/>
        </ext>
      </extLst>
    </cacheHierarchy>
    <cacheHierarchy uniqueName="[Measures].[Sum of Monthly Indv Trade Hrs 2]" caption="Sum of Monthly Indv Trade Hrs 2" measure="1" displayFolder="" measureGroup="MonthyIndvEarnedHrs" count="0" hidden="1">
      <extLst>
        <ext xmlns:x15="http://schemas.microsoft.com/office/spreadsheetml/2010/11/main" uri="{B97F6D7D-B522-45F9-BDA1-12C45D357490}">
          <x15:cacheHierarchy aggregatedColumn="44"/>
        </ext>
      </extLst>
    </cacheHierarchy>
    <cacheHierarchy uniqueName="[Measures].[Count of ResourceID]" caption="Count of ResourceID" measure="1" displayFolder="" measureGroup="MonthyIndvDisHrs" count="0" hidden="1">
      <extLst>
        <ext xmlns:x15="http://schemas.microsoft.com/office/spreadsheetml/2010/11/main" uri="{B97F6D7D-B522-45F9-BDA1-12C45D357490}">
          <x15:cacheHierarchy aggregatedColumn="38"/>
        </ext>
      </extLst>
    </cacheHierarchy>
    <cacheHierarchy uniqueName="[Measures].[Sum of WeeklyPlannedCost]" caption="Sum of WeeklyPlannedCost" measure="1" displayFolder="" measureGroup="WeekDisCostP" count="0" hidden="1"/>
    <cacheHierarchy uniqueName="[Measures].[PAR]" caption="PAR" measure="1" displayFolder="" measureGroup="MonthDisCostP" count="0" hidden="1"/>
    <cacheHierarchy uniqueName="[Measures].[Sum of Monthly Planned Hrs 2]" caption="Sum of Monthly Planned Hrs 2" measure="1" displayFolder="" measureGroup="MonthDisHrsP" count="0" hidden="1"/>
  </cacheHierarchies>
  <kpis count="0"/>
  <extLst>
    <ext xmlns:x14="http://schemas.microsoft.com/office/spreadsheetml/2009/9/main" uri="{725AE2AE-9491-48be-B2B4-4EB974FC3084}">
      <x14:pivotCacheDefinition slicerData="1" pivotCacheId="19551978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name="PivotTable8" cacheId="8" applyNumberFormats="0" applyBorderFormats="0" applyFontFormats="0" applyPatternFormats="0" applyAlignmentFormats="0" applyWidthHeightFormats="1" dataCaption="Values" tag="b98d3e0b-f7fb-4283-97c1-3188bac8f18b" updatedVersion="5" minRefreshableVersion="3" subtotalHiddenItems="1" itemPrintTitles="1" createdVersion="5" indent="0" compact="0" compactData="0" multipleFieldFilters="0">
  <location ref="A5:G161" firstHeaderRow="0" firstDataRow="1" firstDataCol="4"/>
  <pivotFields count="9">
    <pivotField axis="axisRow" compact="0" allDrilled="1" outline="0" showAll="0" dataSourceSort="1" defaultSubtotal="0" defaultAttributeDrillState="1">
      <items count="3">
        <item s="1" x="0"/>
        <item s="1" x="1"/>
        <item s="1" x="2"/>
      </items>
    </pivotField>
    <pivotField axis="axisRow" compact="0" allDrilled="1" outline="0" showAll="0" measureFilter="1" dataSourceSort="1" defaultSubtotal="0" defaultAttributeDrillState="1">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s>
    </pivotField>
    <pivotField axis="axisRow" compact="0" allDrilled="1" outline="0" showAll="0" dataSourceSort="1" defaultSubtotal="0" defaultAttributeDrillState="1">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 axis="axisRow" compact="0" allDrilled="1" outline="0" showAll="0" dataSourceSort="1" defaultSubtotal="0" defaultAttributeDrillState="1">
      <items count="15">
        <item x="0"/>
        <item x="1"/>
        <item x="2"/>
        <item x="3"/>
        <item x="4"/>
        <item x="5"/>
        <item x="6"/>
        <item x="7"/>
        <item x="8"/>
        <item x="9"/>
        <item x="10"/>
        <item x="11"/>
        <item x="12"/>
        <item x="13"/>
        <item x="14"/>
      </items>
    </pivotField>
    <pivotField compact="0" allDrilled="1" outline="0" showAll="0" dataSourceSort="1" defaultAttributeDrillState="1"/>
    <pivotField dataField="1" compact="0" outline="0" showAll="0"/>
    <pivotField dataField="1" compact="0" outline="0" showAll="0"/>
    <pivotField dataField="1" compact="0" outline="0" showAll="0"/>
    <pivotField compact="0" allDrilled="1" outline="0" showAll="0" dataSourceSort="1" defaultAttributeDrillState="1"/>
  </pivotFields>
  <rowFields count="4">
    <field x="0"/>
    <field x="3"/>
    <field x="1"/>
    <field x="2"/>
  </rowFields>
  <rowItems count="156">
    <i>
      <x/>
      <x/>
      <x/>
      <x/>
    </i>
    <i r="2">
      <x v="1"/>
      <x v="1"/>
    </i>
    <i r="2">
      <x v="2"/>
      <x v="2"/>
    </i>
    <i r="1">
      <x v="1"/>
      <x v="3"/>
      <x v="3"/>
    </i>
    <i r="2">
      <x v="4"/>
      <x v="4"/>
    </i>
    <i r="2">
      <x v="5"/>
      <x v="5"/>
    </i>
    <i r="2">
      <x v="6"/>
      <x v="6"/>
    </i>
    <i r="2">
      <x v="7"/>
      <x v="7"/>
    </i>
    <i r="2">
      <x v="8"/>
      <x v="8"/>
    </i>
    <i r="2">
      <x v="9"/>
      <x v="9"/>
    </i>
    <i r="1">
      <x v="2"/>
      <x v="10"/>
      <x v="10"/>
    </i>
    <i r="2">
      <x v="11"/>
      <x v="11"/>
    </i>
    <i r="2">
      <x v="12"/>
      <x v="12"/>
    </i>
    <i r="2">
      <x v="13"/>
      <x v="13"/>
    </i>
    <i r="2">
      <x v="14"/>
      <x v="14"/>
    </i>
    <i r="2">
      <x v="15"/>
      <x v="15"/>
    </i>
    <i r="2">
      <x v="16"/>
      <x v="16"/>
    </i>
    <i r="2">
      <x v="17"/>
      <x v="17"/>
    </i>
    <i r="2">
      <x v="18"/>
      <x v="18"/>
    </i>
    <i r="2">
      <x v="19"/>
      <x v="19"/>
    </i>
    <i r="2">
      <x v="20"/>
      <x v="20"/>
    </i>
    <i r="2">
      <x v="21"/>
      <x v="21"/>
    </i>
    <i r="2">
      <x v="22"/>
      <x v="22"/>
    </i>
    <i r="2">
      <x v="23"/>
      <x v="23"/>
    </i>
    <i r="2">
      <x v="24"/>
      <x v="24"/>
    </i>
    <i r="2">
      <x v="25"/>
      <x v="25"/>
    </i>
    <i r="2">
      <x v="26"/>
      <x v="26"/>
    </i>
    <i r="2">
      <x v="27"/>
      <x v="27"/>
    </i>
    <i r="2">
      <x v="28"/>
      <x v="28"/>
    </i>
    <i r="2">
      <x v="29"/>
      <x v="29"/>
    </i>
    <i r="2">
      <x v="30"/>
      <x v="30"/>
    </i>
    <i r="2">
      <x v="31"/>
      <x v="31"/>
    </i>
    <i r="2">
      <x v="32"/>
      <x v="32"/>
    </i>
    <i r="2">
      <x v="33"/>
      <x v="33"/>
    </i>
    <i r="2">
      <x v="34"/>
      <x v="34"/>
    </i>
    <i r="2">
      <x v="35"/>
      <x v="35"/>
    </i>
    <i r="2">
      <x v="36"/>
      <x v="36"/>
    </i>
    <i r="2">
      <x v="37"/>
      <x v="37"/>
    </i>
    <i r="2">
      <x v="38"/>
      <x v="38"/>
    </i>
    <i r="2">
      <x v="39"/>
      <x v="39"/>
    </i>
    <i r="2">
      <x v="40"/>
      <x v="40"/>
    </i>
    <i r="2">
      <x v="41"/>
      <x v="41"/>
    </i>
    <i r="2">
      <x v="42"/>
      <x v="42"/>
    </i>
    <i r="2">
      <x v="43"/>
      <x v="43"/>
    </i>
    <i r="2">
      <x v="44"/>
      <x v="44"/>
    </i>
    <i r="2">
      <x v="45"/>
      <x v="45"/>
    </i>
    <i r="2">
      <x v="46"/>
      <x v="46"/>
    </i>
    <i r="2">
      <x v="47"/>
      <x v="47"/>
    </i>
    <i r="2">
      <x v="48"/>
      <x v="48"/>
    </i>
    <i r="2">
      <x v="49"/>
      <x v="49"/>
    </i>
    <i r="2">
      <x v="50"/>
      <x v="50"/>
    </i>
    <i r="2">
      <x v="51"/>
      <x v="51"/>
    </i>
    <i r="2">
      <x v="52"/>
      <x v="52"/>
    </i>
    <i r="2">
      <x v="53"/>
      <x v="53"/>
    </i>
    <i r="2">
      <x v="54"/>
      <x v="54"/>
    </i>
    <i r="2">
      <x v="55"/>
      <x v="55"/>
    </i>
    <i r="2">
      <x v="56"/>
      <x v="56"/>
    </i>
    <i r="2">
      <x v="57"/>
      <x v="57"/>
    </i>
    <i r="2">
      <x v="58"/>
      <x v="58"/>
    </i>
    <i r="2">
      <x v="59"/>
      <x v="59"/>
    </i>
    <i r="2">
      <x v="60"/>
      <x v="60"/>
    </i>
    <i r="2">
      <x v="61"/>
      <x v="61"/>
    </i>
    <i r="2">
      <x v="62"/>
      <x v="62"/>
    </i>
    <i r="2">
      <x v="63"/>
      <x v="63"/>
    </i>
    <i r="2">
      <x v="64"/>
      <x v="64"/>
    </i>
    <i r="2">
      <x v="65"/>
      <x v="65"/>
    </i>
    <i r="2">
      <x v="66"/>
      <x v="66"/>
    </i>
    <i r="2">
      <x v="67"/>
      <x v="67"/>
    </i>
    <i r="2">
      <x v="68"/>
      <x v="68"/>
    </i>
    <i r="1">
      <x v="3"/>
      <x v="69"/>
      <x v="69"/>
    </i>
    <i r="1">
      <x v="4"/>
      <x v="70"/>
      <x v="70"/>
    </i>
    <i r="1">
      <x v="5"/>
      <x v="71"/>
      <x v="71"/>
    </i>
    <i>
      <x v="1"/>
      <x v="1"/>
      <x v="72"/>
      <x v="72"/>
    </i>
    <i r="2">
      <x v="73"/>
      <x v="73"/>
    </i>
    <i r="2">
      <x v="74"/>
      <x v="74"/>
    </i>
    <i r="2">
      <x v="75"/>
      <x v="75"/>
    </i>
    <i r="2">
      <x v="76"/>
      <x v="76"/>
    </i>
    <i r="2">
      <x v="77"/>
      <x v="77"/>
    </i>
    <i r="2">
      <x v="78"/>
      <x v="78"/>
    </i>
    <i r="1">
      <x v="2"/>
      <x v="79"/>
      <x v="79"/>
    </i>
    <i r="2">
      <x v="80"/>
      <x v="80"/>
    </i>
    <i r="2">
      <x v="81"/>
      <x v="81"/>
    </i>
    <i r="2">
      <x v="82"/>
      <x v="82"/>
    </i>
    <i r="2">
      <x v="83"/>
      <x v="83"/>
    </i>
    <i r="2">
      <x v="84"/>
      <x v="84"/>
    </i>
    <i r="2">
      <x v="85"/>
      <x v="85"/>
    </i>
    <i r="2">
      <x v="86"/>
      <x v="86"/>
    </i>
    <i r="2">
      <x v="87"/>
      <x v="87"/>
    </i>
    <i r="2">
      <x v="88"/>
      <x v="88"/>
    </i>
    <i r="2">
      <x v="89"/>
      <x v="89"/>
    </i>
    <i r="2">
      <x v="90"/>
      <x v="90"/>
    </i>
    <i r="2">
      <x v="91"/>
      <x v="91"/>
    </i>
    <i r="2">
      <x v="92"/>
      <x v="92"/>
    </i>
    <i r="2">
      <x v="93"/>
      <x v="93"/>
    </i>
    <i r="2">
      <x v="94"/>
      <x v="94"/>
    </i>
    <i r="2">
      <x v="95"/>
      <x v="95"/>
    </i>
    <i r="2">
      <x v="96"/>
      <x v="96"/>
    </i>
    <i r="2">
      <x v="97"/>
      <x v="97"/>
    </i>
    <i r="2">
      <x v="98"/>
      <x v="98"/>
    </i>
    <i r="2">
      <x v="99"/>
      <x v="99"/>
    </i>
    <i r="2">
      <x v="100"/>
      <x v="100"/>
    </i>
    <i r="2">
      <x v="101"/>
      <x v="101"/>
    </i>
    <i r="2">
      <x v="102"/>
      <x v="102"/>
    </i>
    <i r="2">
      <x v="103"/>
      <x v="103"/>
    </i>
    <i r="2">
      <x v="104"/>
      <x v="104"/>
    </i>
    <i r="2">
      <x v="105"/>
      <x v="105"/>
    </i>
    <i r="2">
      <x v="106"/>
      <x v="106"/>
    </i>
    <i r="2">
      <x v="107"/>
      <x v="107"/>
    </i>
    <i r="2">
      <x v="108"/>
      <x v="108"/>
    </i>
    <i r="2">
      <x v="109"/>
      <x v="109"/>
    </i>
    <i r="2">
      <x v="110"/>
      <x v="110"/>
    </i>
    <i r="2">
      <x v="111"/>
      <x v="111"/>
    </i>
    <i r="2">
      <x v="112"/>
      <x v="112"/>
    </i>
    <i r="2">
      <x v="113"/>
      <x v="113"/>
    </i>
    <i r="2">
      <x v="114"/>
      <x v="114"/>
    </i>
    <i r="2">
      <x v="115"/>
      <x v="115"/>
    </i>
    <i r="2">
      <x v="116"/>
      <x v="116"/>
    </i>
    <i r="1">
      <x v="4"/>
      <x v="117"/>
      <x v="117"/>
    </i>
    <i>
      <x v="2"/>
      <x v="1"/>
      <x v="118"/>
      <x v="118"/>
    </i>
    <i r="2">
      <x v="119"/>
      <x v="119"/>
    </i>
    <i r="1">
      <x v="2"/>
      <x v="120"/>
      <x v="120"/>
    </i>
    <i r="2">
      <x v="121"/>
      <x v="121"/>
    </i>
    <i r="2">
      <x v="122"/>
      <x v="122"/>
    </i>
    <i r="2">
      <x v="123"/>
      <x v="123"/>
    </i>
    <i r="2">
      <x v="124"/>
      <x v="124"/>
    </i>
    <i r="2">
      <x v="125"/>
      <x v="125"/>
    </i>
    <i r="2">
      <x v="126"/>
      <x v="126"/>
    </i>
    <i r="2">
      <x v="127"/>
      <x v="127"/>
    </i>
    <i r="2">
      <x v="128"/>
      <x v="128"/>
    </i>
    <i r="2">
      <x v="129"/>
      <x v="129"/>
    </i>
    <i r="2">
      <x v="130"/>
      <x v="130"/>
    </i>
    <i r="2">
      <x v="131"/>
      <x v="131"/>
    </i>
    <i r="2">
      <x v="132"/>
      <x v="132"/>
    </i>
    <i r="2">
      <x v="133"/>
      <x v="133"/>
    </i>
    <i r="2">
      <x v="134"/>
      <x v="134"/>
    </i>
    <i r="2">
      <x v="135"/>
      <x v="135"/>
    </i>
    <i r="2">
      <x v="136"/>
      <x v="136"/>
    </i>
    <i r="2">
      <x v="137"/>
      <x v="137"/>
    </i>
    <i r="2">
      <x v="138"/>
      <x v="138"/>
    </i>
    <i r="2">
      <x v="139"/>
      <x v="139"/>
    </i>
    <i r="2">
      <x v="140"/>
      <x v="140"/>
    </i>
    <i r="2">
      <x v="141"/>
      <x v="141"/>
    </i>
    <i r="2">
      <x v="142"/>
      <x v="142"/>
    </i>
    <i r="2">
      <x v="143"/>
      <x v="143"/>
    </i>
    <i r="2">
      <x v="144"/>
      <x v="144"/>
    </i>
    <i r="2">
      <x v="145"/>
      <x v="145"/>
    </i>
    <i r="2">
      <x v="146"/>
      <x v="146"/>
    </i>
    <i r="2">
      <x v="147"/>
      <x v="147"/>
    </i>
    <i r="2">
      <x v="148"/>
      <x v="148"/>
    </i>
    <i r="2">
      <x v="149"/>
      <x v="149"/>
    </i>
    <i r="2">
      <x v="150"/>
      <x v="150"/>
    </i>
    <i r="2">
      <x v="151"/>
      <x v="151"/>
    </i>
    <i r="2">
      <x v="152"/>
      <x v="152"/>
    </i>
    <i r="2">
      <x v="153"/>
      <x v="153"/>
    </i>
    <i r="1">
      <x v="4"/>
      <x v="154"/>
      <x v="154"/>
    </i>
    <i t="grand">
      <x/>
    </i>
  </rowItems>
  <colFields count="1">
    <field x="-2"/>
  </colFields>
  <colItems count="3">
    <i>
      <x/>
    </i>
    <i i="1">
      <x v="1"/>
    </i>
    <i i="2">
      <x v="2"/>
    </i>
  </colItems>
  <dataFields count="3">
    <dataField name="Budget hrs" fld="7" baseField="0" baseItem="0"/>
    <dataField name="Planned Hrs" fld="5" baseField="0" baseItem="0"/>
    <dataField name="Earned Hrs" fld="6" baseField="0" baseItem="0"/>
  </dataFields>
  <formats count="146">
    <format dxfId="572">
      <pivotArea outline="0" fieldPosition="0">
        <references count="3">
          <reference field="0" count="1" selected="0">
            <x v="0"/>
          </reference>
          <reference field="1" count="1" selected="0">
            <x v="161"/>
          </reference>
          <reference field="2" count="1" selected="0">
            <x v="161"/>
          </reference>
        </references>
      </pivotArea>
    </format>
    <format dxfId="571">
      <pivotArea dataOnly="0" labelOnly="1" outline="0" fieldPosition="0">
        <references count="2">
          <reference field="0" count="1" selected="0">
            <x v="0"/>
          </reference>
          <reference field="1" count="1">
            <x v="161"/>
          </reference>
        </references>
      </pivotArea>
    </format>
    <format dxfId="570">
      <pivotArea dataOnly="0" labelOnly="1" outline="0" fieldPosition="0">
        <references count="3">
          <reference field="0" count="1" selected="0">
            <x v="0"/>
          </reference>
          <reference field="1" count="1" selected="0">
            <x v="161"/>
          </reference>
          <reference field="2" count="1">
            <x v="161"/>
          </reference>
        </references>
      </pivotArea>
    </format>
    <format dxfId="569">
      <pivotArea field="0" type="button" dataOnly="0" labelOnly="1" outline="0" axis="axisRow" fieldPosition="0"/>
    </format>
    <format dxfId="568">
      <pivotArea field="3" type="button" dataOnly="0" labelOnly="1" outline="0" axis="axisRow" fieldPosition="1"/>
    </format>
    <format dxfId="567">
      <pivotArea field="1" type="button" dataOnly="0" labelOnly="1" outline="0" axis="axisRow" fieldPosition="2"/>
    </format>
    <format dxfId="566">
      <pivotArea field="2" type="button" dataOnly="0" labelOnly="1" outline="0" axis="axisRow" fieldPosition="3"/>
    </format>
    <format dxfId="565">
      <pivotArea dataOnly="0" labelOnly="1" outline="0" fieldPosition="0">
        <references count="1">
          <reference field="4294967294" count="3">
            <x v="0"/>
            <x v="1"/>
            <x v="2"/>
          </reference>
        </references>
      </pivotArea>
    </format>
    <format dxfId="564">
      <pivotArea field="0" type="button" dataOnly="0" labelOnly="1" outline="0" axis="axisRow" fieldPosition="0"/>
    </format>
    <format dxfId="563">
      <pivotArea field="3" type="button" dataOnly="0" labelOnly="1" outline="0" axis="axisRow" fieldPosition="1"/>
    </format>
    <format dxfId="562">
      <pivotArea field="1" type="button" dataOnly="0" labelOnly="1" outline="0" axis="axisRow" fieldPosition="2"/>
    </format>
    <format dxfId="561">
      <pivotArea field="2" type="button" dataOnly="0" labelOnly="1" outline="0" axis="axisRow" fieldPosition="3"/>
    </format>
    <format dxfId="560">
      <pivotArea dataOnly="0" labelOnly="1" outline="0" fieldPosition="0">
        <references count="1">
          <reference field="4294967294" count="3">
            <x v="0"/>
            <x v="1"/>
            <x v="2"/>
          </reference>
        </references>
      </pivotArea>
    </format>
    <format dxfId="559">
      <pivotArea field="0" type="button" dataOnly="0" labelOnly="1" outline="0" axis="axisRow" fieldPosition="0"/>
    </format>
    <format dxfId="558">
      <pivotArea field="3" type="button" dataOnly="0" labelOnly="1" outline="0" axis="axisRow" fieldPosition="1"/>
    </format>
    <format dxfId="557">
      <pivotArea field="1" type="button" dataOnly="0" labelOnly="1" outline="0" axis="axisRow" fieldPosition="2"/>
    </format>
    <format dxfId="556">
      <pivotArea field="2" type="button" dataOnly="0" labelOnly="1" outline="0" axis="axisRow" fieldPosition="3"/>
    </format>
    <format dxfId="555">
      <pivotArea dataOnly="0" labelOnly="1" outline="0" fieldPosition="0">
        <references count="1">
          <reference field="4294967294" count="3">
            <x v="0"/>
            <x v="1"/>
            <x v="2"/>
          </reference>
        </references>
      </pivotArea>
    </format>
    <format dxfId="554">
      <pivotArea outline="0" fieldPosition="0">
        <references count="4">
          <reference field="0" count="1" selected="0">
            <x v="0"/>
          </reference>
          <reference field="1" count="1" selected="0">
            <x v="0"/>
          </reference>
          <reference field="2" count="1" selected="0">
            <x v="0"/>
          </reference>
          <reference field="3" count="1" selected="0">
            <x v="0"/>
          </reference>
        </references>
      </pivotArea>
    </format>
    <format dxfId="553">
      <pivotArea dataOnly="0" labelOnly="1" outline="0" offset="IV1" fieldPosition="0">
        <references count="2">
          <reference field="0" count="1" selected="0">
            <x v="0"/>
          </reference>
          <reference field="3" count="1">
            <x v="0"/>
          </reference>
        </references>
      </pivotArea>
    </format>
    <format dxfId="552">
      <pivotArea dataOnly="0" labelOnly="1" outline="0" fieldPosition="0">
        <references count="3">
          <reference field="0" count="1" selected="0">
            <x v="0"/>
          </reference>
          <reference field="1" count="1">
            <x v="0"/>
          </reference>
          <reference field="3" count="1" selected="0">
            <x v="0"/>
          </reference>
        </references>
      </pivotArea>
    </format>
    <format dxfId="551">
      <pivotArea dataOnly="0" labelOnly="1" outline="0" fieldPosition="0">
        <references count="4">
          <reference field="0" count="1" selected="0">
            <x v="0"/>
          </reference>
          <reference field="1" count="1" selected="0">
            <x v="0"/>
          </reference>
          <reference field="2" count="1">
            <x v="0"/>
          </reference>
          <reference field="3" count="1" selected="0">
            <x v="0"/>
          </reference>
        </references>
      </pivotArea>
    </format>
    <format dxfId="550">
      <pivotArea outline="0" fieldPosition="0">
        <references count="4">
          <reference field="0" count="1" selected="0">
            <x v="0"/>
          </reference>
          <reference field="1" count="1" selected="0">
            <x v="3"/>
          </reference>
          <reference field="2" count="1" selected="0">
            <x v="3"/>
          </reference>
          <reference field="3" count="1" selected="0">
            <x v="1"/>
          </reference>
        </references>
      </pivotArea>
    </format>
    <format dxfId="549">
      <pivotArea dataOnly="0" labelOnly="1" outline="0" offset="IV1" fieldPosition="0">
        <references count="2">
          <reference field="0" count="1" selected="0">
            <x v="0"/>
          </reference>
          <reference field="3" count="1">
            <x v="1"/>
          </reference>
        </references>
      </pivotArea>
    </format>
    <format dxfId="548">
      <pivotArea dataOnly="0" labelOnly="1" outline="0" fieldPosition="0">
        <references count="3">
          <reference field="0" count="1" selected="0">
            <x v="0"/>
          </reference>
          <reference field="1" count="1">
            <x v="3"/>
          </reference>
          <reference field="3" count="1" selected="0">
            <x v="1"/>
          </reference>
        </references>
      </pivotArea>
    </format>
    <format dxfId="547">
      <pivotArea dataOnly="0" labelOnly="1" outline="0" fieldPosition="0">
        <references count="4">
          <reference field="0" count="1" selected="0">
            <x v="0"/>
          </reference>
          <reference field="1" count="1" selected="0">
            <x v="3"/>
          </reference>
          <reference field="2" count="1">
            <x v="3"/>
          </reference>
          <reference field="3" count="1" selected="0">
            <x v="1"/>
          </reference>
        </references>
      </pivotArea>
    </format>
    <format dxfId="546">
      <pivotArea outline="0" fieldPosition="0">
        <references count="4">
          <reference field="0" count="1" selected="0">
            <x v="0"/>
          </reference>
          <reference field="1" count="1" selected="0">
            <x v="10"/>
          </reference>
          <reference field="2" count="1" selected="0">
            <x v="10"/>
          </reference>
          <reference field="3" count="1" selected="0">
            <x v="2"/>
          </reference>
        </references>
      </pivotArea>
    </format>
    <format dxfId="545">
      <pivotArea dataOnly="0" labelOnly="1" outline="0" offset="IV1" fieldPosition="0">
        <references count="2">
          <reference field="0" count="1" selected="0">
            <x v="0"/>
          </reference>
          <reference field="3" count="1">
            <x v="2"/>
          </reference>
        </references>
      </pivotArea>
    </format>
    <format dxfId="544">
      <pivotArea dataOnly="0" labelOnly="1" outline="0" fieldPosition="0">
        <references count="3">
          <reference field="0" count="1" selected="0">
            <x v="0"/>
          </reference>
          <reference field="1" count="1">
            <x v="10"/>
          </reference>
          <reference field="3" count="1" selected="0">
            <x v="2"/>
          </reference>
        </references>
      </pivotArea>
    </format>
    <format dxfId="543">
      <pivotArea dataOnly="0" labelOnly="1" outline="0" fieldPosition="0">
        <references count="4">
          <reference field="0" count="1" selected="0">
            <x v="0"/>
          </reference>
          <reference field="1" count="1" selected="0">
            <x v="10"/>
          </reference>
          <reference field="2" count="1">
            <x v="10"/>
          </reference>
          <reference field="3" count="1" selected="0">
            <x v="2"/>
          </reference>
        </references>
      </pivotArea>
    </format>
    <format dxfId="542">
      <pivotArea outline="0" fieldPosition="0">
        <references count="4">
          <reference field="0" count="1" selected="0">
            <x v="0"/>
          </reference>
          <reference field="1" count="1" selected="0">
            <x v="155"/>
          </reference>
          <reference field="2" count="1" selected="0">
            <x v="155"/>
          </reference>
          <reference field="3" count="1" selected="0">
            <x v="3"/>
          </reference>
        </references>
      </pivotArea>
    </format>
    <format dxfId="541">
      <pivotArea dataOnly="0" labelOnly="1" outline="0" offset="IV1" fieldPosition="0">
        <references count="2">
          <reference field="0" count="1" selected="0">
            <x v="0"/>
          </reference>
          <reference field="3" count="1">
            <x v="3"/>
          </reference>
        </references>
      </pivotArea>
    </format>
    <format dxfId="540">
      <pivotArea dataOnly="0" labelOnly="1" outline="0" fieldPosition="0">
        <references count="3">
          <reference field="0" count="1" selected="0">
            <x v="0"/>
          </reference>
          <reference field="1" count="1">
            <x v="155"/>
          </reference>
          <reference field="3" count="1" selected="0">
            <x v="3"/>
          </reference>
        </references>
      </pivotArea>
    </format>
    <format dxfId="539">
      <pivotArea dataOnly="0" labelOnly="1" outline="0" fieldPosition="0">
        <references count="4">
          <reference field="0" count="1" selected="0">
            <x v="0"/>
          </reference>
          <reference field="1" count="1" selected="0">
            <x v="155"/>
          </reference>
          <reference field="2" count="1">
            <x v="155"/>
          </reference>
          <reference field="3" count="1" selected="0">
            <x v="3"/>
          </reference>
        </references>
      </pivotArea>
    </format>
    <format dxfId="538">
      <pivotArea outline="0" fieldPosition="0">
        <references count="4">
          <reference field="0" count="1" selected="0">
            <x v="0"/>
          </reference>
          <reference field="1" count="1" selected="0">
            <x v="158"/>
          </reference>
          <reference field="2" count="1" selected="0">
            <x v="158"/>
          </reference>
          <reference field="3" count="1" selected="0">
            <x v="6"/>
          </reference>
        </references>
      </pivotArea>
    </format>
    <format dxfId="537">
      <pivotArea dataOnly="0" labelOnly="1" outline="0" offset="IV1" fieldPosition="0">
        <references count="2">
          <reference field="0" count="1" selected="0">
            <x v="0"/>
          </reference>
          <reference field="3" count="1">
            <x v="6"/>
          </reference>
        </references>
      </pivotArea>
    </format>
    <format dxfId="536">
      <pivotArea dataOnly="0" labelOnly="1" outline="0" fieldPosition="0">
        <references count="3">
          <reference field="0" count="1" selected="0">
            <x v="0"/>
          </reference>
          <reference field="1" count="1">
            <x v="158"/>
          </reference>
          <reference field="3" count="1" selected="0">
            <x v="6"/>
          </reference>
        </references>
      </pivotArea>
    </format>
    <format dxfId="535">
      <pivotArea dataOnly="0" labelOnly="1" outline="0" fieldPosition="0">
        <references count="4">
          <reference field="0" count="1" selected="0">
            <x v="0"/>
          </reference>
          <reference field="1" count="1" selected="0">
            <x v="158"/>
          </reference>
          <reference field="2" count="1">
            <x v="158"/>
          </reference>
          <reference field="3" count="1" selected="0">
            <x v="6"/>
          </reference>
        </references>
      </pivotArea>
    </format>
    <format dxfId="534">
      <pivotArea outline="0" fieldPosition="0">
        <references count="4">
          <reference field="0" count="1" selected="0">
            <x v="0"/>
          </reference>
          <reference field="1" count="1" selected="0">
            <x v="159"/>
          </reference>
          <reference field="2" count="1" selected="0">
            <x v="159"/>
          </reference>
          <reference field="3" count="1" selected="0">
            <x v="12"/>
          </reference>
        </references>
      </pivotArea>
    </format>
    <format dxfId="533">
      <pivotArea dataOnly="0" labelOnly="1" outline="0" offset="IV1" fieldPosition="0">
        <references count="2">
          <reference field="0" count="1" selected="0">
            <x v="0"/>
          </reference>
          <reference field="3" count="1">
            <x v="12"/>
          </reference>
        </references>
      </pivotArea>
    </format>
    <format dxfId="532">
      <pivotArea dataOnly="0" labelOnly="1" outline="0" fieldPosition="0">
        <references count="3">
          <reference field="0" count="1" selected="0">
            <x v="0"/>
          </reference>
          <reference field="1" count="1">
            <x v="159"/>
          </reference>
          <reference field="3" count="1" selected="0">
            <x v="12"/>
          </reference>
        </references>
      </pivotArea>
    </format>
    <format dxfId="531">
      <pivotArea dataOnly="0" labelOnly="1" outline="0" fieldPosition="0">
        <references count="4">
          <reference field="0" count="1" selected="0">
            <x v="0"/>
          </reference>
          <reference field="1" count="1" selected="0">
            <x v="159"/>
          </reference>
          <reference field="2" count="1">
            <x v="159"/>
          </reference>
          <reference field="3" count="1" selected="0">
            <x v="12"/>
          </reference>
        </references>
      </pivotArea>
    </format>
    <format dxfId="530">
      <pivotArea outline="0" fieldPosition="0">
        <references count="4">
          <reference field="0" count="1" selected="0">
            <x v="0"/>
          </reference>
          <reference field="1" count="1" selected="0">
            <x v="160"/>
          </reference>
          <reference field="2" count="1" selected="0">
            <x v="160"/>
          </reference>
          <reference field="3" count="1" selected="0">
            <x v="7"/>
          </reference>
        </references>
      </pivotArea>
    </format>
    <format dxfId="529">
      <pivotArea dataOnly="0" labelOnly="1" outline="0" offset="IV1" fieldPosition="0">
        <references count="2">
          <reference field="0" count="1" selected="0">
            <x v="0"/>
          </reference>
          <reference field="3" count="1">
            <x v="7"/>
          </reference>
        </references>
      </pivotArea>
    </format>
    <format dxfId="528">
      <pivotArea dataOnly="0" labelOnly="1" outline="0" fieldPosition="0">
        <references count="3">
          <reference field="0" count="1" selected="0">
            <x v="0"/>
          </reference>
          <reference field="1" count="1">
            <x v="160"/>
          </reference>
          <reference field="3" count="1" selected="0">
            <x v="7"/>
          </reference>
        </references>
      </pivotArea>
    </format>
    <format dxfId="527">
      <pivotArea dataOnly="0" labelOnly="1" outline="0" fieldPosition="0">
        <references count="4">
          <reference field="0" count="1" selected="0">
            <x v="0"/>
          </reference>
          <reference field="1" count="1" selected="0">
            <x v="160"/>
          </reference>
          <reference field="2" count="1">
            <x v="160"/>
          </reference>
          <reference field="3" count="1" selected="0">
            <x v="7"/>
          </reference>
        </references>
      </pivotArea>
    </format>
    <format dxfId="526">
      <pivotArea outline="0" fieldPosition="0">
        <references count="4">
          <reference field="0" count="1" selected="0">
            <x v="0"/>
          </reference>
          <reference field="1" count="1" selected="0">
            <x v="161"/>
          </reference>
          <reference field="2" count="1" selected="0">
            <x v="161"/>
          </reference>
          <reference field="3" count="1" selected="0">
            <x v="8"/>
          </reference>
        </references>
      </pivotArea>
    </format>
    <format dxfId="525">
      <pivotArea dataOnly="0" labelOnly="1" outline="0" offset="IV1" fieldPosition="0">
        <references count="2">
          <reference field="0" count="1" selected="0">
            <x v="0"/>
          </reference>
          <reference field="3" count="1">
            <x v="8"/>
          </reference>
        </references>
      </pivotArea>
    </format>
    <format dxfId="524">
      <pivotArea dataOnly="0" labelOnly="1" outline="0" fieldPosition="0">
        <references count="3">
          <reference field="0" count="1" selected="0">
            <x v="0"/>
          </reference>
          <reference field="1" count="1">
            <x v="161"/>
          </reference>
          <reference field="3" count="1" selected="0">
            <x v="8"/>
          </reference>
        </references>
      </pivotArea>
    </format>
    <format dxfId="523">
      <pivotArea dataOnly="0" labelOnly="1" outline="0" fieldPosition="0">
        <references count="4">
          <reference field="0" count="1" selected="0">
            <x v="0"/>
          </reference>
          <reference field="1" count="1" selected="0">
            <x v="161"/>
          </reference>
          <reference field="2" count="1">
            <x v="161"/>
          </reference>
          <reference field="3" count="1" selected="0">
            <x v="8"/>
          </reference>
        </references>
      </pivotArea>
    </format>
    <format dxfId="522">
      <pivotArea outline="0" fieldPosition="0">
        <references count="4">
          <reference field="0" count="1" selected="0">
            <x v="0"/>
          </reference>
          <reference field="1" count="1" selected="0">
            <x v="162"/>
          </reference>
          <reference field="2" count="1" selected="0">
            <x v="162"/>
          </reference>
          <reference field="3" count="1" selected="0">
            <x v="9"/>
          </reference>
        </references>
      </pivotArea>
    </format>
    <format dxfId="521">
      <pivotArea dataOnly="0" labelOnly="1" outline="0" offset="IV1" fieldPosition="0">
        <references count="2">
          <reference field="0" count="1" selected="0">
            <x v="0"/>
          </reference>
          <reference field="3" count="1">
            <x v="9"/>
          </reference>
        </references>
      </pivotArea>
    </format>
    <format dxfId="520">
      <pivotArea dataOnly="0" labelOnly="1" outline="0" fieldPosition="0">
        <references count="3">
          <reference field="0" count="1" selected="0">
            <x v="0"/>
          </reference>
          <reference field="1" count="1">
            <x v="162"/>
          </reference>
          <reference field="3" count="1" selected="0">
            <x v="9"/>
          </reference>
        </references>
      </pivotArea>
    </format>
    <format dxfId="519">
      <pivotArea dataOnly="0" labelOnly="1" outline="0" fieldPosition="0">
        <references count="4">
          <reference field="0" count="1" selected="0">
            <x v="0"/>
          </reference>
          <reference field="1" count="1" selected="0">
            <x v="162"/>
          </reference>
          <reference field="2" count="1">
            <x v="162"/>
          </reference>
          <reference field="3" count="1" selected="0">
            <x v="9"/>
          </reference>
        </references>
      </pivotArea>
    </format>
    <format dxfId="518">
      <pivotArea outline="0" fieldPosition="0">
        <references count="4">
          <reference field="0" count="1" selected="0">
            <x v="0"/>
          </reference>
          <reference field="1" count="1" selected="0">
            <x v="163"/>
          </reference>
          <reference field="2" count="1" selected="0">
            <x v="163"/>
          </reference>
          <reference field="3" count="1" selected="0">
            <x v="4"/>
          </reference>
        </references>
      </pivotArea>
    </format>
    <format dxfId="517">
      <pivotArea dataOnly="0" labelOnly="1" outline="0" offset="IV1" fieldPosition="0">
        <references count="2">
          <reference field="0" count="1" selected="0">
            <x v="0"/>
          </reference>
          <reference field="3" count="1">
            <x v="4"/>
          </reference>
        </references>
      </pivotArea>
    </format>
    <format dxfId="516">
      <pivotArea dataOnly="0" labelOnly="1" outline="0" fieldPosition="0">
        <references count="3">
          <reference field="0" count="1" selected="0">
            <x v="0"/>
          </reference>
          <reference field="1" count="1">
            <x v="163"/>
          </reference>
          <reference field="3" count="1" selected="0">
            <x v="4"/>
          </reference>
        </references>
      </pivotArea>
    </format>
    <format dxfId="515">
      <pivotArea dataOnly="0" labelOnly="1" outline="0" fieldPosition="0">
        <references count="4">
          <reference field="0" count="1" selected="0">
            <x v="0"/>
          </reference>
          <reference field="1" count="1" selected="0">
            <x v="163"/>
          </reference>
          <reference field="2" count="1">
            <x v="163"/>
          </reference>
          <reference field="3" count="1" selected="0">
            <x v="4"/>
          </reference>
        </references>
      </pivotArea>
    </format>
    <format dxfId="514">
      <pivotArea outline="0" fieldPosition="0">
        <references count="4">
          <reference field="0" count="1" selected="0">
            <x v="0"/>
          </reference>
          <reference field="1" count="1" selected="0">
            <x v="156"/>
          </reference>
          <reference field="2" count="1" selected="0">
            <x v="156"/>
          </reference>
          <reference field="3" count="1" selected="0">
            <x v="10"/>
          </reference>
        </references>
      </pivotArea>
    </format>
    <format dxfId="513">
      <pivotArea dataOnly="0" labelOnly="1" outline="0" offset="IV1" fieldPosition="0">
        <references count="2">
          <reference field="0" count="1" selected="0">
            <x v="0"/>
          </reference>
          <reference field="3" count="1">
            <x v="10"/>
          </reference>
        </references>
      </pivotArea>
    </format>
    <format dxfId="512">
      <pivotArea dataOnly="0" labelOnly="1" outline="0" fieldPosition="0">
        <references count="3">
          <reference field="0" count="1" selected="0">
            <x v="0"/>
          </reference>
          <reference field="1" count="1">
            <x v="156"/>
          </reference>
          <reference field="3" count="1" selected="0">
            <x v="10"/>
          </reference>
        </references>
      </pivotArea>
    </format>
    <format dxfId="511">
      <pivotArea dataOnly="0" labelOnly="1" outline="0" fieldPosition="0">
        <references count="4">
          <reference field="0" count="1" selected="0">
            <x v="0"/>
          </reference>
          <reference field="1" count="1" selected="0">
            <x v="156"/>
          </reference>
          <reference field="2" count="1">
            <x v="156"/>
          </reference>
          <reference field="3" count="1" selected="0">
            <x v="10"/>
          </reference>
        </references>
      </pivotArea>
    </format>
    <format dxfId="510">
      <pivotArea outline="0" fieldPosition="0">
        <references count="4">
          <reference field="0" count="1" selected="0">
            <x v="0"/>
          </reference>
          <reference field="1" count="1" selected="0">
            <x v="164"/>
          </reference>
          <reference field="2" count="1" selected="0">
            <x v="164"/>
          </reference>
          <reference field="3" count="1" selected="0">
            <x v="11"/>
          </reference>
        </references>
      </pivotArea>
    </format>
    <format dxfId="509">
      <pivotArea dataOnly="0" labelOnly="1" outline="0" offset="IV1" fieldPosition="0">
        <references count="2">
          <reference field="0" count="1" selected="0">
            <x v="0"/>
          </reference>
          <reference field="3" count="1">
            <x v="11"/>
          </reference>
        </references>
      </pivotArea>
    </format>
    <format dxfId="508">
      <pivotArea dataOnly="0" labelOnly="1" outline="0" fieldPosition="0">
        <references count="3">
          <reference field="0" count="1" selected="0">
            <x v="0"/>
          </reference>
          <reference field="1" count="1">
            <x v="164"/>
          </reference>
          <reference field="3" count="1" selected="0">
            <x v="11"/>
          </reference>
        </references>
      </pivotArea>
    </format>
    <format dxfId="507">
      <pivotArea dataOnly="0" labelOnly="1" outline="0" fieldPosition="0">
        <references count="4">
          <reference field="0" count="1" selected="0">
            <x v="0"/>
          </reference>
          <reference field="1" count="1" selected="0">
            <x v="164"/>
          </reference>
          <reference field="2" count="1">
            <x v="164"/>
          </reference>
          <reference field="3" count="1" selected="0">
            <x v="11"/>
          </reference>
        </references>
      </pivotArea>
    </format>
    <format dxfId="506">
      <pivotArea outline="0" fieldPosition="0">
        <references count="4">
          <reference field="0" count="1" selected="0">
            <x v="0"/>
          </reference>
          <reference field="1" count="1" selected="0">
            <x v="165"/>
          </reference>
          <reference field="2" count="1" selected="0">
            <x v="165"/>
          </reference>
          <reference field="3" count="1" selected="0">
            <x v="13"/>
          </reference>
        </references>
      </pivotArea>
    </format>
    <format dxfId="505">
      <pivotArea dataOnly="0" labelOnly="1" outline="0" offset="IV1" fieldPosition="0">
        <references count="2">
          <reference field="0" count="1" selected="0">
            <x v="0"/>
          </reference>
          <reference field="3" count="1">
            <x v="13"/>
          </reference>
        </references>
      </pivotArea>
    </format>
    <format dxfId="504">
      <pivotArea dataOnly="0" labelOnly="1" outline="0" fieldPosition="0">
        <references count="3">
          <reference field="0" count="1" selected="0">
            <x v="0"/>
          </reference>
          <reference field="1" count="1">
            <x v="165"/>
          </reference>
          <reference field="3" count="1" selected="0">
            <x v="13"/>
          </reference>
        </references>
      </pivotArea>
    </format>
    <format dxfId="503">
      <pivotArea dataOnly="0" labelOnly="1" outline="0" fieldPosition="0">
        <references count="4">
          <reference field="0" count="1" selected="0">
            <x v="0"/>
          </reference>
          <reference field="1" count="1" selected="0">
            <x v="165"/>
          </reference>
          <reference field="2" count="1">
            <x v="165"/>
          </reference>
          <reference field="3" count="1" selected="0">
            <x v="13"/>
          </reference>
        </references>
      </pivotArea>
    </format>
    <format dxfId="502">
      <pivotArea outline="0" fieldPosition="0">
        <references count="4">
          <reference field="0" count="1" selected="0">
            <x v="0"/>
          </reference>
          <reference field="1" count="1" selected="0">
            <x v="166"/>
          </reference>
          <reference field="2" count="1" selected="0">
            <x v="166"/>
          </reference>
          <reference field="3" count="1" selected="0">
            <x v="14"/>
          </reference>
        </references>
      </pivotArea>
    </format>
    <format dxfId="501">
      <pivotArea dataOnly="0" labelOnly="1" outline="0" offset="IV1" fieldPosition="0">
        <references count="2">
          <reference field="0" count="1" selected="0">
            <x v="0"/>
          </reference>
          <reference field="3" count="1">
            <x v="14"/>
          </reference>
        </references>
      </pivotArea>
    </format>
    <format dxfId="500">
      <pivotArea dataOnly="0" labelOnly="1" outline="0" fieldPosition="0">
        <references count="3">
          <reference field="0" count="1" selected="0">
            <x v="0"/>
          </reference>
          <reference field="1" count="1">
            <x v="166"/>
          </reference>
          <reference field="3" count="1" selected="0">
            <x v="14"/>
          </reference>
        </references>
      </pivotArea>
    </format>
    <format dxfId="499">
      <pivotArea dataOnly="0" labelOnly="1" outline="0" fieldPosition="0">
        <references count="4">
          <reference field="0" count="1" selected="0">
            <x v="0"/>
          </reference>
          <reference field="1" count="1" selected="0">
            <x v="166"/>
          </reference>
          <reference field="2" count="1">
            <x v="166"/>
          </reference>
          <reference field="3" count="1" selected="0">
            <x v="14"/>
          </reference>
        </references>
      </pivotArea>
    </format>
    <format dxfId="498">
      <pivotArea outline="0" fieldPosition="0">
        <references count="4">
          <reference field="0" count="1" selected="0">
            <x v="0"/>
          </reference>
          <reference field="1" count="1" selected="0">
            <x v="157"/>
          </reference>
          <reference field="2" count="1" selected="0">
            <x v="157"/>
          </reference>
          <reference field="3" count="1" selected="0">
            <x v="5"/>
          </reference>
        </references>
      </pivotArea>
    </format>
    <format dxfId="497">
      <pivotArea dataOnly="0" labelOnly="1" outline="0" offset="IV1" fieldPosition="0">
        <references count="2">
          <reference field="0" count="1" selected="0">
            <x v="0"/>
          </reference>
          <reference field="3" count="1">
            <x v="5"/>
          </reference>
        </references>
      </pivotArea>
    </format>
    <format dxfId="496">
      <pivotArea dataOnly="0" labelOnly="1" outline="0" fieldPosition="0">
        <references count="3">
          <reference field="0" count="1" selected="0">
            <x v="0"/>
          </reference>
          <reference field="1" count="1">
            <x v="157"/>
          </reference>
          <reference field="3" count="1" selected="0">
            <x v="5"/>
          </reference>
        </references>
      </pivotArea>
    </format>
    <format dxfId="495">
      <pivotArea dataOnly="0" labelOnly="1" outline="0" fieldPosition="0">
        <references count="4">
          <reference field="0" count="1" selected="0">
            <x v="0"/>
          </reference>
          <reference field="1" count="1" selected="0">
            <x v="157"/>
          </reference>
          <reference field="2" count="1">
            <x v="157"/>
          </reference>
          <reference field="3" count="1" selected="0">
            <x v="5"/>
          </reference>
        </references>
      </pivotArea>
    </format>
    <format dxfId="494">
      <pivotArea outline="0" fieldPosition="0">
        <references count="4">
          <reference field="0" count="1" selected="0">
            <x v="1"/>
          </reference>
          <reference field="1" count="1" selected="0">
            <x v="72"/>
          </reference>
          <reference field="2" count="1" selected="0">
            <x v="72"/>
          </reference>
          <reference field="3" count="1" selected="0">
            <x v="1"/>
          </reference>
        </references>
      </pivotArea>
    </format>
    <format dxfId="493">
      <pivotArea dataOnly="0" labelOnly="1" outline="0" offset="IV1" fieldPosition="0">
        <references count="2">
          <reference field="0" count="1" selected="0">
            <x v="1"/>
          </reference>
          <reference field="3" count="1">
            <x v="1"/>
          </reference>
        </references>
      </pivotArea>
    </format>
    <format dxfId="492">
      <pivotArea dataOnly="0" labelOnly="1" outline="0" fieldPosition="0">
        <references count="3">
          <reference field="0" count="1" selected="0">
            <x v="1"/>
          </reference>
          <reference field="1" count="1">
            <x v="72"/>
          </reference>
          <reference field="3" count="1" selected="0">
            <x v="1"/>
          </reference>
        </references>
      </pivotArea>
    </format>
    <format dxfId="491">
      <pivotArea dataOnly="0" labelOnly="1" outline="0" fieldPosition="0">
        <references count="4">
          <reference field="0" count="1" selected="0">
            <x v="1"/>
          </reference>
          <reference field="1" count="1" selected="0">
            <x v="72"/>
          </reference>
          <reference field="2" count="1">
            <x v="72"/>
          </reference>
          <reference field="3" count="1" selected="0">
            <x v="1"/>
          </reference>
        </references>
      </pivotArea>
    </format>
    <format dxfId="490">
      <pivotArea outline="0" fieldPosition="0">
        <references count="4">
          <reference field="0" count="1" selected="0">
            <x v="1"/>
          </reference>
          <reference field="1" count="1" selected="0">
            <x v="79"/>
          </reference>
          <reference field="2" count="1" selected="0">
            <x v="79"/>
          </reference>
          <reference field="3" count="1" selected="0">
            <x v="2"/>
          </reference>
        </references>
      </pivotArea>
    </format>
    <format dxfId="489">
      <pivotArea dataOnly="0" labelOnly="1" outline="0" offset="IV1" fieldPosition="0">
        <references count="2">
          <reference field="0" count="1" selected="0">
            <x v="1"/>
          </reference>
          <reference field="3" count="1">
            <x v="2"/>
          </reference>
        </references>
      </pivotArea>
    </format>
    <format dxfId="488">
      <pivotArea dataOnly="0" labelOnly="1" outline="0" fieldPosition="0">
        <references count="3">
          <reference field="0" count="1" selected="0">
            <x v="1"/>
          </reference>
          <reference field="1" count="1">
            <x v="79"/>
          </reference>
          <reference field="3" count="1" selected="0">
            <x v="2"/>
          </reference>
        </references>
      </pivotArea>
    </format>
    <format dxfId="487">
      <pivotArea dataOnly="0" labelOnly="1" outline="0" fieldPosition="0">
        <references count="4">
          <reference field="0" count="1" selected="0">
            <x v="1"/>
          </reference>
          <reference field="1" count="1" selected="0">
            <x v="79"/>
          </reference>
          <reference field="2" count="1">
            <x v="79"/>
          </reference>
          <reference field="3" count="1" selected="0">
            <x v="2"/>
          </reference>
        </references>
      </pivotArea>
    </format>
    <format dxfId="486">
      <pivotArea outline="0" fieldPosition="0">
        <references count="4">
          <reference field="0" count="1" selected="0">
            <x v="1"/>
          </reference>
          <reference field="1" count="1" selected="0">
            <x v="167"/>
          </reference>
          <reference field="2" count="1" selected="0">
            <x v="167"/>
          </reference>
          <reference field="3" count="1" selected="0">
            <x v="3"/>
          </reference>
        </references>
      </pivotArea>
    </format>
    <format dxfId="485">
      <pivotArea dataOnly="0" labelOnly="1" outline="0" offset="IV1" fieldPosition="0">
        <references count="2">
          <reference field="0" count="1" selected="0">
            <x v="1"/>
          </reference>
          <reference field="3" count="1">
            <x v="3"/>
          </reference>
        </references>
      </pivotArea>
    </format>
    <format dxfId="484">
      <pivotArea dataOnly="0" labelOnly="1" outline="0" fieldPosition="0">
        <references count="3">
          <reference field="0" count="1" selected="0">
            <x v="1"/>
          </reference>
          <reference field="1" count="1">
            <x v="167"/>
          </reference>
          <reference field="3" count="1" selected="0">
            <x v="3"/>
          </reference>
        </references>
      </pivotArea>
    </format>
    <format dxfId="483">
      <pivotArea dataOnly="0" labelOnly="1" outline="0" fieldPosition="0">
        <references count="4">
          <reference field="0" count="1" selected="0">
            <x v="1"/>
          </reference>
          <reference field="1" count="1" selected="0">
            <x v="167"/>
          </reference>
          <reference field="2" count="1">
            <x v="167"/>
          </reference>
          <reference field="3" count="1" selected="0">
            <x v="3"/>
          </reference>
        </references>
      </pivotArea>
    </format>
    <format dxfId="482">
      <pivotArea outline="0" fieldPosition="0">
        <references count="4">
          <reference field="0" count="1" selected="0">
            <x v="1"/>
          </reference>
          <reference field="1" count="1" selected="0">
            <x v="168"/>
          </reference>
          <reference field="2" count="1" selected="0">
            <x v="168"/>
          </reference>
          <reference field="3" count="1" selected="0">
            <x v="6"/>
          </reference>
        </references>
      </pivotArea>
    </format>
    <format dxfId="481">
      <pivotArea dataOnly="0" labelOnly="1" outline="0" offset="IV1" fieldPosition="0">
        <references count="2">
          <reference field="0" count="1" selected="0">
            <x v="1"/>
          </reference>
          <reference field="3" count="1">
            <x v="6"/>
          </reference>
        </references>
      </pivotArea>
    </format>
    <format dxfId="480">
      <pivotArea dataOnly="0" labelOnly="1" outline="0" fieldPosition="0">
        <references count="3">
          <reference field="0" count="1" selected="0">
            <x v="1"/>
          </reference>
          <reference field="1" count="1">
            <x v="168"/>
          </reference>
          <reference field="3" count="1" selected="0">
            <x v="6"/>
          </reference>
        </references>
      </pivotArea>
    </format>
    <format dxfId="479">
      <pivotArea dataOnly="0" labelOnly="1" outline="0" fieldPosition="0">
        <references count="4">
          <reference field="0" count="1" selected="0">
            <x v="1"/>
          </reference>
          <reference field="1" count="1" selected="0">
            <x v="168"/>
          </reference>
          <reference field="2" count="1">
            <x v="168"/>
          </reference>
          <reference field="3" count="1" selected="0">
            <x v="6"/>
          </reference>
        </references>
      </pivotArea>
    </format>
    <format dxfId="478">
      <pivotArea outline="0" fieldPosition="0">
        <references count="4">
          <reference field="0" count="1" selected="0">
            <x v="1"/>
          </reference>
          <reference field="1" count="1" selected="0">
            <x v="169"/>
          </reference>
          <reference field="2" count="1" selected="0">
            <x v="169"/>
          </reference>
          <reference field="3" count="1" selected="0">
            <x v="12"/>
          </reference>
        </references>
      </pivotArea>
    </format>
    <format dxfId="477">
      <pivotArea dataOnly="0" labelOnly="1" outline="0" offset="IV1" fieldPosition="0">
        <references count="2">
          <reference field="0" count="1" selected="0">
            <x v="1"/>
          </reference>
          <reference field="3" count="1">
            <x v="12"/>
          </reference>
        </references>
      </pivotArea>
    </format>
    <format dxfId="476">
      <pivotArea dataOnly="0" labelOnly="1" outline="0" fieldPosition="0">
        <references count="3">
          <reference field="0" count="1" selected="0">
            <x v="1"/>
          </reference>
          <reference field="1" count="1">
            <x v="169"/>
          </reference>
          <reference field="3" count="1" selected="0">
            <x v="12"/>
          </reference>
        </references>
      </pivotArea>
    </format>
    <format dxfId="475">
      <pivotArea dataOnly="0" labelOnly="1" outline="0" fieldPosition="0">
        <references count="4">
          <reference field="0" count="1" selected="0">
            <x v="1"/>
          </reference>
          <reference field="1" count="1" selected="0">
            <x v="169"/>
          </reference>
          <reference field="2" count="1">
            <x v="169"/>
          </reference>
          <reference field="3" count="1" selected="0">
            <x v="12"/>
          </reference>
        </references>
      </pivotArea>
    </format>
    <format dxfId="474">
      <pivotArea outline="0" fieldPosition="0">
        <references count="4">
          <reference field="0" count="1" selected="0">
            <x v="1"/>
          </reference>
          <reference field="1" count="1" selected="0">
            <x v="170"/>
          </reference>
          <reference field="2" count="1" selected="0">
            <x v="170"/>
          </reference>
          <reference field="3" count="1" selected="0">
            <x v="7"/>
          </reference>
        </references>
      </pivotArea>
    </format>
    <format dxfId="473">
      <pivotArea dataOnly="0" labelOnly="1" outline="0" offset="IV1" fieldPosition="0">
        <references count="2">
          <reference field="0" count="1" selected="0">
            <x v="1"/>
          </reference>
          <reference field="3" count="1">
            <x v="7"/>
          </reference>
        </references>
      </pivotArea>
    </format>
    <format dxfId="472">
      <pivotArea dataOnly="0" labelOnly="1" outline="0" fieldPosition="0">
        <references count="3">
          <reference field="0" count="1" selected="0">
            <x v="1"/>
          </reference>
          <reference field="1" count="1">
            <x v="170"/>
          </reference>
          <reference field="3" count="1" selected="0">
            <x v="7"/>
          </reference>
        </references>
      </pivotArea>
    </format>
    <format dxfId="471">
      <pivotArea dataOnly="0" labelOnly="1" outline="0" fieldPosition="0">
        <references count="4">
          <reference field="0" count="1" selected="0">
            <x v="1"/>
          </reference>
          <reference field="1" count="1" selected="0">
            <x v="170"/>
          </reference>
          <reference field="2" count="1">
            <x v="170"/>
          </reference>
          <reference field="3" count="1" selected="0">
            <x v="7"/>
          </reference>
        </references>
      </pivotArea>
    </format>
    <format dxfId="470">
      <pivotArea outline="0" fieldPosition="0">
        <references count="4">
          <reference field="0" count="1" selected="0">
            <x v="1"/>
          </reference>
          <reference field="1" count="1" selected="0">
            <x v="171"/>
          </reference>
          <reference field="2" count="1" selected="0">
            <x v="161"/>
          </reference>
          <reference field="3" count="1" selected="0">
            <x v="8"/>
          </reference>
        </references>
      </pivotArea>
    </format>
    <format dxfId="469">
      <pivotArea dataOnly="0" labelOnly="1" outline="0" offset="IV1" fieldPosition="0">
        <references count="2">
          <reference field="0" count="1" selected="0">
            <x v="1"/>
          </reference>
          <reference field="3" count="1">
            <x v="8"/>
          </reference>
        </references>
      </pivotArea>
    </format>
    <format dxfId="468">
      <pivotArea dataOnly="0" labelOnly="1" outline="0" fieldPosition="0">
        <references count="3">
          <reference field="0" count="1" selected="0">
            <x v="1"/>
          </reference>
          <reference field="1" count="1">
            <x v="171"/>
          </reference>
          <reference field="3" count="1" selected="0">
            <x v="8"/>
          </reference>
        </references>
      </pivotArea>
    </format>
    <format dxfId="467">
      <pivotArea dataOnly="0" labelOnly="1" outline="0" fieldPosition="0">
        <references count="4">
          <reference field="0" count="1" selected="0">
            <x v="1"/>
          </reference>
          <reference field="1" count="1" selected="0">
            <x v="171"/>
          </reference>
          <reference field="2" count="1">
            <x v="161"/>
          </reference>
          <reference field="3" count="1" selected="0">
            <x v="8"/>
          </reference>
        </references>
      </pivotArea>
    </format>
    <format dxfId="466">
      <pivotArea outline="0" fieldPosition="0">
        <references count="4">
          <reference field="0" count="1" selected="0">
            <x v="1"/>
          </reference>
          <reference field="1" count="1" selected="0">
            <x v="172"/>
          </reference>
          <reference field="2" count="1" selected="0">
            <x v="171"/>
          </reference>
          <reference field="3" count="1" selected="0">
            <x v="9"/>
          </reference>
        </references>
      </pivotArea>
    </format>
    <format dxfId="465">
      <pivotArea dataOnly="0" labelOnly="1" outline="0" offset="IV1" fieldPosition="0">
        <references count="2">
          <reference field="0" count="1" selected="0">
            <x v="1"/>
          </reference>
          <reference field="3" count="1">
            <x v="9"/>
          </reference>
        </references>
      </pivotArea>
    </format>
    <format dxfId="464">
      <pivotArea dataOnly="0" labelOnly="1" outline="0" fieldPosition="0">
        <references count="3">
          <reference field="0" count="1" selected="0">
            <x v="1"/>
          </reference>
          <reference field="1" count="1">
            <x v="172"/>
          </reference>
          <reference field="3" count="1" selected="0">
            <x v="9"/>
          </reference>
        </references>
      </pivotArea>
    </format>
    <format dxfId="463">
      <pivotArea dataOnly="0" labelOnly="1" outline="0" fieldPosition="0">
        <references count="4">
          <reference field="0" count="1" selected="0">
            <x v="1"/>
          </reference>
          <reference field="1" count="1" selected="0">
            <x v="172"/>
          </reference>
          <reference field="2" count="1">
            <x v="171"/>
          </reference>
          <reference field="3" count="1" selected="0">
            <x v="9"/>
          </reference>
        </references>
      </pivotArea>
    </format>
    <format dxfId="462">
      <pivotArea outline="0" fieldPosition="0">
        <references count="4">
          <reference field="0" count="1" selected="0">
            <x v="1"/>
          </reference>
          <reference field="1" count="1" selected="0">
            <x v="173"/>
          </reference>
          <reference field="2" count="1" selected="0">
            <x v="172"/>
          </reference>
          <reference field="3" count="1" selected="0">
            <x v="4"/>
          </reference>
        </references>
      </pivotArea>
    </format>
    <format dxfId="461">
      <pivotArea dataOnly="0" labelOnly="1" outline="0" offset="IV1" fieldPosition="0">
        <references count="2">
          <reference field="0" count="1" selected="0">
            <x v="1"/>
          </reference>
          <reference field="3" count="1">
            <x v="4"/>
          </reference>
        </references>
      </pivotArea>
    </format>
    <format dxfId="460">
      <pivotArea dataOnly="0" labelOnly="1" outline="0" fieldPosition="0">
        <references count="3">
          <reference field="0" count="1" selected="0">
            <x v="1"/>
          </reference>
          <reference field="1" count="1">
            <x v="173"/>
          </reference>
          <reference field="3" count="1" selected="0">
            <x v="4"/>
          </reference>
        </references>
      </pivotArea>
    </format>
    <format dxfId="459">
      <pivotArea dataOnly="0" labelOnly="1" outline="0" fieldPosition="0">
        <references count="4">
          <reference field="0" count="1" selected="0">
            <x v="1"/>
          </reference>
          <reference field="1" count="1" selected="0">
            <x v="173"/>
          </reference>
          <reference field="2" count="1">
            <x v="172"/>
          </reference>
          <reference field="3" count="1" selected="0">
            <x v="4"/>
          </reference>
        </references>
      </pivotArea>
    </format>
    <format dxfId="458">
      <pivotArea outline="0" fieldPosition="0">
        <references count="4">
          <reference field="0" count="1" selected="0">
            <x v="1"/>
          </reference>
          <reference field="1" count="1" selected="0">
            <x v="174"/>
          </reference>
          <reference field="2" count="1" selected="0">
            <x v="173"/>
          </reference>
          <reference field="3" count="1" selected="0">
            <x v="10"/>
          </reference>
        </references>
      </pivotArea>
    </format>
    <format dxfId="457">
      <pivotArea dataOnly="0" labelOnly="1" outline="0" offset="IV1" fieldPosition="0">
        <references count="2">
          <reference field="0" count="1" selected="0">
            <x v="1"/>
          </reference>
          <reference field="3" count="1">
            <x v="10"/>
          </reference>
        </references>
      </pivotArea>
    </format>
    <format dxfId="456">
      <pivotArea dataOnly="0" labelOnly="1" outline="0" fieldPosition="0">
        <references count="3">
          <reference field="0" count="1" selected="0">
            <x v="1"/>
          </reference>
          <reference field="1" count="1">
            <x v="174"/>
          </reference>
          <reference field="3" count="1" selected="0">
            <x v="10"/>
          </reference>
        </references>
      </pivotArea>
    </format>
    <format dxfId="455">
      <pivotArea dataOnly="0" labelOnly="1" outline="0" fieldPosition="0">
        <references count="4">
          <reference field="0" count="1" selected="0">
            <x v="1"/>
          </reference>
          <reference field="1" count="1" selected="0">
            <x v="174"/>
          </reference>
          <reference field="2" count="1">
            <x v="173"/>
          </reference>
          <reference field="3" count="1" selected="0">
            <x v="10"/>
          </reference>
        </references>
      </pivotArea>
    </format>
    <format dxfId="454">
      <pivotArea outline="0" fieldPosition="0">
        <references count="4">
          <reference field="0" count="1" selected="0">
            <x v="1"/>
          </reference>
          <reference field="1" count="1" selected="0">
            <x v="175"/>
          </reference>
          <reference field="2" count="1" selected="0">
            <x v="174"/>
          </reference>
          <reference field="3" count="1" selected="0">
            <x v="11"/>
          </reference>
        </references>
      </pivotArea>
    </format>
    <format dxfId="453">
      <pivotArea dataOnly="0" labelOnly="1" outline="0" offset="IV1" fieldPosition="0">
        <references count="2">
          <reference field="0" count="1" selected="0">
            <x v="1"/>
          </reference>
          <reference field="3" count="1">
            <x v="11"/>
          </reference>
        </references>
      </pivotArea>
    </format>
    <format dxfId="452">
      <pivotArea dataOnly="0" labelOnly="1" outline="0" fieldPosition="0">
        <references count="3">
          <reference field="0" count="1" selected="0">
            <x v="1"/>
          </reference>
          <reference field="1" count="1">
            <x v="175"/>
          </reference>
          <reference field="3" count="1" selected="0">
            <x v="11"/>
          </reference>
        </references>
      </pivotArea>
    </format>
    <format dxfId="451">
      <pivotArea dataOnly="0" labelOnly="1" outline="0" fieldPosition="0">
        <references count="4">
          <reference field="0" count="1" selected="0">
            <x v="1"/>
          </reference>
          <reference field="1" count="1" selected="0">
            <x v="175"/>
          </reference>
          <reference field="2" count="1">
            <x v="174"/>
          </reference>
          <reference field="3" count="1" selected="0">
            <x v="11"/>
          </reference>
        </references>
      </pivotArea>
    </format>
    <format dxfId="450">
      <pivotArea outline="0" fieldPosition="0">
        <references count="4">
          <reference field="0" count="1" selected="0">
            <x v="1"/>
          </reference>
          <reference field="1" count="1" selected="0">
            <x v="176"/>
          </reference>
          <reference field="2" count="1" selected="0">
            <x v="175"/>
          </reference>
          <reference field="3" count="1" selected="0">
            <x v="13"/>
          </reference>
        </references>
      </pivotArea>
    </format>
    <format dxfId="449">
      <pivotArea dataOnly="0" labelOnly="1" outline="0" offset="IV1" fieldPosition="0">
        <references count="2">
          <reference field="0" count="1" selected="0">
            <x v="1"/>
          </reference>
          <reference field="3" count="1">
            <x v="13"/>
          </reference>
        </references>
      </pivotArea>
    </format>
    <format dxfId="448">
      <pivotArea dataOnly="0" labelOnly="1" outline="0" fieldPosition="0">
        <references count="3">
          <reference field="0" count="1" selected="0">
            <x v="1"/>
          </reference>
          <reference field="1" count="1">
            <x v="176"/>
          </reference>
          <reference field="3" count="1" selected="0">
            <x v="13"/>
          </reference>
        </references>
      </pivotArea>
    </format>
    <format dxfId="447">
      <pivotArea dataOnly="0" labelOnly="1" outline="0" fieldPosition="0">
        <references count="4">
          <reference field="0" count="1" selected="0">
            <x v="1"/>
          </reference>
          <reference field="1" count="1" selected="0">
            <x v="176"/>
          </reference>
          <reference field="2" count="1">
            <x v="175"/>
          </reference>
          <reference field="3" count="1" selected="0">
            <x v="13"/>
          </reference>
        </references>
      </pivotArea>
    </format>
    <format dxfId="446">
      <pivotArea outline="0" fieldPosition="0">
        <references count="4">
          <reference field="0" count="1" selected="0">
            <x v="1"/>
          </reference>
          <reference field="1" count="1" selected="0">
            <x v="177"/>
          </reference>
          <reference field="2" count="1" selected="0">
            <x v="176"/>
          </reference>
          <reference field="3" count="1" selected="0">
            <x v="14"/>
          </reference>
        </references>
      </pivotArea>
    </format>
    <format dxfId="445">
      <pivotArea dataOnly="0" labelOnly="1" outline="0" offset="IV1" fieldPosition="0">
        <references count="2">
          <reference field="0" count="1" selected="0">
            <x v="1"/>
          </reference>
          <reference field="3" count="1">
            <x v="14"/>
          </reference>
        </references>
      </pivotArea>
    </format>
    <format dxfId="444">
      <pivotArea dataOnly="0" labelOnly="1" outline="0" fieldPosition="0">
        <references count="3">
          <reference field="0" count="1" selected="0">
            <x v="1"/>
          </reference>
          <reference field="1" count="1">
            <x v="177"/>
          </reference>
          <reference field="3" count="1" selected="0">
            <x v="14"/>
          </reference>
        </references>
      </pivotArea>
    </format>
    <format dxfId="443">
      <pivotArea dataOnly="0" labelOnly="1" outline="0" fieldPosition="0">
        <references count="4">
          <reference field="0" count="1" selected="0">
            <x v="1"/>
          </reference>
          <reference field="1" count="1" selected="0">
            <x v="177"/>
          </reference>
          <reference field="2" count="1">
            <x v="176"/>
          </reference>
          <reference field="3" count="1" selected="0">
            <x v="14"/>
          </reference>
        </references>
      </pivotArea>
    </format>
    <format dxfId="442">
      <pivotArea outline="0" fieldPosition="0">
        <references count="4">
          <reference field="0" count="1" selected="0">
            <x v="1"/>
          </reference>
          <reference field="1" count="1" selected="0">
            <x v="178"/>
          </reference>
          <reference field="2" count="1" selected="0">
            <x v="177"/>
          </reference>
          <reference field="3" count="1" selected="0">
            <x v="5"/>
          </reference>
        </references>
      </pivotArea>
    </format>
    <format dxfId="441">
      <pivotArea dataOnly="0" labelOnly="1" outline="0" offset="IV1" fieldPosition="0">
        <references count="2">
          <reference field="0" count="1" selected="0">
            <x v="1"/>
          </reference>
          <reference field="3" count="1">
            <x v="5"/>
          </reference>
        </references>
      </pivotArea>
    </format>
    <format dxfId="440">
      <pivotArea dataOnly="0" labelOnly="1" outline="0" fieldPosition="0">
        <references count="3">
          <reference field="0" count="1" selected="0">
            <x v="1"/>
          </reference>
          <reference field="1" count="1">
            <x v="178"/>
          </reference>
          <reference field="3" count="1" selected="0">
            <x v="5"/>
          </reference>
        </references>
      </pivotArea>
    </format>
    <format dxfId="439">
      <pivotArea dataOnly="0" labelOnly="1" outline="0" fieldPosition="0">
        <references count="4">
          <reference field="0" count="1" selected="0">
            <x v="1"/>
          </reference>
          <reference field="1" count="1" selected="0">
            <x v="178"/>
          </reference>
          <reference field="2" count="1">
            <x v="177"/>
          </reference>
          <reference field="3" count="1" selected="0">
            <x v="5"/>
          </reference>
        </references>
      </pivotArea>
    </format>
    <format dxfId="438">
      <pivotArea outline="0" fieldPosition="0">
        <references count="4">
          <reference field="0" count="1" selected="0">
            <x v="2"/>
          </reference>
          <reference field="1" count="1" selected="0">
            <x v="118"/>
          </reference>
          <reference field="2" count="1" selected="0">
            <x v="118"/>
          </reference>
          <reference field="3" count="1" selected="0">
            <x v="1"/>
          </reference>
        </references>
      </pivotArea>
    </format>
    <format dxfId="437">
      <pivotArea dataOnly="0" labelOnly="1" outline="0" offset="IV1" fieldPosition="0">
        <references count="2">
          <reference field="0" count="1" selected="0">
            <x v="2"/>
          </reference>
          <reference field="3" count="1">
            <x v="1"/>
          </reference>
        </references>
      </pivotArea>
    </format>
    <format dxfId="436">
      <pivotArea dataOnly="0" labelOnly="1" outline="0" fieldPosition="0">
        <references count="3">
          <reference field="0" count="1" selected="0">
            <x v="2"/>
          </reference>
          <reference field="1" count="1">
            <x v="118"/>
          </reference>
          <reference field="3" count="1" selected="0">
            <x v="1"/>
          </reference>
        </references>
      </pivotArea>
    </format>
    <format dxfId="435">
      <pivotArea dataOnly="0" labelOnly="1" outline="0" fieldPosition="0">
        <references count="4">
          <reference field="0" count="1" selected="0">
            <x v="2"/>
          </reference>
          <reference field="1" count="1" selected="0">
            <x v="118"/>
          </reference>
          <reference field="2" count="1">
            <x v="118"/>
          </reference>
          <reference field="3" count="1" selected="0">
            <x v="1"/>
          </reference>
        </references>
      </pivotArea>
    </format>
    <format dxfId="434">
      <pivotArea outline="0" fieldPosition="0">
        <references count="4">
          <reference field="0" count="1" selected="0">
            <x v="2"/>
          </reference>
          <reference field="1" count="1" selected="0">
            <x v="120"/>
          </reference>
          <reference field="2" count="1" selected="0">
            <x v="120"/>
          </reference>
          <reference field="3" count="1" selected="0">
            <x v="2"/>
          </reference>
        </references>
      </pivotArea>
    </format>
    <format dxfId="433">
      <pivotArea dataOnly="0" labelOnly="1" outline="0" offset="IV1" fieldPosition="0">
        <references count="2">
          <reference field="0" count="1" selected="0">
            <x v="2"/>
          </reference>
          <reference field="3" count="1">
            <x v="2"/>
          </reference>
        </references>
      </pivotArea>
    </format>
    <format dxfId="432">
      <pivotArea dataOnly="0" labelOnly="1" outline="0" fieldPosition="0">
        <references count="3">
          <reference field="0" count="1" selected="0">
            <x v="2"/>
          </reference>
          <reference field="1" count="1">
            <x v="120"/>
          </reference>
          <reference field="3" count="1" selected="0">
            <x v="2"/>
          </reference>
        </references>
      </pivotArea>
    </format>
    <format dxfId="431">
      <pivotArea dataOnly="0" labelOnly="1" outline="0" fieldPosition="0">
        <references count="4">
          <reference field="0" count="1" selected="0">
            <x v="2"/>
          </reference>
          <reference field="1" count="1" selected="0">
            <x v="120"/>
          </reference>
          <reference field="2" count="1">
            <x v="120"/>
          </reference>
          <reference field="3" count="1" selected="0">
            <x v="2"/>
          </reference>
        </references>
      </pivotArea>
    </format>
    <format dxfId="430">
      <pivotArea outline="0" fieldPosition="0">
        <references count="4">
          <reference field="0" count="1" selected="0">
            <x v="2"/>
          </reference>
          <reference field="1" count="1" selected="0">
            <x v="154"/>
          </reference>
          <reference field="2" count="1" selected="0">
            <x v="154"/>
          </reference>
          <reference field="3" count="1" selected="0">
            <x v="4"/>
          </reference>
        </references>
      </pivotArea>
    </format>
    <format dxfId="429">
      <pivotArea dataOnly="0" labelOnly="1" outline="0" fieldPosition="0">
        <references count="2">
          <reference field="0" count="1" selected="0">
            <x v="2"/>
          </reference>
          <reference field="3" count="1">
            <x v="4"/>
          </reference>
        </references>
      </pivotArea>
    </format>
    <format dxfId="428">
      <pivotArea dataOnly="0" labelOnly="1" outline="0" fieldPosition="0">
        <references count="3">
          <reference field="0" count="1" selected="0">
            <x v="2"/>
          </reference>
          <reference field="1" count="1">
            <x v="154"/>
          </reference>
          <reference field="3" count="1" selected="0">
            <x v="4"/>
          </reference>
        </references>
      </pivotArea>
    </format>
    <format dxfId="427">
      <pivotArea dataOnly="0" labelOnly="1" outline="0" fieldPosition="0">
        <references count="4">
          <reference field="0" count="1" selected="0">
            <x v="2"/>
          </reference>
          <reference field="1" count="1" selected="0">
            <x v="154"/>
          </reference>
          <reference field="2" count="1">
            <x v="154"/>
          </reference>
          <reference field="3" count="1" selected="0">
            <x v="4"/>
          </reference>
        </references>
      </pivotArea>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8" level="1">
        <member name="[WeekDates].[WeekID].&amp;[1]"/>
        <member name="[WeekDates].[WeekID].&amp;[10]"/>
        <member name="[WeekDates].[WeekID].&amp;[11]"/>
        <member name="[WeekDates].[WeekID].&amp;[12]"/>
        <member name="[WeekDates].[WeekID].&amp;[13]"/>
        <member name="[WeekDates].[WeekID].&amp;[14]"/>
        <member name="[WeekDates].[WeekID].&amp;[15]"/>
        <member name="[WeekDates].[WeekID].&amp;[16]"/>
        <member name="[WeekDates].[WeekID].&amp;[17]"/>
        <member name="[WeekDates].[WeekID].&amp;[18]"/>
        <member name="[WeekDates].[WeekID].&amp;[19]"/>
        <member name="[WeekDates].[WeekID].&amp;[2]"/>
        <member name="[WeekDates].[WeekID].&amp;[20]"/>
        <member name="[WeekDates].[WeekID].&amp;[21]"/>
        <member name="[WeekDates].[WeekID].&amp;[22]"/>
        <member name="[WeekDates].[WeekID].&amp;[23]"/>
        <member name="[WeekDates].[WeekID].&amp;[24]"/>
        <member name="[WeekDates].[WeekID].&amp;[25]"/>
        <member name="[WeekDates].[WeekID].&amp;[26]"/>
        <member name="[WeekDates].[WeekID].&amp;[27]"/>
        <member name="[WeekDates].[WeekID].&amp;[28]"/>
        <member name="[WeekDates].[WeekID].&amp;[29]"/>
        <member name="[WeekDates].[WeekID].&amp;[3]"/>
        <member name="[WeekDates].[WeekID].&amp;[30]"/>
        <member name="[WeekDates].[WeekID].&amp;[31]"/>
        <member name="[WeekDates].[WeekID].&amp;[32]"/>
        <member name="[WeekDates].[WeekID].&amp;[33]"/>
        <member name="[WeekDates].[WeekID].&amp;[34]"/>
        <member name="[WeekDates].[WeekID].&amp;[35]"/>
        <member name="[WeekDates].[WeekID].&amp;[36]"/>
        <member name="[WeekDates].[WeekID].&amp;[37]"/>
        <member name="[WeekDates].[WeekID].&amp;[38]"/>
        <member name="[WeekDates].[WeekID].&amp;[39]"/>
        <member name="[WeekDates].[WeekID].&amp;[4]"/>
        <member name="[WeekDates].[WeekID].&amp;[40]"/>
        <member name="[WeekDates].[WeekID].&amp;[41]"/>
        <member name="[WeekDates].[WeekID].&amp;[42]"/>
        <member name="[WeekDates].[WeekID].&amp;[43]"/>
        <member name="[WeekDates].[WeekID].&amp;[44]"/>
        <member name="[WeekDates].[WeekID].&amp;[45]"/>
        <member name="[WeekDates].[WeekID].&amp;[46]"/>
        <member name="[WeekDates].[WeekID].&amp;[47]"/>
        <member name="[WeekDates].[WeekID].&amp;[48]"/>
        <member name="[WeekDates].[WeekID].&amp;[5]"/>
        <member name="[WeekDates].[WeekID].&amp;[6]"/>
        <member name="[WeekDates].[WeekID].&amp;[7]"/>
        <member name="[WeekDates].[WeekID].&amp;[8]"/>
        <member name="[WeekDates].[WeekID].&amp;[9]"/>
      </members>
    </pivotHierarchy>
    <pivotHierarchy/>
    <pivotHierarchy dragToData="1"/>
    <pivotHierarchy dragToData="1"/>
    <pivotHierarchy dragToData="1"/>
    <pivotHierarchy dragToData="1"/>
    <pivotHierarchy multipleItemSelectionAllowed="1" dragToData="1">
      <members count="10" level="1">
        <member name="[WeekDisCostP].[Week ID].&amp;[1]"/>
        <member name="[WeekDisCostP].[Week ID].&amp;[10]"/>
        <member name="[WeekDisCostP].[Week ID].&amp;[2]"/>
        <member name="[WeekDisCostP].[Week ID].&amp;[3]"/>
        <member name="[WeekDisCostP].[Week ID].&amp;[4]"/>
        <member name="[WeekDisCostP].[Week ID].&amp;[5]"/>
        <member name="[WeekDisCostP].[Week ID].&amp;[6]"/>
        <member name="[WeekDisCostP].[Week ID].&amp;[7]"/>
        <member name="[WeekDisCostP].[Week ID].&amp;[8]"/>
        <member name="[WeekDisCostP].[Week ID].&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Cost"/>
    <pivotHierarchy dragToData="1" caption="Budget hrs"/>
    <pivotHierarchy dragToData="1" caption="Planned Value"/>
    <pivotHierarchy dragToData="1"/>
    <pivotHierarchy dragToData="1"/>
    <pivotHierarchy dragToData="1" caption="Earned Value"/>
    <pivotHierarchy dragToData="1"/>
    <pivotHierarchy dragToData="1"/>
    <pivotHierarchy dragToData="1"/>
    <pivotHierarchy dragToData="1"/>
    <pivotHierarchy dragToData="1" caption="Planned Weightage %"/>
    <pivotHierarchy dragToData="1" caption="Activity Planned %"/>
    <pivotHierarchy dragToData="1" caption="Planned Hrs"/>
    <pivotHierarchy dragToData="1" caption="Earned Hr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1" type="valueNotEqual" id="7" iMeasureHier="112">
      <autoFilter ref="A1">
        <filterColumn colId="0">
          <customFilters>
            <customFilter operator="notEqual" val="0"/>
          </customFilters>
        </filterColumn>
      </autoFilter>
    </filter>
  </filters>
  <rowHierarchiesUsage count="4">
    <rowHierarchyUsage hierarchyUsage="13"/>
    <rowHierarchyUsage hierarchyUsage="10"/>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ProgressSheet]"/>
        <x15:activeTabTopLevelEntity name="[WeekDisCostP]"/>
        <x15:activeTabTopLevelEntity name="[WeekDates]"/>
        <x15:activeTabTopLevelEntity name="[WeekDisHrsP]"/>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5" applyNumberFormats="0" applyBorderFormats="0" applyFontFormats="0" applyPatternFormats="0" applyAlignmentFormats="0" applyWidthHeightFormats="1" dataCaption="Values" tag="1b816ee3-6977-4da6-a778-e65f3644de6d" updatedVersion="5" minRefreshableVersion="3" subtotalHiddenItems="1" itemPrintTitles="1" createdVersion="5" indent="0" compact="0" compactData="0" multipleFieldFilters="0" chartFormat="3" rowHeaderCaption="BOQ Summary">
  <location ref="A4:D20" firstHeaderRow="0" firstDataRow="1" firstDataCol="1"/>
  <pivotFields count="8">
    <pivotField axis="axisRow" compact="0" allDrilled="1" outline="0" showAll="0" dataSourceSort="1" defaultAttributeDrillState="1">
      <items count="16">
        <item x="0"/>
        <item x="1"/>
        <item x="2"/>
        <item x="3"/>
        <item x="4"/>
        <item x="5"/>
        <item x="6"/>
        <item x="7"/>
        <item x="8"/>
        <item x="9"/>
        <item x="10"/>
        <item x="11"/>
        <item x="12"/>
        <item x="13"/>
        <item x="14"/>
        <item t="default"/>
      </items>
    </pivotField>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 dataField="1" compact="0" outline="0" showAll="0"/>
    <pivotField dataField="1" compact="0" outline="0" showAll="0"/>
    <pivotField dataField="1" compact="0" outline="0" showAll="0"/>
    <pivotField compact="0" allDrilled="1" outline="0" showAll="0" dataSourceSort="1"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Budget Hrs" fld="4" baseField="0" baseItem="0" numFmtId="3"/>
    <dataField name="Planned Hrs" fld="5" baseField="0" baseItem="0"/>
    <dataField name="Earned Hrs" fld="6" baseField="0" baseItem="0"/>
  </dataFields>
  <formats count="30">
    <format dxfId="405">
      <pivotArea collapsedLevelsAreSubtotals="1" fieldPosition="0">
        <references count="1">
          <reference field="0" count="0"/>
        </references>
      </pivotArea>
    </format>
    <format dxfId="404">
      <pivotArea field="0" type="button" dataOnly="0" labelOnly="1" outline="0" axis="axisRow" fieldPosition="0"/>
    </format>
    <format dxfId="403">
      <pivotArea field="0" type="button" dataOnly="0" labelOnly="1" outline="0" axis="axisRow" fieldPosition="0"/>
    </format>
    <format dxfId="402">
      <pivotArea field="0" type="button" dataOnly="0" labelOnly="1" outline="0" axis="axisRow" fieldPosition="0"/>
    </format>
    <format dxfId="401">
      <pivotArea type="all" dataOnly="0" outline="0" fieldPosition="0"/>
    </format>
    <format dxfId="400">
      <pivotArea outline="0" collapsedLevelsAreSubtotals="1" fieldPosition="0"/>
    </format>
    <format dxfId="399">
      <pivotArea field="0" type="button" dataOnly="0" labelOnly="1" outline="0" axis="axisRow" fieldPosition="0"/>
    </format>
    <format dxfId="398">
      <pivotArea dataOnly="0" labelOnly="1" outline="0" fieldPosition="0">
        <references count="1">
          <reference field="0" count="0"/>
        </references>
      </pivotArea>
    </format>
    <format dxfId="397">
      <pivotArea field="0" type="button" dataOnly="0" labelOnly="1" outline="0" axis="axisRow" fieldPosition="0"/>
    </format>
    <format dxfId="396">
      <pivotArea field="0" type="button" dataOnly="0" labelOnly="1" outline="0" axis="axisRow" fieldPosition="0"/>
    </format>
    <format dxfId="395">
      <pivotArea field="0" type="button" dataOnly="0" labelOnly="1" outline="0" axis="axisRow" fieldPosition="0"/>
    </format>
    <format dxfId="394">
      <pivotArea grandRow="1" outline="0" collapsedLevelsAreSubtotals="1" fieldPosition="0"/>
    </format>
    <format dxfId="393">
      <pivotArea dataOnly="0" labelOnly="1" grandRow="1" outline="0" fieldPosition="0"/>
    </format>
    <format dxfId="392">
      <pivotArea field="0" type="button" dataOnly="0" labelOnly="1" outline="0" axis="axisRow" fieldPosition="0"/>
    </format>
    <format dxfId="391">
      <pivotArea outline="0" fieldPosition="0">
        <references count="1">
          <reference field="0" count="0" selected="0"/>
        </references>
      </pivotArea>
    </format>
    <format dxfId="390">
      <pivotArea dataOnly="0" labelOnly="1" outline="0" fieldPosition="0">
        <references count="1">
          <reference field="0" count="0"/>
        </references>
      </pivotArea>
    </format>
    <format dxfId="389">
      <pivotArea grandRow="1" outline="0" collapsedLevelsAreSubtotals="1" fieldPosition="0"/>
    </format>
    <format dxfId="388">
      <pivotArea dataOnly="0" labelOnly="1" grandRow="1" outline="0" fieldPosition="0"/>
    </format>
    <format dxfId="387">
      <pivotArea grandRow="1" outline="0" collapsedLevelsAreSubtotals="1" fieldPosition="0"/>
    </format>
    <format dxfId="386">
      <pivotArea dataOnly="0" labelOnly="1" grandRow="1" outline="0" fieldPosition="0"/>
    </format>
    <format dxfId="385">
      <pivotArea grandRow="1" outline="0" collapsedLevelsAreSubtotals="1" fieldPosition="0"/>
    </format>
    <format dxfId="384">
      <pivotArea field="0" type="button" dataOnly="0" labelOnly="1" outline="0" axis="axisRow" fieldPosition="0"/>
    </format>
    <format dxfId="383">
      <pivotArea dataOnly="0" labelOnly="1" outline="0" fieldPosition="0">
        <references count="1">
          <reference field="4294967294" count="3">
            <x v="0"/>
            <x v="1"/>
            <x v="2"/>
          </reference>
        </references>
      </pivotArea>
    </format>
    <format dxfId="382">
      <pivotArea field="0" type="button" dataOnly="0" labelOnly="1" outline="0" axis="axisRow" fieldPosition="0"/>
    </format>
    <format dxfId="381">
      <pivotArea dataOnly="0" labelOnly="1" outline="0" fieldPosition="0">
        <references count="1">
          <reference field="4294967294" count="3">
            <x v="0"/>
            <x v="1"/>
            <x v="2"/>
          </reference>
        </references>
      </pivotArea>
    </format>
    <format dxfId="380">
      <pivotArea field="0" type="button" dataOnly="0" labelOnly="1" outline="0" axis="axisRow" fieldPosition="0"/>
    </format>
    <format dxfId="379">
      <pivotArea dataOnly="0" labelOnly="1" outline="0" fieldPosition="0">
        <references count="1">
          <reference field="4294967294" count="3">
            <x v="0"/>
            <x v="1"/>
            <x v="2"/>
          </reference>
        </references>
      </pivotArea>
    </format>
    <format dxfId="378">
      <pivotArea outline="0" fieldPosition="0">
        <references count="1">
          <reference field="4294967294" count="1">
            <x v="0"/>
          </reference>
        </references>
      </pivotArea>
    </format>
    <format dxfId="377">
      <pivotArea outline="0" collapsedLevelsAreSubtotals="1" fieldPosition="0"/>
    </format>
    <format dxfId="376">
      <pivotArea outline="0" collapsedLevelsAreSubtotals="1"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ctivityCodes].[1817-BOQ Summary].&amp;"/>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8" level="1">
        <member name="[WeekDates].[WeekID].&amp;[1]"/>
        <member name="[WeekDates].[WeekID].&amp;[10]"/>
        <member name="[WeekDates].[WeekID].&amp;[11]"/>
        <member name="[WeekDates].[WeekID].&amp;[12]"/>
        <member name="[WeekDates].[WeekID].&amp;[13]"/>
        <member name="[WeekDates].[WeekID].&amp;[14]"/>
        <member name="[WeekDates].[WeekID].&amp;[15]"/>
        <member name="[WeekDates].[WeekID].&amp;[16]"/>
        <member name="[WeekDates].[WeekID].&amp;[17]"/>
        <member name="[WeekDates].[WeekID].&amp;[18]"/>
        <member name="[WeekDates].[WeekID].&amp;[19]"/>
        <member name="[WeekDates].[WeekID].&amp;[2]"/>
        <member name="[WeekDates].[WeekID].&amp;[20]"/>
        <member name="[WeekDates].[WeekID].&amp;[21]"/>
        <member name="[WeekDates].[WeekID].&amp;[22]"/>
        <member name="[WeekDates].[WeekID].&amp;[23]"/>
        <member name="[WeekDates].[WeekID].&amp;[24]"/>
        <member name="[WeekDates].[WeekID].&amp;[25]"/>
        <member name="[WeekDates].[WeekID].&amp;[26]"/>
        <member name="[WeekDates].[WeekID].&amp;[27]"/>
        <member name="[WeekDates].[WeekID].&amp;[28]"/>
        <member name="[WeekDates].[WeekID].&amp;[29]"/>
        <member name="[WeekDates].[WeekID].&amp;[3]"/>
        <member name="[WeekDates].[WeekID].&amp;[30]"/>
        <member name="[WeekDates].[WeekID].&amp;[31]"/>
        <member name="[WeekDates].[WeekID].&amp;[32]"/>
        <member name="[WeekDates].[WeekID].&amp;[33]"/>
        <member name="[WeekDates].[WeekID].&amp;[34]"/>
        <member name="[WeekDates].[WeekID].&amp;[35]"/>
        <member name="[WeekDates].[WeekID].&amp;[36]"/>
        <member name="[WeekDates].[WeekID].&amp;[37]"/>
        <member name="[WeekDates].[WeekID].&amp;[38]"/>
        <member name="[WeekDates].[WeekID].&amp;[39]"/>
        <member name="[WeekDates].[WeekID].&amp;[4]"/>
        <member name="[WeekDates].[WeekID].&amp;[40]"/>
        <member name="[WeekDates].[WeekID].&amp;[41]"/>
        <member name="[WeekDates].[WeekID].&amp;[42]"/>
        <member name="[WeekDates].[WeekID].&amp;[43]"/>
        <member name="[WeekDates].[WeekID].&amp;[44]"/>
        <member name="[WeekDates].[WeekID].&amp;[45]"/>
        <member name="[WeekDates].[WeekID].&amp;[46]"/>
        <member name="[WeekDates].[WeekID].&amp;[47]"/>
        <member name="[WeekDates].[WeekID].&amp;[48]"/>
        <member name="[WeekDates].[WeekID].&amp;[5]"/>
        <member name="[WeekDates].[WeekID].&amp;[6]"/>
        <member name="[WeekDates].[WeekID].&amp;[7]"/>
        <member name="[WeekDates].[WeekID].&amp;[8]"/>
        <member name="[WeekDates].[WeekID].&amp;[9]"/>
      </members>
    </pivotHierarchy>
    <pivotHierarchy multipleItemSelectionAllowed="1"/>
    <pivotHierarchy dragToData="1"/>
    <pivotHierarchy multipleItemSelectionAllowed="1" dragToData="1">
      <members count="12" level="1">
        <member name="[WeekDates].[Month Name].&amp;[May]"/>
        <member name="[WeekDates].[Month Name].&amp;[July]"/>
        <member name="[WeekDates].[Month Name].&amp;[June]"/>
        <member name="[WeekDates].[Month Name].&amp;[April]"/>
        <member name="[WeekDates].[Month Name].&amp;[March]"/>
        <member name="[WeekDates].[Month Name].&amp;[August]"/>
        <member name="[WeekDates].[Month Name].&amp;[January]"/>
        <member name="[WeekDates].[Month Name].&amp;[October]"/>
        <member name="[WeekDates].[Month Name].&amp;[December]"/>
        <member name="[WeekDates].[Month Name].&amp;[February]"/>
        <member name="[WeekDates].[Month Name].&amp;[November]"/>
        <member name="[WeekDates].[Month Name].&amp;[September]"/>
      </members>
    </pivotHierarchy>
    <pivotHierarchy multipleItemSelectionAllowed="1" dragToData="1"/>
    <pivotHierarchy dragToData="1"/>
    <pivotHierarchy multipleItemSelectionAllowed="1" dragToData="1">
      <members count="10" level="1">
        <member name="[WeekDisCostP].[Week ID].&amp;[1]"/>
        <member name="[WeekDisCostP].[Week ID].&amp;[10]"/>
        <member name="[WeekDisCostP].[Week ID].&amp;[2]"/>
        <member name="[WeekDisCostP].[Week ID].&amp;[3]"/>
        <member name="[WeekDisCostP].[Week ID].&amp;[4]"/>
        <member name="[WeekDisCostP].[Week ID].&amp;[5]"/>
        <member name="[WeekDisCostP].[Week ID].&amp;[6]"/>
        <member name="[WeekDisCostP].[Week ID].&amp;[7]"/>
        <member name="[WeekDisCostP].[Week ID].&amp;[8]"/>
        <member name="[WeekDisCostP].[Week ID].&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Value (AED)"/>
    <pivotHierarchy dragToData="1" caption="Budget Hrs"/>
    <pivotHierarchy dragToData="1" caption="Weekly Planned Value (AED)"/>
    <pivotHierarchy dragToData="1"/>
    <pivotHierarchy dragToData="1"/>
    <pivotHierarchy dragToData="1" caption="Weekly Earned Value (AED)"/>
    <pivotHierarchy dragToData="1"/>
    <pivotHierarchy dragToData="1"/>
    <pivotHierarchy dragToData="1"/>
    <pivotHierarchy dragToData="1"/>
    <pivotHierarchy dragToData="1"/>
    <pivotHierarchy dragToData="1"/>
    <pivotHierarchy dragToData="1" caption="Planned Hrs"/>
    <pivotHierarchy dragToData="1" caption="Earned Hr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yCodes]"/>
        <x15:activeTabTopLevelEntity name="[Activities]"/>
        <x15:activeTabTopLevelEntity name="[WeekDisCostP]"/>
        <x15:activeTabTopLevelEntity name="[WeekDates]"/>
        <x15:activeTabTopLevelEntity name="[MonthDisCostP]"/>
        <x15:activeTabTopLevelEntity name="[MonthDates]"/>
        <x15:activeTabTopLevelEntity name="[ProgressSheet]"/>
        <x15:activeTabTopLevelEntity name="[WeekDisHrsP]"/>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4" applyNumberFormats="0" applyBorderFormats="0" applyFontFormats="0" applyPatternFormats="0" applyAlignmentFormats="0" applyWidthHeightFormats="1" dataCaption="Values" tag="47dc2c5b-dda5-4b8c-9b98-5663a3b29cec" updatedVersion="5" minRefreshableVersion="3" useAutoFormatting="1" subtotalHiddenItems="1" itemPrintTitles="1" createdVersion="5" indent="0" outline="1" outlineData="1" multipleFieldFilters="0">
  <location ref="U7:V56" firstHeaderRow="1" firstDataRow="1" firstDataCol="1"/>
  <pivotFields count="2">
    <pivotField dataField="1" showAll="0"/>
    <pivotField axis="axisRow" allDrilled="1" showAll="0" dataSourceSort="1" defaultAttributeDrillState="1">
      <items count="4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t="default"/>
      </items>
    </pivotField>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WeekID" fld="0"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eekDate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6" applyNumberFormats="0" applyBorderFormats="0" applyFontFormats="0" applyPatternFormats="0" applyAlignmentFormats="0" applyWidthHeightFormats="1" dataCaption="Values" tag="d49942bb-fafb-4e29-b600-d186d11d21d3" updatedVersion="5" minRefreshableVersion="3" subtotalHiddenItems="1" itemPrintTitles="1" createdVersion="5" indent="0" compact="0" compactData="0" multipleFieldFilters="0" chartFormat="2" rowHeaderCaption="Trade Summary">
  <location ref="A23:D46" firstHeaderRow="0" firstDataRow="1" firstDataCol="1"/>
  <pivotFields count="8">
    <pivotField axis="axisRow" compact="0" allDrilled="1" outline="0" showAll="0" dataSourceSort="1"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t="default"/>
      </items>
    </pivotField>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 dataField="1" compact="0" outline="0" showAll="0"/>
    <pivotField dataField="1" compact="0" outline="0" showAll="0"/>
    <pivotField dataField="1" compact="0" outline="0" showAll="0"/>
    <pivotField compact="0" allDrilled="1" outline="0" showAll="0" dataSourceSort="1"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Budget Hrs" fld="4" baseField="0" baseItem="0"/>
    <dataField name="Planned Hrs" fld="5" baseField="0" baseItem="0"/>
    <dataField name="Earned Hrs" fld="6" baseField="0" baseItem="0"/>
  </dataFields>
  <formats count="21">
    <format dxfId="426">
      <pivotArea field="0" type="button" dataOnly="0" labelOnly="1" outline="0" axis="axisRow" fieldPosition="0"/>
    </format>
    <format dxfId="425">
      <pivotArea field="0" type="button" dataOnly="0" labelOnly="1" outline="0" axis="axisRow" fieldPosition="0"/>
    </format>
    <format dxfId="424">
      <pivotArea field="0" type="button" dataOnly="0" labelOnly="1" outline="0" axis="axisRow" fieldPosition="0"/>
    </format>
    <format dxfId="423">
      <pivotArea type="all" dataOnly="0" outline="0" fieldPosition="0"/>
    </format>
    <format dxfId="422">
      <pivotArea outline="0" collapsedLevelsAreSubtotals="1" fieldPosition="0"/>
    </format>
    <format dxfId="421">
      <pivotArea field="0" type="button" dataOnly="0" labelOnly="1" outline="0" axis="axisRow" fieldPosition="0"/>
    </format>
    <format dxfId="420">
      <pivotArea dataOnly="0" labelOnly="1" outline="0" fieldPosition="0">
        <references count="1">
          <reference field="0" count="0"/>
        </references>
      </pivotArea>
    </format>
    <format dxfId="419">
      <pivotArea dataOnly="0" labelOnly="1" grandRow="1" outline="0" fieldPosition="0"/>
    </format>
    <format dxfId="418">
      <pivotArea field="0" type="button" dataOnly="0" labelOnly="1" outline="0" axis="axisRow" fieldPosition="0"/>
    </format>
    <format dxfId="417">
      <pivotArea grandRow="1" outline="0" collapsedLevelsAreSubtotals="1" fieldPosition="0"/>
    </format>
    <format dxfId="416">
      <pivotArea dataOnly="0" labelOnly="1" grandRow="1" outline="0" fieldPosition="0"/>
    </format>
    <format dxfId="415">
      <pivotArea field="0" type="button" dataOnly="0" labelOnly="1" outline="0" axis="axisRow" fieldPosition="0"/>
    </format>
    <format dxfId="414">
      <pivotArea outline="0" fieldPosition="0">
        <references count="1">
          <reference field="0" count="19" selected="0">
            <x v="1"/>
            <x v="2"/>
            <x v="3"/>
            <x v="4"/>
            <x v="5"/>
            <x v="7"/>
            <x v="8"/>
            <x v="9"/>
            <x v="10"/>
            <x v="11"/>
            <x v="12"/>
            <x v="13"/>
            <x v="15"/>
            <x v="16"/>
            <x v="17"/>
            <x v="18"/>
            <x v="19"/>
            <x v="20"/>
            <x v="21"/>
          </reference>
        </references>
      </pivotArea>
    </format>
    <format dxfId="413">
      <pivotArea dataOnly="0" labelOnly="1" outline="0" fieldPosition="0">
        <references count="1">
          <reference field="0" count="19">
            <x v="1"/>
            <x v="2"/>
            <x v="3"/>
            <x v="4"/>
            <x v="5"/>
            <x v="7"/>
            <x v="8"/>
            <x v="9"/>
            <x v="10"/>
            <x v="11"/>
            <x v="12"/>
            <x v="13"/>
            <x v="15"/>
            <x v="16"/>
            <x v="17"/>
            <x v="18"/>
            <x v="19"/>
            <x v="20"/>
            <x v="21"/>
          </reference>
        </references>
      </pivotArea>
    </format>
    <format dxfId="412">
      <pivotArea outline="0" fieldPosition="0">
        <references count="1">
          <reference field="0" count="19" selected="0">
            <x v="1"/>
            <x v="2"/>
            <x v="3"/>
            <x v="4"/>
            <x v="5"/>
            <x v="7"/>
            <x v="8"/>
            <x v="9"/>
            <x v="10"/>
            <x v="11"/>
            <x v="12"/>
            <x v="13"/>
            <x v="15"/>
            <x v="16"/>
            <x v="17"/>
            <x v="18"/>
            <x v="19"/>
            <x v="20"/>
            <x v="21"/>
          </reference>
        </references>
      </pivotArea>
    </format>
    <format dxfId="411">
      <pivotArea grandRow="1" outline="0" collapsedLevelsAreSubtotals="1" fieldPosition="0"/>
    </format>
    <format dxfId="410">
      <pivotArea dataOnly="0" labelOnly="1" grandRow="1" outline="0" fieldPosition="0"/>
    </format>
    <format dxfId="409">
      <pivotArea grandRow="1" outline="0" collapsedLevelsAreSubtotals="1" fieldPosition="0"/>
    </format>
    <format dxfId="408">
      <pivotArea grandRow="1" outline="0" collapsedLevelsAreSubtotals="1" fieldPosition="0"/>
    </format>
    <format dxfId="407">
      <pivotArea dataOnly="0" labelOnly="1" grandRow="1" outline="0" fieldPosition="0"/>
    </format>
    <format dxfId="406">
      <pivotArea grandRow="1" outline="0" collapsedLevelsAreSubtotals="1"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members count="24" level="1">
        <member name="[Activities].[1817-Trade].&amp;"/>
        <member name=""/>
        <member name=""/>
        <member name=""/>
        <member name=""/>
        <member name=""/>
        <member name=""/>
        <member name=""/>
        <member name=""/>
        <member name=""/>
        <member name=""/>
        <member name=""/>
        <member name=""/>
        <member name=""/>
        <member name=""/>
        <member name=""/>
        <member name=""/>
        <member name=""/>
        <member name=""/>
        <member name=""/>
        <member name="[Activities].[1817-Trade].&amp;[Antifungal Paint]"/>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8" level="1">
        <member name="[WeekDates].[WeekID].&amp;[1]"/>
        <member name="[WeekDates].[WeekID].&amp;[10]"/>
        <member name="[WeekDates].[WeekID].&amp;[11]"/>
        <member name="[WeekDates].[WeekID].&amp;[12]"/>
        <member name="[WeekDates].[WeekID].&amp;[13]"/>
        <member name="[WeekDates].[WeekID].&amp;[14]"/>
        <member name="[WeekDates].[WeekID].&amp;[15]"/>
        <member name="[WeekDates].[WeekID].&amp;[16]"/>
        <member name="[WeekDates].[WeekID].&amp;[17]"/>
        <member name="[WeekDates].[WeekID].&amp;[18]"/>
        <member name="[WeekDates].[WeekID].&amp;[19]"/>
        <member name="[WeekDates].[WeekID].&amp;[2]"/>
        <member name="[WeekDates].[WeekID].&amp;[20]"/>
        <member name="[WeekDates].[WeekID].&amp;[21]"/>
        <member name="[WeekDates].[WeekID].&amp;[22]"/>
        <member name="[WeekDates].[WeekID].&amp;[23]"/>
        <member name="[WeekDates].[WeekID].&amp;[24]"/>
        <member name="[WeekDates].[WeekID].&amp;[25]"/>
        <member name="[WeekDates].[WeekID].&amp;[26]"/>
        <member name="[WeekDates].[WeekID].&amp;[27]"/>
        <member name="[WeekDates].[WeekID].&amp;[28]"/>
        <member name="[WeekDates].[WeekID].&amp;[29]"/>
        <member name="[WeekDates].[WeekID].&amp;[3]"/>
        <member name="[WeekDates].[WeekID].&amp;[30]"/>
        <member name="[WeekDates].[WeekID].&amp;[31]"/>
        <member name="[WeekDates].[WeekID].&amp;[32]"/>
        <member name="[WeekDates].[WeekID].&amp;[33]"/>
        <member name="[WeekDates].[WeekID].&amp;[34]"/>
        <member name="[WeekDates].[WeekID].&amp;[35]"/>
        <member name="[WeekDates].[WeekID].&amp;[36]"/>
        <member name="[WeekDates].[WeekID].&amp;[37]"/>
        <member name="[WeekDates].[WeekID].&amp;[38]"/>
        <member name="[WeekDates].[WeekID].&amp;[39]"/>
        <member name="[WeekDates].[WeekID].&amp;[4]"/>
        <member name="[WeekDates].[WeekID].&amp;[40]"/>
        <member name="[WeekDates].[WeekID].&amp;[41]"/>
        <member name="[WeekDates].[WeekID].&amp;[42]"/>
        <member name="[WeekDates].[WeekID].&amp;[43]"/>
        <member name="[WeekDates].[WeekID].&amp;[44]"/>
        <member name="[WeekDates].[WeekID].&amp;[45]"/>
        <member name="[WeekDates].[WeekID].&amp;[46]"/>
        <member name="[WeekDates].[WeekID].&amp;[47]"/>
        <member name="[WeekDates].[WeekID].&amp;[48]"/>
        <member name="[WeekDates].[WeekID].&amp;[5]"/>
        <member name="[WeekDates].[WeekID].&amp;[6]"/>
        <member name="[WeekDates].[WeekID].&amp;[7]"/>
        <member name="[WeekDates].[WeekID].&amp;[8]"/>
        <member name="[WeekDates].[WeekID].&amp;[9]"/>
      </members>
    </pivotHierarchy>
    <pivotHierarchy multipleItemSelectionAllowed="1"/>
    <pivotHierarchy dragToData="1"/>
    <pivotHierarchy multipleItemSelectionAllowed="1" dragToData="1">
      <members count="1" level="1">
        <member name="[WeekDates].[Month Name].&amp;[August]"/>
      </members>
    </pivotHierarchy>
    <pivotHierarchy multipleItemSelectionAllowed="1" dragToData="1"/>
    <pivotHierarchy dragToData="1"/>
    <pivotHierarchy multipleItemSelectionAllowed="1" dragToData="1">
      <members count="10" level="1">
        <member name="[WeekDisCostP].[Week ID].&amp;[1]"/>
        <member name="[WeekDisCostP].[Week ID].&amp;[10]"/>
        <member name="[WeekDisCostP].[Week ID].&amp;[2]"/>
        <member name="[WeekDisCostP].[Week ID].&amp;[3]"/>
        <member name="[WeekDisCostP].[Week ID].&amp;[4]"/>
        <member name="[WeekDisCostP].[Week ID].&amp;[5]"/>
        <member name="[WeekDisCostP].[Week ID].&amp;[6]"/>
        <member name="[WeekDisCostP].[Week ID].&amp;[7]"/>
        <member name="[WeekDisCostP].[Week ID].&amp;[8]"/>
        <member name="[WeekDisCostP].[Week ID].&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Value (AED)"/>
    <pivotHierarchy dragToData="1" caption="Budget Hrs"/>
    <pivotHierarchy dragToData="1" caption="Weekly Planned Value (AED)"/>
    <pivotHierarchy dragToData="1"/>
    <pivotHierarchy dragToData="1"/>
    <pivotHierarchy dragToData="1" caption="Weekly Earned Value (AED)"/>
    <pivotHierarchy dragToData="1"/>
    <pivotHierarchy dragToData="1"/>
    <pivotHierarchy dragToData="1"/>
    <pivotHierarchy dragToData="1"/>
    <pivotHierarchy dragToData="1"/>
    <pivotHierarchy dragToData="1"/>
    <pivotHierarchy dragToData="1" caption="Planned Hrs"/>
    <pivotHierarchy dragToData="1" caption="Earned Hr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WeekDisCostP]"/>
        <x15:activeTabTopLevelEntity name="[WeekDates]"/>
        <x15:activeTabTopLevelEntity name="[MonthDates]"/>
        <x15:activeTabTopLevelEntity name="[ProgressSheet]"/>
        <x15:activeTabTopLevelEntity name="[WeekDisHrsP]"/>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9" applyNumberFormats="0" applyBorderFormats="0" applyFontFormats="0" applyPatternFormats="0" applyAlignmentFormats="0" applyWidthHeightFormats="1" dataCaption="Values" tag="9e31ebf6-88ed-4e25-b63c-39091ee9c8f0" updatedVersion="5" minRefreshableVersion="3" subtotalHiddenItems="1" itemPrintTitles="1" createdVersion="5" indent="0" compact="0" compactData="0" multipleFieldFilters="0">
  <location ref="A5:G169" firstHeaderRow="0" firstDataRow="1" firstDataCol="4"/>
  <pivotFields count="9">
    <pivotField axis="axisRow" compact="0" allDrilled="1" outline="0" showAll="0" dataSourceSort="1" defaultSubtotal="0" defaultAttributeDrillState="1">
      <items count="3">
        <item s="1" x="0"/>
        <item s="1" x="1"/>
        <item s="1" x="2"/>
      </items>
    </pivotField>
    <pivotField axis="axisRow" compact="0" allDrilled="1" outline="0" showAll="0" measureFilter="1" dataSourceSort="1" defaultSubtotal="0" defaultAttributeDrillState="1">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s>
    </pivotField>
    <pivotField axis="axisRow" compact="0" allDrilled="1" outline="0" showAll="0" dataSourceSort="1" defaultSubtotal="0" defaultAttributeDrillState="1">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s>
    </pivotField>
    <pivotField dataField="1" compact="0" outline="0" showAll="0"/>
    <pivotField dataField="1" compact="0" outline="0" showAll="0"/>
    <pivotField axis="axisRow" compact="0" allDrilled="1" outline="0" showAll="0" dataSourceSort="1" defaultSubtotal="0" defaultAttributeDrillState="1">
      <items count="6">
        <item x="0"/>
        <item x="1"/>
        <item x="2"/>
        <item x="3"/>
        <item x="4"/>
        <item x="5"/>
      </items>
    </pivotField>
    <pivotField compact="0" allDrilled="1" outline="0" showAll="0" dataSourceSort="1" defaultAttributeDrillState="1"/>
    <pivotField dataField="1" compact="0" outline="0" showAll="0"/>
    <pivotField compact="0" allDrilled="1" outline="0" showAll="0" dataSourceSort="1" defaultAttributeDrillState="1"/>
  </pivotFields>
  <rowFields count="4">
    <field x="0"/>
    <field x="5"/>
    <field x="1"/>
    <field x="2"/>
  </rowFields>
  <rowItems count="164">
    <i>
      <x/>
      <x/>
      <x/>
      <x/>
    </i>
    <i r="2">
      <x v="1"/>
      <x v="1"/>
    </i>
    <i r="2">
      <x v="2"/>
      <x v="2"/>
    </i>
    <i r="1">
      <x v="1"/>
      <x v="3"/>
      <x v="3"/>
    </i>
    <i r="2">
      <x v="4"/>
      <x v="4"/>
    </i>
    <i r="2">
      <x v="5"/>
      <x v="5"/>
    </i>
    <i r="2">
      <x v="6"/>
      <x v="6"/>
    </i>
    <i r="2">
      <x v="7"/>
      <x v="7"/>
    </i>
    <i r="2">
      <x v="8"/>
      <x v="8"/>
    </i>
    <i r="2">
      <x v="9"/>
      <x v="9"/>
    </i>
    <i r="2">
      <x v="10"/>
      <x v="10"/>
    </i>
    <i r="2">
      <x v="11"/>
      <x v="11"/>
    </i>
    <i r="2">
      <x v="12"/>
      <x v="12"/>
    </i>
    <i r="1">
      <x v="2"/>
      <x v="13"/>
      <x v="13"/>
    </i>
    <i r="2">
      <x v="14"/>
      <x v="14"/>
    </i>
    <i r="2">
      <x v="15"/>
      <x v="15"/>
    </i>
    <i r="2">
      <x v="16"/>
      <x v="16"/>
    </i>
    <i r="2">
      <x v="17"/>
      <x v="17"/>
    </i>
    <i r="2">
      <x v="18"/>
      <x v="18"/>
    </i>
    <i r="2">
      <x v="19"/>
      <x v="19"/>
    </i>
    <i r="2">
      <x v="20"/>
      <x v="20"/>
    </i>
    <i r="2">
      <x v="21"/>
      <x v="21"/>
    </i>
    <i r="2">
      <x v="22"/>
      <x v="22"/>
    </i>
    <i r="2">
      <x v="23"/>
      <x v="23"/>
    </i>
    <i r="2">
      <x v="24"/>
      <x v="24"/>
    </i>
    <i r="2">
      <x v="25"/>
      <x v="25"/>
    </i>
    <i r="2">
      <x v="26"/>
      <x v="26"/>
    </i>
    <i r="2">
      <x v="27"/>
      <x v="27"/>
    </i>
    <i r="2">
      <x v="28"/>
      <x v="28"/>
    </i>
    <i r="2">
      <x v="29"/>
      <x v="29"/>
    </i>
    <i r="2">
      <x v="30"/>
      <x v="30"/>
    </i>
    <i r="2">
      <x v="31"/>
      <x v="31"/>
    </i>
    <i r="2">
      <x v="32"/>
      <x v="32"/>
    </i>
    <i r="2">
      <x v="33"/>
      <x v="33"/>
    </i>
    <i r="2">
      <x v="34"/>
      <x v="34"/>
    </i>
    <i r="2">
      <x v="35"/>
      <x v="35"/>
    </i>
    <i r="2">
      <x v="36"/>
      <x v="36"/>
    </i>
    <i r="2">
      <x v="37"/>
      <x v="37"/>
    </i>
    <i r="2">
      <x v="38"/>
      <x v="38"/>
    </i>
    <i r="2">
      <x v="39"/>
      <x v="39"/>
    </i>
    <i r="2">
      <x v="40"/>
      <x v="40"/>
    </i>
    <i r="2">
      <x v="41"/>
      <x v="41"/>
    </i>
    <i r="2">
      <x v="42"/>
      <x v="42"/>
    </i>
    <i r="2">
      <x v="43"/>
      <x v="43"/>
    </i>
    <i r="2">
      <x v="44"/>
      <x v="44"/>
    </i>
    <i r="2">
      <x v="45"/>
      <x v="45"/>
    </i>
    <i r="2">
      <x v="46"/>
      <x v="46"/>
    </i>
    <i r="2">
      <x v="47"/>
      <x v="47"/>
    </i>
    <i r="2">
      <x v="48"/>
      <x v="48"/>
    </i>
    <i r="2">
      <x v="49"/>
      <x v="49"/>
    </i>
    <i r="2">
      <x v="50"/>
      <x v="50"/>
    </i>
    <i r="2">
      <x v="51"/>
      <x v="51"/>
    </i>
    <i r="2">
      <x v="52"/>
      <x v="52"/>
    </i>
    <i r="2">
      <x v="53"/>
      <x v="53"/>
    </i>
    <i r="2">
      <x v="54"/>
      <x v="54"/>
    </i>
    <i r="2">
      <x v="55"/>
      <x v="55"/>
    </i>
    <i r="2">
      <x v="56"/>
      <x v="56"/>
    </i>
    <i r="2">
      <x v="57"/>
      <x v="57"/>
    </i>
    <i r="2">
      <x v="58"/>
      <x v="58"/>
    </i>
    <i r="2">
      <x v="59"/>
      <x v="59"/>
    </i>
    <i r="2">
      <x v="60"/>
      <x v="60"/>
    </i>
    <i r="2">
      <x v="61"/>
      <x v="61"/>
    </i>
    <i r="2">
      <x v="62"/>
      <x v="62"/>
    </i>
    <i r="2">
      <x v="63"/>
      <x v="63"/>
    </i>
    <i r="2">
      <x v="64"/>
      <x v="64"/>
    </i>
    <i r="2">
      <x v="65"/>
      <x v="65"/>
    </i>
    <i r="2">
      <x v="66"/>
      <x v="66"/>
    </i>
    <i r="2">
      <x v="67"/>
      <x v="67"/>
    </i>
    <i r="2">
      <x v="68"/>
      <x v="68"/>
    </i>
    <i r="2">
      <x v="69"/>
      <x v="69"/>
    </i>
    <i r="2">
      <x v="70"/>
      <x v="70"/>
    </i>
    <i r="2">
      <x v="71"/>
      <x v="71"/>
    </i>
    <i r="2">
      <x v="72"/>
      <x v="72"/>
    </i>
    <i r="2">
      <x v="73"/>
      <x v="73"/>
    </i>
    <i r="1">
      <x v="3"/>
      <x v="74"/>
      <x v="74"/>
    </i>
    <i r="1">
      <x v="4"/>
      <x v="75"/>
      <x v="75"/>
    </i>
    <i r="1">
      <x v="5"/>
      <x v="76"/>
      <x v="76"/>
    </i>
    <i>
      <x v="1"/>
      <x/>
      <x v="77"/>
      <x v="77"/>
    </i>
    <i r="1">
      <x v="1"/>
      <x v="78"/>
      <x v="78"/>
    </i>
    <i r="2">
      <x v="79"/>
      <x v="79"/>
    </i>
    <i r="2">
      <x v="80"/>
      <x v="80"/>
    </i>
    <i r="2">
      <x v="81"/>
      <x v="81"/>
    </i>
    <i r="2">
      <x v="82"/>
      <x v="82"/>
    </i>
    <i r="2">
      <x v="83"/>
      <x v="83"/>
    </i>
    <i r="1">
      <x v="2"/>
      <x v="84"/>
      <x v="84"/>
    </i>
    <i r="2">
      <x v="85"/>
      <x v="85"/>
    </i>
    <i r="2">
      <x v="86"/>
      <x v="86"/>
    </i>
    <i r="2">
      <x v="87"/>
      <x v="87"/>
    </i>
    <i r="2">
      <x v="88"/>
      <x v="88"/>
    </i>
    <i r="2">
      <x v="89"/>
      <x v="89"/>
    </i>
    <i r="2">
      <x v="90"/>
      <x v="90"/>
    </i>
    <i r="2">
      <x v="91"/>
      <x v="91"/>
    </i>
    <i r="2">
      <x v="92"/>
      <x v="92"/>
    </i>
    <i r="2">
      <x v="93"/>
      <x v="93"/>
    </i>
    <i r="2">
      <x v="94"/>
      <x v="94"/>
    </i>
    <i r="2">
      <x v="95"/>
      <x v="95"/>
    </i>
    <i r="2">
      <x v="96"/>
      <x v="96"/>
    </i>
    <i r="2">
      <x v="97"/>
      <x v="97"/>
    </i>
    <i r="2">
      <x v="98"/>
      <x v="98"/>
    </i>
    <i r="2">
      <x v="99"/>
      <x v="99"/>
    </i>
    <i r="2">
      <x v="100"/>
      <x v="100"/>
    </i>
    <i r="2">
      <x v="101"/>
      <x v="101"/>
    </i>
    <i r="2">
      <x v="102"/>
      <x v="102"/>
    </i>
    <i r="2">
      <x v="103"/>
      <x v="103"/>
    </i>
    <i r="2">
      <x v="104"/>
      <x v="104"/>
    </i>
    <i r="2">
      <x v="105"/>
      <x v="105"/>
    </i>
    <i r="2">
      <x v="106"/>
      <x v="106"/>
    </i>
    <i r="2">
      <x v="107"/>
      <x v="107"/>
    </i>
    <i r="2">
      <x v="108"/>
      <x v="108"/>
    </i>
    <i r="2">
      <x v="109"/>
      <x v="109"/>
    </i>
    <i r="2">
      <x v="110"/>
      <x v="110"/>
    </i>
    <i r="2">
      <x v="111"/>
      <x v="111"/>
    </i>
    <i r="2">
      <x v="112"/>
      <x v="112"/>
    </i>
    <i r="2">
      <x v="113"/>
      <x v="113"/>
    </i>
    <i r="2">
      <x v="114"/>
      <x v="114"/>
    </i>
    <i r="2">
      <x v="115"/>
      <x v="115"/>
    </i>
    <i r="2">
      <x v="116"/>
      <x v="116"/>
    </i>
    <i r="2">
      <x v="117"/>
      <x v="117"/>
    </i>
    <i r="2">
      <x v="118"/>
      <x v="118"/>
    </i>
    <i r="2">
      <x v="119"/>
      <x v="119"/>
    </i>
    <i r="2">
      <x v="120"/>
      <x v="120"/>
    </i>
    <i r="2">
      <x v="121"/>
      <x v="121"/>
    </i>
    <i r="2">
      <x v="122"/>
      <x v="122"/>
    </i>
    <i r="2">
      <x v="123"/>
      <x v="123"/>
    </i>
    <i r="1">
      <x v="4"/>
      <x v="124"/>
      <x v="124"/>
    </i>
    <i>
      <x v="2"/>
      <x v="2"/>
      <x v="125"/>
      <x v="125"/>
    </i>
    <i r="2">
      <x v="126"/>
      <x v="126"/>
    </i>
    <i r="2">
      <x v="127"/>
      <x v="127"/>
    </i>
    <i r="2">
      <x v="128"/>
      <x v="128"/>
    </i>
    <i r="2">
      <x v="129"/>
      <x v="129"/>
    </i>
    <i r="2">
      <x v="130"/>
      <x v="130"/>
    </i>
    <i r="2">
      <x v="131"/>
      <x v="131"/>
    </i>
    <i r="2">
      <x v="132"/>
      <x v="132"/>
    </i>
    <i r="2">
      <x v="133"/>
      <x v="133"/>
    </i>
    <i r="2">
      <x v="134"/>
      <x v="134"/>
    </i>
    <i r="2">
      <x v="135"/>
      <x v="135"/>
    </i>
    <i r="2">
      <x v="136"/>
      <x v="136"/>
    </i>
    <i r="2">
      <x v="137"/>
      <x v="137"/>
    </i>
    <i r="2">
      <x v="138"/>
      <x v="138"/>
    </i>
    <i r="2">
      <x v="139"/>
      <x v="139"/>
    </i>
    <i r="2">
      <x v="140"/>
      <x v="140"/>
    </i>
    <i r="2">
      <x v="141"/>
      <x v="141"/>
    </i>
    <i r="2">
      <x v="142"/>
      <x v="142"/>
    </i>
    <i r="2">
      <x v="143"/>
      <x v="143"/>
    </i>
    <i r="2">
      <x v="144"/>
      <x v="144"/>
    </i>
    <i r="2">
      <x v="145"/>
      <x v="145"/>
    </i>
    <i r="2">
      <x v="146"/>
      <x v="146"/>
    </i>
    <i r="2">
      <x v="147"/>
      <x v="147"/>
    </i>
    <i r="2">
      <x v="148"/>
      <x v="148"/>
    </i>
    <i r="2">
      <x v="149"/>
      <x v="149"/>
    </i>
    <i r="2">
      <x v="150"/>
      <x v="150"/>
    </i>
    <i r="2">
      <x v="151"/>
      <x v="151"/>
    </i>
    <i r="2">
      <x v="152"/>
      <x v="152"/>
    </i>
    <i r="2">
      <x v="153"/>
      <x v="153"/>
    </i>
    <i r="2">
      <x v="154"/>
      <x v="154"/>
    </i>
    <i r="2">
      <x v="155"/>
      <x v="155"/>
    </i>
    <i r="2">
      <x v="156"/>
      <x v="156"/>
    </i>
    <i r="2">
      <x v="157"/>
      <x v="157"/>
    </i>
    <i r="2">
      <x v="158"/>
      <x v="158"/>
    </i>
    <i r="2">
      <x v="159"/>
      <x v="159"/>
    </i>
    <i r="2">
      <x v="160"/>
      <x v="160"/>
    </i>
    <i r="2">
      <x v="161"/>
      <x v="161"/>
    </i>
    <i r="1">
      <x v="4"/>
      <x v="162"/>
      <x v="162"/>
    </i>
    <i t="grand">
      <x/>
    </i>
  </rowItems>
  <colFields count="1">
    <field x="-2"/>
  </colFields>
  <colItems count="3">
    <i>
      <x/>
    </i>
    <i i="1">
      <x v="1"/>
    </i>
    <i i="2">
      <x v="2"/>
    </i>
  </colItems>
  <dataFields count="3">
    <dataField name="Budget Cost" fld="4" baseField="2" baseItem="0" numFmtId="3"/>
    <dataField name="Planned Cost" fld="7" baseField="0" baseItem="0"/>
    <dataField name="Earned Cost" fld="3" baseField="0" baseItem="0"/>
  </dataFields>
  <formats count="27">
    <format dxfId="371">
      <pivotArea field="0" type="button" dataOnly="0" labelOnly="1" outline="0" axis="axisRow" fieldPosition="0"/>
    </format>
    <format dxfId="370">
      <pivotArea field="1" type="button" dataOnly="0" labelOnly="1" outline="0" axis="axisRow" fieldPosition="2"/>
    </format>
    <format dxfId="369">
      <pivotArea field="2" type="button" dataOnly="0" labelOnly="1" outline="0" axis="axisRow" fieldPosition="3"/>
    </format>
    <format dxfId="368">
      <pivotArea dataOnly="0" labelOnly="1" outline="0" fieldPosition="0">
        <references count="1">
          <reference field="4294967294" count="1">
            <x v="2"/>
          </reference>
        </references>
      </pivotArea>
    </format>
    <format dxfId="367">
      <pivotArea field="0" type="button" dataOnly="0" labelOnly="1" outline="0" axis="axisRow" fieldPosition="0"/>
    </format>
    <format dxfId="366">
      <pivotArea field="1" type="button" dataOnly="0" labelOnly="1" outline="0" axis="axisRow" fieldPosition="2"/>
    </format>
    <format dxfId="365">
      <pivotArea field="2" type="button" dataOnly="0" labelOnly="1" outline="0" axis="axisRow" fieldPosition="3"/>
    </format>
    <format dxfId="364">
      <pivotArea dataOnly="0" labelOnly="1" outline="0" fieldPosition="0">
        <references count="1">
          <reference field="4294967294" count="1">
            <x v="2"/>
          </reference>
        </references>
      </pivotArea>
    </format>
    <format dxfId="363">
      <pivotArea field="0" type="button" dataOnly="0" labelOnly="1" outline="0" axis="axisRow" fieldPosition="0"/>
    </format>
    <format dxfId="362">
      <pivotArea field="1" type="button" dataOnly="0" labelOnly="1" outline="0" axis="axisRow" fieldPosition="2"/>
    </format>
    <format dxfId="361">
      <pivotArea field="2" type="button" dataOnly="0" labelOnly="1" outline="0" axis="axisRow" fieldPosition="3"/>
    </format>
    <format dxfId="360">
      <pivotArea dataOnly="0" labelOnly="1" outline="0" fieldPosition="0">
        <references count="1">
          <reference field="4294967294" count="1">
            <x v="2"/>
          </reference>
        </references>
      </pivotArea>
    </format>
    <format dxfId="359">
      <pivotArea outline="0" fieldPosition="0">
        <references count="1">
          <reference field="4294967294" count="1">
            <x v="0"/>
          </reference>
        </references>
      </pivotArea>
    </format>
    <format dxfId="358">
      <pivotArea dataOnly="0" labelOnly="1" outline="0" fieldPosition="0">
        <references count="1">
          <reference field="4294967294" count="1">
            <x v="0"/>
          </reference>
        </references>
      </pivotArea>
    </format>
    <format dxfId="357">
      <pivotArea dataOnly="0" labelOnly="1" outline="0" fieldPosition="0">
        <references count="1">
          <reference field="4294967294" count="1">
            <x v="0"/>
          </reference>
        </references>
      </pivotArea>
    </format>
    <format dxfId="356">
      <pivotArea dataOnly="0" labelOnly="1" outline="0" fieldPosition="0">
        <references count="1">
          <reference field="4294967294" count="1">
            <x v="0"/>
          </reference>
        </references>
      </pivotArea>
    </format>
    <format dxfId="355">
      <pivotArea outline="0" fieldPosition="0">
        <references count="3">
          <reference field="0" count="1" selected="0">
            <x v="0"/>
          </reference>
          <reference field="1" count="1" selected="0">
            <x v="163"/>
          </reference>
          <reference field="2" count="1" selected="0">
            <x v="163"/>
          </reference>
        </references>
      </pivotArea>
    </format>
    <format dxfId="354">
      <pivotArea dataOnly="0" labelOnly="1" outline="0" fieldPosition="0">
        <references count="2">
          <reference field="0" count="1" selected="0">
            <x v="0"/>
          </reference>
          <reference field="1" count="1">
            <x v="163"/>
          </reference>
        </references>
      </pivotArea>
    </format>
    <format dxfId="353">
      <pivotArea dataOnly="0" labelOnly="1" outline="0" fieldPosition="0">
        <references count="3">
          <reference field="0" count="1" selected="0">
            <x v="0"/>
          </reference>
          <reference field="1" count="1" selected="0">
            <x v="163"/>
          </reference>
          <reference field="2" count="1">
            <x v="163"/>
          </reference>
        </references>
      </pivotArea>
    </format>
    <format dxfId="352">
      <pivotArea outline="0" fieldPosition="0">
        <references count="4">
          <reference field="0" count="1" selected="0">
            <x v="0"/>
          </reference>
          <reference field="1" count="1" selected="0">
            <x v="0"/>
          </reference>
          <reference field="2" count="1" selected="0">
            <x v="0"/>
          </reference>
          <reference field="5" count="1" selected="0">
            <x v="0"/>
          </reference>
        </references>
      </pivotArea>
    </format>
    <format dxfId="351">
      <pivotArea dataOnly="0" labelOnly="1" outline="0" offset="IV1" fieldPosition="0">
        <references count="1">
          <reference field="0" count="1">
            <x v="0"/>
          </reference>
        </references>
      </pivotArea>
    </format>
    <format dxfId="350">
      <pivotArea dataOnly="0" labelOnly="1" outline="0" offset="IV1" fieldPosition="0">
        <references count="2">
          <reference field="0" count="1" selected="0">
            <x v="0"/>
          </reference>
          <reference field="5" count="1">
            <x v="0"/>
          </reference>
        </references>
      </pivotArea>
    </format>
    <format dxfId="349">
      <pivotArea dataOnly="0" labelOnly="1" outline="0" fieldPosition="0">
        <references count="3">
          <reference field="0" count="1" selected="0">
            <x v="0"/>
          </reference>
          <reference field="1" count="1">
            <x v="0"/>
          </reference>
          <reference field="5" count="1" selected="0">
            <x v="0"/>
          </reference>
        </references>
      </pivotArea>
    </format>
    <format dxfId="348">
      <pivotArea dataOnly="0" labelOnly="1" outline="0" fieldPosition="0">
        <references count="4">
          <reference field="0" count="1" selected="0">
            <x v="0"/>
          </reference>
          <reference field="1" count="1" selected="0">
            <x v="0"/>
          </reference>
          <reference field="2" count="1">
            <x v="0"/>
          </reference>
          <reference field="5" count="1" selected="0">
            <x v="0"/>
          </reference>
        </references>
      </pivotArea>
    </format>
    <format dxfId="347">
      <pivotArea outline="0" fieldPosition="0">
        <references count="2">
          <reference field="4294967294" count="1" selected="0">
            <x v="2"/>
          </reference>
          <reference field="0" count="1" selected="0" defaultSubtotal="1">
            <x v="0"/>
          </reference>
        </references>
      </pivotArea>
    </format>
    <format dxfId="346">
      <pivotArea outline="0" fieldPosition="0">
        <references count="2">
          <reference field="4294967294" count="1" selected="0">
            <x v="2"/>
          </reference>
          <reference field="0" count="1" selected="0" defaultSubtotal="1">
            <x v="1"/>
          </reference>
        </references>
      </pivotArea>
    </format>
    <format dxfId="345">
      <pivotArea dataOnly="0" labelOnly="1" outline="0" fieldPosition="0">
        <references count="1">
          <reference field="4294967294" count="1">
            <x v="1"/>
          </reference>
        </references>
      </pivotArea>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8" level="1">
        <member name="[WeekDates].[WeekID].&amp;[1]"/>
        <member name="[WeekDates].[WeekID].&amp;[10]"/>
        <member name="[WeekDates].[WeekID].&amp;[11]"/>
        <member name="[WeekDates].[WeekID].&amp;[12]"/>
        <member name="[WeekDates].[WeekID].&amp;[13]"/>
        <member name="[WeekDates].[WeekID].&amp;[14]"/>
        <member name="[WeekDates].[WeekID].&amp;[15]"/>
        <member name="[WeekDates].[WeekID].&amp;[16]"/>
        <member name="[WeekDates].[WeekID].&amp;[17]"/>
        <member name="[WeekDates].[WeekID].&amp;[18]"/>
        <member name="[WeekDates].[WeekID].&amp;[19]"/>
        <member name="[WeekDates].[WeekID].&amp;[2]"/>
        <member name="[WeekDates].[WeekID].&amp;[20]"/>
        <member name="[WeekDates].[WeekID].&amp;[21]"/>
        <member name="[WeekDates].[WeekID].&amp;[22]"/>
        <member name="[WeekDates].[WeekID].&amp;[23]"/>
        <member name="[WeekDates].[WeekID].&amp;[24]"/>
        <member name="[WeekDates].[WeekID].&amp;[25]"/>
        <member name="[WeekDates].[WeekID].&amp;[26]"/>
        <member name="[WeekDates].[WeekID].&amp;[27]"/>
        <member name="[WeekDates].[WeekID].&amp;[28]"/>
        <member name="[WeekDates].[WeekID].&amp;[29]"/>
        <member name="[WeekDates].[WeekID].&amp;[3]"/>
        <member name="[WeekDates].[WeekID].&amp;[30]"/>
        <member name="[WeekDates].[WeekID].&amp;[31]"/>
        <member name="[WeekDates].[WeekID].&amp;[32]"/>
        <member name="[WeekDates].[WeekID].&amp;[33]"/>
        <member name="[WeekDates].[WeekID].&amp;[34]"/>
        <member name="[WeekDates].[WeekID].&amp;[35]"/>
        <member name="[WeekDates].[WeekID].&amp;[36]"/>
        <member name="[WeekDates].[WeekID].&amp;[37]"/>
        <member name="[WeekDates].[WeekID].&amp;[38]"/>
        <member name="[WeekDates].[WeekID].&amp;[39]"/>
        <member name="[WeekDates].[WeekID].&amp;[4]"/>
        <member name="[WeekDates].[WeekID].&amp;[40]"/>
        <member name="[WeekDates].[WeekID].&amp;[41]"/>
        <member name="[WeekDates].[WeekID].&amp;[42]"/>
        <member name="[WeekDates].[WeekID].&amp;[43]"/>
        <member name="[WeekDates].[WeekID].&amp;[44]"/>
        <member name="[WeekDates].[WeekID].&amp;[45]"/>
        <member name="[WeekDates].[WeekID].&amp;[46]"/>
        <member name="[WeekDates].[WeekID].&amp;[47]"/>
        <member name="[WeekDates].[WeekID].&amp;[48]"/>
        <member name="[WeekDates].[WeekID].&amp;[5]"/>
        <member name="[WeekDates].[WeekID].&amp;[6]"/>
        <member name="[WeekDates].[WeekID].&amp;[7]"/>
        <member name="[WeekDates].[WeekID].&amp;[8]"/>
        <member name="[WeekDates].[WeekID].&amp;[9]"/>
      </members>
    </pivotHierarchy>
    <pivotHierarchy/>
    <pivotHierarchy dragToData="1"/>
    <pivotHierarchy dragToData="1"/>
    <pivotHierarchy dragToData="1"/>
    <pivotHierarchy dragToData="1"/>
    <pivotHierarchy multipleItemSelectionAllowed="1" dragToData="1">
      <members count="10" level="1">
        <member name="[WeekDisCostP].[Week ID].&amp;[1]"/>
        <member name="[WeekDisCostP].[Week ID].&amp;[10]"/>
        <member name="[WeekDisCostP].[Week ID].&amp;[2]"/>
        <member name="[WeekDisCostP].[Week ID].&amp;[3]"/>
        <member name="[WeekDisCostP].[Week ID].&amp;[4]"/>
        <member name="[WeekDisCostP].[Week ID].&amp;[5]"/>
        <member name="[WeekDisCostP].[Week ID].&amp;[6]"/>
        <member name="[WeekDisCostP].[Week ID].&amp;[7]"/>
        <member name="[WeekDisCostP].[Week ID].&amp;[8]"/>
        <member name="[WeekDisCostP].[Week ID].&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Cost"/>
    <pivotHierarchy dragToData="1"/>
    <pivotHierarchy dragToData="1" caption="Planned Cost"/>
    <pivotHierarchy dragToData="1"/>
    <pivotHierarchy dragToData="1"/>
    <pivotHierarchy dragToData="1" caption="Earned Cost"/>
    <pivotHierarchy dragToData="1"/>
    <pivotHierarchy dragToData="1"/>
    <pivotHierarchy dragToData="1"/>
    <pivotHierarchy dragToData="1"/>
    <pivotHierarchy dragToData="1" caption="Planned Weightage %"/>
    <pivotHierarchy dragToData="1" caption="Activity Planned %"/>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1" type="valueNotEqual" id="6" iMeasureHier="102">
      <autoFilter ref="A1">
        <filterColumn colId="0">
          <customFilters>
            <customFilter operator="notEqual" val="0"/>
          </customFilters>
        </filterColumn>
      </autoFilter>
    </filter>
  </filters>
  <rowHierarchiesUsage count="4">
    <rowHierarchyUsage hierarchyUsage="13"/>
    <rowHierarchyUsage hierarchyUsage="10"/>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ProgressSheet]"/>
        <x15:activeTabTopLevelEntity name="[WeekDisCostP]"/>
        <x15:activeTabTopLevelEntity name="[WeekDate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3" cacheId="10" applyNumberFormats="0" applyBorderFormats="0" applyFontFormats="0" applyPatternFormats="0" applyAlignmentFormats="0" applyWidthHeightFormats="1" dataCaption="Values" tag="343e9151-e6d9-494c-99d3-8cdbb775a550" updatedVersion="5" minRefreshableVersion="3" useAutoFormatting="1" subtotalHiddenItems="1" itemPrintTitles="1" createdVersion="5" indent="0" compact="0" compactData="0" multipleFieldFilters="0" chartFormat="2" rowHeaderCaption="Trade Summary">
  <location ref="A23:D46" firstHeaderRow="0" firstDataRow="1" firstDataCol="1"/>
  <pivotFields count="8">
    <pivotField axis="axisRow" compact="0" allDrilled="1" outline="0" showAll="0" dataSourceSort="1"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t="default"/>
      </items>
    </pivotField>
    <pivotField dataField="1" compact="0" outline="0" showAll="0"/>
    <pivotField dataField="1" compact="0" outline="0" showAll="0"/>
    <pivotField compact="0" allDrilled="1" outline="0" showAll="0" dataSourceSort="1" defaultAttributeDrillState="1"/>
    <pivotField compact="0" allDrilled="1" outline="0" showAll="0" dataSourceSort="1" defaultAttributeDrillState="1"/>
    <pivotField dataField="1" compact="0" outline="0" showAll="0"/>
    <pivotField compact="0" allDrilled="1" outline="0" showAll="0" dataSourceSort="1" defaultAttributeDrillState="1"/>
    <pivotField compact="0" allDrilled="1" outline="0" showAll="0" dataSourceSort="1"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Budget Cost (AED)" fld="1" baseField="0" baseItem="0"/>
    <dataField name="Planned Cost (AED)" fld="2" baseField="0" baseItem="0"/>
    <dataField name=" Earned Cost (AED)" fld="5" baseField="0" baseItem="0"/>
  </dataFields>
  <formats count="31">
    <format dxfId="312">
      <pivotArea field="0" type="button" dataOnly="0" labelOnly="1" outline="0" axis="axisRow" fieldPosition="0"/>
    </format>
    <format dxfId="311">
      <pivotArea dataOnly="0" labelOnly="1" outline="0" fieldPosition="0">
        <references count="1">
          <reference field="4294967294" count="2">
            <x v="0"/>
            <x v="1"/>
          </reference>
        </references>
      </pivotArea>
    </format>
    <format dxfId="310">
      <pivotArea field="0" type="button" dataOnly="0" labelOnly="1" outline="0" axis="axisRow" fieldPosition="0"/>
    </format>
    <format dxfId="309">
      <pivotArea dataOnly="0" labelOnly="1" outline="0" fieldPosition="0">
        <references count="1">
          <reference field="4294967294" count="2">
            <x v="0"/>
            <x v="1"/>
          </reference>
        </references>
      </pivotArea>
    </format>
    <format dxfId="308">
      <pivotArea field="0" type="button" dataOnly="0" labelOnly="1" outline="0" axis="axisRow" fieldPosition="0"/>
    </format>
    <format dxfId="307">
      <pivotArea dataOnly="0" labelOnly="1" outline="0" fieldPosition="0">
        <references count="1">
          <reference field="4294967294" count="2">
            <x v="0"/>
            <x v="1"/>
          </reference>
        </references>
      </pivotArea>
    </format>
    <format dxfId="306">
      <pivotArea type="all" dataOnly="0" outline="0" fieldPosition="0"/>
    </format>
    <format dxfId="305">
      <pivotArea outline="0" collapsedLevelsAreSubtotals="1" fieldPosition="0"/>
    </format>
    <format dxfId="304">
      <pivotArea field="0" type="button" dataOnly="0" labelOnly="1" outline="0" axis="axisRow" fieldPosition="0"/>
    </format>
    <format dxfId="303">
      <pivotArea dataOnly="0" labelOnly="1" outline="0" fieldPosition="0">
        <references count="1">
          <reference field="0" count="0"/>
        </references>
      </pivotArea>
    </format>
    <format dxfId="302">
      <pivotArea dataOnly="0" labelOnly="1" grandRow="1" outline="0" fieldPosition="0"/>
    </format>
    <format dxfId="301">
      <pivotArea dataOnly="0" labelOnly="1" outline="0" fieldPosition="0">
        <references count="1">
          <reference field="4294967294" count="2">
            <x v="0"/>
            <x v="1"/>
          </reference>
        </references>
      </pivotArea>
    </format>
    <format dxfId="300">
      <pivotArea field="0" type="button" dataOnly="0" labelOnly="1" outline="0" axis="axisRow" fieldPosition="0"/>
    </format>
    <format dxfId="299">
      <pivotArea dataOnly="0" labelOnly="1" outline="0" fieldPosition="0">
        <references count="1">
          <reference field="4294967294" count="3">
            <x v="0"/>
            <x v="1"/>
            <x v="2"/>
          </reference>
        </references>
      </pivotArea>
    </format>
    <format dxfId="298">
      <pivotArea dataOnly="0" outline="0" fieldPosition="0">
        <references count="1">
          <reference field="4294967294" count="1">
            <x v="2"/>
          </reference>
        </references>
      </pivotArea>
    </format>
    <format dxfId="297">
      <pivotArea dataOnly="0" outline="0" fieldPosition="0">
        <references count="1">
          <reference field="4294967294" count="1">
            <x v="2"/>
          </reference>
        </references>
      </pivotArea>
    </format>
    <format dxfId="296">
      <pivotArea dataOnly="0" outline="0" fieldPosition="0">
        <references count="1">
          <reference field="4294967294" count="1">
            <x v="2"/>
          </reference>
        </references>
      </pivotArea>
    </format>
    <format dxfId="295">
      <pivotArea grandRow="1" outline="0" collapsedLevelsAreSubtotals="1" fieldPosition="0"/>
    </format>
    <format dxfId="294">
      <pivotArea dataOnly="0" labelOnly="1" grandRow="1" outline="0" fieldPosition="0"/>
    </format>
    <format dxfId="293">
      <pivotArea field="0" type="button" dataOnly="0" labelOnly="1" outline="0" axis="axisRow" fieldPosition="0"/>
    </format>
    <format dxfId="292">
      <pivotArea dataOnly="0" labelOnly="1" outline="0" fieldPosition="0">
        <references count="1">
          <reference field="4294967294" count="3">
            <x v="0"/>
            <x v="1"/>
            <x v="2"/>
          </reference>
        </references>
      </pivotArea>
    </format>
    <format dxfId="291">
      <pivotArea outline="0" fieldPosition="0">
        <references count="1">
          <reference field="0" count="19" selected="0">
            <x v="1"/>
            <x v="2"/>
            <x v="3"/>
            <x v="4"/>
            <x v="5"/>
            <x v="7"/>
            <x v="8"/>
            <x v="9"/>
            <x v="10"/>
            <x v="11"/>
            <x v="12"/>
            <x v="13"/>
            <x v="15"/>
            <x v="16"/>
            <x v="17"/>
            <x v="18"/>
            <x v="19"/>
            <x v="20"/>
            <x v="21"/>
          </reference>
        </references>
      </pivotArea>
    </format>
    <format dxfId="290">
      <pivotArea dataOnly="0" labelOnly="1" outline="0" fieldPosition="0">
        <references count="1">
          <reference field="0" count="19">
            <x v="1"/>
            <x v="2"/>
            <x v="3"/>
            <x v="4"/>
            <x v="5"/>
            <x v="7"/>
            <x v="8"/>
            <x v="9"/>
            <x v="10"/>
            <x v="11"/>
            <x v="12"/>
            <x v="13"/>
            <x v="15"/>
            <x v="16"/>
            <x v="17"/>
            <x v="18"/>
            <x v="19"/>
            <x v="20"/>
            <x v="21"/>
          </reference>
        </references>
      </pivotArea>
    </format>
    <format dxfId="289">
      <pivotArea outline="0" fieldPosition="0">
        <references count="1">
          <reference field="0" count="19" selected="0">
            <x v="1"/>
            <x v="2"/>
            <x v="3"/>
            <x v="4"/>
            <x v="5"/>
            <x v="7"/>
            <x v="8"/>
            <x v="9"/>
            <x v="10"/>
            <x v="11"/>
            <x v="12"/>
            <x v="13"/>
            <x v="15"/>
            <x v="16"/>
            <x v="17"/>
            <x v="18"/>
            <x v="19"/>
            <x v="20"/>
            <x v="21"/>
          </reference>
        </references>
      </pivotArea>
    </format>
    <format dxfId="288">
      <pivotArea outline="0" fieldPosition="0">
        <references count="2">
          <reference field="4294967294" count="1" selected="0">
            <x v="1"/>
          </reference>
          <reference field="0" count="1" selected="0">
            <x v="2"/>
          </reference>
        </references>
      </pivotArea>
    </format>
    <format dxfId="287">
      <pivotArea grandRow="1" outline="0" collapsedLevelsAreSubtotals="1" fieldPosition="0"/>
    </format>
    <format dxfId="286">
      <pivotArea dataOnly="0" labelOnly="1" grandRow="1" outline="0" fieldPosition="0"/>
    </format>
    <format dxfId="285">
      <pivotArea grandRow="1" outline="0" collapsedLevelsAreSubtotals="1" fieldPosition="0"/>
    </format>
    <format dxfId="284">
      <pivotArea grandRow="1" outline="0" collapsedLevelsAreSubtotals="1" fieldPosition="0"/>
    </format>
    <format dxfId="283">
      <pivotArea dataOnly="0" labelOnly="1" grandRow="1" outline="0" fieldPosition="0"/>
    </format>
    <format dxfId="282">
      <pivotArea grandRow="1" outline="0" collapsedLevelsAreSubtotals="1"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5" level="1">
        <member name="[Activities].[1817-BOQ Summary].&amp;[Div 01]"/>
        <member name="[Activities].[1817-BOQ Summary].&amp;[Div 02]"/>
        <member name="[Activities].[1817-BOQ Summary].&amp;[Div 03]"/>
        <member name="[Activities].[1817-BOQ Summary].&amp;[Div 04]"/>
        <member name="[Activities].[1817-BOQ Summary].&amp;[Div 05]"/>
        <member name="[Activities].[1817-BOQ Summary].&amp;[Div 06]"/>
        <member name="[Activities].[1817-BOQ Summary].&amp;[Div 07]"/>
        <member name="[Activities].[1817-BOQ Summary].&amp;[Div 08]"/>
        <member name="[Activities].[1817-BOQ Summary].&amp;[Div 09]"/>
        <member name="[Activities].[1817-BOQ Summary].&amp;[Div 10]"/>
        <member name="[Activities].[1817-BOQ Summary].&amp;[Div 11]"/>
        <member name="[Activities].[1817-BOQ Summary].&amp;[Div 12]"/>
        <member name="[Activities].[1817-BOQ Summary].&amp;[Div 13]"/>
        <member name="[Activities].[1817-BOQ Summary].&amp;[Div 14]"/>
        <member name="[Activities].[1817-BOQ Summary].&amp;[Div 15]"/>
      </members>
    </pivotHierarchy>
    <pivotHierarchy dragToData="1"/>
    <pivotHierarchy dragToData="1">
      <members count="23" level="1">
        <member name=""/>
        <member name=""/>
        <member name=""/>
        <member name=""/>
        <member name=""/>
        <member name=""/>
        <member name=""/>
        <member name=""/>
        <member name=""/>
        <member name=""/>
        <member name=""/>
        <member name=""/>
        <member name=""/>
        <member name=""/>
        <member name=""/>
        <member name=""/>
        <member name=""/>
        <member name=""/>
        <member name=""/>
        <member name="[Activities].[1817-Trade].&amp;[Antifungal Paint]"/>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8" level="1">
        <member name="[WeekDates].[WeekID].&amp;[1]"/>
        <member name="[WeekDates].[WeekID].&amp;[10]"/>
        <member name="[WeekDates].[WeekID].&amp;[11]"/>
        <member name="[WeekDates].[WeekID].&amp;[12]"/>
        <member name="[WeekDates].[WeekID].&amp;[13]"/>
        <member name="[WeekDates].[WeekID].&amp;[14]"/>
        <member name="[WeekDates].[WeekID].&amp;[15]"/>
        <member name="[WeekDates].[WeekID].&amp;[16]"/>
        <member name="[WeekDates].[WeekID].&amp;[17]"/>
        <member name="[WeekDates].[WeekID].&amp;[18]"/>
        <member name="[WeekDates].[WeekID].&amp;[19]"/>
        <member name="[WeekDates].[WeekID].&amp;[2]"/>
        <member name="[WeekDates].[WeekID].&amp;[20]"/>
        <member name="[WeekDates].[WeekID].&amp;[21]"/>
        <member name="[WeekDates].[WeekID].&amp;[22]"/>
        <member name="[WeekDates].[WeekID].&amp;[23]"/>
        <member name="[WeekDates].[WeekID].&amp;[24]"/>
        <member name="[WeekDates].[WeekID].&amp;[25]"/>
        <member name="[WeekDates].[WeekID].&amp;[26]"/>
        <member name="[WeekDates].[WeekID].&amp;[27]"/>
        <member name="[WeekDates].[WeekID].&amp;[28]"/>
        <member name="[WeekDates].[WeekID].&amp;[29]"/>
        <member name="[WeekDates].[WeekID].&amp;[3]"/>
        <member name="[WeekDates].[WeekID].&amp;[30]"/>
        <member name="[WeekDates].[WeekID].&amp;[31]"/>
        <member name="[WeekDates].[WeekID].&amp;[32]"/>
        <member name="[WeekDates].[WeekID].&amp;[33]"/>
        <member name="[WeekDates].[WeekID].&amp;[34]"/>
        <member name="[WeekDates].[WeekID].&amp;[35]"/>
        <member name="[WeekDates].[WeekID].&amp;[36]"/>
        <member name="[WeekDates].[WeekID].&amp;[37]"/>
        <member name="[WeekDates].[WeekID].&amp;[38]"/>
        <member name="[WeekDates].[WeekID].&amp;[39]"/>
        <member name="[WeekDates].[WeekID].&amp;[4]"/>
        <member name="[WeekDates].[WeekID].&amp;[40]"/>
        <member name="[WeekDates].[WeekID].&amp;[41]"/>
        <member name="[WeekDates].[WeekID].&amp;[42]"/>
        <member name="[WeekDates].[WeekID].&amp;[43]"/>
        <member name="[WeekDates].[WeekID].&amp;[44]"/>
        <member name="[WeekDates].[WeekID].&amp;[45]"/>
        <member name="[WeekDates].[WeekID].&amp;[46]"/>
        <member name="[WeekDates].[WeekID].&amp;[47]"/>
        <member name="[WeekDates].[WeekID].&amp;[48]"/>
        <member name="[WeekDates].[WeekID].&amp;[5]"/>
        <member name="[WeekDates].[WeekID].&amp;[6]"/>
        <member name="[WeekDates].[WeekID].&amp;[7]"/>
        <member name="[WeekDates].[WeekID].&amp;[8]"/>
        <member name="[WeekDates].[WeekID].&amp;[9]"/>
      </members>
    </pivotHierarchy>
    <pivotHierarchy multipleItemSelectionAllowed="1"/>
    <pivotHierarchy dragToData="1"/>
    <pivotHierarchy multipleItemSelectionAllowed="1" dragToData="1">
      <members count="1" level="1">
        <member name="[WeekDates].[Month Name].&amp;[August]"/>
      </members>
    </pivotHierarchy>
    <pivotHierarchy multipleItemSelectionAllowed="1" dragToData="1"/>
    <pivotHierarchy dragToData="1"/>
    <pivotHierarchy multipleItemSelectionAllowed="1" dragToData="1">
      <members count="113" level="1">
        <member name="[WeekDisCostP].[Week ID].&amp;[1]"/>
        <member name="[WeekDisCostP].[Week ID].&amp;[10]"/>
        <member name="[WeekDisCostP].[Week ID].&amp;[100]"/>
        <member name="[WeekDisCostP].[Week ID].&amp;[101]"/>
        <member name="[WeekDisCostP].[Week ID].&amp;[102]"/>
        <member name="[WeekDisCostP].[Week ID].&amp;[103]"/>
        <member name="[WeekDisCostP].[Week ID].&amp;[104]"/>
        <member name="[WeekDisCostP].[Week ID].&amp;[105]"/>
        <member name="[WeekDisCostP].[Week ID].&amp;[106]"/>
        <member name="[WeekDisCostP].[Week ID].&amp;[107]"/>
        <member name="[WeekDisCostP].[Week ID].&amp;[108]"/>
        <member name="[WeekDisCostP].[Week ID].&amp;[109]"/>
        <member name="[WeekDisCostP].[Week ID].&amp;[11]"/>
        <member name="[WeekDisCostP].[Week ID].&amp;[110]"/>
        <member name="[WeekDisCostP].[Week ID].&amp;[111]"/>
        <member name="[WeekDisCostP].[Week ID].&amp;[112]"/>
        <member name="[WeekDisCostP].[Week ID].&amp;[113]"/>
        <member name="[WeekDisCostP].[Week ID].&amp;[12]"/>
        <member name="[WeekDisCostP].[Week ID].&amp;[13]"/>
        <member name="[WeekDisCostP].[Week ID].&amp;[14]"/>
        <member name="[WeekDisCostP].[Week ID].&amp;[15]"/>
        <member name="[WeekDisCostP].[Week ID].&amp;[16]"/>
        <member name="[WeekDisCostP].[Week ID].&amp;[17]"/>
        <member name="[WeekDisCostP].[Week ID].&amp;[18]"/>
        <member name="[WeekDisCostP].[Week ID].&amp;[19]"/>
        <member name="[WeekDisCostP].[Week ID].&amp;[2]"/>
        <member name="[WeekDisCostP].[Week ID].&amp;[20]"/>
        <member name="[WeekDisCostP].[Week ID].&amp;[21]"/>
        <member name="[WeekDisCostP].[Week ID].&amp;[22]"/>
        <member name="[WeekDisCostP].[Week ID].&amp;[23]"/>
        <member name="[WeekDisCostP].[Week ID].&amp;[24]"/>
        <member name="[WeekDisCostP].[Week ID].&amp;[25]"/>
        <member name="[WeekDisCostP].[Week ID].&amp;[26]"/>
        <member name="[WeekDisCostP].[Week ID].&amp;[27]"/>
        <member name="[WeekDisCostP].[Week ID].&amp;[28]"/>
        <member name="[WeekDisCostP].[Week ID].&amp;[29]"/>
        <member name="[WeekDisCostP].[Week ID].&amp;[3]"/>
        <member name="[WeekDisCostP].[Week ID].&amp;[30]"/>
        <member name="[WeekDisCostP].[Week ID].&amp;[31]"/>
        <member name="[WeekDisCostP].[Week ID].&amp;[32]"/>
        <member name="[WeekDisCostP].[Week ID].&amp;[33]"/>
        <member name="[WeekDisCostP].[Week ID].&amp;[34]"/>
        <member name="[WeekDisCostP].[Week ID].&amp;[35]"/>
        <member name="[WeekDisCostP].[Week ID].&amp;[36]"/>
        <member name="[WeekDisCostP].[Week ID].&amp;[37]"/>
        <member name="[WeekDisCostP].[Week ID].&amp;[38]"/>
        <member name="[WeekDisCostP].[Week ID].&amp;[39]"/>
        <member name="[WeekDisCostP].[Week ID].&amp;[4]"/>
        <member name="[WeekDisCostP].[Week ID].&amp;[40]"/>
        <member name="[WeekDisCostP].[Week ID].&amp;[41]"/>
        <member name="[WeekDisCostP].[Week ID].&amp;[42]"/>
        <member name="[WeekDisCostP].[Week ID].&amp;[43]"/>
        <member name="[WeekDisCostP].[Week ID].&amp;[44]"/>
        <member name="[WeekDisCostP].[Week ID].&amp;[45]"/>
        <member name="[WeekDisCostP].[Week ID].&amp;[46]"/>
        <member name="[WeekDisCostP].[Week ID].&amp;[47]"/>
        <member name="[WeekDisCostP].[Week ID].&amp;[48]"/>
        <member name="[WeekDisCostP].[Week ID].&amp;[49]"/>
        <member name="[WeekDisCostP].[Week ID].&amp;[5]"/>
        <member name="[WeekDisCostP].[Week ID].&amp;[50]"/>
        <member name="[WeekDisCostP].[Week ID].&amp;[51]"/>
        <member name="[WeekDisCostP].[Week ID].&amp;[52]"/>
        <member name="[WeekDisCostP].[Week ID].&amp;[53]"/>
        <member name="[WeekDisCostP].[Week ID].&amp;[54]"/>
        <member name="[WeekDisCostP].[Week ID].&amp;[55]"/>
        <member name="[WeekDisCostP].[Week ID].&amp;[56]"/>
        <member name="[WeekDisCostP].[Week ID].&amp;[57]"/>
        <member name="[WeekDisCostP].[Week ID].&amp;[58]"/>
        <member name="[WeekDisCostP].[Week ID].&amp;[59]"/>
        <member name="[WeekDisCostP].[Week ID].&amp;[6]"/>
        <member name="[WeekDisCostP].[Week ID].&amp;[60]"/>
        <member name="[WeekDisCostP].[Week ID].&amp;[61]"/>
        <member name="[WeekDisCostP].[Week ID].&amp;[62]"/>
        <member name="[WeekDisCostP].[Week ID].&amp;[63]"/>
        <member name="[WeekDisCostP].[Week ID].&amp;[64]"/>
        <member name="[WeekDisCostP].[Week ID].&amp;[65]"/>
        <member name="[WeekDisCostP].[Week ID].&amp;[66]"/>
        <member name="[WeekDisCostP].[Week ID].&amp;[67]"/>
        <member name="[WeekDisCostP].[Week ID].&amp;[68]"/>
        <member name="[WeekDisCostP].[Week ID].&amp;[69]"/>
        <member name="[WeekDisCostP].[Week ID].&amp;[7]"/>
        <member name="[WeekDisCostP].[Week ID].&amp;[70]"/>
        <member name="[WeekDisCostP].[Week ID].&amp;[71]"/>
        <member name="[WeekDisCostP].[Week ID].&amp;[72]"/>
        <member name="[WeekDisCostP].[Week ID].&amp;[73]"/>
        <member name="[WeekDisCostP].[Week ID].&amp;[74]"/>
        <member name="[WeekDisCostP].[Week ID].&amp;[75]"/>
        <member name="[WeekDisCostP].[Week ID].&amp;[76]"/>
        <member name="[WeekDisCostP].[Week ID].&amp;[77]"/>
        <member name="[WeekDisCostP].[Week ID].&amp;[78]"/>
        <member name="[WeekDisCostP].[Week ID].&amp;[79]"/>
        <member name="[WeekDisCostP].[Week ID].&amp;[8]"/>
        <member name="[WeekDisCostP].[Week ID].&amp;[80]"/>
        <member name="[WeekDisCostP].[Week ID].&amp;[81]"/>
        <member name="[WeekDisCostP].[Week ID].&amp;[82]"/>
        <member name="[WeekDisCostP].[Week ID].&amp;[83]"/>
        <member name="[WeekDisCostP].[Week ID].&amp;[84]"/>
        <member name="[WeekDisCostP].[Week ID].&amp;[85]"/>
        <member name="[WeekDisCostP].[Week ID].&amp;[86]"/>
        <member name="[WeekDisCostP].[Week ID].&amp;[87]"/>
        <member name="[WeekDisCostP].[Week ID].&amp;[88]"/>
        <member name="[WeekDisCostP].[Week ID].&amp;[89]"/>
        <member name="[WeekDisCostP].[Week ID].&amp;[9]"/>
        <member name="[WeekDisCostP].[Week ID].&amp;[90]"/>
        <member name="[WeekDisCostP].[Week ID].&amp;[91]"/>
        <member name="[WeekDisCostP].[Week ID].&amp;[92]"/>
        <member name="[WeekDisCostP].[Week ID].&amp;[93]"/>
        <member name="[WeekDisCostP].[Week ID].&amp;[94]"/>
        <member name="[WeekDisCostP].[Week ID].&amp;[95]"/>
        <member name="[WeekDisCostP].[Week ID].&amp;[96]"/>
        <member name="[WeekDisCostP].[Week ID].&amp;[97]"/>
        <member name="[WeekDisCostP].[Week ID].&amp;[98]"/>
        <member name="[WeekDisCostP].[Week ID].&amp;[9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Cost (AED)"/>
    <pivotHierarchy dragToData="1" caption="TradeBudgetHrs"/>
    <pivotHierarchy dragToData="1" caption="Planned Cost (AED)"/>
    <pivotHierarchy dragToData="1"/>
    <pivotHierarchy dragToData="1"/>
    <pivotHierarchy dragToData="1" caption=" Earned Cost (A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WeekDisCostP]"/>
        <x15:activeTabTopLevelEntity name="[WeekDates]"/>
        <x15:activeTabTopLevelEntity name="[MonthDates]"/>
        <x15:activeTabTopLevelEntity name="[ProgressSheet]"/>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7" applyNumberFormats="0" applyBorderFormats="0" applyFontFormats="0" applyPatternFormats="0" applyAlignmentFormats="0" applyWidthHeightFormats="1" dataCaption="Values" tag="9abceb83-4e0a-48ad-82c6-0f0f7cad23ba" updatedVersion="5" minRefreshableVersion="3" useAutoFormatting="1" subtotalHiddenItems="1" itemPrintTitles="1" createdVersion="5" indent="0" outline="1" outlineData="1" multipleFieldFilters="0">
  <location ref="U7:V56" firstHeaderRow="1" firstDataRow="1" firstDataCol="1"/>
  <pivotFields count="2">
    <pivotField dataField="1" showAll="0"/>
    <pivotField axis="axisRow" allDrilled="1" showAll="0" dataSourceSort="1" defaultAttributeDrillState="1">
      <items count="4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t="default"/>
      </items>
    </pivotField>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WeekID" fld="0"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eekDate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2" cacheId="2" applyNumberFormats="0" applyBorderFormats="0" applyFontFormats="0" applyPatternFormats="0" applyAlignmentFormats="0" applyWidthHeightFormats="1" dataCaption="Values" tag="a1e04147-4240-48e8-8044-0ecc9059921b" updatedVersion="5" minRefreshableVersion="3" subtotalHiddenItems="1" itemPrintTitles="1" createdVersion="5" indent="0" compact="0" compactData="0" multipleFieldFilters="0" chartFormat="3" rowHeaderCaption="BOQ Summary">
  <location ref="A4:D20" firstHeaderRow="0" firstDataRow="1" firstDataCol="1"/>
  <pivotFields count="8">
    <pivotField dataField="1" compact="0" outline="0" showAll="0"/>
    <pivotField axis="axisRow" compact="0" allDrilled="1" outline="0" showAll="0" dataSourceSort="1" defaultAttributeDrillState="1">
      <items count="16">
        <item s="1" x="0"/>
        <item s="1" x="1"/>
        <item s="1" x="2"/>
        <item s="1" x="3"/>
        <item s="1" x="4"/>
        <item s="1" x="5"/>
        <item s="1" x="6"/>
        <item s="1" x="7"/>
        <item s="1" x="8"/>
        <item s="1" x="9"/>
        <item s="1" x="10"/>
        <item s="1" x="11"/>
        <item s="1" x="12"/>
        <item s="1" x="13"/>
        <item s="1" x="14"/>
        <item t="default"/>
      </items>
    </pivotField>
    <pivotField compact="0" allDrilled="1" outline="0" showAll="0" dataSourceSort="1" defaultAttributeDrillState="1"/>
    <pivotField dataField="1" compact="0" outline="0" showAll="0"/>
    <pivotField compact="0" allDrilled="1" outline="0" showAll="0" dataSourceSort="1" defaultAttributeDrillState="1"/>
    <pivotField dataField="1" compact="0" outline="0" showAll="0"/>
    <pivotField compact="0" allDrilled="1" outline="0" showAll="0" dataSourceSort="1" defaultAttributeDrillState="1"/>
    <pivotField compact="0" allDrilled="1" outline="0" showAll="0" dataSourceSort="1" defaultAttributeDrillState="1"/>
  </pivotFields>
  <rowFields count="1">
    <field x="1"/>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Budget Cost (AED)" fld="0" baseField="1" baseItem="0" numFmtId="3"/>
    <dataField name="Planned Cost (AED)" fld="3" baseField="1" baseItem="13" numFmtId="3"/>
    <dataField name=" Earned Cost (AED)" fld="5" baseField="0" baseItem="0"/>
  </dataFields>
  <formats count="32">
    <format dxfId="344">
      <pivotArea collapsedLevelsAreSubtotals="1" fieldPosition="0">
        <references count="1">
          <reference field="1" count="0"/>
        </references>
      </pivotArea>
    </format>
    <format dxfId="343">
      <pivotArea outline="0" fieldPosition="0">
        <references count="1">
          <reference field="4294967294" count="1">
            <x v="0"/>
          </reference>
        </references>
      </pivotArea>
    </format>
    <format dxfId="342">
      <pivotArea field="1" type="button" dataOnly="0" labelOnly="1" outline="0" axis="axisRow" fieldPosition="0"/>
    </format>
    <format dxfId="341">
      <pivotArea dataOnly="0" labelOnly="1" outline="0" fieldPosition="0">
        <references count="1">
          <reference field="4294967294" count="1">
            <x v="0"/>
          </reference>
        </references>
      </pivotArea>
    </format>
    <format dxfId="340">
      <pivotArea field="1" type="button" dataOnly="0" labelOnly="1" outline="0" axis="axisRow" fieldPosition="0"/>
    </format>
    <format dxfId="339">
      <pivotArea dataOnly="0" labelOnly="1" outline="0" fieldPosition="0">
        <references count="1">
          <reference field="4294967294" count="2">
            <x v="0"/>
            <x v="1"/>
          </reference>
        </references>
      </pivotArea>
    </format>
    <format dxfId="338">
      <pivotArea field="1" type="button" dataOnly="0" labelOnly="1" outline="0" axis="axisRow" fieldPosition="0"/>
    </format>
    <format dxfId="337">
      <pivotArea dataOnly="0" labelOnly="1" outline="0" fieldPosition="0">
        <references count="1">
          <reference field="4294967294" count="2">
            <x v="0"/>
            <x v="1"/>
          </reference>
        </references>
      </pivotArea>
    </format>
    <format dxfId="336">
      <pivotArea outline="0" fieldPosition="0">
        <references count="1">
          <reference field="4294967294" count="1">
            <x v="1"/>
          </reference>
        </references>
      </pivotArea>
    </format>
    <format dxfId="335">
      <pivotArea type="all" dataOnly="0" outline="0" fieldPosition="0"/>
    </format>
    <format dxfId="334">
      <pivotArea outline="0" collapsedLevelsAreSubtotals="1" fieldPosition="0"/>
    </format>
    <format dxfId="333">
      <pivotArea field="1" type="button" dataOnly="0" labelOnly="1" outline="0" axis="axisRow" fieldPosition="0"/>
    </format>
    <format dxfId="332">
      <pivotArea dataOnly="0" labelOnly="1" outline="0" fieldPosition="0">
        <references count="1">
          <reference field="1" count="0"/>
        </references>
      </pivotArea>
    </format>
    <format dxfId="331">
      <pivotArea dataOnly="0" labelOnly="1" outline="0" fieldPosition="0">
        <references count="1">
          <reference field="4294967294" count="2">
            <x v="0"/>
            <x v="1"/>
          </reference>
        </references>
      </pivotArea>
    </format>
    <format dxfId="330">
      <pivotArea field="1" type="button" dataOnly="0" labelOnly="1" outline="0" axis="axisRow" fieldPosition="0"/>
    </format>
    <format dxfId="329">
      <pivotArea dataOnly="0" labelOnly="1" outline="0" fieldPosition="0">
        <references count="1">
          <reference field="4294967294" count="3">
            <x v="0"/>
            <x v="1"/>
            <x v="2"/>
          </reference>
        </references>
      </pivotArea>
    </format>
    <format dxfId="328">
      <pivotArea field="1" type="button" dataOnly="0" labelOnly="1" outline="0" axis="axisRow" fieldPosition="0"/>
    </format>
    <format dxfId="327">
      <pivotArea dataOnly="0" labelOnly="1" outline="0" fieldPosition="0">
        <references count="1">
          <reference field="4294967294" count="3">
            <x v="0"/>
            <x v="1"/>
            <x v="2"/>
          </reference>
        </references>
      </pivotArea>
    </format>
    <format dxfId="326">
      <pivotArea field="1" type="button" dataOnly="0" labelOnly="1" outline="0" axis="axisRow" fieldPosition="0"/>
    </format>
    <format dxfId="325">
      <pivotArea dataOnly="0" labelOnly="1" outline="0" fieldPosition="0">
        <references count="1">
          <reference field="4294967294" count="3">
            <x v="0"/>
            <x v="1"/>
            <x v="2"/>
          </reference>
        </references>
      </pivotArea>
    </format>
    <format dxfId="324">
      <pivotArea grandRow="1" outline="0" collapsedLevelsAreSubtotals="1" fieldPosition="0"/>
    </format>
    <format dxfId="323">
      <pivotArea dataOnly="0" labelOnly="1" grandRow="1" outline="0" fieldPosition="0"/>
    </format>
    <format dxfId="322">
      <pivotArea field="1" type="button" dataOnly="0" labelOnly="1" outline="0" axis="axisRow" fieldPosition="0"/>
    </format>
    <format dxfId="321">
      <pivotArea dataOnly="0" labelOnly="1" outline="0" fieldPosition="0">
        <references count="1">
          <reference field="4294967294" count="3">
            <x v="0"/>
            <x v="1"/>
            <x v="2"/>
          </reference>
        </references>
      </pivotArea>
    </format>
    <format dxfId="320">
      <pivotArea outline="0" fieldPosition="0">
        <references count="1">
          <reference field="1" count="0" selected="0"/>
        </references>
      </pivotArea>
    </format>
    <format dxfId="319">
      <pivotArea dataOnly="0" labelOnly="1" outline="0" fieldPosition="0">
        <references count="1">
          <reference field="1" count="0"/>
        </references>
      </pivotArea>
    </format>
    <format dxfId="318">
      <pivotArea grandRow="1" outline="0" collapsedLevelsAreSubtotals="1" fieldPosition="0"/>
    </format>
    <format dxfId="317">
      <pivotArea dataOnly="0" labelOnly="1" grandRow="1" outline="0" fieldPosition="0"/>
    </format>
    <format dxfId="316">
      <pivotArea field="1" grandRow="1" outline="0" axis="axisRow" fieldPosition="0">
        <references count="1">
          <reference field="4294967294" count="1" selected="0">
            <x v="2"/>
          </reference>
        </references>
      </pivotArea>
    </format>
    <format dxfId="315">
      <pivotArea grandRow="1" outline="0" collapsedLevelsAreSubtotals="1" fieldPosition="0"/>
    </format>
    <format dxfId="314">
      <pivotArea dataOnly="0" labelOnly="1" grandRow="1" outline="0" fieldPosition="0"/>
    </format>
    <format dxfId="313">
      <pivotArea grandRow="1" outline="0" collapsedLevelsAreSubtotals="1"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ctivityCodes].[1817-BOQ Summary].&amp;"/>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8" level="1">
        <member name="[WeekDates].[WeekID].&amp;[1]"/>
        <member name="[WeekDates].[WeekID].&amp;[10]"/>
        <member name="[WeekDates].[WeekID].&amp;[11]"/>
        <member name="[WeekDates].[WeekID].&amp;[12]"/>
        <member name="[WeekDates].[WeekID].&amp;[13]"/>
        <member name="[WeekDates].[WeekID].&amp;[14]"/>
        <member name="[WeekDates].[WeekID].&amp;[15]"/>
        <member name="[WeekDates].[WeekID].&amp;[16]"/>
        <member name="[WeekDates].[WeekID].&amp;[17]"/>
        <member name="[WeekDates].[WeekID].&amp;[18]"/>
        <member name="[WeekDates].[WeekID].&amp;[19]"/>
        <member name="[WeekDates].[WeekID].&amp;[2]"/>
        <member name="[WeekDates].[WeekID].&amp;[20]"/>
        <member name="[WeekDates].[WeekID].&amp;[21]"/>
        <member name="[WeekDates].[WeekID].&amp;[22]"/>
        <member name="[WeekDates].[WeekID].&amp;[23]"/>
        <member name="[WeekDates].[WeekID].&amp;[24]"/>
        <member name="[WeekDates].[WeekID].&amp;[25]"/>
        <member name="[WeekDates].[WeekID].&amp;[26]"/>
        <member name="[WeekDates].[WeekID].&amp;[27]"/>
        <member name="[WeekDates].[WeekID].&amp;[28]"/>
        <member name="[WeekDates].[WeekID].&amp;[29]"/>
        <member name="[WeekDates].[WeekID].&amp;[3]"/>
        <member name="[WeekDates].[WeekID].&amp;[30]"/>
        <member name="[WeekDates].[WeekID].&amp;[31]"/>
        <member name="[WeekDates].[WeekID].&amp;[32]"/>
        <member name="[WeekDates].[WeekID].&amp;[33]"/>
        <member name="[WeekDates].[WeekID].&amp;[34]"/>
        <member name="[WeekDates].[WeekID].&amp;[35]"/>
        <member name="[WeekDates].[WeekID].&amp;[36]"/>
        <member name="[WeekDates].[WeekID].&amp;[37]"/>
        <member name="[WeekDates].[WeekID].&amp;[38]"/>
        <member name="[WeekDates].[WeekID].&amp;[39]"/>
        <member name="[WeekDates].[WeekID].&amp;[4]"/>
        <member name="[WeekDates].[WeekID].&amp;[40]"/>
        <member name="[WeekDates].[WeekID].&amp;[41]"/>
        <member name="[WeekDates].[WeekID].&amp;[42]"/>
        <member name="[WeekDates].[WeekID].&amp;[43]"/>
        <member name="[WeekDates].[WeekID].&amp;[44]"/>
        <member name="[WeekDates].[WeekID].&amp;[45]"/>
        <member name="[WeekDates].[WeekID].&amp;[46]"/>
        <member name="[WeekDates].[WeekID].&amp;[47]"/>
        <member name="[WeekDates].[WeekID].&amp;[48]"/>
        <member name="[WeekDates].[WeekID].&amp;[5]"/>
        <member name="[WeekDates].[WeekID].&amp;[6]"/>
        <member name="[WeekDates].[WeekID].&amp;[7]"/>
        <member name="[WeekDates].[WeekID].&amp;[8]"/>
        <member name="[WeekDates].[WeekID].&amp;[9]"/>
      </members>
    </pivotHierarchy>
    <pivotHierarchy multipleItemSelectionAllowed="1"/>
    <pivotHierarchy dragToData="1"/>
    <pivotHierarchy multipleItemSelectionAllowed="1" dragToData="1">
      <members count="12" level="1">
        <member name="[WeekDates].[Month Name].&amp;[May]"/>
        <member name="[WeekDates].[Month Name].&amp;[July]"/>
        <member name="[WeekDates].[Month Name].&amp;[June]"/>
        <member name="[WeekDates].[Month Name].&amp;[April]"/>
        <member name="[WeekDates].[Month Name].&amp;[March]"/>
        <member name="[WeekDates].[Month Name].&amp;[August]"/>
        <member name="[WeekDates].[Month Name].&amp;[January]"/>
        <member name="[WeekDates].[Month Name].&amp;[October]"/>
        <member name="[WeekDates].[Month Name].&amp;[December]"/>
        <member name="[WeekDates].[Month Name].&amp;[February]"/>
        <member name="[WeekDates].[Month Name].&amp;[November]"/>
        <member name="[WeekDates].[Month Name].&amp;[September]"/>
      </members>
    </pivotHierarchy>
    <pivotHierarchy multipleItemSelectionAllowed="1" dragToData="1"/>
    <pivotHierarchy dragToData="1"/>
    <pivotHierarchy multipleItemSelectionAllowed="1" dragToData="1">
      <members count="113" level="1">
        <member name="[WeekDisCostP].[Week ID].&amp;[1]"/>
        <member name="[WeekDisCostP].[Week ID].&amp;[10]"/>
        <member name="[WeekDisCostP].[Week ID].&amp;[100]"/>
        <member name="[WeekDisCostP].[Week ID].&amp;[101]"/>
        <member name="[WeekDisCostP].[Week ID].&amp;[102]"/>
        <member name="[WeekDisCostP].[Week ID].&amp;[103]"/>
        <member name="[WeekDisCostP].[Week ID].&amp;[104]"/>
        <member name="[WeekDisCostP].[Week ID].&amp;[105]"/>
        <member name="[WeekDisCostP].[Week ID].&amp;[106]"/>
        <member name="[WeekDisCostP].[Week ID].&amp;[107]"/>
        <member name="[WeekDisCostP].[Week ID].&amp;[108]"/>
        <member name="[WeekDisCostP].[Week ID].&amp;[109]"/>
        <member name="[WeekDisCostP].[Week ID].&amp;[11]"/>
        <member name="[WeekDisCostP].[Week ID].&amp;[110]"/>
        <member name="[WeekDisCostP].[Week ID].&amp;[111]"/>
        <member name="[WeekDisCostP].[Week ID].&amp;[112]"/>
        <member name="[WeekDisCostP].[Week ID].&amp;[113]"/>
        <member name="[WeekDisCostP].[Week ID].&amp;[12]"/>
        <member name="[WeekDisCostP].[Week ID].&amp;[13]"/>
        <member name="[WeekDisCostP].[Week ID].&amp;[14]"/>
        <member name="[WeekDisCostP].[Week ID].&amp;[15]"/>
        <member name="[WeekDisCostP].[Week ID].&amp;[16]"/>
        <member name="[WeekDisCostP].[Week ID].&amp;[17]"/>
        <member name="[WeekDisCostP].[Week ID].&amp;[18]"/>
        <member name="[WeekDisCostP].[Week ID].&amp;[19]"/>
        <member name="[WeekDisCostP].[Week ID].&amp;[2]"/>
        <member name="[WeekDisCostP].[Week ID].&amp;[20]"/>
        <member name="[WeekDisCostP].[Week ID].&amp;[21]"/>
        <member name="[WeekDisCostP].[Week ID].&amp;[22]"/>
        <member name="[WeekDisCostP].[Week ID].&amp;[23]"/>
        <member name="[WeekDisCostP].[Week ID].&amp;[24]"/>
        <member name="[WeekDisCostP].[Week ID].&amp;[25]"/>
        <member name="[WeekDisCostP].[Week ID].&amp;[26]"/>
        <member name="[WeekDisCostP].[Week ID].&amp;[27]"/>
        <member name="[WeekDisCostP].[Week ID].&amp;[28]"/>
        <member name="[WeekDisCostP].[Week ID].&amp;[29]"/>
        <member name="[WeekDisCostP].[Week ID].&amp;[3]"/>
        <member name="[WeekDisCostP].[Week ID].&amp;[30]"/>
        <member name="[WeekDisCostP].[Week ID].&amp;[31]"/>
        <member name="[WeekDisCostP].[Week ID].&amp;[32]"/>
        <member name="[WeekDisCostP].[Week ID].&amp;[33]"/>
        <member name="[WeekDisCostP].[Week ID].&amp;[34]"/>
        <member name="[WeekDisCostP].[Week ID].&amp;[35]"/>
        <member name="[WeekDisCostP].[Week ID].&amp;[36]"/>
        <member name="[WeekDisCostP].[Week ID].&amp;[37]"/>
        <member name="[WeekDisCostP].[Week ID].&amp;[38]"/>
        <member name="[WeekDisCostP].[Week ID].&amp;[39]"/>
        <member name="[WeekDisCostP].[Week ID].&amp;[4]"/>
        <member name="[WeekDisCostP].[Week ID].&amp;[40]"/>
        <member name="[WeekDisCostP].[Week ID].&amp;[41]"/>
        <member name="[WeekDisCostP].[Week ID].&amp;[42]"/>
        <member name="[WeekDisCostP].[Week ID].&amp;[43]"/>
        <member name="[WeekDisCostP].[Week ID].&amp;[44]"/>
        <member name="[WeekDisCostP].[Week ID].&amp;[45]"/>
        <member name="[WeekDisCostP].[Week ID].&amp;[46]"/>
        <member name="[WeekDisCostP].[Week ID].&amp;[47]"/>
        <member name="[WeekDisCostP].[Week ID].&amp;[48]"/>
        <member name="[WeekDisCostP].[Week ID].&amp;[49]"/>
        <member name="[WeekDisCostP].[Week ID].&amp;[5]"/>
        <member name="[WeekDisCostP].[Week ID].&amp;[50]"/>
        <member name="[WeekDisCostP].[Week ID].&amp;[51]"/>
        <member name="[WeekDisCostP].[Week ID].&amp;[52]"/>
        <member name="[WeekDisCostP].[Week ID].&amp;[53]"/>
        <member name="[WeekDisCostP].[Week ID].&amp;[54]"/>
        <member name="[WeekDisCostP].[Week ID].&amp;[55]"/>
        <member name="[WeekDisCostP].[Week ID].&amp;[56]"/>
        <member name="[WeekDisCostP].[Week ID].&amp;[57]"/>
        <member name="[WeekDisCostP].[Week ID].&amp;[58]"/>
        <member name="[WeekDisCostP].[Week ID].&amp;[59]"/>
        <member name="[WeekDisCostP].[Week ID].&amp;[6]"/>
        <member name="[WeekDisCostP].[Week ID].&amp;[60]"/>
        <member name="[WeekDisCostP].[Week ID].&amp;[61]"/>
        <member name="[WeekDisCostP].[Week ID].&amp;[62]"/>
        <member name="[WeekDisCostP].[Week ID].&amp;[63]"/>
        <member name="[WeekDisCostP].[Week ID].&amp;[64]"/>
        <member name="[WeekDisCostP].[Week ID].&amp;[65]"/>
        <member name="[WeekDisCostP].[Week ID].&amp;[66]"/>
        <member name="[WeekDisCostP].[Week ID].&amp;[67]"/>
        <member name="[WeekDisCostP].[Week ID].&amp;[68]"/>
        <member name="[WeekDisCostP].[Week ID].&amp;[69]"/>
        <member name="[WeekDisCostP].[Week ID].&amp;[7]"/>
        <member name="[WeekDisCostP].[Week ID].&amp;[70]"/>
        <member name="[WeekDisCostP].[Week ID].&amp;[71]"/>
        <member name="[WeekDisCostP].[Week ID].&amp;[72]"/>
        <member name="[WeekDisCostP].[Week ID].&amp;[73]"/>
        <member name="[WeekDisCostP].[Week ID].&amp;[74]"/>
        <member name="[WeekDisCostP].[Week ID].&amp;[75]"/>
        <member name="[WeekDisCostP].[Week ID].&amp;[76]"/>
        <member name="[WeekDisCostP].[Week ID].&amp;[77]"/>
        <member name="[WeekDisCostP].[Week ID].&amp;[78]"/>
        <member name="[WeekDisCostP].[Week ID].&amp;[79]"/>
        <member name="[WeekDisCostP].[Week ID].&amp;[8]"/>
        <member name="[WeekDisCostP].[Week ID].&amp;[80]"/>
        <member name="[WeekDisCostP].[Week ID].&amp;[81]"/>
        <member name="[WeekDisCostP].[Week ID].&amp;[82]"/>
        <member name="[WeekDisCostP].[Week ID].&amp;[83]"/>
        <member name="[WeekDisCostP].[Week ID].&amp;[84]"/>
        <member name="[WeekDisCostP].[Week ID].&amp;[85]"/>
        <member name="[WeekDisCostP].[Week ID].&amp;[86]"/>
        <member name="[WeekDisCostP].[Week ID].&amp;[87]"/>
        <member name="[WeekDisCostP].[Week ID].&amp;[88]"/>
        <member name="[WeekDisCostP].[Week ID].&amp;[89]"/>
        <member name="[WeekDisCostP].[Week ID].&amp;[9]"/>
        <member name="[WeekDisCostP].[Week ID].&amp;[90]"/>
        <member name="[WeekDisCostP].[Week ID].&amp;[91]"/>
        <member name="[WeekDisCostP].[Week ID].&amp;[92]"/>
        <member name="[WeekDisCostP].[Week ID].&amp;[93]"/>
        <member name="[WeekDisCostP].[Week ID].&amp;[94]"/>
        <member name="[WeekDisCostP].[Week ID].&amp;[95]"/>
        <member name="[WeekDisCostP].[Week ID].&amp;[96]"/>
        <member name="[WeekDisCostP].[Week ID].&amp;[97]"/>
        <member name="[WeekDisCostP].[Week ID].&amp;[98]"/>
        <member name="[WeekDisCostP].[Week ID].&amp;[9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Cost (AED)"/>
    <pivotHierarchy dragToData="1" caption="DivPlannedHrs"/>
    <pivotHierarchy dragToData="1" caption="Planned Cost (AED)"/>
    <pivotHierarchy dragToData="1"/>
    <pivotHierarchy dragToData="1"/>
    <pivotHierarchy dragToData="1" caption=" Earned Cost (A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yCodes]"/>
        <x15:activeTabTopLevelEntity name="[Activities]"/>
        <x15:activeTabTopLevelEntity name="[WeekDisCostP]"/>
        <x15:activeTabTopLevelEntity name="[WeekDates]"/>
        <x15:activeTabTopLevelEntity name="[MonthDisCostP]"/>
        <x15:activeTabTopLevelEntity name="[MonthDates]"/>
        <x15:activeTabTopLevelEntity name="[ProgressSheet]"/>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 cacheId="1" applyNumberFormats="0" applyBorderFormats="0" applyFontFormats="0" applyPatternFormats="0" applyAlignmentFormats="0" applyWidthHeightFormats="1" dataCaption="Values" tag="4f690801-6241-4915-b441-66a30788a9c1" updatedVersion="5" minRefreshableVersion="3" useAutoFormatting="1" itemPrintTitles="1" createdVersion="5" indent="0" outline="1" outlineData="1" multipleFieldFilters="0">
  <location ref="A68:CC85" firstHeaderRow="1" firstDataRow="2" firstDataCol="1"/>
  <pivotFields count="3">
    <pivotField axis="axisRow" allDrilled="1" showAll="0" dataSourceSort="1" defaultAttributeDrillState="1">
      <items count="16">
        <item s="1" x="0"/>
        <item s="1" x="1"/>
        <item s="1" x="2"/>
        <item s="1" x="3"/>
        <item s="1" x="4"/>
        <item s="1" x="5"/>
        <item s="1" x="6"/>
        <item s="1" x="7"/>
        <item s="1" x="8"/>
        <item s="1" x="9"/>
        <item s="1" x="10"/>
        <item s="1" x="11"/>
        <item s="1" x="12"/>
        <item s="1" x="13"/>
        <item s="1" x="14"/>
        <item t="default"/>
      </items>
    </pivotField>
    <pivotField axis="axisCol" allDrilled="1" showAll="0" dataSourceSort="1" defaultAttributeDrillState="1">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dataField="1" showAll="0"/>
  </pivotFields>
  <rowFields count="1">
    <field x="0"/>
  </rowFields>
  <rowItems count="16">
    <i>
      <x/>
    </i>
    <i>
      <x v="1"/>
    </i>
    <i>
      <x v="2"/>
    </i>
    <i>
      <x v="3"/>
    </i>
    <i>
      <x v="4"/>
    </i>
    <i>
      <x v="5"/>
    </i>
    <i>
      <x v="6"/>
    </i>
    <i>
      <x v="7"/>
    </i>
    <i>
      <x v="8"/>
    </i>
    <i>
      <x v="9"/>
    </i>
    <i>
      <x v="10"/>
    </i>
    <i>
      <x v="11"/>
    </i>
    <i>
      <x v="12"/>
    </i>
    <i>
      <x v="13"/>
    </i>
    <i>
      <x v="14"/>
    </i>
    <i t="grand">
      <x/>
    </i>
  </rowItems>
  <colFields count="1">
    <field x="1"/>
  </colFields>
  <col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colItems>
  <dataFields count="1">
    <dataField name="Sum of Earned Hrs" fld="2"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0"/>
  </rowHierarchiesUsage>
  <colHierarchiesUsage count="1">
    <colHierarchyUsage hierarchyUsage="7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ProgressSheet]"/>
        <x15:activeTabTopLevelEntity name="[WeekDates]"/>
      </x15:pivotTableUISettings>
    </ext>
  </extLst>
</pivotTableDefinition>
</file>

<file path=xl/pivotTables/pivotTable10.xml><?xml version="1.0" encoding="utf-8"?>
<pivotTableDefinition xmlns="http://schemas.openxmlformats.org/spreadsheetml/2006/main" name="PivotTable2" cacheId="3" applyNumberFormats="0" applyBorderFormats="0" applyFontFormats="0" applyPatternFormats="0" applyAlignmentFormats="0" applyWidthHeightFormats="1" dataCaption="Values" tag="d236a59b-23b0-40dc-a9dc-35b6798ce315" updatedVersion="5" minRefreshableVersion="3" subtotalHiddenItems="1" itemPrintTitles="1" createdVersion="5" indent="0" outline="1" outlineData="1" multipleFieldFilters="0" colHeaderCaption="Week ID">
  <location ref="A4:DK21" firstHeaderRow="1" firstDataRow="2" firstDataCol="1"/>
  <pivotFields count="5">
    <pivotField axis="axisRow" allDrilled="1" subtotalTop="0" showAll="0" dataSourceSort="1" defaultAttributeDrillState="1">
      <items count="16">
        <item s="1" x="0"/>
        <item s="1" x="1"/>
        <item s="1" x="2"/>
        <item s="1" x="3"/>
        <item s="1" x="4"/>
        <item s="1" x="5"/>
        <item s="1" x="6"/>
        <item s="1" x="7"/>
        <item s="1" x="8"/>
        <item s="1" x="9"/>
        <item s="1" x="10"/>
        <item s="1" x="11"/>
        <item s="1" x="12"/>
        <item s="1" x="13"/>
        <item s="1" x="14"/>
        <item t="default"/>
      </items>
    </pivotField>
    <pivotField axis="axisCol" allDrilled="1" subtotalTop="0" showAll="0" dataSourceSort="1" defaultAttributeDrillState="1">
      <items count="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dataField="1" showAll="0"/>
    <pivotField allDrilled="1" showAll="0" dataSourceSort="1" defaultAttributeDrillState="1"/>
    <pivotField allDrilled="1" showAll="0" dataSourceSort="1" defaultAttributeDrillState="1"/>
  </pivotFields>
  <rowFields count="1">
    <field x="0"/>
  </rowFields>
  <rowItems count="16">
    <i>
      <x/>
    </i>
    <i>
      <x v="1"/>
    </i>
    <i>
      <x v="2"/>
    </i>
    <i>
      <x v="3"/>
    </i>
    <i>
      <x v="4"/>
    </i>
    <i>
      <x v="5"/>
    </i>
    <i>
      <x v="6"/>
    </i>
    <i>
      <x v="7"/>
    </i>
    <i>
      <x v="8"/>
    </i>
    <i>
      <x v="9"/>
    </i>
    <i>
      <x v="10"/>
    </i>
    <i>
      <x v="11"/>
    </i>
    <i>
      <x v="12"/>
    </i>
    <i>
      <x v="13"/>
    </i>
    <i>
      <x v="14"/>
    </i>
    <i t="grand">
      <x/>
    </i>
  </rowItems>
  <colFields count="1">
    <field x="1"/>
  </colFields>
  <colItems count="1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t="grand">
      <x/>
    </i>
  </colItems>
  <dataFields count="1">
    <dataField name="Sum of WeeklyPlannedCost" fld="2"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multipleItemSelectionAllowed="1" dragToData="1">
      <members count="113" level="1">
        <member name="[WeekDisCostP].[Week ID].&amp;[1]"/>
        <member name="[WeekDisCostP].[Week ID].&amp;[10]"/>
        <member name="[WeekDisCostP].[Week ID].&amp;[100]"/>
        <member name="[WeekDisCostP].[Week ID].&amp;[101]"/>
        <member name="[WeekDisCostP].[Week ID].&amp;[102]"/>
        <member name="[WeekDisCostP].[Week ID].&amp;[103]"/>
        <member name="[WeekDisCostP].[Week ID].&amp;[104]"/>
        <member name="[WeekDisCostP].[Week ID].&amp;[105]"/>
        <member name="[WeekDisCostP].[Week ID].&amp;[106]"/>
        <member name="[WeekDisCostP].[Week ID].&amp;[107]"/>
        <member name="[WeekDisCostP].[Week ID].&amp;[108]"/>
        <member name="[WeekDisCostP].[Week ID].&amp;[109]"/>
        <member name="[WeekDisCostP].[Week ID].&amp;[11]"/>
        <member name="[WeekDisCostP].[Week ID].&amp;[110]"/>
        <member name="[WeekDisCostP].[Week ID].&amp;[111]"/>
        <member name="[WeekDisCostP].[Week ID].&amp;[112]"/>
        <member name="[WeekDisCostP].[Week ID].&amp;[113]"/>
        <member name="[WeekDisCostP].[Week ID].&amp;[12]"/>
        <member name="[WeekDisCostP].[Week ID].&amp;[13]"/>
        <member name="[WeekDisCostP].[Week ID].&amp;[14]"/>
        <member name="[WeekDisCostP].[Week ID].&amp;[15]"/>
        <member name="[WeekDisCostP].[Week ID].&amp;[16]"/>
        <member name="[WeekDisCostP].[Week ID].&amp;[17]"/>
        <member name="[WeekDisCostP].[Week ID].&amp;[18]"/>
        <member name="[WeekDisCostP].[Week ID].&amp;[19]"/>
        <member name="[WeekDisCostP].[Week ID].&amp;[2]"/>
        <member name="[WeekDisCostP].[Week ID].&amp;[20]"/>
        <member name="[WeekDisCostP].[Week ID].&amp;[21]"/>
        <member name="[WeekDisCostP].[Week ID].&amp;[22]"/>
        <member name="[WeekDisCostP].[Week ID].&amp;[23]"/>
        <member name="[WeekDisCostP].[Week ID].&amp;[24]"/>
        <member name="[WeekDisCostP].[Week ID].&amp;[25]"/>
        <member name="[WeekDisCostP].[Week ID].&amp;[26]"/>
        <member name="[WeekDisCostP].[Week ID].&amp;[27]"/>
        <member name="[WeekDisCostP].[Week ID].&amp;[28]"/>
        <member name="[WeekDisCostP].[Week ID].&amp;[29]"/>
        <member name="[WeekDisCostP].[Week ID].&amp;[3]"/>
        <member name="[WeekDisCostP].[Week ID].&amp;[30]"/>
        <member name="[WeekDisCostP].[Week ID].&amp;[31]"/>
        <member name="[WeekDisCostP].[Week ID].&amp;[32]"/>
        <member name="[WeekDisCostP].[Week ID].&amp;[33]"/>
        <member name="[WeekDisCostP].[Week ID].&amp;[34]"/>
        <member name="[WeekDisCostP].[Week ID].&amp;[35]"/>
        <member name="[WeekDisCostP].[Week ID].&amp;[36]"/>
        <member name="[WeekDisCostP].[Week ID].&amp;[37]"/>
        <member name="[WeekDisCostP].[Week ID].&amp;[38]"/>
        <member name="[WeekDisCostP].[Week ID].&amp;[39]"/>
        <member name="[WeekDisCostP].[Week ID].&amp;[4]"/>
        <member name="[WeekDisCostP].[Week ID].&amp;[40]"/>
        <member name="[WeekDisCostP].[Week ID].&amp;[41]"/>
        <member name="[WeekDisCostP].[Week ID].&amp;[42]"/>
        <member name="[WeekDisCostP].[Week ID].&amp;[43]"/>
        <member name="[WeekDisCostP].[Week ID].&amp;[44]"/>
        <member name="[WeekDisCostP].[Week ID].&amp;[45]"/>
        <member name="[WeekDisCostP].[Week ID].&amp;[46]"/>
        <member name="[WeekDisCostP].[Week ID].&amp;[47]"/>
        <member name="[WeekDisCostP].[Week ID].&amp;[48]"/>
        <member name="[WeekDisCostP].[Week ID].&amp;[49]"/>
        <member name="[WeekDisCostP].[Week ID].&amp;[5]"/>
        <member name="[WeekDisCostP].[Week ID].&amp;[50]"/>
        <member name="[WeekDisCostP].[Week ID].&amp;[51]"/>
        <member name="[WeekDisCostP].[Week ID].&amp;[52]"/>
        <member name="[WeekDisCostP].[Week ID].&amp;[53]"/>
        <member name="[WeekDisCostP].[Week ID].&amp;[54]"/>
        <member name="[WeekDisCostP].[Week ID].&amp;[55]"/>
        <member name="[WeekDisCostP].[Week ID].&amp;[56]"/>
        <member name="[WeekDisCostP].[Week ID].&amp;[57]"/>
        <member name="[WeekDisCostP].[Week ID].&amp;[58]"/>
        <member name="[WeekDisCostP].[Week ID].&amp;[59]"/>
        <member name="[WeekDisCostP].[Week ID].&amp;[6]"/>
        <member name="[WeekDisCostP].[Week ID].&amp;[60]"/>
        <member name="[WeekDisCostP].[Week ID].&amp;[61]"/>
        <member name="[WeekDisCostP].[Week ID].&amp;[62]"/>
        <member name="[WeekDisCostP].[Week ID].&amp;[63]"/>
        <member name="[WeekDisCostP].[Week ID].&amp;[64]"/>
        <member name="[WeekDisCostP].[Week ID].&amp;[65]"/>
        <member name="[WeekDisCostP].[Week ID].&amp;[66]"/>
        <member name="[WeekDisCostP].[Week ID].&amp;[67]"/>
        <member name="[WeekDisCostP].[Week ID].&amp;[68]"/>
        <member name="[WeekDisCostP].[Week ID].&amp;[69]"/>
        <member name="[WeekDisCostP].[Week ID].&amp;[7]"/>
        <member name="[WeekDisCostP].[Week ID].&amp;[70]"/>
        <member name="[WeekDisCostP].[Week ID].&amp;[71]"/>
        <member name="[WeekDisCostP].[Week ID].&amp;[72]"/>
        <member name="[WeekDisCostP].[Week ID].&amp;[73]"/>
        <member name="[WeekDisCostP].[Week ID].&amp;[74]"/>
        <member name="[WeekDisCostP].[Week ID].&amp;[75]"/>
        <member name="[WeekDisCostP].[Week ID].&amp;[76]"/>
        <member name="[WeekDisCostP].[Week ID].&amp;[77]"/>
        <member name="[WeekDisCostP].[Week ID].&amp;[78]"/>
        <member name="[WeekDisCostP].[Week ID].&amp;[79]"/>
        <member name="[WeekDisCostP].[Week ID].&amp;[8]"/>
        <member name="[WeekDisCostP].[Week ID].&amp;[80]"/>
        <member name="[WeekDisCostP].[Week ID].&amp;[81]"/>
        <member name="[WeekDisCostP].[Week ID].&amp;[82]"/>
        <member name="[WeekDisCostP].[Week ID].&amp;[83]"/>
        <member name="[WeekDisCostP].[Week ID].&amp;[84]"/>
        <member name="[WeekDisCostP].[Week ID].&amp;[85]"/>
        <member name="[WeekDisCostP].[Week ID].&amp;[86]"/>
        <member name="[WeekDisCostP].[Week ID].&amp;[87]"/>
        <member name="[WeekDisCostP].[Week ID].&amp;[88]"/>
        <member name="[WeekDisCostP].[Week ID].&amp;[89]"/>
        <member name="[WeekDisCostP].[Week ID].&amp;[9]"/>
        <member name="[WeekDisCostP].[Week ID].&amp;[90]"/>
        <member name="[WeekDisCostP].[Week ID].&amp;[91]"/>
        <member name="[WeekDisCostP].[Week ID].&amp;[92]"/>
        <member name="[WeekDisCostP].[Week ID].&amp;[93]"/>
        <member name="[WeekDisCostP].[Week ID].&amp;[94]"/>
        <member name="[WeekDisCostP].[Week ID].&amp;[95]"/>
        <member name="[WeekDisCostP].[Week ID].&amp;[96]"/>
        <member name="[WeekDisCostP].[Week ID].&amp;[97]"/>
        <member name="[WeekDisCostP].[Week ID].&amp;[98]"/>
        <member name="[WeekDisCostP].[Week ID].&amp;[9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0"/>
  </rowHierarchiesUsage>
  <colHierarchiesUsage count="1">
    <colHierarchyUsage hierarchyUsage="7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WeekDisCostP]"/>
        <x15:activeTabTopLevelEntity name="[WeekDates]"/>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 cacheId="16" applyNumberFormats="0" applyBorderFormats="0" applyFontFormats="0" applyPatternFormats="0" applyAlignmentFormats="0" applyWidthHeightFormats="1" dataCaption="Values" tag="417a9d93-c79d-4429-848a-02d875447b42" updatedVersion="5" minRefreshableVersion="3" useAutoFormatting="1" subtotalHiddenItems="1" itemPrintTitles="1" createdVersion="5" indent="0" outline="1" outlineData="1" multipleFieldFilters="0">
  <location ref="V7:V35" firstHeaderRow="1" firstDataRow="1" firstDataCol="1"/>
  <pivotFields count="1">
    <pivotField axis="axisRow" allDrilled="1" showAll="0" dataSourceSort="1"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formats count="2">
    <format dxfId="256">
      <pivotArea dataOnly="0" labelOnly="1" fieldPosition="0">
        <references count="1">
          <reference field="0" count="1">
            <x v="13"/>
          </reference>
        </references>
      </pivotArea>
    </format>
    <format dxfId="255">
      <pivotArea dataOnly="0" labelOnly="1" fieldPosition="0">
        <references count="1">
          <reference field="0" count="1">
            <x v="9"/>
          </reference>
        </references>
      </pivotArea>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Dates]"/>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3" cacheId="26" applyNumberFormats="0" applyBorderFormats="0" applyFontFormats="0" applyPatternFormats="0" applyAlignmentFormats="0" applyWidthHeightFormats="1" dataCaption="Values" tag="10a978c0-5e93-4c67-8f04-b82a5ea1dbf0" updatedVersion="5" minRefreshableVersion="3" useAutoFormatting="1" subtotalHiddenItems="1" itemPrintTitles="1" createdVersion="5" indent="0" outline="1" outlineData="1" multipleFieldFilters="0">
  <location ref="T41:V58" firstHeaderRow="1" firstDataRow="1" firstDataCol="0"/>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yIndvDisHrs]"/>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3" cacheId="18" applyNumberFormats="0" applyBorderFormats="0" applyFontFormats="0" applyPatternFormats="0" applyAlignmentFormats="0" applyWidthHeightFormats="1" dataCaption="Values" tag="06a02aed-bd61-4868-ab71-f187d2dfe6fe" updatedVersion="5" minRefreshableVersion="3" subtotalHiddenItems="1" itemPrintTitles="1" createdVersion="5" indent="0" compact="0" compactData="0" multipleFieldFilters="0" chartFormat="2" rowHeaderCaption="Trade Summary">
  <location ref="A23:D46" firstHeaderRow="0" firstDataRow="1" firstDataCol="1"/>
  <pivotFields count="8">
    <pivotField axis="axisRow" compact="0" allDrilled="1" outline="0" showAll="0" dataSourceSort="1" defaultAttributeDrillState="1">
      <items count="24">
        <item s="1" x="0"/>
        <item s="1" x="1"/>
        <item s="1" x="2"/>
        <item s="1" x="3"/>
        <item s="1" x="4"/>
        <item s="1" x="5"/>
        <item s="1" x="6"/>
        <item s="1" x="7"/>
        <item s="1" x="8"/>
        <item s="1" x="9"/>
        <item s="1" x="10"/>
        <item s="1" x="11"/>
        <item s="1" x="12"/>
        <item s="1" x="13"/>
        <item s="1" x="14"/>
        <item s="1" x="15"/>
        <item s="1" x="16"/>
        <item s="1" x="17"/>
        <item s="1" x="18"/>
        <item s="1" x="19"/>
        <item s="1" x="20"/>
        <item s="1" x="21"/>
        <item s="1" x="22"/>
        <item t="default"/>
      </items>
    </pivotField>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 dataField="1" compact="0" outline="0" showAll="0"/>
    <pivotField dataField="1" compact="0" outline="0" showAll="0"/>
    <pivotField dataField="1" compact="0" outline="0" showAll="0"/>
    <pivotField compact="0" allDrilled="1" outline="0" showAll="0" dataSourceSort="1"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Budget Hrs" fld="4" baseField="0" baseItem="0"/>
    <dataField name="Planned Hrs" fld="5" baseField="0" baseItem="0"/>
    <dataField name="Earned Hrs" fld="6" baseField="0" baseItem="0"/>
  </dataFields>
  <formats count="25">
    <format dxfId="206">
      <pivotArea field="0" type="button" dataOnly="0" labelOnly="1" outline="0" axis="axisRow" fieldPosition="0"/>
    </format>
    <format dxfId="205">
      <pivotArea field="0" type="button" dataOnly="0" labelOnly="1" outline="0" axis="axisRow" fieldPosition="0"/>
    </format>
    <format dxfId="204">
      <pivotArea field="0" type="button" dataOnly="0" labelOnly="1" outline="0" axis="axisRow" fieldPosition="0"/>
    </format>
    <format dxfId="203">
      <pivotArea type="all" dataOnly="0" outline="0" fieldPosition="0"/>
    </format>
    <format dxfId="202">
      <pivotArea outline="0" collapsedLevelsAreSubtotals="1" fieldPosition="0"/>
    </format>
    <format dxfId="201">
      <pivotArea field="0" type="button" dataOnly="0" labelOnly="1" outline="0" axis="axisRow" fieldPosition="0"/>
    </format>
    <format dxfId="200">
      <pivotArea dataOnly="0" labelOnly="1" grandRow="1" outline="0" fieldPosition="0"/>
    </format>
    <format dxfId="199">
      <pivotArea field="0" type="button" dataOnly="0" labelOnly="1" outline="0" axis="axisRow" fieldPosition="0"/>
    </format>
    <format dxfId="198">
      <pivotArea field="0" type="button" dataOnly="0" labelOnly="1" outline="0" axis="axisRow" fieldPosition="0"/>
    </format>
    <format dxfId="197">
      <pivotArea grandRow="1" outline="0" collapsedLevelsAreSubtotals="1" fieldPosition="0"/>
    </format>
    <format dxfId="196">
      <pivotArea dataOnly="0" labelOnly="1" grandRow="1" outline="0" fieldPosition="0"/>
    </format>
    <format dxfId="195">
      <pivotArea grandRow="1" outline="0" collapsedLevelsAreSubtotals="1" fieldPosition="0"/>
    </format>
    <format dxfId="194">
      <pivotArea dataOnly="0" labelOnly="1" grandRow="1" outline="0" fieldPosition="0"/>
    </format>
    <format dxfId="193">
      <pivotArea outline="0" collapsedLevelsAreSubtotals="1" fieldPosition="0"/>
    </format>
    <format dxfId="192">
      <pivotArea type="all" dataOnly="0" outline="0" fieldPosition="0"/>
    </format>
    <format dxfId="191">
      <pivotArea outline="0" collapsedLevelsAreSubtotals="1" fieldPosition="0"/>
    </format>
    <format dxfId="190">
      <pivotArea field="0" type="button" dataOnly="0" labelOnly="1" outline="0" axis="axisRow" fieldPosition="0"/>
    </format>
    <format dxfId="189">
      <pivotArea type="all" dataOnly="0" outline="0" fieldPosition="0"/>
    </format>
    <format dxfId="188">
      <pivotArea outline="0" collapsedLevelsAreSubtotals="1" fieldPosition="0"/>
    </format>
    <format dxfId="187">
      <pivotArea field="0" type="button" dataOnly="0" labelOnly="1" outline="0" axis="axisRow" fieldPosition="0"/>
    </format>
    <format dxfId="186">
      <pivotArea dataOnly="0" labelOnly="1" grandRow="1" outline="0" fieldPosition="0"/>
    </format>
    <format dxfId="185">
      <pivotArea outline="0" collapsedLevelsAreSubtotals="1" fieldPosition="0"/>
    </format>
    <format dxfId="184">
      <pivotArea field="0" type="button" dataOnly="0" labelOnly="1" outline="0" axis="axisRow" fieldPosition="0"/>
    </format>
    <format dxfId="183">
      <pivotArea grandRow="1" outline="0" collapsedLevelsAreSubtotals="1" fieldPosition="0"/>
    </format>
    <format dxfId="182">
      <pivotArea dataOnly="0" labelOnly="1" grandRow="1" outline="0"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5" level="1">
        <member name="[Activities].[1817-BOQ Summary].&amp;[Div 01]"/>
        <member name="[Activities].[1817-BOQ Summary].&amp;[Div 02]"/>
        <member name="[Activities].[1817-BOQ Summary].&amp;[Div 03]"/>
        <member name="[Activities].[1817-BOQ Summary].&amp;[Div 04]"/>
        <member name="[Activities].[1817-BOQ Summary].&amp;[Div 05]"/>
        <member name="[Activities].[1817-BOQ Summary].&amp;[Div 06]"/>
        <member name="[Activities].[1817-BOQ Summary].&amp;[Div 07]"/>
        <member name="[Activities].[1817-BOQ Summary].&amp;[Div 08]"/>
        <member name="[Activities].[1817-BOQ Summary].&amp;[Div 09]"/>
        <member name="[Activities].[1817-BOQ Summary].&amp;[Div 10]"/>
        <member name="[Activities].[1817-BOQ Summary].&amp;[Div 11]"/>
        <member name="[Activities].[1817-BOQ Summary].&amp;[Div 12]"/>
        <member name="[Activities].[1817-BOQ Summary].&amp;[Div 13]"/>
        <member name="[Activities].[1817-BOQ Summary].&amp;[Div 14]"/>
        <member name="[Activities].[1817-BOQ Summary].&amp;[Div 15]"/>
      </members>
    </pivotHierarchy>
    <pivotHierarchy dragToData="1"/>
    <pivotHierarchy dragToData="1">
      <members count="24" level="1">
        <member name=""/>
        <member name=""/>
        <member name=""/>
        <member name=""/>
        <member name=""/>
        <member name=""/>
        <member name=""/>
        <member name=""/>
        <member name=""/>
        <member name=""/>
        <member name=""/>
        <member name=""/>
        <member name=""/>
        <member name=""/>
        <member name=""/>
        <member name=""/>
        <member name=""/>
        <member name=""/>
        <member name=""/>
        <member name=""/>
        <member name="[Activities].[1817-Trade].&amp;[Antifungal Paint]"/>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multipleItemSelectionAllowed="1" dragToData="1">
      <members count="1" level="1">
        <member name="[WeekDates].[Month Name].&amp;[August]"/>
      </members>
    </pivotHierarchy>
    <pivotHierarchy multipleItemSelectionAllowed="1" dragToData="1"/>
    <pivotHierarchy dragToData="1"/>
    <pivotHierarchy multipleItemSelectionAllowed="1" dragToData="1">
      <members count="53" level="1">
        <member name="[WeekDisCostP].[Week ID].&amp;[1]"/>
        <member name="[WeekDisCostP].[Week ID].&amp;[10]"/>
        <member name="[WeekDisCostP].[Week ID].&amp;[11]"/>
        <member name="[WeekDisCostP].[Week ID].&amp;[12]"/>
        <member name="[WeekDisCostP].[Week ID].&amp;[13]"/>
        <member name="[WeekDisCostP].[Week ID].&amp;[14]"/>
        <member name="[WeekDisCostP].[Week ID].&amp;[15]"/>
        <member name="[WeekDisCostP].[Week ID].&amp;[16]"/>
        <member name="[WeekDisCostP].[Week ID].&amp;[17]"/>
        <member name="[WeekDisCostP].[Week ID].&amp;[18]"/>
        <member name="[WeekDisCostP].[Week ID].&amp;[19]"/>
        <member name="[WeekDisCostP].[Week ID].&amp;[2]"/>
        <member name="[WeekDisCostP].[Week ID].&amp;[20]"/>
        <member name="[WeekDisCostP].[Week ID].&amp;[21]"/>
        <member name="[WeekDisCostP].[Week ID].&amp;[22]"/>
        <member name="[WeekDisCostP].[Week ID].&amp;[23]"/>
        <member name="[WeekDisCostP].[Week ID].&amp;[24]"/>
        <member name="[WeekDisCostP].[Week ID].&amp;[25]"/>
        <member name="[WeekDisCostP].[Week ID].&amp;[26]"/>
        <member name="[WeekDisCostP].[Week ID].&amp;[27]"/>
        <member name="[WeekDisCostP].[Week ID].&amp;[28]"/>
        <member name="[WeekDisCostP].[Week ID].&amp;[29]"/>
        <member name="[WeekDisCostP].[Week ID].&amp;[3]"/>
        <member name="[WeekDisCostP].[Week ID].&amp;[30]"/>
        <member name="[WeekDisCostP].[Week ID].&amp;[31]"/>
        <member name="[WeekDisCostP].[Week ID].&amp;[32]"/>
        <member name="[WeekDisCostP].[Week ID].&amp;[33]"/>
        <member name="[WeekDisCostP].[Week ID].&amp;[34]"/>
        <member name="[WeekDisCostP].[Week ID].&amp;[35]"/>
        <member name="[WeekDisCostP].[Week ID].&amp;[36]"/>
        <member name="[WeekDisCostP].[Week ID].&amp;[37]"/>
        <member name="[WeekDisCostP].[Week ID].&amp;[38]"/>
        <member name="[WeekDisCostP].[Week ID].&amp;[39]"/>
        <member name="[WeekDisCostP].[Week ID].&amp;[4]"/>
        <member name="[WeekDisCostP].[Week ID].&amp;[40]"/>
        <member name="[WeekDisCostP].[Week ID].&amp;[41]"/>
        <member name="[WeekDisCostP].[Week ID].&amp;[42]"/>
        <member name="[WeekDisCostP].[Week ID].&amp;[43]"/>
        <member name="[WeekDisCostP].[Week ID].&amp;[44]"/>
        <member name="[WeekDisCostP].[Week ID].&amp;[45]"/>
        <member name="[WeekDisCostP].[Week ID].&amp;[46]"/>
        <member name="[WeekDisCostP].[Week ID].&amp;[47]"/>
        <member name="[WeekDisCostP].[Week ID].&amp;[48]"/>
        <member name="[WeekDisCostP].[Week ID].&amp;[49]"/>
        <member name="[WeekDisCostP].[Week ID].&amp;[5]"/>
        <member name="[WeekDisCostP].[Week ID].&amp;[50]"/>
        <member name="[WeekDisCostP].[Week ID].&amp;[51]"/>
        <member name="[WeekDisCostP].[Week ID].&amp;[52]"/>
        <member name="[WeekDisCostP].[Week ID].&amp;[53]"/>
        <member name="[WeekDisCostP].[Week ID].&amp;[6]"/>
        <member name="[WeekDisCostP].[Week ID].&amp;[7]"/>
        <member name="[WeekDisCostP].[Week ID].&amp;[8]"/>
        <member name="[WeekDisCostP].[Week ID].&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Cost"/>
    <pivotHierarchy dragToData="1" caption="Budget Hrs"/>
    <pivotHierarchy dragToData="1" caption="Weekly Planned Cost"/>
    <pivotHierarchy dragToData="1"/>
    <pivotHierarchy dragToData="1" caption="Planned Cost"/>
    <pivotHierarchy dragToData="1" caption=" Earned Value (AED)"/>
    <pivotHierarchy dragToData="1"/>
    <pivotHierarchy dragToData="1"/>
    <pivotHierarchy dragToData="1"/>
    <pivotHierarchy dragToData="1"/>
    <pivotHierarchy dragToData="1"/>
    <pivotHierarchy dragToData="1"/>
    <pivotHierarchy dragToData="1"/>
    <pivotHierarchy dragToData="1" caption="Earned Hrs"/>
    <pivotHierarchy dragToData="1" caption="Planned Hr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WeekDisCostP]"/>
        <x15:activeTabTopLevelEntity name="[WeekDates]"/>
        <x15:activeTabTopLevelEntity name="[MonthDates]"/>
        <x15:activeTabTopLevelEntity name="[MonthDisCostP]"/>
        <x15:activeTabTopLevelEntity name="[ProgressSheet]"/>
        <x15:activeTabTopLevelEntity name="[MonthDisHrsP]"/>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6" cacheId="20" applyNumberFormats="0" applyBorderFormats="0" applyFontFormats="0" applyPatternFormats="0" applyAlignmentFormats="0" applyWidthHeightFormats="1" dataCaption="Values" tag="4a79e04c-f767-4f2d-869a-d1a67d4e4cea" updatedVersion="5" minRefreshableVersion="3" useAutoFormatting="1" subtotalHiddenItems="1" itemPrintTitles="1" createdVersion="5" indent="0" outline="1" outlineData="1" multipleFieldFilters="0">
  <location ref="W4:W32" firstHeaderRow="1" firstDataRow="1" firstDataCol="1"/>
  <pivotFields count="1">
    <pivotField axis="axisRow" allDrilled="1" showAll="0" dataSourceSort="1"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DisCostP]"/>
        <x15:activeTabTopLevelEntity name="[MonthDates]"/>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PivotTable2" cacheId="19" applyNumberFormats="0" applyBorderFormats="0" applyFontFormats="0" applyPatternFormats="0" applyAlignmentFormats="0" applyWidthHeightFormats="1" dataCaption="Values" tag="6a8785e7-2bf6-4028-a918-2f2c21cb40ad" updatedVersion="5" minRefreshableVersion="3" subtotalHiddenItems="1" itemPrintTitles="1" createdVersion="5" indent="0" compact="0" compactData="0" multipleFieldFilters="0" chartFormat="3" rowHeaderCaption="BOQ Summary">
  <location ref="A4:D20" firstHeaderRow="0" firstDataRow="1" firstDataCol="1"/>
  <pivotFields count="9">
    <pivotField axis="axisRow" compact="0" allDrilled="1" outline="0" showAll="0" dataSourceSort="1" defaultAttributeDrillState="1">
      <items count="16">
        <item s="1" x="0"/>
        <item s="1" x="1"/>
        <item s="1" x="2"/>
        <item s="1" x="3"/>
        <item s="1" x="4"/>
        <item s="1" x="5"/>
        <item s="1" x="6"/>
        <item s="1" x="7"/>
        <item s="1" x="8"/>
        <item s="1" x="9"/>
        <item s="1" x="10"/>
        <item s="1" x="11"/>
        <item s="1" x="12"/>
        <item s="1" x="13"/>
        <item s="1" x="14"/>
        <item t="default"/>
      </items>
    </pivotField>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 dataField="1" compact="0" outline="0" showAll="0"/>
    <pivotField dataField="1" compact="0" outline="0" showAll="0"/>
    <pivotField dataField="1" compact="0" outline="0" showAll="0"/>
    <pivotField compact="0" allDrilled="1" outline="0" showAll="0" dataSourceSort="1" defaultAttributeDrillState="1"/>
    <pivotField compact="0" allDrilled="1" outline="0" showAll="0" dataSourceSort="1"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Budget Hrs" fld="4" baseField="0" baseItem="0" numFmtId="3"/>
    <dataField name="Planned Hrs" fld="6" baseField="0" baseItem="0" numFmtId="3"/>
    <dataField name="Earned Hrs" fld="5" baseField="0" baseItem="0" numFmtId="3"/>
  </dataFields>
  <formats count="35">
    <format dxfId="241">
      <pivotArea collapsedLevelsAreSubtotals="1" fieldPosition="0">
        <references count="1">
          <reference field="0" count="0"/>
        </references>
      </pivotArea>
    </format>
    <format dxfId="240">
      <pivotArea field="0" type="button" dataOnly="0" labelOnly="1" outline="0" axis="axisRow" fieldPosition="0"/>
    </format>
    <format dxfId="239">
      <pivotArea field="0" type="button" dataOnly="0" labelOnly="1" outline="0" axis="axisRow" fieldPosition="0"/>
    </format>
    <format dxfId="238">
      <pivotArea field="0" type="button" dataOnly="0" labelOnly="1" outline="0" axis="axisRow" fieldPosition="0"/>
    </format>
    <format dxfId="237">
      <pivotArea type="all" dataOnly="0" outline="0" fieldPosition="0"/>
    </format>
    <format dxfId="236">
      <pivotArea field="0" type="button" dataOnly="0" labelOnly="1" outline="0" axis="axisRow" fieldPosition="0"/>
    </format>
    <format dxfId="235">
      <pivotArea dataOnly="0" labelOnly="1" grandRow="1" outline="0" fieldPosition="0"/>
    </format>
    <format dxfId="234">
      <pivotArea field="0" type="button" dataOnly="0" labelOnly="1" outline="0" axis="axisRow" fieldPosition="0"/>
    </format>
    <format dxfId="233">
      <pivotArea field="0" type="button" dataOnly="0" labelOnly="1" outline="0" axis="axisRow" fieldPosition="0"/>
    </format>
    <format dxfId="232">
      <pivotArea outline="0" fieldPosition="0">
        <references count="1">
          <reference field="0" count="0" selected="0"/>
        </references>
      </pivotArea>
    </format>
    <format dxfId="231">
      <pivotArea outline="0" fieldPosition="0">
        <references count="1">
          <reference field="0" count="0" selected="0"/>
        </references>
      </pivotArea>
    </format>
    <format dxfId="230">
      <pivotArea outline="0" fieldPosition="0">
        <references count="1">
          <reference field="0" count="0" selected="0"/>
        </references>
      </pivotArea>
    </format>
    <format dxfId="229">
      <pivotArea grandRow="1" outline="0" collapsedLevelsAreSubtotals="1" fieldPosition="0"/>
    </format>
    <format dxfId="228">
      <pivotArea dataOnly="0" labelOnly="1" grandRow="1" outline="0" fieldPosition="0"/>
    </format>
    <format dxfId="227">
      <pivotArea grandRow="1" outline="0" collapsedLevelsAreSubtotals="1" fieldPosition="0"/>
    </format>
    <format dxfId="226">
      <pivotArea dataOnly="0" labelOnly="1" grandRow="1" outline="0" fieldPosition="0"/>
    </format>
    <format dxfId="225">
      <pivotArea type="all" dataOnly="0" outline="0" fieldPosition="0"/>
    </format>
    <format dxfId="224">
      <pivotArea outline="0" collapsedLevelsAreSubtotals="1" fieldPosition="0"/>
    </format>
    <format dxfId="223">
      <pivotArea dataOnly="0" labelOnly="1" outline="0" fieldPosition="0">
        <references count="1">
          <reference field="0" count="0"/>
        </references>
      </pivotArea>
    </format>
    <format dxfId="222">
      <pivotArea field="0" type="button" dataOnly="0" labelOnly="1" outline="0" axis="axisRow" fieldPosition="0"/>
    </format>
    <format dxfId="221">
      <pivotArea grandRow="1" outline="0" collapsedLevelsAreSubtotals="1" fieldPosition="0"/>
    </format>
    <format dxfId="220">
      <pivotArea dataOnly="0" labelOnly="1" grandRow="1" outline="0" fieldPosition="0"/>
    </format>
    <format dxfId="219">
      <pivotArea outline="0" collapsedLevelsAreSubtotals="1" fieldPosition="0"/>
    </format>
    <format dxfId="218">
      <pivotArea field="0" type="button" dataOnly="0" labelOnly="1" outline="0" axis="axisRow" fieldPosition="0"/>
    </format>
    <format dxfId="217">
      <pivotArea outline="0" fieldPosition="0">
        <references count="1">
          <reference field="4294967294" count="1">
            <x v="0"/>
          </reference>
        </references>
      </pivotArea>
    </format>
    <format dxfId="216">
      <pivotArea outline="0" fieldPosition="0">
        <references count="1">
          <reference field="4294967294" count="1">
            <x v="1"/>
          </reference>
        </references>
      </pivotArea>
    </format>
    <format dxfId="215">
      <pivotArea outline="0" fieldPosition="0">
        <references count="1">
          <reference field="4294967294" count="1">
            <x v="2"/>
          </reference>
        </references>
      </pivotArea>
    </format>
    <format dxfId="214">
      <pivotArea field="0" type="button" dataOnly="0" labelOnly="1" outline="0" axis="axisRow" fieldPosition="0"/>
    </format>
    <format dxfId="213">
      <pivotArea dataOnly="0" labelOnly="1" outline="0" fieldPosition="0">
        <references count="1">
          <reference field="4294967294" count="3">
            <x v="0"/>
            <x v="1"/>
            <x v="2"/>
          </reference>
        </references>
      </pivotArea>
    </format>
    <format dxfId="212">
      <pivotArea field="0" type="button" dataOnly="0" labelOnly="1" outline="0" axis="axisRow" fieldPosition="0"/>
    </format>
    <format dxfId="211">
      <pivotArea dataOnly="0" labelOnly="1" outline="0" fieldPosition="0">
        <references count="1">
          <reference field="4294967294" count="3">
            <x v="0"/>
            <x v="1"/>
            <x v="2"/>
          </reference>
        </references>
      </pivotArea>
    </format>
    <format dxfId="210">
      <pivotArea field="0" type="button" dataOnly="0" labelOnly="1" outline="0" axis="axisRow" fieldPosition="0"/>
    </format>
    <format dxfId="209">
      <pivotArea dataOnly="0" labelOnly="1" outline="0" fieldPosition="0">
        <references count="1">
          <reference field="4294967294" count="3">
            <x v="0"/>
            <x v="1"/>
            <x v="2"/>
          </reference>
        </references>
      </pivotArea>
    </format>
    <format dxfId="208">
      <pivotArea grandRow="1" outline="0" collapsedLevelsAreSubtotals="1" fieldPosition="0"/>
    </format>
    <format dxfId="207">
      <pivotArea dataOnly="0" labelOnly="1" grandRow="1" outline="0"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members count="336" level="1">
        <member name="[Activities].[(*)Budgeted Labor Units(h)].&amp;[2]"/>
        <member name="[Activities].[(*)Budgeted Labor Units(h)].&amp;[3]"/>
        <member name="[Activities].[(*)Budgeted Labor Units(h)].&amp;[4]"/>
        <member name="[Activities].[(*)Budgeted Labor Units(h)].&amp;[6]"/>
        <member name="[Activities].[(*)Budgeted Labor Units(h)].&amp;[7]"/>
        <member name="[Activities].[(*)Budgeted Labor Units(h)].&amp;[8]"/>
        <member name="[Activities].[(*)Budgeted Labor Units(h)].&amp;[10]"/>
        <member name="[Activities].[(*)Budgeted Labor Units(h)].&amp;[12]"/>
        <member name="[Activities].[(*)Budgeted Labor Units(h)].&amp;[14]"/>
        <member name="[Activities].[(*)Budgeted Labor Units(h)].&amp;[16]"/>
        <member name="[Activities].[(*)Budgeted Labor Units(h)].&amp;[17]"/>
        <member name="[Activities].[(*)Budgeted Labor Units(h)].&amp;[18]"/>
        <member name="[Activities].[(*)Budgeted Labor Units(h)].&amp;[20]"/>
        <member name="[Activities].[(*)Budgeted Labor Units(h)].&amp;[21]"/>
        <member name="[Activities].[(*)Budgeted Labor Units(h)].&amp;[24]"/>
        <member name="[Activities].[(*)Budgeted Labor Units(h)].&amp;[25]"/>
        <member name="[Activities].[(*)Budgeted Labor Units(h)].&amp;[26]"/>
        <member name="[Activities].[(*)Budgeted Labor Units(h)].&amp;[28]"/>
        <member name="[Activities].[(*)Budgeted Labor Units(h)].&amp;[29]"/>
        <member name="[Activities].[(*)Budgeted Labor Units(h)].&amp;[31]"/>
        <member name="[Activities].[(*)Budgeted Labor Units(h)].&amp;[32]"/>
        <member name="[Activities].[(*)Budgeted Labor Units(h)].&amp;[33]"/>
        <member name="[Activities].[(*)Budgeted Labor Units(h)].&amp;[34]"/>
        <member name="[Activities].[(*)Budgeted Labor Units(h)].&amp;[38]"/>
        <member name="[Activities].[(*)Budgeted Labor Units(h)].&amp;[40]"/>
        <member name="[Activities].[(*)Budgeted Labor Units(h)].&amp;[41]"/>
        <member name="[Activities].[(*)Budgeted Labor Units(h)].&amp;[42]"/>
        <member name="[Activities].[(*)Budgeted Labor Units(h)].&amp;[43]"/>
        <member name="[Activities].[(*)Budgeted Labor Units(h)].&amp;[45]"/>
        <member name="[Activities].[(*)Budgeted Labor Units(h)].&amp;[47]"/>
        <member name="[Activities].[(*)Budgeted Labor Units(h)].&amp;[48]"/>
        <member name="[Activities].[(*)Budgeted Labor Units(h)].&amp;[49]"/>
        <member name="[Activities].[(*)Budgeted Labor Units(h)].&amp;[50]"/>
        <member name="[Activities].[(*)Budgeted Labor Units(h)].&amp;[51]"/>
        <member name="[Activities].[(*)Budgeted Labor Units(h)].&amp;[52]"/>
        <member name="[Activities].[(*)Budgeted Labor Units(h)].&amp;[54]"/>
        <member name="[Activities].[(*)Budgeted Labor Units(h)].&amp;[56]"/>
        <member name="[Activities].[(*)Budgeted Labor Units(h)].&amp;[58]"/>
        <member name="[Activities].[(*)Budgeted Labor Units(h)].&amp;[59]"/>
        <member name="[Activities].[(*)Budgeted Labor Units(h)].&amp;[70]"/>
        <member name="[Activities].[(*)Budgeted Labor Units(h)].&amp;[71]"/>
        <member name="[Activities].[(*)Budgeted Labor Units(h)].&amp;[72]"/>
        <member name="[Activities].[(*)Budgeted Labor Units(h)].&amp;[74]"/>
        <member name="[Activities].[(*)Budgeted Labor Units(h)].&amp;[87]"/>
        <member name="[Activities].[(*)Budgeted Labor Units(h)].&amp;[88]"/>
        <member name="[Activities].[(*)Budgeted Labor Units(h)].&amp;[90]"/>
        <member name="[Activities].[(*)Budgeted Labor Units(h)].&amp;[94]"/>
        <member name="[Activities].[(*)Budgeted Labor Units(h)].&amp;[95]"/>
        <member name="[Activities].[(*)Budgeted Labor Units(h)].&amp;[96]"/>
        <member name="[Activities].[(*)Budgeted Labor Units(h)].&amp;[97]"/>
        <member name="[Activities].[(*)Budgeted Labor Units(h)].&amp;[98]"/>
        <member name="[Activities].[(*)Budgeted Labor Units(h)].&amp;[99]"/>
        <member name="[Activities].[(*)Budgeted Labor Units(h)].&amp;[100]"/>
        <member name="[Activities].[(*)Budgeted Labor Units(h)].&amp;[101]"/>
        <member name="[Activities].[(*)Budgeted Labor Units(h)].&amp;[102]"/>
        <member name="[Activities].[(*)Budgeted Labor Units(h)].&amp;[103]"/>
        <member name="[Activities].[(*)Budgeted Labor Units(h)].&amp;[104]"/>
        <member name="[Activities].[(*)Budgeted Labor Units(h)].&amp;[106]"/>
        <member name="[Activities].[(*)Budgeted Labor Units(h)].&amp;[110]"/>
        <member name="[Activities].[(*)Budgeted Labor Units(h)].&amp;[111]"/>
        <member name="[Activities].[(*)Budgeted Labor Units(h)].&amp;[112]"/>
        <member name="[Activities].[(*)Budgeted Labor Units(h)].&amp;[113]"/>
        <member name="[Activities].[(*)Budgeted Labor Units(h)].&amp;[114]"/>
        <member name="[Activities].[(*)Budgeted Labor Units(h)].&amp;[115]"/>
        <member name="[Activities].[(*)Budgeted Labor Units(h)].&amp;[116]"/>
        <member name="[Activities].[(*)Budgeted Labor Units(h)].&amp;[118]"/>
        <member name="[Activities].[(*)Budgeted Labor Units(h)].&amp;[119]"/>
        <member name="[Activities].[(*)Budgeted Labor Units(h)].&amp;[120]"/>
        <member name="[Activities].[(*)Budgeted Labor Units(h)].&amp;[125]"/>
        <member name="[Activities].[(*)Budgeted Labor Units(h)].&amp;[126]"/>
        <member name="[Activities].[(*)Budgeted Labor Units(h)].&amp;[130]"/>
        <member name="[Activities].[(*)Budgeted Labor Units(h)].&amp;[132]"/>
        <member name="[Activities].[(*)Budgeted Labor Units(h)].&amp;[134]"/>
        <member name="[Activities].[(*)Budgeted Labor Units(h)].&amp;[136]"/>
        <member name="[Activities].[(*)Budgeted Labor Units(h)].&amp;[138]"/>
        <member name="[Activities].[(*)Budgeted Labor Units(h)].&amp;[140]"/>
        <member name="[Activities].[(*)Budgeted Labor Units(h)].&amp;[142]"/>
        <member name="[Activities].[(*)Budgeted Labor Units(h)].&amp;[144]"/>
        <member name="[Activities].[(*)Budgeted Labor Units(h)].&amp;[146]"/>
        <member name="[Activities].[(*)Budgeted Labor Units(h)].&amp;[148]"/>
        <member name="[Activities].[(*)Budgeted Labor Units(h)].&amp;[150]"/>
        <member name="[Activities].[(*)Budgeted Labor Units(h)].&amp;[151]"/>
        <member name="[Activities].[(*)Budgeted Labor Units(h)].&amp;[152]"/>
        <member name="[Activities].[(*)Budgeted Labor Units(h)].&amp;[153]"/>
        <member name="[Activities].[(*)Budgeted Labor Units(h)].&amp;[162]"/>
        <member name="[Activities].[(*)Budgeted Labor Units(h)].&amp;[165]"/>
        <member name="[Activities].[(*)Budgeted Labor Units(h)].&amp;[166]"/>
        <member name="[Activities].[(*)Budgeted Labor Units(h)].&amp;[167]"/>
        <member name="[Activities].[(*)Budgeted Labor Units(h)].&amp;[168]"/>
        <member name="[Activities].[(*)Budgeted Labor Units(h)].&amp;[170]"/>
        <member name="[Activities].[(*)Budgeted Labor Units(h)].&amp;[172]"/>
        <member name="[Activities].[(*)Budgeted Labor Units(h)].&amp;[174]"/>
        <member name="[Activities].[(*)Budgeted Labor Units(h)].&amp;[180]"/>
        <member name="[Activities].[(*)Budgeted Labor Units(h)].&amp;[182]"/>
        <member name="[Activities].[(*)Budgeted Labor Units(h)].&amp;[183]"/>
        <member name="[Activities].[(*)Budgeted Labor Units(h)].&amp;[190]"/>
        <member name="[Activities].[(*)Budgeted Labor Units(h)].&amp;[192]"/>
        <member name="[Activities].[(*)Budgeted Labor Units(h)].&amp;[194]"/>
        <member name="[Activities].[(*)Budgeted Labor Units(h)].&amp;[196]"/>
        <member name="[Activities].[(*)Budgeted Labor Units(h)].&amp;[200]"/>
        <member name="[Activities].[(*)Budgeted Labor Units(h)].&amp;[212]"/>
        <member name="[Activities].[(*)Budgeted Labor Units(h)].&amp;[222]"/>
        <member name="[Activities].[(*)Budgeted Labor Units(h)].&amp;[224]"/>
        <member name="[Activities].[(*)Budgeted Labor Units(h)].&amp;[231]"/>
        <member name="[Activities].[(*)Budgeted Labor Units(h)].&amp;[236]"/>
        <member name="[Activities].[(*)Budgeted Labor Units(h)].&amp;[240]"/>
        <member name="[Activities].[(*)Budgeted Labor Units(h)].&amp;[242]"/>
        <member name="[Activities].[(*)Budgeted Labor Units(h)].&amp;[246]"/>
        <member name="[Activities].[(*)Budgeted Labor Units(h)].&amp;[248]"/>
        <member name="[Activities].[(*)Budgeted Labor Units(h)].&amp;[249]"/>
        <member name="[Activities].[(*)Budgeted Labor Units(h)].&amp;[250]"/>
        <member name="[Activities].[(*)Budgeted Labor Units(h)].&amp;[251]"/>
        <member name="[Activities].[(*)Budgeted Labor Units(h)].&amp;[252]"/>
        <member name="[Activities].[(*)Budgeted Labor Units(h)].&amp;[261]"/>
        <member name="[Activities].[(*)Budgeted Labor Units(h)].&amp;[266]"/>
        <member name="[Activities].[(*)Budgeted Labor Units(h)].&amp;[268]"/>
        <member name="[Activities].[(*)Budgeted Labor Units(h)].&amp;[270]"/>
        <member name="[Activities].[(*)Budgeted Labor Units(h)].&amp;[271]"/>
        <member name="[Activities].[(*)Budgeted Labor Units(h)].&amp;[272]"/>
        <member name="[Activities].[(*)Budgeted Labor Units(h)].&amp;[276]"/>
        <member name="[Activities].[(*)Budgeted Labor Units(h)].&amp;[277]"/>
        <member name="[Activities].[(*)Budgeted Labor Units(h)].&amp;[284]"/>
        <member name="[Activities].[(*)Budgeted Labor Units(h)].&amp;[285]"/>
        <member name="[Activities].[(*)Budgeted Labor Units(h)].&amp;[286]"/>
        <member name="[Activities].[(*)Budgeted Labor Units(h)].&amp;[290]"/>
        <member name="[Activities].[(*)Budgeted Labor Units(h)].&amp;[298]"/>
        <member name="[Activities].[(*)Budgeted Labor Units(h)].&amp;[299]"/>
        <member name="[Activities].[(*)Budgeted Labor Units(h)].&amp;[300]"/>
        <member name="[Activities].[(*)Budgeted Labor Units(h)].&amp;[301]"/>
        <member name="[Activities].[(*)Budgeted Labor Units(h)].&amp;[302]"/>
        <member name="[Activities].[(*)Budgeted Labor Units(h)].&amp;[303]"/>
        <member name="[Activities].[(*)Budgeted Labor Units(h)].&amp;[304]"/>
        <member name="[Activities].[(*)Budgeted Labor Units(h)].&amp;[314]"/>
        <member name="[Activities].[(*)Budgeted Labor Units(h)].&amp;[315]"/>
        <member name="[Activities].[(*)Budgeted Labor Units(h)].&amp;[318]"/>
        <member name="[Activities].[(*)Budgeted Labor Units(h)].&amp;[332]"/>
        <member name="[Activities].[(*)Budgeted Labor Units(h)].&amp;[333]"/>
        <member name="[Activities].[(*)Budgeted Labor Units(h)].&amp;[334]"/>
        <member name="[Activities].[(*)Budgeted Labor Units(h)].&amp;[343]"/>
        <member name="[Activities].[(*)Budgeted Labor Units(h)].&amp;[372]"/>
        <member name="[Activities].[(*)Budgeted Labor Units(h)].&amp;[378]"/>
        <member name="[Activities].[(*)Budgeted Labor Units(h)].&amp;[390]"/>
        <member name="[Activities].[(*)Budgeted Labor Units(h)].&amp;[391]"/>
        <member name="[Activities].[(*)Budgeted Labor Units(h)].&amp;[397]"/>
        <member name="[Activities].[(*)Budgeted Labor Units(h)].&amp;[400]"/>
        <member name="[Activities].[(*)Budgeted Labor Units(h)].&amp;[402]"/>
        <member name="[Activities].[(*)Budgeted Labor Units(h)].&amp;[404]"/>
        <member name="[Activities].[(*)Budgeted Labor Units(h)].&amp;[450]"/>
        <member name="[Activities].[(*)Budgeted Labor Units(h)].&amp;[460]"/>
        <member name="[Activities].[(*)Budgeted Labor Units(h)].&amp;[461]"/>
        <member name="[Activities].[(*)Budgeted Labor Units(h)].&amp;[482]"/>
        <member name="[Activities].[(*)Budgeted Labor Units(h)].&amp;[484]"/>
        <member name="[Activities].[(*)Budgeted Labor Units(h)].&amp;[495]"/>
        <member name="[Activities].[(*)Budgeted Labor Units(h)].&amp;[497]"/>
        <member name="[Activities].[(*)Budgeted Labor Units(h)].&amp;[498]"/>
        <member name="[Activities].[(*)Budgeted Labor Units(h)].&amp;[499]"/>
        <member name="[Activities].[(*)Budgeted Labor Units(h)].&amp;[500]"/>
        <member name="[Activities].[(*)Budgeted Labor Units(h)].&amp;[501]"/>
        <member name="[Activities].[(*)Budgeted Labor Units(h)].&amp;[510]"/>
        <member name="[Activities].[(*)Budgeted Labor Units(h)].&amp;[511]"/>
        <member name="[Activities].[(*)Budgeted Labor Units(h)].&amp;[562]"/>
        <member name="[Activities].[(*)Budgeted Labor Units(h)].&amp;[563]"/>
        <member name="[Activities].[(*)Budgeted Labor Units(h)].&amp;[576]"/>
        <member name="[Activities].[(*)Budgeted Labor Units(h)].&amp;[580]"/>
        <member name="[Activities].[(*)Budgeted Labor Units(h)].&amp;[598]"/>
        <member name="[Activities].[(*)Budgeted Labor Units(h)].&amp;[610]"/>
        <member name="[Activities].[(*)Budgeted Labor Units(h)].&amp;[611]"/>
        <member name="[Activities].[(*)Budgeted Labor Units(h)].&amp;[612]"/>
        <member name="[Activities].[(*)Budgeted Labor Units(h)].&amp;[630]"/>
        <member name="[Activities].[(*)Budgeted Labor Units(h)].&amp;[631]"/>
        <member name="[Activities].[(*)Budgeted Labor Units(h)].&amp;[646]"/>
        <member name="[Activities].[(*)Budgeted Labor Units(h)].&amp;[647]"/>
        <member name="[Activities].[(*)Budgeted Labor Units(h)].&amp;[648]"/>
        <member name="[Activities].[(*)Budgeted Labor Units(h)].&amp;[651]"/>
        <member name="[Activities].[(*)Budgeted Labor Units(h)].&amp;[665]"/>
        <member name="[Activities].[(*)Budgeted Labor Units(h)].&amp;[666]"/>
        <member name="[Activities].[(*)Budgeted Labor Units(h)].&amp;[667]"/>
        <member name="[Activities].[(*)Budgeted Labor Units(h)].&amp;[668]"/>
        <member name="[Activities].[(*)Budgeted Labor Units(h)].&amp;[720]"/>
        <member name="[Activities].[(*)Budgeted Labor Units(h)].&amp;[727]"/>
        <member name="[Activities].[(*)Budgeted Labor Units(h)].&amp;[743]"/>
        <member name="[Activities].[(*)Budgeted Labor Units(h)].&amp;[750]"/>
        <member name="[Activities].[(*)Budgeted Labor Units(h)].&amp;[769]"/>
        <member name="[Activities].[(*)Budgeted Labor Units(h)].&amp;[770]"/>
        <member name="[Activities].[(*)Budgeted Labor Units(h)].&amp;[771]"/>
        <member name="[Activities].[(*)Budgeted Labor Units(h)].&amp;[845]"/>
        <member name="[Activities].[(*)Budgeted Labor Units(h)].&amp;[850]"/>
        <member name="[Activities].[(*)Budgeted Labor Units(h)].&amp;[864]"/>
        <member name="[Activities].[(*)Budgeted Labor Units(h)].&amp;[889]"/>
        <member name="[Activities].[(*)Budgeted Labor Units(h)].&amp;[896]"/>
        <member name="[Activities].[(*)Budgeted Labor Units(h)].&amp;[913]"/>
        <member name="[Activities].[(*)Budgeted Labor Units(h)].&amp;[914]"/>
        <member name="[Activities].[(*)Budgeted Labor Units(h)].&amp;[936]"/>
        <member name="[Activities].[(*)Budgeted Labor Units(h)].&amp;[945]"/>
        <member name="[Activities].[(*)Budgeted Labor Units(h)].&amp;[946]"/>
        <member name="[Activities].[(*)Budgeted Labor Units(h)].&amp;[949]"/>
        <member name="[Activities].[(*)Budgeted Labor Units(h)].&amp;[950]"/>
        <member name="[Activities].[(*)Budgeted Labor Units(h)].&amp;[968]"/>
        <member name="[Activities].[(*)Budgeted Labor Units(h)].&amp;[988]"/>
        <member name="[Activities].[(*)Budgeted Labor Units(h)].&amp;[990]"/>
        <member name="[Activities].[(*)Budgeted Labor Units(h)].&amp;[991]"/>
        <member name="[Activities].[(*)Budgeted Labor Units(h)].&amp;[994]"/>
        <member name="[Activities].[(*)Budgeted Labor Units(h)].&amp;[997]"/>
        <member name="[Activities].[(*)Budgeted Labor Units(h)].&amp;[998]"/>
        <member name="[Activities].[(*)Budgeted Labor Units(h)].&amp;[999]"/>
        <member name="[Activities].[(*)Budgeted Labor Units(h)].&amp;[1000]"/>
        <member name="[Activities].[(*)Budgeted Labor Units(h)].&amp;[1015]"/>
        <member name="[Activities].[(*)Budgeted Labor Units(h)].&amp;[1018]"/>
        <member name="[Activities].[(*)Budgeted Labor Units(h)].&amp;[1036]"/>
        <member name="[Activities].[(*)Budgeted Labor Units(h)].&amp;[1040]"/>
        <member name="[Activities].[(*)Budgeted Labor Units(h)].&amp;[1048]"/>
        <member name="[Activities].[(*)Budgeted Labor Units(h)].&amp;[1050]"/>
        <member name="[Activities].[(*)Budgeted Labor Units(h)].&amp;[1055]"/>
        <member name="[Activities].[(*)Budgeted Labor Units(h)].&amp;[1090]"/>
        <member name="[Activities].[(*)Budgeted Labor Units(h)].&amp;[1091]"/>
        <member name="[Activities].[(*)Budgeted Labor Units(h)].&amp;[1096]"/>
        <member name="[Activities].[(*)Budgeted Labor Units(h)].&amp;[1114]"/>
        <member name="[Activities].[(*)Budgeted Labor Units(h)].&amp;[1130]"/>
        <member name="[Activities].[(*)Budgeted Labor Units(h)].&amp;[1132]"/>
        <member name="[Activities].[(*)Budgeted Labor Units(h)].&amp;[1136]"/>
        <member name="[Activities].[(*)Budgeted Labor Units(h)].&amp;[1138]"/>
        <member name="[Activities].[(*)Budgeted Labor Units(h)].&amp;[1149]"/>
        <member name="[Activities].[(*)Budgeted Labor Units(h)].&amp;[1171]"/>
        <member name="[Activities].[(*)Budgeted Labor Units(h)].&amp;[1172]"/>
        <member name="[Activities].[(*)Budgeted Labor Units(h)].&amp;[1180]"/>
        <member name="[Activities].[(*)Budgeted Labor Units(h)].&amp;[1275]"/>
        <member name="[Activities].[(*)Budgeted Labor Units(h)].&amp;[1278]"/>
        <member name="[Activities].[(*)Budgeted Labor Units(h)].&amp;[1316]"/>
        <member name="[Activities].[(*)Budgeted Labor Units(h)].&amp;[1320]"/>
        <member name="[Activities].[(*)Budgeted Labor Units(h)].&amp;[1324]"/>
        <member name="[Activities].[(*)Budgeted Labor Units(h)].&amp;[1348]"/>
        <member name="[Activities].[(*)Budgeted Labor Units(h)].&amp;[1352]"/>
        <member name="[Activities].[(*)Budgeted Labor Units(h)].&amp;[1357]"/>
        <member name="[Activities].[(*)Budgeted Labor Units(h)].&amp;[1375]"/>
        <member name="[Activities].[(*)Budgeted Labor Units(h)].&amp;[1426]"/>
        <member name="[Activities].[(*)Budgeted Labor Units(h)].&amp;[1432]"/>
        <member name="[Activities].[(*)Budgeted Labor Units(h)].&amp;[1433]"/>
        <member name="[Activities].[(*)Budgeted Labor Units(h)].&amp;[1460]"/>
        <member name="[Activities].[(*)Budgeted Labor Units(h)].&amp;[1482]"/>
        <member name="[Activities].[(*)Budgeted Labor Units(h)].&amp;[1485]"/>
        <member name="[Activities].[(*)Budgeted Labor Units(h)].&amp;[1493]"/>
        <member name="[Activities].[(*)Budgeted Labor Units(h)].&amp;[1507]"/>
        <member name="[Activities].[(*)Budgeted Labor Units(h)].&amp;[1508]"/>
        <member name="[Activities].[(*)Budgeted Labor Units(h)].&amp;[1515]"/>
        <member name="[Activities].[(*)Budgeted Labor Units(h)].&amp;[1539]"/>
        <member name="[Activities].[(*)Budgeted Labor Units(h)].&amp;[1547]"/>
        <member name="[Activities].[(*)Budgeted Labor Units(h)].&amp;[1557]"/>
        <member name="[Activities].[(*)Budgeted Labor Units(h)].&amp;[1560]"/>
        <member name="[Activities].[(*)Budgeted Labor Units(h)].&amp;[1572]"/>
        <member name="[Activities].[(*)Budgeted Labor Units(h)].&amp;[1609]"/>
        <member name="[Activities].[(*)Budgeted Labor Units(h)].&amp;[1686]"/>
        <member name="[Activities].[(*)Budgeted Labor Units(h)].&amp;[1700]"/>
        <member name="[Activities].[(*)Budgeted Labor Units(h)].&amp;[1707]"/>
        <member name="[Activities].[(*)Budgeted Labor Units(h)].&amp;[1721]"/>
        <member name="[Activities].[(*)Budgeted Labor Units(h)].&amp;[1724]"/>
        <member name="[Activities].[(*)Budgeted Labor Units(h)].&amp;[1725]"/>
        <member name="[Activities].[(*)Budgeted Labor Units(h)].&amp;[1735]"/>
        <member name="[Activities].[(*)Budgeted Labor Units(h)].&amp;[1784]"/>
        <member name="[Activities].[(*)Budgeted Labor Units(h)].&amp;[1908]"/>
        <member name="[Activities].[(*)Budgeted Labor Units(h)].&amp;[1940]"/>
        <member name="[Activities].[(*)Budgeted Labor Units(h)].&amp;[1960]"/>
        <member name="[Activities].[(*)Budgeted Labor Units(h)].&amp;[2077]"/>
        <member name="[Activities].[(*)Budgeted Labor Units(h)].&amp;[2248]"/>
        <member name="[Activities].[(*)Budgeted Labor Units(h)].&amp;[2256]"/>
        <member name="[Activities].[(*)Budgeted Labor Units(h)].&amp;[2265]"/>
        <member name="[Activities].[(*)Budgeted Labor Units(h)].&amp;[2266]"/>
        <member name="[Activities].[(*)Budgeted Labor Units(h)].&amp;[2271]"/>
        <member name="[Activities].[(*)Budgeted Labor Units(h)].&amp;[2272]"/>
        <member name="[Activities].[(*)Budgeted Labor Units(h)].&amp;[2275]"/>
        <member name="[Activities].[(*)Budgeted Labor Units(h)].&amp;[2284]"/>
        <member name="[Activities].[(*)Budgeted Labor Units(h)].&amp;[2285]"/>
        <member name="[Activities].[(*)Budgeted Labor Units(h)].&amp;[2295]"/>
        <member name="[Activities].[(*)Budgeted Labor Units(h)].&amp;[2298]"/>
        <member name="[Activities].[(*)Budgeted Labor Units(h)].&amp;[2314]"/>
        <member name="[Activities].[(*)Budgeted Labor Units(h)].&amp;[2342]"/>
        <member name="[Activities].[(*)Budgeted Labor Units(h)].&amp;[2426]"/>
        <member name="[Activities].[(*)Budgeted Labor Units(h)].&amp;[2461]"/>
        <member name="[Activities].[(*)Budgeted Labor Units(h)].&amp;[2674]"/>
        <member name="[Activities].[(*)Budgeted Labor Units(h)].&amp;[2736]"/>
        <member name="[Activities].[(*)Budgeted Labor Units(h)].&amp;[2737]"/>
        <member name="[Activities].[(*)Budgeted Labor Units(h)].&amp;[2762]"/>
        <member name="[Activities].[(*)Budgeted Labor Units(h)].&amp;[2831]"/>
        <member name="[Activities].[(*)Budgeted Labor Units(h)].&amp;[2832]"/>
        <member name="[Activities].[(*)Budgeted Labor Units(h)].&amp;[2843]"/>
        <member name="[Activities].[(*)Budgeted Labor Units(h)].&amp;[2844]"/>
        <member name="[Activities].[(*)Budgeted Labor Units(h)].&amp;[2863]"/>
        <member name="[Activities].[(*)Budgeted Labor Units(h)].&amp;[2929]"/>
        <member name="[Activities].[(*)Budgeted Labor Units(h)].&amp;[2930]"/>
        <member name="[Activities].[(*)Budgeted Labor Units(h)].&amp;[3008]"/>
        <member name="[Activities].[(*)Budgeted Labor Units(h)].&amp;[3020]"/>
        <member name="[Activities].[(*)Budgeted Labor Units(h)].&amp;[3040]"/>
        <member name="[Activities].[(*)Budgeted Labor Units(h)].&amp;[3041]"/>
        <member name="[Activities].[(*)Budgeted Labor Units(h)].&amp;[3046]"/>
        <member name="[Activities].[(*)Budgeted Labor Units(h)].&amp;[3234]"/>
        <member name="[Activities].[(*)Budgeted Labor Units(h)].&amp;[3317]"/>
        <member name="[Activities].[(*)Budgeted Labor Units(h)].&amp;[3408]"/>
        <member name="[Activities].[(*)Budgeted Labor Units(h)].&amp;[3409]"/>
        <member name="[Activities].[(*)Budgeted Labor Units(h)].&amp;[3628]"/>
        <member name="[Activities].[(*)Budgeted Labor Units(h)].&amp;[3692]"/>
        <member name="[Activities].[(*)Budgeted Labor Units(h)].&amp;[3707]"/>
        <member name="[Activities].[(*)Budgeted Labor Units(h)].&amp;[3726]"/>
        <member name="[Activities].[(*)Budgeted Labor Units(h)].&amp;[3775]"/>
        <member name="[Activities].[(*)Budgeted Labor Units(h)].&amp;[3776]"/>
        <member name="[Activities].[(*)Budgeted Labor Units(h)].&amp;[3790]"/>
        <member name="[Activities].[(*)Budgeted Labor Units(h)].&amp;[3842]"/>
        <member name="[Activities].[(*)Budgeted Labor Units(h)].&amp;[3843]"/>
        <member name="[Activities].[(*)Budgeted Labor Units(h)].&amp;[3910]"/>
        <member name="[Activities].[(*)Budgeted Labor Units(h)].&amp;[4027]"/>
        <member name="[Activities].[(*)Budgeted Labor Units(h)].&amp;[4028]"/>
        <member name="[Activities].[(*)Budgeted Labor Units(h)].&amp;[4043]"/>
        <member name="[Activities].[(*)Budgeted Labor Units(h)].&amp;[4146]"/>
        <member name="[Activities].[(*)Budgeted Labor Units(h)].&amp;[4156]"/>
        <member name="[Activities].[(*)Budgeted Labor Units(h)].&amp;[4167]"/>
        <member name="[Activities].[(*)Budgeted Labor Units(h)].&amp;[4422]"/>
        <member name="[Activities].[(*)Budgeted Labor Units(h)].&amp;[4684]"/>
        <member name="[Activities].[(*)Budgeted Labor Units(h)].&amp;[4823]"/>
        <member name="[Activities].[(*)Budgeted Labor Units(h)].&amp;[4939]"/>
        <member name="[Activities].[(*)Budgeted Labor Units(h)].&amp;[5045]"/>
        <member name="[Activities].[(*)Budgeted Labor Units(h)].&amp;[5071]"/>
        <member name="[Activities].[(*)Budgeted Labor Units(h)].&amp;[5838]"/>
        <member name="[Activities].[(*)Budgeted Labor Units(h)].&amp;[5866]"/>
        <member name="[Activities].[(*)Budgeted Labor Units(h)].&amp;[5965]"/>
        <member name="[Activities].[(*)Budgeted Labor Units(h)].&amp;[6063]"/>
        <member name="[Activities].[(*)Budgeted Labor Units(h)].&amp;[6241]"/>
        <member name="[Activities].[(*)Budgeted Labor Units(h)].&amp;[6723]"/>
        <member name="[Activities].[(*)Budgeted Labor Units(h)].&amp;[7049]"/>
        <member name="[Activities].[(*)Budgeted Labor Units(h)].&amp;[7234]"/>
        <member name="[Activities].[(*)Budgeted Labor Units(h)].&amp;[8050]"/>
        <member name="[Activities].[(*)Budgeted Labor Units(h)].&amp;[8522]"/>
        <member name="[Activities].[(*)Budgeted Labor Units(h)].&amp;[8758]"/>
        <member name="[Activities].[(*)Budgeted Labor Units(h)].&amp;[11392]"/>
        <member name="[Activities].[(*)Budgeted Labor Units(h)].&amp;[12074]"/>
        <member name="[Activities].[(*)Budgeted Labor Units(h)].&amp;[12242]"/>
        <member name="[Activities].[(*)Budgeted Labor Units(h)].&amp;[12782]"/>
        <member name="[Activities].[(*)Budgeted Labor Units(h)].&amp;[13737]"/>
        <member name="[Activities].[(*)Budgeted Labor Units(h)].&amp;[18159]"/>
      </members>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ctivityCodes].[1817-BOQ Summary].&amp;"/>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multipleItemSelectionAllowed="1" dragToData="1">
      <members count="12" level="1">
        <member name="[WeekDates].[Month Name].&amp;[May]"/>
        <member name="[WeekDates].[Month Name].&amp;[July]"/>
        <member name="[WeekDates].[Month Name].&amp;[June]"/>
        <member name="[WeekDates].[Month Name].&amp;[April]"/>
        <member name="[WeekDates].[Month Name].&amp;[March]"/>
        <member name="[WeekDates].[Month Name].&amp;[August]"/>
        <member name="[WeekDates].[Month Name].&amp;[January]"/>
        <member name="[WeekDates].[Month Name].&amp;[October]"/>
        <member name="[WeekDates].[Month Name].&amp;[December]"/>
        <member name="[WeekDates].[Month Name].&amp;[February]"/>
        <member name="[WeekDates].[Month Name].&amp;[November]"/>
        <member name="[WeekDates].[Month Name].&amp;[September]"/>
      </members>
    </pivotHierarchy>
    <pivotHierarchy multipleItemSelectionAllowed="1" dragToData="1"/>
    <pivotHierarchy dragToData="1"/>
    <pivotHierarchy multipleItemSelectionAllowed="1" dragToData="1">
      <members count="53" level="1">
        <member name="[WeekDisCostP].[Week ID].&amp;[1]"/>
        <member name="[WeekDisCostP].[Week ID].&amp;[10]"/>
        <member name="[WeekDisCostP].[Week ID].&amp;[11]"/>
        <member name="[WeekDisCostP].[Week ID].&amp;[12]"/>
        <member name="[WeekDisCostP].[Week ID].&amp;[13]"/>
        <member name="[WeekDisCostP].[Week ID].&amp;[14]"/>
        <member name="[WeekDisCostP].[Week ID].&amp;[15]"/>
        <member name="[WeekDisCostP].[Week ID].&amp;[16]"/>
        <member name="[WeekDisCostP].[Week ID].&amp;[17]"/>
        <member name="[WeekDisCostP].[Week ID].&amp;[18]"/>
        <member name="[WeekDisCostP].[Week ID].&amp;[19]"/>
        <member name="[WeekDisCostP].[Week ID].&amp;[2]"/>
        <member name="[WeekDisCostP].[Week ID].&amp;[20]"/>
        <member name="[WeekDisCostP].[Week ID].&amp;[21]"/>
        <member name="[WeekDisCostP].[Week ID].&amp;[22]"/>
        <member name="[WeekDisCostP].[Week ID].&amp;[23]"/>
        <member name="[WeekDisCostP].[Week ID].&amp;[24]"/>
        <member name="[WeekDisCostP].[Week ID].&amp;[25]"/>
        <member name="[WeekDisCostP].[Week ID].&amp;[26]"/>
        <member name="[WeekDisCostP].[Week ID].&amp;[27]"/>
        <member name="[WeekDisCostP].[Week ID].&amp;[28]"/>
        <member name="[WeekDisCostP].[Week ID].&amp;[29]"/>
        <member name="[WeekDisCostP].[Week ID].&amp;[3]"/>
        <member name="[WeekDisCostP].[Week ID].&amp;[30]"/>
        <member name="[WeekDisCostP].[Week ID].&amp;[31]"/>
        <member name="[WeekDisCostP].[Week ID].&amp;[32]"/>
        <member name="[WeekDisCostP].[Week ID].&amp;[33]"/>
        <member name="[WeekDisCostP].[Week ID].&amp;[34]"/>
        <member name="[WeekDisCostP].[Week ID].&amp;[35]"/>
        <member name="[WeekDisCostP].[Week ID].&amp;[36]"/>
        <member name="[WeekDisCostP].[Week ID].&amp;[37]"/>
        <member name="[WeekDisCostP].[Week ID].&amp;[38]"/>
        <member name="[WeekDisCostP].[Week ID].&amp;[39]"/>
        <member name="[WeekDisCostP].[Week ID].&amp;[4]"/>
        <member name="[WeekDisCostP].[Week ID].&amp;[40]"/>
        <member name="[WeekDisCostP].[Week ID].&amp;[41]"/>
        <member name="[WeekDisCostP].[Week ID].&amp;[42]"/>
        <member name="[WeekDisCostP].[Week ID].&amp;[43]"/>
        <member name="[WeekDisCostP].[Week ID].&amp;[44]"/>
        <member name="[WeekDisCostP].[Week ID].&amp;[45]"/>
        <member name="[WeekDisCostP].[Week ID].&amp;[46]"/>
        <member name="[WeekDisCostP].[Week ID].&amp;[47]"/>
        <member name="[WeekDisCostP].[Week ID].&amp;[48]"/>
        <member name="[WeekDisCostP].[Week ID].&amp;[49]"/>
        <member name="[WeekDisCostP].[Week ID].&amp;[5]"/>
        <member name="[WeekDisCostP].[Week ID].&amp;[50]"/>
        <member name="[WeekDisCostP].[Week ID].&amp;[51]"/>
        <member name="[WeekDisCostP].[Week ID].&amp;[52]"/>
        <member name="[WeekDisCostP].[Week ID].&amp;[53]"/>
        <member name="[WeekDisCostP].[Week ID].&amp;[6]"/>
        <member name="[WeekDisCostP].[Week ID].&amp;[7]"/>
        <member name="[WeekDisCostP].[Week ID].&amp;[8]"/>
        <member name="[WeekDisCostP].[Week ID].&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Value (AED)"/>
    <pivotHierarchy dragToData="1" caption="Budget Hrs"/>
    <pivotHierarchy dragToData="1" caption="Weekly Planned Cost"/>
    <pivotHierarchy dragToData="1"/>
    <pivotHierarchy dragToData="1" caption="Planned Value (AED)"/>
    <pivotHierarchy dragToData="1" caption=" Earned Value (AED)"/>
    <pivotHierarchy dragToData="1"/>
    <pivotHierarchy dragToData="1"/>
    <pivotHierarchy dragToData="1"/>
    <pivotHierarchy dragToData="1"/>
    <pivotHierarchy dragToData="1"/>
    <pivotHierarchy dragToData="1"/>
    <pivotHierarchy dragToData="1"/>
    <pivotHierarchy dragToData="1" caption="Earned Hrs"/>
    <pivotHierarchy dragToData="1" caption="Planned Hr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yCodes]"/>
        <x15:activeTabTopLevelEntity name="[Activities]"/>
        <x15:activeTabTopLevelEntity name="[WeekDisCostP]"/>
        <x15:activeTabTopLevelEntity name="[WeekDates]"/>
        <x15:activeTabTopLevelEntity name="[MonthDisCostP]"/>
        <x15:activeTabTopLevelEntity name="[MonthDates]"/>
        <x15:activeTabTopLevelEntity name="[ProgressSheet]"/>
        <x15:activeTabTopLevelEntity name="[MonthDisHrsP]"/>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PivotTable6" cacheId="12" applyNumberFormats="0" applyBorderFormats="0" applyFontFormats="0" applyPatternFormats="0" applyAlignmentFormats="0" applyWidthHeightFormats="1" dataCaption="Values" tag="1b51d54c-c4d9-4bc1-8fe4-29651a133a80" updatedVersion="5" minRefreshableVersion="3" useAutoFormatting="1" subtotalHiddenItems="1" itemPrintTitles="1" createdVersion="5" indent="0" outline="1" outlineData="1" multipleFieldFilters="0">
  <location ref="W4:W32" firstHeaderRow="1" firstDataRow="1" firstDataCol="1"/>
  <pivotFields count="1">
    <pivotField axis="axisRow" allDrilled="1" showAll="0" dataSourceSort="1"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DisCostP]"/>
        <x15:activeTabTopLevelEntity name="[MonthDates]"/>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name="PivotTable3" cacheId="14" applyNumberFormats="0" applyBorderFormats="0" applyFontFormats="0" applyPatternFormats="0" applyAlignmentFormats="0" applyWidthHeightFormats="1" dataCaption="Values" tag="c9cd58dc-948c-417f-b20b-08bea0432b82" updatedVersion="5" minRefreshableVersion="3" useAutoFormatting="1" subtotalHiddenItems="1" itemPrintTitles="1" createdVersion="5" indent="0" compact="0" compactData="0" multipleFieldFilters="0" chartFormat="2" rowHeaderCaption="Trade Summary">
  <location ref="A23:D46" firstHeaderRow="0" firstDataRow="1" firstDataCol="1"/>
  <pivotFields count="8">
    <pivotField axis="axisRow" compact="0" allDrilled="1" outline="0" showAll="0" dataSourceSort="1"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t="default"/>
      </items>
    </pivotField>
    <pivotField dataField="1" compact="0" outline="0" showAll="0"/>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 dataField="1" compact="0" outline="0" showAll="0"/>
    <pivotField dataField="1" compact="0" outline="0" showAll="0"/>
    <pivotField compact="0" allDrilled="1" outline="0" showAll="0" dataSourceSort="1"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Budget Cost" fld="1" baseField="0" baseItem="0"/>
    <dataField name="Planned Cost" fld="5" baseField="0" baseItem="0"/>
    <dataField name=" Earned Value (AED)" fld="6" baseField="0" baseItem="0"/>
  </dataFields>
  <formats count="40">
    <format dxfId="135">
      <pivotArea field="0" type="button" dataOnly="0" labelOnly="1" outline="0" axis="axisRow" fieldPosition="0"/>
    </format>
    <format dxfId="134">
      <pivotArea dataOnly="0" labelOnly="1" outline="0" fieldPosition="0">
        <references count="1">
          <reference field="4294967294" count="1">
            <x v="0"/>
          </reference>
        </references>
      </pivotArea>
    </format>
    <format dxfId="133">
      <pivotArea field="0" type="button" dataOnly="0" labelOnly="1" outline="0" axis="axisRow" fieldPosition="0"/>
    </format>
    <format dxfId="132">
      <pivotArea dataOnly="0" labelOnly="1" outline="0" fieldPosition="0">
        <references count="1">
          <reference field="4294967294" count="1">
            <x v="0"/>
          </reference>
        </references>
      </pivotArea>
    </format>
    <format dxfId="131">
      <pivotArea field="0" type="button" dataOnly="0" labelOnly="1" outline="0" axis="axisRow" fieldPosition="0"/>
    </format>
    <format dxfId="130">
      <pivotArea dataOnly="0" labelOnly="1" outline="0" fieldPosition="0">
        <references count="1">
          <reference field="4294967294" count="1">
            <x v="0"/>
          </reference>
        </references>
      </pivotArea>
    </format>
    <format dxfId="129">
      <pivotArea type="all" dataOnly="0" outline="0" fieldPosition="0"/>
    </format>
    <format dxfId="128">
      <pivotArea outline="0" collapsedLevelsAreSubtotals="1" fieldPosition="0"/>
    </format>
    <format dxfId="127">
      <pivotArea field="0" type="button" dataOnly="0" labelOnly="1" outline="0" axis="axisRow" fieldPosition="0"/>
    </format>
    <format dxfId="126">
      <pivotArea dataOnly="0" labelOnly="1" grandRow="1" outline="0" fieldPosition="0"/>
    </format>
    <format dxfId="125">
      <pivotArea dataOnly="0" labelOnly="1" outline="0" fieldPosition="0">
        <references count="1">
          <reference field="4294967294" count="1">
            <x v="0"/>
          </reference>
        </references>
      </pivotArea>
    </format>
    <format dxfId="124">
      <pivotArea field="0" type="button" dataOnly="0" labelOnly="1" outline="0" axis="axisRow" fieldPosition="0"/>
    </format>
    <format dxfId="123">
      <pivotArea dataOnly="0" labelOnly="1" outline="0" fieldPosition="0">
        <references count="1">
          <reference field="4294967294" count="2">
            <x v="0"/>
            <x v="1"/>
          </reference>
        </references>
      </pivotArea>
    </format>
    <format dxfId="122">
      <pivotArea field="0" type="button" dataOnly="0" labelOnly="1" outline="0" axis="axisRow" fieldPosition="0"/>
    </format>
    <format dxfId="121">
      <pivotArea dataOnly="0" labelOnly="1" outline="0" fieldPosition="0">
        <references count="1">
          <reference field="4294967294" count="2">
            <x v="0"/>
            <x v="1"/>
          </reference>
        </references>
      </pivotArea>
    </format>
    <format dxfId="120">
      <pivotArea dataOnly="0" labelOnly="1" outline="0" fieldPosition="0">
        <references count="1">
          <reference field="4294967294" count="1">
            <x v="1"/>
          </reference>
        </references>
      </pivotArea>
    </format>
    <format dxfId="119">
      <pivotArea grandRow="1" outline="0" collapsedLevelsAreSubtotals="1" fieldPosition="0"/>
    </format>
    <format dxfId="118">
      <pivotArea dataOnly="0" labelOnly="1" grandRow="1" outline="0" fieldPosition="0"/>
    </format>
    <format dxfId="117">
      <pivotArea grandRow="1" outline="0" collapsedLevelsAreSubtotals="1" fieldPosition="0"/>
    </format>
    <format dxfId="116">
      <pivotArea dataOnly="0" labelOnly="1" grandRow="1" outline="0" fieldPosition="0"/>
    </format>
    <format dxfId="115">
      <pivotArea outline="0" collapsedLevelsAreSubtotals="1" fieldPosition="0"/>
    </format>
    <format dxfId="114">
      <pivotArea type="all" dataOnly="0" outline="0" fieldPosition="0"/>
    </format>
    <format dxfId="113">
      <pivotArea outline="0" collapsedLevelsAreSubtotals="1" fieldPosition="0"/>
    </format>
    <format dxfId="112">
      <pivotArea field="0" type="button" dataOnly="0" labelOnly="1" outline="0" axis="axisRow" fieldPosition="0"/>
    </format>
    <format dxfId="111">
      <pivotArea dataOnly="0" labelOnly="1" outline="0" fieldPosition="0">
        <references count="1">
          <reference field="4294967294" count="3">
            <x v="0"/>
            <x v="1"/>
            <x v="2"/>
          </reference>
        </references>
      </pivotArea>
    </format>
    <format dxfId="110">
      <pivotArea dataOnly="0" labelOnly="1" outline="0" fieldPosition="0">
        <references count="1">
          <reference field="0" count="0"/>
        </references>
      </pivotArea>
    </format>
    <format dxfId="109">
      <pivotArea dataOnly="0" labelOnly="1" outline="0" fieldPosition="0">
        <references count="1">
          <reference field="0" count="0"/>
        </references>
      </pivotArea>
    </format>
    <format dxfId="108">
      <pivotArea type="all" dataOnly="0" outline="0" fieldPosition="0"/>
    </format>
    <format dxfId="107">
      <pivotArea outline="0" collapsedLevelsAreSubtotals="1" fieldPosition="0"/>
    </format>
    <format dxfId="106">
      <pivotArea field="0" type="button" dataOnly="0" labelOnly="1" outline="0" axis="axisRow" fieldPosition="0"/>
    </format>
    <format dxfId="105">
      <pivotArea dataOnly="0" labelOnly="1" outline="0" fieldPosition="0">
        <references count="1">
          <reference field="0" count="0"/>
        </references>
      </pivotArea>
    </format>
    <format dxfId="104">
      <pivotArea dataOnly="0" labelOnly="1" grandRow="1" outline="0" fieldPosition="0"/>
    </format>
    <format dxfId="103">
      <pivotArea dataOnly="0" labelOnly="1" outline="0" fieldPosition="0">
        <references count="1">
          <reference field="4294967294" count="3">
            <x v="0"/>
            <x v="1"/>
            <x v="2"/>
          </reference>
        </references>
      </pivotArea>
    </format>
    <format dxfId="102">
      <pivotArea dataOnly="0" labelOnly="1" outline="0" fieldPosition="0">
        <references count="1">
          <reference field="0" count="19">
            <x v="0"/>
            <x v="1"/>
            <x v="2"/>
            <x v="3"/>
            <x v="4"/>
            <x v="5"/>
            <x v="6"/>
            <x v="7"/>
            <x v="8"/>
            <x v="9"/>
            <x v="10"/>
            <x v="11"/>
            <x v="12"/>
            <x v="13"/>
            <x v="14"/>
            <x v="15"/>
            <x v="16"/>
            <x v="17"/>
            <x v="18"/>
          </reference>
        </references>
      </pivotArea>
    </format>
    <format dxfId="101">
      <pivotArea outline="0" collapsedLevelsAreSubtotals="1" fieldPosition="0"/>
    </format>
    <format dxfId="100">
      <pivotArea field="0" type="button" dataOnly="0" labelOnly="1" outline="0" axis="axisRow" fieldPosition="0"/>
    </format>
    <format dxfId="99">
      <pivotArea dataOnly="0" labelOnly="1" outline="0" fieldPosition="0">
        <references count="1">
          <reference field="4294967294" count="3">
            <x v="0"/>
            <x v="1"/>
            <x v="2"/>
          </reference>
        </references>
      </pivotArea>
    </format>
    <format dxfId="98">
      <pivotArea grandRow="1" outline="0" collapsedLevelsAreSubtotals="1" fieldPosition="0"/>
    </format>
    <format dxfId="97">
      <pivotArea dataOnly="0" labelOnly="1" grandRow="1" outline="0" fieldPosition="0"/>
    </format>
    <format dxfId="96">
      <pivotArea dataOnly="0" labelOnly="1" outline="0" fieldPosition="0">
        <references count="1">
          <reference field="4294967294" count="1">
            <x v="2"/>
          </reference>
        </references>
      </pivotArea>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5" level="1">
        <member name="[Activities].[1817-BOQ Summary].&amp;[Div 01]"/>
        <member name="[Activities].[1817-BOQ Summary].&amp;[Div 02]"/>
        <member name="[Activities].[1817-BOQ Summary].&amp;[Div 03]"/>
        <member name="[Activities].[1817-BOQ Summary].&amp;[Div 04]"/>
        <member name="[Activities].[1817-BOQ Summary].&amp;[Div 05]"/>
        <member name="[Activities].[1817-BOQ Summary].&amp;[Div 06]"/>
        <member name="[Activities].[1817-BOQ Summary].&amp;[Div 07]"/>
        <member name="[Activities].[1817-BOQ Summary].&amp;[Div 08]"/>
        <member name="[Activities].[1817-BOQ Summary].&amp;[Div 09]"/>
        <member name="[Activities].[1817-BOQ Summary].&amp;[Div 10]"/>
        <member name="[Activities].[1817-BOQ Summary].&amp;[Div 11]"/>
        <member name="[Activities].[1817-BOQ Summary].&amp;[Div 12]"/>
        <member name="[Activities].[1817-BOQ Summary].&amp;[Div 13]"/>
        <member name="[Activities].[1817-BOQ Summary].&amp;[Div 14]"/>
        <member name="[Activities].[1817-BOQ Summary].&amp;[Div 15]"/>
      </members>
    </pivotHierarchy>
    <pivotHierarchy dragToData="1"/>
    <pivotHierarchy dragToData="1">
      <members count="24" level="1">
        <member name=""/>
        <member name=""/>
        <member name=""/>
        <member name=""/>
        <member name=""/>
        <member name=""/>
        <member name=""/>
        <member name=""/>
        <member name=""/>
        <member name=""/>
        <member name=""/>
        <member name=""/>
        <member name=""/>
        <member name=""/>
        <member name=""/>
        <member name=""/>
        <member name=""/>
        <member name=""/>
        <member name=""/>
        <member name=""/>
        <member name="[Activities].[1817-Trade].&amp;[Antifungal Paint]"/>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multipleItemSelectionAllowed="1" dragToData="1">
      <members count="1" level="1">
        <member name="[WeekDates].[Month Name].&amp;[August]"/>
      </members>
    </pivotHierarchy>
    <pivotHierarchy multipleItemSelectionAllowed="1" dragToData="1"/>
    <pivotHierarchy dragToData="1"/>
    <pivotHierarchy multipleItemSelectionAllowed="1" dragToData="1">
      <members count="53" level="1">
        <member name="[WeekDisCostP].[Week ID].&amp;[1]"/>
        <member name="[WeekDisCostP].[Week ID].&amp;[10]"/>
        <member name="[WeekDisCostP].[Week ID].&amp;[11]"/>
        <member name="[WeekDisCostP].[Week ID].&amp;[12]"/>
        <member name="[WeekDisCostP].[Week ID].&amp;[13]"/>
        <member name="[WeekDisCostP].[Week ID].&amp;[14]"/>
        <member name="[WeekDisCostP].[Week ID].&amp;[15]"/>
        <member name="[WeekDisCostP].[Week ID].&amp;[16]"/>
        <member name="[WeekDisCostP].[Week ID].&amp;[17]"/>
        <member name="[WeekDisCostP].[Week ID].&amp;[18]"/>
        <member name="[WeekDisCostP].[Week ID].&amp;[19]"/>
        <member name="[WeekDisCostP].[Week ID].&amp;[2]"/>
        <member name="[WeekDisCostP].[Week ID].&amp;[20]"/>
        <member name="[WeekDisCostP].[Week ID].&amp;[21]"/>
        <member name="[WeekDisCostP].[Week ID].&amp;[22]"/>
        <member name="[WeekDisCostP].[Week ID].&amp;[23]"/>
        <member name="[WeekDisCostP].[Week ID].&amp;[24]"/>
        <member name="[WeekDisCostP].[Week ID].&amp;[25]"/>
        <member name="[WeekDisCostP].[Week ID].&amp;[26]"/>
        <member name="[WeekDisCostP].[Week ID].&amp;[27]"/>
        <member name="[WeekDisCostP].[Week ID].&amp;[28]"/>
        <member name="[WeekDisCostP].[Week ID].&amp;[29]"/>
        <member name="[WeekDisCostP].[Week ID].&amp;[3]"/>
        <member name="[WeekDisCostP].[Week ID].&amp;[30]"/>
        <member name="[WeekDisCostP].[Week ID].&amp;[31]"/>
        <member name="[WeekDisCostP].[Week ID].&amp;[32]"/>
        <member name="[WeekDisCostP].[Week ID].&amp;[33]"/>
        <member name="[WeekDisCostP].[Week ID].&amp;[34]"/>
        <member name="[WeekDisCostP].[Week ID].&amp;[35]"/>
        <member name="[WeekDisCostP].[Week ID].&amp;[36]"/>
        <member name="[WeekDisCostP].[Week ID].&amp;[37]"/>
        <member name="[WeekDisCostP].[Week ID].&amp;[38]"/>
        <member name="[WeekDisCostP].[Week ID].&amp;[39]"/>
        <member name="[WeekDisCostP].[Week ID].&amp;[4]"/>
        <member name="[WeekDisCostP].[Week ID].&amp;[40]"/>
        <member name="[WeekDisCostP].[Week ID].&amp;[41]"/>
        <member name="[WeekDisCostP].[Week ID].&amp;[42]"/>
        <member name="[WeekDisCostP].[Week ID].&amp;[43]"/>
        <member name="[WeekDisCostP].[Week ID].&amp;[44]"/>
        <member name="[WeekDisCostP].[Week ID].&amp;[45]"/>
        <member name="[WeekDisCostP].[Week ID].&amp;[46]"/>
        <member name="[WeekDisCostP].[Week ID].&amp;[47]"/>
        <member name="[WeekDisCostP].[Week ID].&amp;[48]"/>
        <member name="[WeekDisCostP].[Week ID].&amp;[49]"/>
        <member name="[WeekDisCostP].[Week ID].&amp;[5]"/>
        <member name="[WeekDisCostP].[Week ID].&amp;[50]"/>
        <member name="[WeekDisCostP].[Week ID].&amp;[51]"/>
        <member name="[WeekDisCostP].[Week ID].&amp;[52]"/>
        <member name="[WeekDisCostP].[Week ID].&amp;[53]"/>
        <member name="[WeekDisCostP].[Week ID].&amp;[6]"/>
        <member name="[WeekDisCostP].[Week ID].&amp;[7]"/>
        <member name="[WeekDisCostP].[Week ID].&amp;[8]"/>
        <member name="[WeekDisCostP].[Week ID].&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Cost"/>
    <pivotHierarchy dragToData="1" caption="Planned Hrs"/>
    <pivotHierarchy dragToData="1" caption="Weekly Planned Cost"/>
    <pivotHierarchy dragToData="1"/>
    <pivotHierarchy dragToData="1" caption="Planned Cost"/>
    <pivotHierarchy dragToData="1" caption=" Earned Value (A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WeekDisCostP]"/>
        <x15:activeTabTopLevelEntity name="[WeekDates]"/>
        <x15:activeTabTopLevelEntity name="[MonthDates]"/>
        <x15:activeTabTopLevelEntity name="[MonthDisCostP]"/>
        <x15:activeTabTopLevelEntity name="[ProgressSheet]"/>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name="PivotTable2" cacheId="13" applyNumberFormats="0" applyBorderFormats="0" applyFontFormats="0" applyPatternFormats="0" applyAlignmentFormats="0" applyWidthHeightFormats="1" dataCaption="Values" tag="c6ba98a5-7d33-4d60-b64c-ed81be22fc33" updatedVersion="5" minRefreshableVersion="3" subtotalHiddenItems="1" itemPrintTitles="1" createdVersion="5" indent="0" compact="0" compactData="0" multipleFieldFilters="0" chartFormat="3" rowHeaderCaption="BOQ Summary">
  <location ref="A4:D20" firstHeaderRow="0" firstDataRow="1" firstDataCol="1"/>
  <pivotFields count="8">
    <pivotField dataField="1" compact="0" outline="0" showAll="0"/>
    <pivotField axis="axisRow" compact="0" allDrilled="1" outline="0" showAll="0" dataSourceSort="1" defaultAttributeDrillState="1">
      <items count="16">
        <item s="1" x="0"/>
        <item s="1" x="1"/>
        <item s="1" x="2"/>
        <item s="1" x="3"/>
        <item s="1" x="4"/>
        <item s="1" x="5"/>
        <item s="1" x="6"/>
        <item s="1" x="7"/>
        <item s="1" x="8"/>
        <item s="1" x="9"/>
        <item s="1" x="10"/>
        <item s="1" x="11"/>
        <item s="1" x="12"/>
        <item s="1" x="13"/>
        <item s="1" x="14"/>
        <item t="default"/>
      </items>
    </pivotField>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 dataField="1" compact="0" outline="0" showAll="0"/>
    <pivotField dataField="1" compact="0" outline="0" showAll="0"/>
    <pivotField compact="0" allDrilled="1" outline="0" showAll="0" dataSourceSort="1" defaultAttributeDrillState="1"/>
  </pivotFields>
  <rowFields count="1">
    <field x="1"/>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Budget Cost (AED)" fld="0" baseField="1" baseItem="0" numFmtId="3"/>
    <dataField name="Planned Cost (AED)" fld="5" baseField="0" baseItem="0"/>
    <dataField name=" Earned Cost (AED)" fld="6" baseField="0" baseItem="0"/>
  </dataFields>
  <formats count="40">
    <format dxfId="175">
      <pivotArea collapsedLevelsAreSubtotals="1" fieldPosition="0">
        <references count="1">
          <reference field="1" count="0"/>
        </references>
      </pivotArea>
    </format>
    <format dxfId="174">
      <pivotArea outline="0" fieldPosition="0">
        <references count="1">
          <reference field="4294967294" count="1">
            <x v="0"/>
          </reference>
        </references>
      </pivotArea>
    </format>
    <format dxfId="173">
      <pivotArea field="1" type="button" dataOnly="0" labelOnly="1" outline="0" axis="axisRow" fieldPosition="0"/>
    </format>
    <format dxfId="172">
      <pivotArea dataOnly="0" labelOnly="1" outline="0" fieldPosition="0">
        <references count="1">
          <reference field="4294967294" count="1">
            <x v="0"/>
          </reference>
        </references>
      </pivotArea>
    </format>
    <format dxfId="171">
      <pivotArea field="1" type="button" dataOnly="0" labelOnly="1" outline="0" axis="axisRow" fieldPosition="0"/>
    </format>
    <format dxfId="170">
      <pivotArea dataOnly="0" labelOnly="1" outline="0" fieldPosition="0">
        <references count="1">
          <reference field="4294967294" count="1">
            <x v="0"/>
          </reference>
        </references>
      </pivotArea>
    </format>
    <format dxfId="169">
      <pivotArea field="1" type="button" dataOnly="0" labelOnly="1" outline="0" axis="axisRow" fieldPosition="0"/>
    </format>
    <format dxfId="168">
      <pivotArea dataOnly="0" labelOnly="1" outline="0" fieldPosition="0">
        <references count="1">
          <reference field="4294967294" count="1">
            <x v="0"/>
          </reference>
        </references>
      </pivotArea>
    </format>
    <format dxfId="167">
      <pivotArea type="all" dataOnly="0" outline="0" fieldPosition="0"/>
    </format>
    <format dxfId="166">
      <pivotArea field="1" type="button" dataOnly="0" labelOnly="1" outline="0" axis="axisRow" fieldPosition="0"/>
    </format>
    <format dxfId="165">
      <pivotArea dataOnly="0" labelOnly="1" grandRow="1" outline="0" fieldPosition="0"/>
    </format>
    <format dxfId="164">
      <pivotArea dataOnly="0" labelOnly="1" outline="0" fieldPosition="0">
        <references count="1">
          <reference field="4294967294" count="1">
            <x v="0"/>
          </reference>
        </references>
      </pivotArea>
    </format>
    <format dxfId="163">
      <pivotArea field="1" type="button" dataOnly="0" labelOnly="1" outline="0" axis="axisRow" fieldPosition="0"/>
    </format>
    <format dxfId="162">
      <pivotArea dataOnly="0" labelOnly="1" outline="0" fieldPosition="0">
        <references count="1">
          <reference field="4294967294" count="2">
            <x v="0"/>
            <x v="1"/>
          </reference>
        </references>
      </pivotArea>
    </format>
    <format dxfId="161">
      <pivotArea field="1" type="button" dataOnly="0" labelOnly="1" outline="0" axis="axisRow" fieldPosition="0"/>
    </format>
    <format dxfId="160">
      <pivotArea dataOnly="0" labelOnly="1" outline="0" fieldPosition="0">
        <references count="1">
          <reference field="4294967294" count="2">
            <x v="0"/>
            <x v="1"/>
          </reference>
        </references>
      </pivotArea>
    </format>
    <format dxfId="159">
      <pivotArea dataOnly="0" labelOnly="1" outline="0" fieldPosition="0">
        <references count="1">
          <reference field="4294967294" count="1">
            <x v="1"/>
          </reference>
        </references>
      </pivotArea>
    </format>
    <format dxfId="158">
      <pivotArea dataOnly="0" labelOnly="1" outline="0" fieldPosition="0">
        <references count="1">
          <reference field="4294967294" count="1">
            <x v="0"/>
          </reference>
        </references>
      </pivotArea>
    </format>
    <format dxfId="157">
      <pivotArea outline="0" fieldPosition="0">
        <references count="2">
          <reference field="4294967294" count="2" selected="0">
            <x v="1"/>
            <x v="2"/>
          </reference>
          <reference field="1" count="0" selected="0"/>
        </references>
      </pivotArea>
    </format>
    <format dxfId="156">
      <pivotArea outline="0" fieldPosition="0">
        <references count="1">
          <reference field="1" count="0" selected="0"/>
        </references>
      </pivotArea>
    </format>
    <format dxfId="155">
      <pivotArea dataOnly="0" labelOnly="1" outline="0" fieldPosition="0">
        <references count="1">
          <reference field="4294967294" count="2">
            <x v="1"/>
            <x v="2"/>
          </reference>
        </references>
      </pivotArea>
    </format>
    <format dxfId="154">
      <pivotArea outline="0" fieldPosition="0">
        <references count="1">
          <reference field="1" count="0" selected="0"/>
        </references>
      </pivotArea>
    </format>
    <format dxfId="153">
      <pivotArea outline="0" fieldPosition="0">
        <references count="1">
          <reference field="1" count="0" selected="0"/>
        </references>
      </pivotArea>
    </format>
    <format dxfId="152">
      <pivotArea dataOnly="0" labelOnly="1" outline="0" fieldPosition="0">
        <references count="1">
          <reference field="4294967294" count="1">
            <x v="2"/>
          </reference>
        </references>
      </pivotArea>
    </format>
    <format dxfId="151">
      <pivotArea dataOnly="0" labelOnly="1" outline="0" fieldPosition="0">
        <references count="1">
          <reference field="4294967294" count="1">
            <x v="2"/>
          </reference>
        </references>
      </pivotArea>
    </format>
    <format dxfId="150">
      <pivotArea dataOnly="0" labelOnly="1" outline="0" fieldPosition="0">
        <references count="1">
          <reference field="4294967294" count="1">
            <x v="2"/>
          </reference>
        </references>
      </pivotArea>
    </format>
    <format dxfId="149">
      <pivotArea grandRow="1" outline="0" collapsedLevelsAreSubtotals="1" fieldPosition="0"/>
    </format>
    <format dxfId="148">
      <pivotArea dataOnly="0" labelOnly="1" grandRow="1" outline="0" fieldPosition="0"/>
    </format>
    <format dxfId="147">
      <pivotArea grandRow="1" outline="0" collapsedLevelsAreSubtotals="1" fieldPosition="0"/>
    </format>
    <format dxfId="146">
      <pivotArea dataOnly="0" labelOnly="1" grandRow="1" outline="0" fieldPosition="0"/>
    </format>
    <format dxfId="145">
      <pivotArea type="all" dataOnly="0" outline="0" fieldPosition="0"/>
    </format>
    <format dxfId="144">
      <pivotArea outline="0" collapsedLevelsAreSubtotals="1" fieldPosition="0"/>
    </format>
    <format dxfId="143">
      <pivotArea dataOnly="0" labelOnly="1" outline="0" fieldPosition="0">
        <references count="1">
          <reference field="1" count="0"/>
        </references>
      </pivotArea>
    </format>
    <format dxfId="142">
      <pivotArea field="1" type="button" dataOnly="0" labelOnly="1" outline="0" axis="axisRow" fieldPosition="0"/>
    </format>
    <format dxfId="141">
      <pivotArea dataOnly="0" labelOnly="1" outline="0" fieldPosition="0">
        <references count="1">
          <reference field="4294967294" count="3">
            <x v="0"/>
            <x v="1"/>
            <x v="2"/>
          </reference>
        </references>
      </pivotArea>
    </format>
    <format dxfId="140">
      <pivotArea grandRow="1" outline="0" collapsedLevelsAreSubtotals="1" fieldPosition="0"/>
    </format>
    <format dxfId="139">
      <pivotArea dataOnly="0" labelOnly="1" grandRow="1" outline="0" fieldPosition="0"/>
    </format>
    <format dxfId="138">
      <pivotArea outline="0" collapsedLevelsAreSubtotals="1" fieldPosition="0"/>
    </format>
    <format dxfId="137">
      <pivotArea field="1" type="button" dataOnly="0" labelOnly="1" outline="0" axis="axisRow" fieldPosition="0"/>
    </format>
    <format dxfId="136">
      <pivotArea dataOnly="0" labelOnly="1" outline="0" fieldPosition="0">
        <references count="1">
          <reference field="4294967294" count="3">
            <x v="0"/>
            <x v="1"/>
            <x v="2"/>
          </reference>
        </references>
      </pivotArea>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ctivityCodes].[1817-BOQ Summary].&amp;"/>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multipleItemSelectionAllowed="1" dragToData="1">
      <members count="12" level="1">
        <member name="[WeekDates].[Month Name].&amp;[May]"/>
        <member name="[WeekDates].[Month Name].&amp;[July]"/>
        <member name="[WeekDates].[Month Name].&amp;[June]"/>
        <member name="[WeekDates].[Month Name].&amp;[April]"/>
        <member name="[WeekDates].[Month Name].&amp;[March]"/>
        <member name="[WeekDates].[Month Name].&amp;[August]"/>
        <member name="[WeekDates].[Month Name].&amp;[January]"/>
        <member name="[WeekDates].[Month Name].&amp;[October]"/>
        <member name="[WeekDates].[Month Name].&amp;[December]"/>
        <member name="[WeekDates].[Month Name].&amp;[February]"/>
        <member name="[WeekDates].[Month Name].&amp;[November]"/>
        <member name="[WeekDates].[Month Name].&amp;[September]"/>
      </members>
    </pivotHierarchy>
    <pivotHierarchy multipleItemSelectionAllowed="1" dragToData="1"/>
    <pivotHierarchy dragToData="1"/>
    <pivotHierarchy multipleItemSelectionAllowed="1" dragToData="1">
      <members count="53" level="1">
        <member name="[WeekDisCostP].[Week ID].&amp;[1]"/>
        <member name="[WeekDisCostP].[Week ID].&amp;[10]"/>
        <member name="[WeekDisCostP].[Week ID].&amp;[11]"/>
        <member name="[WeekDisCostP].[Week ID].&amp;[12]"/>
        <member name="[WeekDisCostP].[Week ID].&amp;[13]"/>
        <member name="[WeekDisCostP].[Week ID].&amp;[14]"/>
        <member name="[WeekDisCostP].[Week ID].&amp;[15]"/>
        <member name="[WeekDisCostP].[Week ID].&amp;[16]"/>
        <member name="[WeekDisCostP].[Week ID].&amp;[17]"/>
        <member name="[WeekDisCostP].[Week ID].&amp;[18]"/>
        <member name="[WeekDisCostP].[Week ID].&amp;[19]"/>
        <member name="[WeekDisCostP].[Week ID].&amp;[2]"/>
        <member name="[WeekDisCostP].[Week ID].&amp;[20]"/>
        <member name="[WeekDisCostP].[Week ID].&amp;[21]"/>
        <member name="[WeekDisCostP].[Week ID].&amp;[22]"/>
        <member name="[WeekDisCostP].[Week ID].&amp;[23]"/>
        <member name="[WeekDisCostP].[Week ID].&amp;[24]"/>
        <member name="[WeekDisCostP].[Week ID].&amp;[25]"/>
        <member name="[WeekDisCostP].[Week ID].&amp;[26]"/>
        <member name="[WeekDisCostP].[Week ID].&amp;[27]"/>
        <member name="[WeekDisCostP].[Week ID].&amp;[28]"/>
        <member name="[WeekDisCostP].[Week ID].&amp;[29]"/>
        <member name="[WeekDisCostP].[Week ID].&amp;[3]"/>
        <member name="[WeekDisCostP].[Week ID].&amp;[30]"/>
        <member name="[WeekDisCostP].[Week ID].&amp;[31]"/>
        <member name="[WeekDisCostP].[Week ID].&amp;[32]"/>
        <member name="[WeekDisCostP].[Week ID].&amp;[33]"/>
        <member name="[WeekDisCostP].[Week ID].&amp;[34]"/>
        <member name="[WeekDisCostP].[Week ID].&amp;[35]"/>
        <member name="[WeekDisCostP].[Week ID].&amp;[36]"/>
        <member name="[WeekDisCostP].[Week ID].&amp;[37]"/>
        <member name="[WeekDisCostP].[Week ID].&amp;[38]"/>
        <member name="[WeekDisCostP].[Week ID].&amp;[39]"/>
        <member name="[WeekDisCostP].[Week ID].&amp;[4]"/>
        <member name="[WeekDisCostP].[Week ID].&amp;[40]"/>
        <member name="[WeekDisCostP].[Week ID].&amp;[41]"/>
        <member name="[WeekDisCostP].[Week ID].&amp;[42]"/>
        <member name="[WeekDisCostP].[Week ID].&amp;[43]"/>
        <member name="[WeekDisCostP].[Week ID].&amp;[44]"/>
        <member name="[WeekDisCostP].[Week ID].&amp;[45]"/>
        <member name="[WeekDisCostP].[Week ID].&amp;[46]"/>
        <member name="[WeekDisCostP].[Week ID].&amp;[47]"/>
        <member name="[WeekDisCostP].[Week ID].&amp;[48]"/>
        <member name="[WeekDisCostP].[Week ID].&amp;[49]"/>
        <member name="[WeekDisCostP].[Week ID].&amp;[5]"/>
        <member name="[WeekDisCostP].[Week ID].&amp;[50]"/>
        <member name="[WeekDisCostP].[Week ID].&amp;[51]"/>
        <member name="[WeekDisCostP].[Week ID].&amp;[52]"/>
        <member name="[WeekDisCostP].[Week ID].&amp;[53]"/>
        <member name="[WeekDisCostP].[Week ID].&amp;[6]"/>
        <member name="[WeekDisCostP].[Week ID].&amp;[7]"/>
        <member name="[WeekDisCostP].[Week ID].&amp;[8]"/>
        <member name="[WeekDisCostP].[Week ID].&amp;[9]"/>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Cost (AED)"/>
    <pivotHierarchy dragToData="1" caption="Planned Hrs"/>
    <pivotHierarchy dragToData="1" caption="Weekly Planned Cost"/>
    <pivotHierarchy dragToData="1"/>
    <pivotHierarchy dragToData="1" caption="Planned Cost (AED)"/>
    <pivotHierarchy dragToData="1" caption=" Earned Cost (A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yCodes]"/>
        <x15:activeTabTopLevelEntity name="[Activities]"/>
        <x15:activeTabTopLevelEntity name="[WeekDisCostP]"/>
        <x15:activeTabTopLevelEntity name="[WeekDates]"/>
        <x15:activeTabTopLevelEntity name="[MonthDisCostP]"/>
        <x15:activeTabTopLevelEntity name="[MonthDates]"/>
        <x15:activeTabTopLevelEntity name="[ProgressSheet]"/>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name="PivotTable8" cacheId="21" applyNumberFormats="0" applyBorderFormats="0" applyFontFormats="0" applyPatternFormats="0" applyAlignmentFormats="0" applyWidthHeightFormats="1" dataCaption="Values" tag="15228784-e8d0-41a3-b492-4aed7e53459c" updatedVersion="5" minRefreshableVersion="3" subtotalHiddenItems="1" itemPrintTitles="1" createdVersion="5" indent="0" compact="0" compactData="0" multipleFieldFilters="0">
  <location ref="A5:G1263" firstHeaderRow="0" firstDataRow="1" firstDataCol="4"/>
  <pivotFields count="8">
    <pivotField axis="axisRow" compact="0" allDrilled="1" outline="0" showAll="0" dataSourceSort="1" defaultSubtotal="0" defaultAttributeDrillState="1">
      <items count="3">
        <item s="1" x="0"/>
        <item s="1" x="1"/>
        <item s="1" x="2"/>
      </items>
    </pivotField>
    <pivotField axis="axisRow" compact="0" allDrilled="1" outline="0" showAll="0" measureFilter="1" dataSourceSort="1" defaultSubtotal="0" defaultAttributeDrillState="1">
      <items count="12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s>
    </pivotField>
    <pivotField axis="axisRow" compact="0" allDrilled="1" outline="0" showAll="0" dataSourceSort="1" defaultSubtotal="0" defaultAttributeDrillState="1">
      <items count="1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s>
    </pivotField>
    <pivotField axis="axisRow" compact="0" allDrilled="1" outline="0" showAll="0" dataSourceSort="1" defaultSubtotal="0" defaultAttributeDrillState="1">
      <items count="15">
        <item x="0"/>
        <item x="1"/>
        <item x="2"/>
        <item x="3"/>
        <item x="4"/>
        <item x="5"/>
        <item x="6"/>
        <item x="7"/>
        <item x="8"/>
        <item x="9"/>
        <item x="10"/>
        <item x="11"/>
        <item x="12"/>
        <item x="13"/>
        <item x="14"/>
      </items>
    </pivotField>
    <pivotField dataField="1" compact="0" outline="0" showAll="0"/>
    <pivotField dataField="1" compact="0" outline="0" showAll="0"/>
    <pivotField dataField="1" compact="0" outline="0" showAll="0"/>
    <pivotField compact="0" allDrilled="1" outline="0" showAll="0" dataSourceSort="1" defaultAttributeDrillState="1"/>
  </pivotFields>
  <rowFields count="4">
    <field x="0"/>
    <field x="3"/>
    <field x="1"/>
    <field x="2"/>
  </rowFields>
  <rowItems count="1258">
    <i>
      <x/>
      <x/>
      <x/>
      <x/>
    </i>
    <i r="2">
      <x v="1"/>
      <x v="1"/>
    </i>
    <i r="2">
      <x v="2"/>
      <x v="2"/>
    </i>
    <i r="1">
      <x v="1"/>
      <x v="3"/>
      <x v="3"/>
    </i>
    <i r="2">
      <x v="4"/>
      <x v="4"/>
    </i>
    <i r="2">
      <x v="5"/>
      <x v="5"/>
    </i>
    <i r="2">
      <x v="6"/>
      <x v="6"/>
    </i>
    <i r="2">
      <x v="7"/>
      <x v="7"/>
    </i>
    <i r="2">
      <x v="8"/>
      <x v="8"/>
    </i>
    <i r="2">
      <x v="9"/>
      <x v="9"/>
    </i>
    <i r="1">
      <x v="2"/>
      <x v="10"/>
      <x v="10"/>
    </i>
    <i r="2">
      <x v="11"/>
      <x v="11"/>
    </i>
    <i r="2">
      <x v="12"/>
      <x v="12"/>
    </i>
    <i r="2">
      <x v="13"/>
      <x v="13"/>
    </i>
    <i r="2">
      <x v="14"/>
      <x v="14"/>
    </i>
    <i r="2">
      <x v="15"/>
      <x v="15"/>
    </i>
    <i r="2">
      <x v="16"/>
      <x v="16"/>
    </i>
    <i r="2">
      <x v="17"/>
      <x v="17"/>
    </i>
    <i r="2">
      <x v="18"/>
      <x v="18"/>
    </i>
    <i r="2">
      <x v="19"/>
      <x v="19"/>
    </i>
    <i r="2">
      <x v="20"/>
      <x v="20"/>
    </i>
    <i r="2">
      <x v="21"/>
      <x v="21"/>
    </i>
    <i r="2">
      <x v="22"/>
      <x v="22"/>
    </i>
    <i r="2">
      <x v="23"/>
      <x v="23"/>
    </i>
    <i r="2">
      <x v="24"/>
      <x v="24"/>
    </i>
    <i r="2">
      <x v="25"/>
      <x v="25"/>
    </i>
    <i r="2">
      <x v="26"/>
      <x v="26"/>
    </i>
    <i r="2">
      <x v="27"/>
      <x v="27"/>
    </i>
    <i r="2">
      <x v="28"/>
      <x v="28"/>
    </i>
    <i r="2">
      <x v="29"/>
      <x v="29"/>
    </i>
    <i r="2">
      <x v="30"/>
      <x v="30"/>
    </i>
    <i r="2">
      <x v="31"/>
      <x v="31"/>
    </i>
    <i r="2">
      <x v="32"/>
      <x v="32"/>
    </i>
    <i r="2">
      <x v="33"/>
      <x v="33"/>
    </i>
    <i r="2">
      <x v="34"/>
      <x v="34"/>
    </i>
    <i r="2">
      <x v="35"/>
      <x v="35"/>
    </i>
    <i r="2">
      <x v="36"/>
      <x v="36"/>
    </i>
    <i r="2">
      <x v="37"/>
      <x v="37"/>
    </i>
    <i r="2">
      <x v="38"/>
      <x v="38"/>
    </i>
    <i r="2">
      <x v="39"/>
      <x v="39"/>
    </i>
    <i r="2">
      <x v="40"/>
      <x v="40"/>
    </i>
    <i r="2">
      <x v="41"/>
      <x v="41"/>
    </i>
    <i r="2">
      <x v="42"/>
      <x v="42"/>
    </i>
    <i r="2">
      <x v="43"/>
      <x v="43"/>
    </i>
    <i r="2">
      <x v="44"/>
      <x v="44"/>
    </i>
    <i r="2">
      <x v="45"/>
      <x v="45"/>
    </i>
    <i r="2">
      <x v="46"/>
      <x v="46"/>
    </i>
    <i r="2">
      <x v="47"/>
      <x v="47"/>
    </i>
    <i r="2">
      <x v="48"/>
      <x v="48"/>
    </i>
    <i r="2">
      <x v="49"/>
      <x v="49"/>
    </i>
    <i r="2">
      <x v="50"/>
      <x v="50"/>
    </i>
    <i r="2">
      <x v="51"/>
      <x v="51"/>
    </i>
    <i r="2">
      <x v="52"/>
      <x v="52"/>
    </i>
    <i r="2">
      <x v="53"/>
      <x v="53"/>
    </i>
    <i r="2">
      <x v="54"/>
      <x v="54"/>
    </i>
    <i r="2">
      <x v="55"/>
      <x v="55"/>
    </i>
    <i r="2">
      <x v="56"/>
      <x v="56"/>
    </i>
    <i r="2">
      <x v="57"/>
      <x v="57"/>
    </i>
    <i r="2">
      <x v="58"/>
      <x v="58"/>
    </i>
    <i r="2">
      <x v="59"/>
      <x v="59"/>
    </i>
    <i r="2">
      <x v="60"/>
      <x v="60"/>
    </i>
    <i r="2">
      <x v="61"/>
      <x v="61"/>
    </i>
    <i r="2">
      <x v="62"/>
      <x v="62"/>
    </i>
    <i r="2">
      <x v="63"/>
      <x v="63"/>
    </i>
    <i r="2">
      <x v="64"/>
      <x v="64"/>
    </i>
    <i r="2">
      <x v="65"/>
      <x v="65"/>
    </i>
    <i r="2">
      <x v="66"/>
      <x v="66"/>
    </i>
    <i r="2">
      <x v="67"/>
      <x v="67"/>
    </i>
    <i r="2">
      <x v="68"/>
      <x v="68"/>
    </i>
    <i r="2">
      <x v="69"/>
      <x v="69"/>
    </i>
    <i r="2">
      <x v="70"/>
      <x v="70"/>
    </i>
    <i r="2">
      <x v="71"/>
      <x v="71"/>
    </i>
    <i r="2">
      <x v="72"/>
      <x v="72"/>
    </i>
    <i r="2">
      <x v="73"/>
      <x v="73"/>
    </i>
    <i r="2">
      <x v="74"/>
      <x v="74"/>
    </i>
    <i r="2">
      <x v="75"/>
      <x v="75"/>
    </i>
    <i r="2">
      <x v="76"/>
      <x v="76"/>
    </i>
    <i r="2">
      <x v="77"/>
      <x v="77"/>
    </i>
    <i r="2">
      <x v="78"/>
      <x v="78"/>
    </i>
    <i r="2">
      <x v="79"/>
      <x v="79"/>
    </i>
    <i r="2">
      <x v="80"/>
      <x v="80"/>
    </i>
    <i r="2">
      <x v="81"/>
      <x v="81"/>
    </i>
    <i r="2">
      <x v="82"/>
      <x v="82"/>
    </i>
    <i r="2">
      <x v="83"/>
      <x v="83"/>
    </i>
    <i r="2">
      <x v="84"/>
      <x v="84"/>
    </i>
    <i r="2">
      <x v="85"/>
      <x v="85"/>
    </i>
    <i r="2">
      <x v="86"/>
      <x v="86"/>
    </i>
    <i r="2">
      <x v="87"/>
      <x v="87"/>
    </i>
    <i r="2">
      <x v="88"/>
      <x v="88"/>
    </i>
    <i r="2">
      <x v="89"/>
      <x v="89"/>
    </i>
    <i r="2">
      <x v="90"/>
      <x v="90"/>
    </i>
    <i r="2">
      <x v="91"/>
      <x v="91"/>
    </i>
    <i r="2">
      <x v="92"/>
      <x v="92"/>
    </i>
    <i r="2">
      <x v="93"/>
      <x v="93"/>
    </i>
    <i r="2">
      <x v="94"/>
      <x v="94"/>
    </i>
    <i r="2">
      <x v="95"/>
      <x v="95"/>
    </i>
    <i r="2">
      <x v="96"/>
      <x v="96"/>
    </i>
    <i r="2">
      <x v="97"/>
      <x v="97"/>
    </i>
    <i r="2">
      <x v="98"/>
      <x v="98"/>
    </i>
    <i r="2">
      <x v="99"/>
      <x v="99"/>
    </i>
    <i r="2">
      <x v="100"/>
      <x v="100"/>
    </i>
    <i r="2">
      <x v="101"/>
      <x v="101"/>
    </i>
    <i r="2">
      <x v="102"/>
      <x v="102"/>
    </i>
    <i r="2">
      <x v="103"/>
      <x v="103"/>
    </i>
    <i r="2">
      <x v="104"/>
      <x v="104"/>
    </i>
    <i r="2">
      <x v="105"/>
      <x v="105"/>
    </i>
    <i r="2">
      <x v="106"/>
      <x v="106"/>
    </i>
    <i r="2">
      <x v="107"/>
      <x v="107"/>
    </i>
    <i r="2">
      <x v="108"/>
      <x v="108"/>
    </i>
    <i r="2">
      <x v="109"/>
      <x v="109"/>
    </i>
    <i r="2">
      <x v="110"/>
      <x v="110"/>
    </i>
    <i r="2">
      <x v="111"/>
      <x v="111"/>
    </i>
    <i r="2">
      <x v="112"/>
      <x v="112"/>
    </i>
    <i r="2">
      <x v="113"/>
      <x v="113"/>
    </i>
    <i r="2">
      <x v="114"/>
      <x v="114"/>
    </i>
    <i r="2">
      <x v="115"/>
      <x v="115"/>
    </i>
    <i r="2">
      <x v="116"/>
      <x v="116"/>
    </i>
    <i r="2">
      <x v="117"/>
      <x v="117"/>
    </i>
    <i r="2">
      <x v="118"/>
      <x v="118"/>
    </i>
    <i r="2">
      <x v="119"/>
      <x v="119"/>
    </i>
    <i r="2">
      <x v="120"/>
      <x v="120"/>
    </i>
    <i r="2">
      <x v="121"/>
      <x v="121"/>
    </i>
    <i r="2">
      <x v="122"/>
      <x v="122"/>
    </i>
    <i r="2">
      <x v="123"/>
      <x v="123"/>
    </i>
    <i r="2">
      <x v="124"/>
      <x v="124"/>
    </i>
    <i r="2">
      <x v="125"/>
      <x v="125"/>
    </i>
    <i r="2">
      <x v="126"/>
      <x v="126"/>
    </i>
    <i r="2">
      <x v="127"/>
      <x v="127"/>
    </i>
    <i r="2">
      <x v="128"/>
      <x v="128"/>
    </i>
    <i r="2">
      <x v="129"/>
      <x v="129"/>
    </i>
    <i r="2">
      <x v="130"/>
      <x v="130"/>
    </i>
    <i r="2">
      <x v="131"/>
      <x v="131"/>
    </i>
    <i r="2">
      <x v="132"/>
      <x v="132"/>
    </i>
    <i r="2">
      <x v="133"/>
      <x v="133"/>
    </i>
    <i r="1">
      <x v="3"/>
      <x v="134"/>
      <x v="134"/>
    </i>
    <i r="2">
      <x v="135"/>
      <x v="135"/>
    </i>
    <i r="2">
      <x v="136"/>
      <x v="136"/>
    </i>
    <i r="2">
      <x v="137"/>
      <x v="137"/>
    </i>
    <i r="2">
      <x v="138"/>
      <x v="138"/>
    </i>
    <i r="2">
      <x v="139"/>
      <x v="139"/>
    </i>
    <i r="2">
      <x v="140"/>
      <x v="140"/>
    </i>
    <i r="2">
      <x v="141"/>
      <x v="141"/>
    </i>
    <i r="1">
      <x v="4"/>
      <x v="142"/>
      <x v="142"/>
    </i>
    <i r="2">
      <x v="143"/>
      <x v="143"/>
    </i>
    <i r="2">
      <x v="144"/>
      <x v="144"/>
    </i>
    <i r="2">
      <x v="145"/>
      <x v="145"/>
    </i>
    <i r="2">
      <x v="146"/>
      <x v="146"/>
    </i>
    <i r="2">
      <x v="147"/>
      <x v="147"/>
    </i>
    <i r="2">
      <x v="148"/>
      <x v="148"/>
    </i>
    <i r="2">
      <x v="149"/>
      <x v="149"/>
    </i>
    <i r="2">
      <x v="150"/>
      <x v="150"/>
    </i>
    <i r="2">
      <x v="151"/>
      <x v="151"/>
    </i>
    <i r="2">
      <x v="152"/>
      <x v="152"/>
    </i>
    <i r="1">
      <x v="5"/>
      <x v="153"/>
      <x v="153"/>
    </i>
    <i r="2">
      <x v="154"/>
      <x v="154"/>
    </i>
    <i r="1">
      <x v="6"/>
      <x v="155"/>
      <x v="155"/>
    </i>
    <i r="2">
      <x v="156"/>
      <x v="156"/>
    </i>
    <i r="2">
      <x v="157"/>
      <x v="157"/>
    </i>
    <i r="2">
      <x v="158"/>
      <x v="158"/>
    </i>
    <i r="2">
      <x v="159"/>
      <x v="159"/>
    </i>
    <i r="2">
      <x v="160"/>
      <x v="160"/>
    </i>
    <i r="2">
      <x v="161"/>
      <x v="161"/>
    </i>
    <i r="2">
      <x v="162"/>
      <x v="162"/>
    </i>
    <i r="2">
      <x v="163"/>
      <x v="163"/>
    </i>
    <i r="2">
      <x v="164"/>
      <x v="164"/>
    </i>
    <i r="2">
      <x v="165"/>
      <x v="165"/>
    </i>
    <i r="2">
      <x v="166"/>
      <x v="166"/>
    </i>
    <i r="2">
      <x v="167"/>
      <x v="167"/>
    </i>
    <i r="2">
      <x v="168"/>
      <x v="168"/>
    </i>
    <i r="2">
      <x v="169"/>
      <x v="169"/>
    </i>
    <i r="2">
      <x v="170"/>
      <x v="170"/>
    </i>
    <i r="2">
      <x v="171"/>
      <x v="171"/>
    </i>
    <i r="2">
      <x v="172"/>
      <x v="172"/>
    </i>
    <i r="2">
      <x v="173"/>
      <x v="173"/>
    </i>
    <i r="1">
      <x v="7"/>
      <x v="174"/>
      <x v="174"/>
    </i>
    <i r="2">
      <x v="175"/>
      <x v="175"/>
    </i>
    <i r="2">
      <x v="176"/>
      <x v="176"/>
    </i>
    <i r="2">
      <x v="177"/>
      <x v="177"/>
    </i>
    <i r="2">
      <x v="178"/>
      <x v="178"/>
    </i>
    <i r="2">
      <x v="179"/>
      <x v="179"/>
    </i>
    <i r="2">
      <x v="180"/>
      <x v="180"/>
    </i>
    <i r="2">
      <x v="181"/>
      <x v="181"/>
    </i>
    <i r="2">
      <x v="182"/>
      <x v="182"/>
    </i>
    <i r="2">
      <x v="183"/>
      <x v="183"/>
    </i>
    <i r="2">
      <x v="184"/>
      <x v="183"/>
    </i>
    <i r="2">
      <x v="185"/>
      <x v="184"/>
    </i>
    <i r="2">
      <x v="186"/>
      <x v="185"/>
    </i>
    <i r="2">
      <x v="187"/>
      <x v="186"/>
    </i>
    <i r="2">
      <x v="188"/>
      <x v="186"/>
    </i>
    <i r="2">
      <x v="189"/>
      <x v="186"/>
    </i>
    <i r="2">
      <x v="190"/>
      <x v="183"/>
    </i>
    <i r="2">
      <x v="191"/>
      <x v="183"/>
    </i>
    <i r="2">
      <x v="192"/>
      <x v="187"/>
    </i>
    <i r="2">
      <x v="193"/>
      <x v="188"/>
    </i>
    <i r="2">
      <x v="194"/>
      <x v="189"/>
    </i>
    <i r="2">
      <x v="195"/>
      <x v="190"/>
    </i>
    <i r="2">
      <x v="196"/>
      <x v="191"/>
    </i>
    <i r="2">
      <x v="197"/>
      <x v="192"/>
    </i>
    <i r="2">
      <x v="198"/>
      <x v="193"/>
    </i>
    <i r="2">
      <x v="199"/>
      <x v="194"/>
    </i>
    <i r="1">
      <x v="8"/>
      <x v="200"/>
      <x v="195"/>
    </i>
    <i r="2">
      <x v="201"/>
      <x v="196"/>
    </i>
    <i r="2">
      <x v="202"/>
      <x v="197"/>
    </i>
    <i r="2">
      <x v="203"/>
      <x v="198"/>
    </i>
    <i r="2">
      <x v="204"/>
      <x v="199"/>
    </i>
    <i r="2">
      <x v="205"/>
      <x v="200"/>
    </i>
    <i r="2">
      <x v="206"/>
      <x v="201"/>
    </i>
    <i r="2">
      <x v="207"/>
      <x v="202"/>
    </i>
    <i r="2">
      <x v="208"/>
      <x v="203"/>
    </i>
    <i r="2">
      <x v="209"/>
      <x v="204"/>
    </i>
    <i r="2">
      <x v="210"/>
      <x v="205"/>
    </i>
    <i r="2">
      <x v="211"/>
      <x v="206"/>
    </i>
    <i r="2">
      <x v="212"/>
      <x v="207"/>
    </i>
    <i r="2">
      <x v="213"/>
      <x v="208"/>
    </i>
    <i r="2">
      <x v="214"/>
      <x v="209"/>
    </i>
    <i r="2">
      <x v="215"/>
      <x v="210"/>
    </i>
    <i r="2">
      <x v="216"/>
      <x v="211"/>
    </i>
    <i r="2">
      <x v="217"/>
      <x v="212"/>
    </i>
    <i r="2">
      <x v="218"/>
      <x v="213"/>
    </i>
    <i r="2">
      <x v="219"/>
      <x v="214"/>
    </i>
    <i r="2">
      <x v="220"/>
      <x v="215"/>
    </i>
    <i r="2">
      <x v="221"/>
      <x v="216"/>
    </i>
    <i r="2">
      <x v="222"/>
      <x v="217"/>
    </i>
    <i r="2">
      <x v="223"/>
      <x v="218"/>
    </i>
    <i r="2">
      <x v="224"/>
      <x v="219"/>
    </i>
    <i r="2">
      <x v="225"/>
      <x v="220"/>
    </i>
    <i r="2">
      <x v="226"/>
      <x v="221"/>
    </i>
    <i r="2">
      <x v="227"/>
      <x v="222"/>
    </i>
    <i r="2">
      <x v="228"/>
      <x v="223"/>
    </i>
    <i r="2">
      <x v="229"/>
      <x v="224"/>
    </i>
    <i r="2">
      <x v="230"/>
      <x v="225"/>
    </i>
    <i r="2">
      <x v="231"/>
      <x v="226"/>
    </i>
    <i r="2">
      <x v="232"/>
      <x v="227"/>
    </i>
    <i r="2">
      <x v="233"/>
      <x v="228"/>
    </i>
    <i r="2">
      <x v="234"/>
      <x v="229"/>
    </i>
    <i r="2">
      <x v="235"/>
      <x v="230"/>
    </i>
    <i r="2">
      <x v="236"/>
      <x v="231"/>
    </i>
    <i r="2">
      <x v="237"/>
      <x v="232"/>
    </i>
    <i r="2">
      <x v="238"/>
      <x v="233"/>
    </i>
    <i r="2">
      <x v="239"/>
      <x v="234"/>
    </i>
    <i r="2">
      <x v="240"/>
      <x v="235"/>
    </i>
    <i r="2">
      <x v="241"/>
      <x v="236"/>
    </i>
    <i r="2">
      <x v="242"/>
      <x v="237"/>
    </i>
    <i r="2">
      <x v="243"/>
      <x v="238"/>
    </i>
    <i r="2">
      <x v="244"/>
      <x v="211"/>
    </i>
    <i r="2">
      <x v="245"/>
      <x v="239"/>
    </i>
    <i r="2">
      <x v="246"/>
      <x v="240"/>
    </i>
    <i r="2">
      <x v="247"/>
      <x v="241"/>
    </i>
    <i r="2">
      <x v="248"/>
      <x v="242"/>
    </i>
    <i r="2">
      <x v="249"/>
      <x v="243"/>
    </i>
    <i r="2">
      <x v="250"/>
      <x v="244"/>
    </i>
    <i r="2">
      <x v="251"/>
      <x v="245"/>
    </i>
    <i r="2">
      <x v="252"/>
      <x v="246"/>
    </i>
    <i r="2">
      <x v="253"/>
      <x v="247"/>
    </i>
    <i r="2">
      <x v="254"/>
      <x v="248"/>
    </i>
    <i r="2">
      <x v="255"/>
      <x v="249"/>
    </i>
    <i r="2">
      <x v="256"/>
      <x v="250"/>
    </i>
    <i r="2">
      <x v="257"/>
      <x v="251"/>
    </i>
    <i r="2">
      <x v="258"/>
      <x v="252"/>
    </i>
    <i r="2">
      <x v="259"/>
      <x v="253"/>
    </i>
    <i r="2">
      <x v="260"/>
      <x v="254"/>
    </i>
    <i r="2">
      <x v="261"/>
      <x v="255"/>
    </i>
    <i r="2">
      <x v="262"/>
      <x v="256"/>
    </i>
    <i r="2">
      <x v="263"/>
      <x v="257"/>
    </i>
    <i r="2">
      <x v="264"/>
      <x v="258"/>
    </i>
    <i r="2">
      <x v="265"/>
      <x v="259"/>
    </i>
    <i r="2">
      <x v="266"/>
      <x v="260"/>
    </i>
    <i r="2">
      <x v="267"/>
      <x v="261"/>
    </i>
    <i r="2">
      <x v="268"/>
      <x v="262"/>
    </i>
    <i r="2">
      <x v="269"/>
      <x v="263"/>
    </i>
    <i r="2">
      <x v="270"/>
      <x v="264"/>
    </i>
    <i r="2">
      <x v="271"/>
      <x v="265"/>
    </i>
    <i r="2">
      <x v="272"/>
      <x v="266"/>
    </i>
    <i r="2">
      <x v="273"/>
      <x v="267"/>
    </i>
    <i r="2">
      <x v="274"/>
      <x v="268"/>
    </i>
    <i r="2">
      <x v="275"/>
      <x v="269"/>
    </i>
    <i r="2">
      <x v="276"/>
      <x v="267"/>
    </i>
    <i r="2">
      <x v="277"/>
      <x v="268"/>
    </i>
    <i r="2">
      <x v="278"/>
      <x v="270"/>
    </i>
    <i r="2">
      <x v="279"/>
      <x v="271"/>
    </i>
    <i r="2">
      <x v="280"/>
      <x v="272"/>
    </i>
    <i r="2">
      <x v="281"/>
      <x v="273"/>
    </i>
    <i r="2">
      <x v="282"/>
      <x v="274"/>
    </i>
    <i r="2">
      <x v="283"/>
      <x v="275"/>
    </i>
    <i r="2">
      <x v="284"/>
      <x v="276"/>
    </i>
    <i r="2">
      <x v="285"/>
      <x v="277"/>
    </i>
    <i r="2">
      <x v="286"/>
      <x v="278"/>
    </i>
    <i r="2">
      <x v="287"/>
      <x v="279"/>
    </i>
    <i r="2">
      <x v="288"/>
      <x v="280"/>
    </i>
    <i r="2">
      <x v="289"/>
      <x v="281"/>
    </i>
    <i r="2">
      <x v="290"/>
      <x v="282"/>
    </i>
    <i r="2">
      <x v="291"/>
      <x v="283"/>
    </i>
    <i r="2">
      <x v="292"/>
      <x v="284"/>
    </i>
    <i r="2">
      <x v="293"/>
      <x v="285"/>
    </i>
    <i r="2">
      <x v="294"/>
      <x v="286"/>
    </i>
    <i r="2">
      <x v="295"/>
      <x v="287"/>
    </i>
    <i r="2">
      <x v="296"/>
      <x v="288"/>
    </i>
    <i r="2">
      <x v="297"/>
      <x v="289"/>
    </i>
    <i r="2">
      <x v="298"/>
      <x v="290"/>
    </i>
    <i r="2">
      <x v="299"/>
      <x v="291"/>
    </i>
    <i r="2">
      <x v="300"/>
      <x v="292"/>
    </i>
    <i r="2">
      <x v="301"/>
      <x v="293"/>
    </i>
    <i r="2">
      <x v="302"/>
      <x v="294"/>
    </i>
    <i r="2">
      <x v="303"/>
      <x v="295"/>
    </i>
    <i r="2">
      <x v="304"/>
      <x v="296"/>
    </i>
    <i r="2">
      <x v="305"/>
      <x v="297"/>
    </i>
    <i r="2">
      <x v="306"/>
      <x v="298"/>
    </i>
    <i r="2">
      <x v="307"/>
      <x v="299"/>
    </i>
    <i r="2">
      <x v="308"/>
      <x v="300"/>
    </i>
    <i r="2">
      <x v="309"/>
      <x v="301"/>
    </i>
    <i r="2">
      <x v="310"/>
      <x v="302"/>
    </i>
    <i r="2">
      <x v="311"/>
      <x v="303"/>
    </i>
    <i r="2">
      <x v="312"/>
      <x v="304"/>
    </i>
    <i r="2">
      <x v="313"/>
      <x v="305"/>
    </i>
    <i r="2">
      <x v="314"/>
      <x v="306"/>
    </i>
    <i r="2">
      <x v="315"/>
      <x v="307"/>
    </i>
    <i r="2">
      <x v="316"/>
      <x v="308"/>
    </i>
    <i r="2">
      <x v="317"/>
      <x v="309"/>
    </i>
    <i r="2">
      <x v="318"/>
      <x v="310"/>
    </i>
    <i r="2">
      <x v="319"/>
      <x v="311"/>
    </i>
    <i r="2">
      <x v="320"/>
      <x v="312"/>
    </i>
    <i r="2">
      <x v="321"/>
      <x v="313"/>
    </i>
    <i r="2">
      <x v="322"/>
      <x v="314"/>
    </i>
    <i r="2">
      <x v="323"/>
      <x v="315"/>
    </i>
    <i r="2">
      <x v="324"/>
      <x v="316"/>
    </i>
    <i r="2">
      <x v="325"/>
      <x v="317"/>
    </i>
    <i r="2">
      <x v="326"/>
      <x v="318"/>
    </i>
    <i r="2">
      <x v="327"/>
      <x v="319"/>
    </i>
    <i r="2">
      <x v="328"/>
      <x v="320"/>
    </i>
    <i r="2">
      <x v="329"/>
      <x v="321"/>
    </i>
    <i r="2">
      <x v="330"/>
      <x v="322"/>
    </i>
    <i r="2">
      <x v="331"/>
      <x v="323"/>
    </i>
    <i r="2">
      <x v="332"/>
      <x v="324"/>
    </i>
    <i r="2">
      <x v="333"/>
      <x v="325"/>
    </i>
    <i r="2">
      <x v="334"/>
      <x v="326"/>
    </i>
    <i r="2">
      <x v="335"/>
      <x v="327"/>
    </i>
    <i r="1">
      <x v="9"/>
      <x v="336"/>
      <x v="328"/>
    </i>
    <i r="2">
      <x v="337"/>
      <x v="329"/>
    </i>
    <i r="2">
      <x v="338"/>
      <x v="330"/>
    </i>
    <i r="2">
      <x v="339"/>
      <x v="331"/>
    </i>
    <i r="2">
      <x v="340"/>
      <x v="332"/>
    </i>
    <i r="2">
      <x v="341"/>
      <x v="333"/>
    </i>
    <i r="2">
      <x v="342"/>
      <x v="334"/>
    </i>
    <i r="2">
      <x v="343"/>
      <x v="335"/>
    </i>
    <i r="2">
      <x v="344"/>
      <x v="336"/>
    </i>
    <i r="2">
      <x v="345"/>
      <x v="337"/>
    </i>
    <i r="2">
      <x v="346"/>
      <x v="338"/>
    </i>
    <i r="2">
      <x v="347"/>
      <x v="339"/>
    </i>
    <i r="2">
      <x v="348"/>
      <x v="340"/>
    </i>
    <i r="2">
      <x v="349"/>
      <x v="341"/>
    </i>
    <i r="2">
      <x v="350"/>
      <x v="342"/>
    </i>
    <i r="2">
      <x v="351"/>
      <x v="343"/>
    </i>
    <i r="2">
      <x v="352"/>
      <x v="344"/>
    </i>
    <i r="2">
      <x v="353"/>
      <x v="345"/>
    </i>
    <i r="2">
      <x v="354"/>
      <x v="346"/>
    </i>
    <i r="2">
      <x v="355"/>
      <x v="347"/>
    </i>
    <i r="2">
      <x v="356"/>
      <x v="348"/>
    </i>
    <i r="2">
      <x v="357"/>
      <x v="349"/>
    </i>
    <i r="2">
      <x v="358"/>
      <x v="350"/>
    </i>
    <i r="2">
      <x v="359"/>
      <x v="351"/>
    </i>
    <i r="2">
      <x v="360"/>
      <x v="352"/>
    </i>
    <i r="2">
      <x v="361"/>
      <x v="353"/>
    </i>
    <i r="2">
      <x v="362"/>
      <x v="354"/>
    </i>
    <i r="2">
      <x v="363"/>
      <x v="355"/>
    </i>
    <i r="2">
      <x v="364"/>
      <x v="356"/>
    </i>
    <i r="2">
      <x v="365"/>
      <x v="357"/>
    </i>
    <i r="1">
      <x v="10"/>
      <x v="366"/>
      <x v="358"/>
    </i>
    <i r="2">
      <x v="367"/>
      <x v="359"/>
    </i>
    <i r="2">
      <x v="368"/>
      <x v="360"/>
    </i>
    <i r="2">
      <x v="369"/>
      <x v="361"/>
    </i>
    <i r="2">
      <x v="370"/>
      <x v="362"/>
    </i>
    <i r="2">
      <x v="371"/>
      <x v="363"/>
    </i>
    <i r="2">
      <x v="372"/>
      <x v="364"/>
    </i>
    <i r="2">
      <x v="373"/>
      <x v="365"/>
    </i>
    <i r="2">
      <x v="374"/>
      <x v="366"/>
    </i>
    <i r="2">
      <x v="375"/>
      <x v="367"/>
    </i>
    <i r="2">
      <x v="376"/>
      <x v="368"/>
    </i>
    <i r="2">
      <x v="377"/>
      <x v="369"/>
    </i>
    <i r="2">
      <x v="378"/>
      <x v="370"/>
    </i>
    <i r="2">
      <x v="379"/>
      <x v="371"/>
    </i>
    <i r="2">
      <x v="380"/>
      <x v="372"/>
    </i>
    <i r="2">
      <x v="381"/>
      <x v="373"/>
    </i>
    <i r="2">
      <x v="382"/>
      <x v="374"/>
    </i>
    <i r="2">
      <x v="383"/>
      <x v="375"/>
    </i>
    <i r="2">
      <x v="384"/>
      <x v="376"/>
    </i>
    <i r="2">
      <x v="385"/>
      <x v="377"/>
    </i>
    <i r="2">
      <x v="386"/>
      <x v="378"/>
    </i>
    <i r="2">
      <x v="387"/>
      <x v="379"/>
    </i>
    <i r="2">
      <x v="388"/>
      <x v="380"/>
    </i>
    <i r="2">
      <x v="389"/>
      <x v="381"/>
    </i>
    <i r="1">
      <x v="11"/>
      <x v="390"/>
      <x v="382"/>
    </i>
    <i r="2">
      <x v="391"/>
      <x v="383"/>
    </i>
    <i r="2">
      <x v="392"/>
      <x v="384"/>
    </i>
    <i r="2">
      <x v="393"/>
      <x v="385"/>
    </i>
    <i r="2">
      <x v="394"/>
      <x v="386"/>
    </i>
    <i r="2">
      <x v="395"/>
      <x v="387"/>
    </i>
    <i r="2">
      <x v="396"/>
      <x v="388"/>
    </i>
    <i r="2">
      <x v="397"/>
      <x v="389"/>
    </i>
    <i r="2">
      <x v="398"/>
      <x v="390"/>
    </i>
    <i r="2">
      <x v="399"/>
      <x v="391"/>
    </i>
    <i r="2">
      <x v="400"/>
      <x v="392"/>
    </i>
    <i r="2">
      <x v="401"/>
      <x v="393"/>
    </i>
    <i r="2">
      <x v="402"/>
      <x v="394"/>
    </i>
    <i r="2">
      <x v="403"/>
      <x v="395"/>
    </i>
    <i r="2">
      <x v="404"/>
      <x v="396"/>
    </i>
    <i r="2">
      <x v="405"/>
      <x v="397"/>
    </i>
    <i r="2">
      <x v="406"/>
      <x v="398"/>
    </i>
    <i r="2">
      <x v="407"/>
      <x v="399"/>
    </i>
    <i r="2">
      <x v="408"/>
      <x v="400"/>
    </i>
    <i r="2">
      <x v="409"/>
      <x v="401"/>
    </i>
    <i r="2">
      <x v="410"/>
      <x v="402"/>
    </i>
    <i r="2">
      <x v="411"/>
      <x v="403"/>
    </i>
    <i r="2">
      <x v="412"/>
      <x v="404"/>
    </i>
    <i r="2">
      <x v="413"/>
      <x v="405"/>
    </i>
    <i r="2">
      <x v="414"/>
      <x v="406"/>
    </i>
    <i r="2">
      <x v="415"/>
      <x v="407"/>
    </i>
    <i r="2">
      <x v="416"/>
      <x v="408"/>
    </i>
    <i r="2">
      <x v="417"/>
      <x v="409"/>
    </i>
    <i r="2">
      <x v="418"/>
      <x v="410"/>
    </i>
    <i r="2">
      <x v="419"/>
      <x v="411"/>
    </i>
    <i r="2">
      <x v="420"/>
      <x v="412"/>
    </i>
    <i r="2">
      <x v="421"/>
      <x v="413"/>
    </i>
    <i r="2">
      <x v="422"/>
      <x v="414"/>
    </i>
    <i r="1">
      <x v="12"/>
      <x v="423"/>
      <x v="415"/>
    </i>
    <i r="2">
      <x v="424"/>
      <x v="416"/>
    </i>
    <i r="2">
      <x v="425"/>
      <x v="417"/>
    </i>
    <i r="2">
      <x v="426"/>
      <x v="418"/>
    </i>
    <i r="2">
      <x v="427"/>
      <x v="419"/>
    </i>
    <i r="2">
      <x v="428"/>
      <x v="420"/>
    </i>
    <i r="2">
      <x v="429"/>
      <x v="421"/>
    </i>
    <i r="2">
      <x v="430"/>
      <x v="422"/>
    </i>
    <i r="2">
      <x v="431"/>
      <x v="423"/>
    </i>
    <i r="1">
      <x v="13"/>
      <x v="432"/>
      <x v="424"/>
    </i>
    <i r="2">
      <x v="433"/>
      <x v="425"/>
    </i>
    <i r="2">
      <x v="434"/>
      <x v="426"/>
    </i>
    <i r="2">
      <x v="435"/>
      <x v="427"/>
    </i>
    <i r="2">
      <x v="436"/>
      <x v="428"/>
    </i>
    <i r="1">
      <x v="14"/>
      <x v="437"/>
      <x v="429"/>
    </i>
    <i r="2">
      <x v="438"/>
      <x v="430"/>
    </i>
    <i r="2">
      <x v="439"/>
      <x v="431"/>
    </i>
    <i r="2">
      <x v="440"/>
      <x v="432"/>
    </i>
    <i r="2">
      <x v="441"/>
      <x v="433"/>
    </i>
    <i r="2">
      <x v="442"/>
      <x v="434"/>
    </i>
    <i r="2">
      <x v="443"/>
      <x v="435"/>
    </i>
    <i r="2">
      <x v="444"/>
      <x v="436"/>
    </i>
    <i r="2">
      <x v="445"/>
      <x v="437"/>
    </i>
    <i r="2">
      <x v="446"/>
      <x v="438"/>
    </i>
    <i r="2">
      <x v="447"/>
      <x v="439"/>
    </i>
    <i r="2">
      <x v="448"/>
      <x v="440"/>
    </i>
    <i r="2">
      <x v="449"/>
      <x v="441"/>
    </i>
    <i r="2">
      <x v="450"/>
      <x v="442"/>
    </i>
    <i r="2">
      <x v="451"/>
      <x v="443"/>
    </i>
    <i r="2">
      <x v="452"/>
      <x v="444"/>
    </i>
    <i r="2">
      <x v="453"/>
      <x v="445"/>
    </i>
    <i r="2">
      <x v="454"/>
      <x v="446"/>
    </i>
    <i r="2">
      <x v="455"/>
      <x v="447"/>
    </i>
    <i r="2">
      <x v="456"/>
      <x v="448"/>
    </i>
    <i r="2">
      <x v="457"/>
      <x v="449"/>
    </i>
    <i r="2">
      <x v="458"/>
      <x v="450"/>
    </i>
    <i r="2">
      <x v="459"/>
      <x v="451"/>
    </i>
    <i r="2">
      <x v="460"/>
      <x v="452"/>
    </i>
    <i r="2">
      <x v="461"/>
      <x v="453"/>
    </i>
    <i r="2">
      <x v="462"/>
      <x v="454"/>
    </i>
    <i r="2">
      <x v="463"/>
      <x v="455"/>
    </i>
    <i r="2">
      <x v="464"/>
      <x v="456"/>
    </i>
    <i r="2">
      <x v="465"/>
      <x v="457"/>
    </i>
    <i r="2">
      <x v="466"/>
      <x v="458"/>
    </i>
    <i r="2">
      <x v="467"/>
      <x v="459"/>
    </i>
    <i r="2">
      <x v="468"/>
      <x v="460"/>
    </i>
    <i r="2">
      <x v="469"/>
      <x v="461"/>
    </i>
    <i r="2">
      <x v="470"/>
      <x v="462"/>
    </i>
    <i r="2">
      <x v="471"/>
      <x v="463"/>
    </i>
    <i r="2">
      <x v="472"/>
      <x v="464"/>
    </i>
    <i r="2">
      <x v="473"/>
      <x v="465"/>
    </i>
    <i r="2">
      <x v="474"/>
      <x v="466"/>
    </i>
    <i r="2">
      <x v="475"/>
      <x v="467"/>
    </i>
    <i r="2">
      <x v="476"/>
      <x v="468"/>
    </i>
    <i r="2">
      <x v="477"/>
      <x v="469"/>
    </i>
    <i r="2">
      <x v="478"/>
      <x v="470"/>
    </i>
    <i r="2">
      <x v="479"/>
      <x v="471"/>
    </i>
    <i r="2">
      <x v="480"/>
      <x v="472"/>
    </i>
    <i r="2">
      <x v="481"/>
      <x v="473"/>
    </i>
    <i r="2">
      <x v="482"/>
      <x v="474"/>
    </i>
    <i r="2">
      <x v="483"/>
      <x v="475"/>
    </i>
    <i r="2">
      <x v="484"/>
      <x v="476"/>
    </i>
    <i r="2">
      <x v="485"/>
      <x v="477"/>
    </i>
    <i r="2">
      <x v="486"/>
      <x v="478"/>
    </i>
    <i r="2">
      <x v="487"/>
      <x v="479"/>
    </i>
    <i r="2">
      <x v="488"/>
      <x v="480"/>
    </i>
    <i r="2">
      <x v="489"/>
      <x v="481"/>
    </i>
    <i r="2">
      <x v="490"/>
      <x v="482"/>
    </i>
    <i r="2">
      <x v="491"/>
      <x v="483"/>
    </i>
    <i r="2">
      <x v="492"/>
      <x v="484"/>
    </i>
    <i r="2">
      <x v="493"/>
      <x v="485"/>
    </i>
    <i r="2">
      <x v="494"/>
      <x v="486"/>
    </i>
    <i r="2">
      <x v="495"/>
      <x v="487"/>
    </i>
    <i r="2">
      <x v="496"/>
      <x v="488"/>
    </i>
    <i r="2">
      <x v="497"/>
      <x v="489"/>
    </i>
    <i r="2">
      <x v="498"/>
      <x v="490"/>
    </i>
    <i r="2">
      <x v="499"/>
      <x v="491"/>
    </i>
    <i r="2">
      <x v="500"/>
      <x v="492"/>
    </i>
    <i r="2">
      <x v="501"/>
      <x v="493"/>
    </i>
    <i r="2">
      <x v="502"/>
      <x v="494"/>
    </i>
    <i r="2">
      <x v="503"/>
      <x v="495"/>
    </i>
    <i r="2">
      <x v="504"/>
      <x v="496"/>
    </i>
    <i r="2">
      <x v="505"/>
      <x v="497"/>
    </i>
    <i r="2">
      <x v="506"/>
      <x v="498"/>
    </i>
    <i r="2">
      <x v="507"/>
      <x v="499"/>
    </i>
    <i r="2">
      <x v="508"/>
      <x v="500"/>
    </i>
    <i r="2">
      <x v="509"/>
      <x v="501"/>
    </i>
    <i r="2">
      <x v="510"/>
      <x v="502"/>
    </i>
    <i r="2">
      <x v="511"/>
      <x v="503"/>
    </i>
    <i r="2">
      <x v="512"/>
      <x v="504"/>
    </i>
    <i r="2">
      <x v="513"/>
      <x v="505"/>
    </i>
    <i r="2">
      <x v="514"/>
      <x v="506"/>
    </i>
    <i r="2">
      <x v="515"/>
      <x v="507"/>
    </i>
    <i r="2">
      <x v="516"/>
      <x v="508"/>
    </i>
    <i r="2">
      <x v="517"/>
      <x v="509"/>
    </i>
    <i r="2">
      <x v="518"/>
      <x v="510"/>
    </i>
    <i r="2">
      <x v="519"/>
      <x v="511"/>
    </i>
    <i r="2">
      <x v="520"/>
      <x v="512"/>
    </i>
    <i r="2">
      <x v="521"/>
      <x v="513"/>
    </i>
    <i r="2">
      <x v="522"/>
      <x v="514"/>
    </i>
    <i r="2">
      <x v="523"/>
      <x v="515"/>
    </i>
    <i r="2">
      <x v="524"/>
      <x v="516"/>
    </i>
    <i r="2">
      <x v="525"/>
      <x v="517"/>
    </i>
    <i r="2">
      <x v="526"/>
      <x v="518"/>
    </i>
    <i r="2">
      <x v="527"/>
      <x v="519"/>
    </i>
    <i r="2">
      <x v="528"/>
      <x v="520"/>
    </i>
    <i r="2">
      <x v="529"/>
      <x v="521"/>
    </i>
    <i r="2">
      <x v="530"/>
      <x v="522"/>
    </i>
    <i r="2">
      <x v="531"/>
      <x v="523"/>
    </i>
    <i r="2">
      <x v="532"/>
      <x v="524"/>
    </i>
    <i>
      <x v="1"/>
      <x v="1"/>
      <x v="533"/>
      <x v="525"/>
    </i>
    <i r="2">
      <x v="534"/>
      <x v="526"/>
    </i>
    <i r="2">
      <x v="535"/>
      <x v="527"/>
    </i>
    <i r="2">
      <x v="536"/>
      <x v="528"/>
    </i>
    <i r="2">
      <x v="537"/>
      <x v="529"/>
    </i>
    <i r="2">
      <x v="538"/>
      <x v="530"/>
    </i>
    <i r="2">
      <x v="539"/>
      <x v="531"/>
    </i>
    <i r="1">
      <x v="2"/>
      <x v="540"/>
      <x v="532"/>
    </i>
    <i r="2">
      <x v="541"/>
      <x v="533"/>
    </i>
    <i r="2">
      <x v="542"/>
      <x v="534"/>
    </i>
    <i r="2">
      <x v="543"/>
      <x v="535"/>
    </i>
    <i r="2">
      <x v="544"/>
      <x v="536"/>
    </i>
    <i r="2">
      <x v="545"/>
      <x v="537"/>
    </i>
    <i r="2">
      <x v="546"/>
      <x v="538"/>
    </i>
    <i r="2">
      <x v="547"/>
      <x v="539"/>
    </i>
    <i r="2">
      <x v="548"/>
      <x v="540"/>
    </i>
    <i r="2">
      <x v="549"/>
      <x v="541"/>
    </i>
    <i r="2">
      <x v="550"/>
      <x v="542"/>
    </i>
    <i r="2">
      <x v="551"/>
      <x v="543"/>
    </i>
    <i r="2">
      <x v="552"/>
      <x v="544"/>
    </i>
    <i r="2">
      <x v="553"/>
      <x v="545"/>
    </i>
    <i r="2">
      <x v="554"/>
      <x v="546"/>
    </i>
    <i r="2">
      <x v="555"/>
      <x v="547"/>
    </i>
    <i r="2">
      <x v="556"/>
      <x v="548"/>
    </i>
    <i r="2">
      <x v="557"/>
      <x v="549"/>
    </i>
    <i r="2">
      <x v="558"/>
      <x v="550"/>
    </i>
    <i r="2">
      <x v="559"/>
      <x v="551"/>
    </i>
    <i r="2">
      <x v="560"/>
      <x v="552"/>
    </i>
    <i r="2">
      <x v="561"/>
      <x v="553"/>
    </i>
    <i r="2">
      <x v="562"/>
      <x v="554"/>
    </i>
    <i r="2">
      <x v="563"/>
      <x v="555"/>
    </i>
    <i r="2">
      <x v="564"/>
      <x v="556"/>
    </i>
    <i r="2">
      <x v="565"/>
      <x v="557"/>
    </i>
    <i r="2">
      <x v="566"/>
      <x v="558"/>
    </i>
    <i r="2">
      <x v="567"/>
      <x v="559"/>
    </i>
    <i r="2">
      <x v="568"/>
      <x v="560"/>
    </i>
    <i r="2">
      <x v="569"/>
      <x v="561"/>
    </i>
    <i r="2">
      <x v="570"/>
      <x v="562"/>
    </i>
    <i r="2">
      <x v="571"/>
      <x v="563"/>
    </i>
    <i r="2">
      <x v="572"/>
      <x v="564"/>
    </i>
    <i r="2">
      <x v="573"/>
      <x v="565"/>
    </i>
    <i r="2">
      <x v="574"/>
      <x v="566"/>
    </i>
    <i r="2">
      <x v="575"/>
      <x v="567"/>
    </i>
    <i r="2">
      <x v="576"/>
      <x v="568"/>
    </i>
    <i r="2">
      <x v="577"/>
      <x v="569"/>
    </i>
    <i r="2">
      <x v="578"/>
      <x v="570"/>
    </i>
    <i r="2">
      <x v="579"/>
      <x v="571"/>
    </i>
    <i r="2">
      <x v="580"/>
      <x v="572"/>
    </i>
    <i r="2">
      <x v="581"/>
      <x v="573"/>
    </i>
    <i r="2">
      <x v="582"/>
      <x v="574"/>
    </i>
    <i r="2">
      <x v="583"/>
      <x v="575"/>
    </i>
    <i r="2">
      <x v="584"/>
      <x v="576"/>
    </i>
    <i r="2">
      <x v="585"/>
      <x v="577"/>
    </i>
    <i r="2">
      <x v="586"/>
      <x v="578"/>
    </i>
    <i r="2">
      <x v="587"/>
      <x v="579"/>
    </i>
    <i r="2">
      <x v="588"/>
      <x v="580"/>
    </i>
    <i r="2">
      <x v="589"/>
      <x v="581"/>
    </i>
    <i r="2">
      <x v="590"/>
      <x v="582"/>
    </i>
    <i r="2">
      <x v="591"/>
      <x v="583"/>
    </i>
    <i r="2">
      <x v="592"/>
      <x v="584"/>
    </i>
    <i r="2">
      <x v="593"/>
      <x v="585"/>
    </i>
    <i r="2">
      <x v="594"/>
      <x v="586"/>
    </i>
    <i r="2">
      <x v="595"/>
      <x v="587"/>
    </i>
    <i r="2">
      <x v="596"/>
      <x v="588"/>
    </i>
    <i r="2">
      <x v="597"/>
      <x v="589"/>
    </i>
    <i r="2">
      <x v="598"/>
      <x v="590"/>
    </i>
    <i r="2">
      <x v="599"/>
      <x v="591"/>
    </i>
    <i r="2">
      <x v="600"/>
      <x v="592"/>
    </i>
    <i r="2">
      <x v="601"/>
      <x v="593"/>
    </i>
    <i r="2">
      <x v="602"/>
      <x v="594"/>
    </i>
    <i r="2">
      <x v="603"/>
      <x v="595"/>
    </i>
    <i r="2">
      <x v="604"/>
      <x v="596"/>
    </i>
    <i r="2">
      <x v="605"/>
      <x v="597"/>
    </i>
    <i r="2">
      <x v="606"/>
      <x v="598"/>
    </i>
    <i r="2">
      <x v="607"/>
      <x v="599"/>
    </i>
    <i r="2">
      <x v="608"/>
      <x v="600"/>
    </i>
    <i r="2">
      <x v="609"/>
      <x v="601"/>
    </i>
    <i r="2">
      <x v="610"/>
      <x v="602"/>
    </i>
    <i r="2">
      <x v="611"/>
      <x v="603"/>
    </i>
    <i r="2">
      <x v="612"/>
      <x v="604"/>
    </i>
    <i r="2">
      <x v="613"/>
      <x v="605"/>
    </i>
    <i r="2">
      <x v="614"/>
      <x v="606"/>
    </i>
    <i r="2">
      <x v="615"/>
      <x v="607"/>
    </i>
    <i r="2">
      <x v="616"/>
      <x v="608"/>
    </i>
    <i r="2">
      <x v="617"/>
      <x v="609"/>
    </i>
    <i r="2">
      <x v="618"/>
      <x v="610"/>
    </i>
    <i r="2">
      <x v="619"/>
      <x v="611"/>
    </i>
    <i r="2">
      <x v="620"/>
      <x v="612"/>
    </i>
    <i r="2">
      <x v="621"/>
      <x v="613"/>
    </i>
    <i r="2">
      <x v="622"/>
      <x v="614"/>
    </i>
    <i r="2">
      <x v="623"/>
      <x v="615"/>
    </i>
    <i r="2">
      <x v="624"/>
      <x v="616"/>
    </i>
    <i r="2">
      <x v="625"/>
      <x v="617"/>
    </i>
    <i r="2">
      <x v="626"/>
      <x v="618"/>
    </i>
    <i r="2">
      <x v="627"/>
      <x v="619"/>
    </i>
    <i r="2">
      <x v="628"/>
      <x v="620"/>
    </i>
    <i r="2">
      <x v="629"/>
      <x v="621"/>
    </i>
    <i r="2">
      <x v="630"/>
      <x v="622"/>
    </i>
    <i r="2">
      <x v="631"/>
      <x v="623"/>
    </i>
    <i r="2">
      <x v="632"/>
      <x v="624"/>
    </i>
    <i r="2">
      <x v="633"/>
      <x v="625"/>
    </i>
    <i r="2">
      <x v="634"/>
      <x v="626"/>
    </i>
    <i r="2">
      <x v="635"/>
      <x v="627"/>
    </i>
    <i r="2">
      <x v="636"/>
      <x v="628"/>
    </i>
    <i r="2">
      <x v="637"/>
      <x v="629"/>
    </i>
    <i r="2">
      <x v="638"/>
      <x v="630"/>
    </i>
    <i r="2">
      <x v="639"/>
      <x v="631"/>
    </i>
    <i r="2">
      <x v="640"/>
      <x v="632"/>
    </i>
    <i r="2">
      <x v="641"/>
      <x v="633"/>
    </i>
    <i r="2">
      <x v="642"/>
      <x v="634"/>
    </i>
    <i r="2">
      <x v="643"/>
      <x v="635"/>
    </i>
    <i r="2">
      <x v="644"/>
      <x v="636"/>
    </i>
    <i r="2">
      <x v="645"/>
      <x v="637"/>
    </i>
    <i r="2">
      <x v="646"/>
      <x v="638"/>
    </i>
    <i r="2">
      <x v="647"/>
      <x v="639"/>
    </i>
    <i r="2">
      <x v="648"/>
      <x v="640"/>
    </i>
    <i r="2">
      <x v="649"/>
      <x v="641"/>
    </i>
    <i r="1">
      <x v="3"/>
      <x v="650"/>
      <x v="642"/>
    </i>
    <i r="2">
      <x v="651"/>
      <x v="643"/>
    </i>
    <i r="2">
      <x v="652"/>
      <x v="644"/>
    </i>
    <i r="2">
      <x v="653"/>
      <x v="645"/>
    </i>
    <i r="2">
      <x v="654"/>
      <x v="646"/>
    </i>
    <i r="2">
      <x v="655"/>
      <x v="647"/>
    </i>
    <i r="2">
      <x v="656"/>
      <x v="648"/>
    </i>
    <i r="2">
      <x v="657"/>
      <x v="649"/>
    </i>
    <i r="2">
      <x v="658"/>
      <x v="650"/>
    </i>
    <i r="1">
      <x v="4"/>
      <x v="659"/>
      <x v="651"/>
    </i>
    <i r="2">
      <x v="660"/>
      <x v="652"/>
    </i>
    <i r="2">
      <x v="661"/>
      <x v="142"/>
    </i>
    <i r="2">
      <x v="662"/>
      <x v="143"/>
    </i>
    <i r="2">
      <x v="663"/>
      <x v="653"/>
    </i>
    <i r="2">
      <x v="664"/>
      <x v="654"/>
    </i>
    <i r="2">
      <x v="665"/>
      <x v="655"/>
    </i>
    <i r="2">
      <x v="666"/>
      <x v="656"/>
    </i>
    <i r="1">
      <x v="5"/>
      <x v="667"/>
      <x v="657"/>
    </i>
    <i r="2">
      <x v="668"/>
      <x v="658"/>
    </i>
    <i r="1">
      <x v="6"/>
      <x v="669"/>
      <x v="659"/>
    </i>
    <i r="2">
      <x v="670"/>
      <x v="660"/>
    </i>
    <i r="2">
      <x v="671"/>
      <x v="661"/>
    </i>
    <i r="2">
      <x v="672"/>
      <x v="662"/>
    </i>
    <i r="2">
      <x v="673"/>
      <x v="663"/>
    </i>
    <i r="2">
      <x v="674"/>
      <x v="664"/>
    </i>
    <i r="2">
      <x v="675"/>
      <x v="665"/>
    </i>
    <i r="2">
      <x v="676"/>
      <x v="666"/>
    </i>
    <i r="2">
      <x v="677"/>
      <x v="667"/>
    </i>
    <i r="2">
      <x v="678"/>
      <x v="668"/>
    </i>
    <i r="2">
      <x v="679"/>
      <x v="669"/>
    </i>
    <i r="2">
      <x v="680"/>
      <x v="670"/>
    </i>
    <i r="2">
      <x v="681"/>
      <x v="671"/>
    </i>
    <i r="2">
      <x v="682"/>
      <x v="672"/>
    </i>
    <i r="2">
      <x v="683"/>
      <x v="673"/>
    </i>
    <i r="2">
      <x v="684"/>
      <x v="674"/>
    </i>
    <i r="2">
      <x v="685"/>
      <x v="675"/>
    </i>
    <i r="2">
      <x v="686"/>
      <x v="676"/>
    </i>
    <i r="2">
      <x v="687"/>
      <x v="677"/>
    </i>
    <i r="2">
      <x v="688"/>
      <x v="678"/>
    </i>
    <i r="2">
      <x v="689"/>
      <x v="679"/>
    </i>
    <i r="2">
      <x v="690"/>
      <x v="680"/>
    </i>
    <i r="1">
      <x v="7"/>
      <x v="691"/>
      <x v="174"/>
    </i>
    <i r="2">
      <x v="692"/>
      <x v="175"/>
    </i>
    <i r="2">
      <x v="693"/>
      <x v="176"/>
    </i>
    <i r="2">
      <x v="694"/>
      <x v="177"/>
    </i>
    <i r="2">
      <x v="695"/>
      <x v="681"/>
    </i>
    <i r="2">
      <x v="696"/>
      <x v="682"/>
    </i>
    <i r="2">
      <x v="697"/>
      <x v="683"/>
    </i>
    <i r="2">
      <x v="698"/>
      <x v="684"/>
    </i>
    <i r="2">
      <x v="699"/>
      <x v="685"/>
    </i>
    <i r="2">
      <x v="700"/>
      <x v="686"/>
    </i>
    <i r="2">
      <x v="701"/>
      <x v="687"/>
    </i>
    <i r="2">
      <x v="702"/>
      <x v="687"/>
    </i>
    <i r="2">
      <x v="703"/>
      <x v="687"/>
    </i>
    <i r="2">
      <x v="704"/>
      <x v="688"/>
    </i>
    <i r="2">
      <x v="705"/>
      <x v="688"/>
    </i>
    <i r="2">
      <x v="706"/>
      <x v="689"/>
    </i>
    <i r="2">
      <x v="707"/>
      <x v="690"/>
    </i>
    <i r="2">
      <x v="708"/>
      <x v="691"/>
    </i>
    <i r="2">
      <x v="709"/>
      <x v="692"/>
    </i>
    <i r="2">
      <x v="710"/>
      <x v="693"/>
    </i>
    <i r="2">
      <x v="711"/>
      <x v="694"/>
    </i>
    <i r="2">
      <x v="712"/>
      <x v="695"/>
    </i>
    <i r="2">
      <x v="713"/>
      <x v="696"/>
    </i>
    <i r="2">
      <x v="714"/>
      <x v="697"/>
    </i>
    <i r="2">
      <x v="715"/>
      <x v="698"/>
    </i>
    <i r="2">
      <x v="716"/>
      <x v="688"/>
    </i>
    <i r="2">
      <x v="717"/>
      <x v="699"/>
    </i>
    <i r="1">
      <x v="8"/>
      <x v="718"/>
      <x v="700"/>
    </i>
    <i r="2">
      <x v="719"/>
      <x v="701"/>
    </i>
    <i r="2">
      <x v="720"/>
      <x v="702"/>
    </i>
    <i r="2">
      <x v="721"/>
      <x v="703"/>
    </i>
    <i r="2">
      <x v="722"/>
      <x v="704"/>
    </i>
    <i r="2">
      <x v="723"/>
      <x v="705"/>
    </i>
    <i r="2">
      <x v="724"/>
      <x v="706"/>
    </i>
    <i r="2">
      <x v="725"/>
      <x v="707"/>
    </i>
    <i r="2">
      <x v="726"/>
      <x v="708"/>
    </i>
    <i r="2">
      <x v="727"/>
      <x v="709"/>
    </i>
    <i r="2">
      <x v="728"/>
      <x v="710"/>
    </i>
    <i r="2">
      <x v="729"/>
      <x v="711"/>
    </i>
    <i r="2">
      <x v="730"/>
      <x v="712"/>
    </i>
    <i r="2">
      <x v="731"/>
      <x v="713"/>
    </i>
    <i r="2">
      <x v="732"/>
      <x v="714"/>
    </i>
    <i r="2">
      <x v="733"/>
      <x v="715"/>
    </i>
    <i r="2">
      <x v="734"/>
      <x v="716"/>
    </i>
    <i r="2">
      <x v="735"/>
      <x v="717"/>
    </i>
    <i r="2">
      <x v="736"/>
      <x v="718"/>
    </i>
    <i r="2">
      <x v="737"/>
      <x v="719"/>
    </i>
    <i r="2">
      <x v="738"/>
      <x v="720"/>
    </i>
    <i r="2">
      <x v="739"/>
      <x v="721"/>
    </i>
    <i r="2">
      <x v="740"/>
      <x v="722"/>
    </i>
    <i r="2">
      <x v="741"/>
      <x v="723"/>
    </i>
    <i r="2">
      <x v="742"/>
      <x v="724"/>
    </i>
    <i r="2">
      <x v="743"/>
      <x v="725"/>
    </i>
    <i r="2">
      <x v="744"/>
      <x v="726"/>
    </i>
    <i r="2">
      <x v="745"/>
      <x v="727"/>
    </i>
    <i r="2">
      <x v="746"/>
      <x v="728"/>
    </i>
    <i r="2">
      <x v="747"/>
      <x v="729"/>
    </i>
    <i r="2">
      <x v="748"/>
      <x v="730"/>
    </i>
    <i r="2">
      <x v="749"/>
      <x v="731"/>
    </i>
    <i r="2">
      <x v="750"/>
      <x v="732"/>
    </i>
    <i r="2">
      <x v="751"/>
      <x v="733"/>
    </i>
    <i r="2">
      <x v="752"/>
      <x v="734"/>
    </i>
    <i r="2">
      <x v="753"/>
      <x v="735"/>
    </i>
    <i r="2">
      <x v="754"/>
      <x v="736"/>
    </i>
    <i r="2">
      <x v="755"/>
      <x v="737"/>
    </i>
    <i r="2">
      <x v="756"/>
      <x v="738"/>
    </i>
    <i r="2">
      <x v="757"/>
      <x v="739"/>
    </i>
    <i r="2">
      <x v="758"/>
      <x v="740"/>
    </i>
    <i r="2">
      <x v="759"/>
      <x v="741"/>
    </i>
    <i r="2">
      <x v="760"/>
      <x v="742"/>
    </i>
    <i r="2">
      <x v="761"/>
      <x v="743"/>
    </i>
    <i r="2">
      <x v="762"/>
      <x v="744"/>
    </i>
    <i r="2">
      <x v="763"/>
      <x v="745"/>
    </i>
    <i r="2">
      <x v="764"/>
      <x v="746"/>
    </i>
    <i r="2">
      <x v="765"/>
      <x v="747"/>
    </i>
    <i r="2">
      <x v="766"/>
      <x v="748"/>
    </i>
    <i r="2">
      <x v="767"/>
      <x v="749"/>
    </i>
    <i r="2">
      <x v="768"/>
      <x v="750"/>
    </i>
    <i r="2">
      <x v="769"/>
      <x v="751"/>
    </i>
    <i r="2">
      <x v="770"/>
      <x v="752"/>
    </i>
    <i r="2">
      <x v="771"/>
      <x v="753"/>
    </i>
    <i r="2">
      <x v="772"/>
      <x v="754"/>
    </i>
    <i r="2">
      <x v="773"/>
      <x v="755"/>
    </i>
    <i r="2">
      <x v="774"/>
      <x v="756"/>
    </i>
    <i r="2">
      <x v="775"/>
      <x v="757"/>
    </i>
    <i r="2">
      <x v="776"/>
      <x v="758"/>
    </i>
    <i r="2">
      <x v="777"/>
      <x v="759"/>
    </i>
    <i r="2">
      <x v="778"/>
      <x v="760"/>
    </i>
    <i r="2">
      <x v="779"/>
      <x v="761"/>
    </i>
    <i r="2">
      <x v="780"/>
      <x v="762"/>
    </i>
    <i r="2">
      <x v="781"/>
      <x v="763"/>
    </i>
    <i r="2">
      <x v="782"/>
      <x v="764"/>
    </i>
    <i r="2">
      <x v="783"/>
      <x v="765"/>
    </i>
    <i r="2">
      <x v="784"/>
      <x v="766"/>
    </i>
    <i r="2">
      <x v="785"/>
      <x v="767"/>
    </i>
    <i r="2">
      <x v="786"/>
      <x v="768"/>
    </i>
    <i r="2">
      <x v="787"/>
      <x v="769"/>
    </i>
    <i r="2">
      <x v="788"/>
      <x v="770"/>
    </i>
    <i r="2">
      <x v="789"/>
      <x v="771"/>
    </i>
    <i r="2">
      <x v="790"/>
      <x v="772"/>
    </i>
    <i r="2">
      <x v="791"/>
      <x v="773"/>
    </i>
    <i r="2">
      <x v="792"/>
      <x v="774"/>
    </i>
    <i r="2">
      <x v="793"/>
      <x v="775"/>
    </i>
    <i r="2">
      <x v="794"/>
      <x v="776"/>
    </i>
    <i r="2">
      <x v="795"/>
      <x v="777"/>
    </i>
    <i r="2">
      <x v="796"/>
      <x v="778"/>
    </i>
    <i r="2">
      <x v="797"/>
      <x v="779"/>
    </i>
    <i r="2">
      <x v="798"/>
      <x v="780"/>
    </i>
    <i r="2">
      <x v="799"/>
      <x v="781"/>
    </i>
    <i r="2">
      <x v="800"/>
      <x v="782"/>
    </i>
    <i r="2">
      <x v="801"/>
      <x v="783"/>
    </i>
    <i r="2">
      <x v="802"/>
      <x v="784"/>
    </i>
    <i r="2">
      <x v="803"/>
      <x v="785"/>
    </i>
    <i r="2">
      <x v="804"/>
      <x v="786"/>
    </i>
    <i r="2">
      <x v="805"/>
      <x v="787"/>
    </i>
    <i r="2">
      <x v="806"/>
      <x v="788"/>
    </i>
    <i r="2">
      <x v="807"/>
      <x v="789"/>
    </i>
    <i r="2">
      <x v="808"/>
      <x v="790"/>
    </i>
    <i r="2">
      <x v="809"/>
      <x v="791"/>
    </i>
    <i r="2">
      <x v="810"/>
      <x v="792"/>
    </i>
    <i r="2">
      <x v="811"/>
      <x v="793"/>
    </i>
    <i r="2">
      <x v="812"/>
      <x v="794"/>
    </i>
    <i r="2">
      <x v="813"/>
      <x v="795"/>
    </i>
    <i r="2">
      <x v="814"/>
      <x v="796"/>
    </i>
    <i r="2">
      <x v="815"/>
      <x v="797"/>
    </i>
    <i r="2">
      <x v="816"/>
      <x v="798"/>
    </i>
    <i r="2">
      <x v="817"/>
      <x v="799"/>
    </i>
    <i r="2">
      <x v="818"/>
      <x v="800"/>
    </i>
    <i r="2">
      <x v="819"/>
      <x v="801"/>
    </i>
    <i r="2">
      <x v="820"/>
      <x v="802"/>
    </i>
    <i r="2">
      <x v="821"/>
      <x v="803"/>
    </i>
    <i r="2">
      <x v="822"/>
      <x v="804"/>
    </i>
    <i r="2">
      <x v="823"/>
      <x v="805"/>
    </i>
    <i r="2">
      <x v="824"/>
      <x v="806"/>
    </i>
    <i r="2">
      <x v="825"/>
      <x v="807"/>
    </i>
    <i r="2">
      <x v="826"/>
      <x v="808"/>
    </i>
    <i r="2">
      <x v="827"/>
      <x v="809"/>
    </i>
    <i r="2">
      <x v="828"/>
      <x v="810"/>
    </i>
    <i r="2">
      <x v="829"/>
      <x v="811"/>
    </i>
    <i r="2">
      <x v="830"/>
      <x v="812"/>
    </i>
    <i r="2">
      <x v="831"/>
      <x v="813"/>
    </i>
    <i r="2">
      <x v="832"/>
      <x v="814"/>
    </i>
    <i r="2">
      <x v="833"/>
      <x v="815"/>
    </i>
    <i r="2">
      <x v="834"/>
      <x v="816"/>
    </i>
    <i r="2">
      <x v="835"/>
      <x v="817"/>
    </i>
    <i r="2">
      <x v="836"/>
      <x v="818"/>
    </i>
    <i r="2">
      <x v="837"/>
      <x v="819"/>
    </i>
    <i r="2">
      <x v="838"/>
      <x v="820"/>
    </i>
    <i r="2">
      <x v="839"/>
      <x v="821"/>
    </i>
    <i r="2">
      <x v="840"/>
      <x v="822"/>
    </i>
    <i r="2">
      <x v="841"/>
      <x v="823"/>
    </i>
    <i r="2">
      <x v="842"/>
      <x v="824"/>
    </i>
    <i r="2">
      <x v="843"/>
      <x v="825"/>
    </i>
    <i r="2">
      <x v="844"/>
      <x v="826"/>
    </i>
    <i r="2">
      <x v="845"/>
      <x v="827"/>
    </i>
    <i r="2">
      <x v="846"/>
      <x v="828"/>
    </i>
    <i r="2">
      <x v="847"/>
      <x v="829"/>
    </i>
    <i r="2">
      <x v="848"/>
      <x v="830"/>
    </i>
    <i r="2">
      <x v="849"/>
      <x v="831"/>
    </i>
    <i r="2">
      <x v="850"/>
      <x v="832"/>
    </i>
    <i r="2">
      <x v="851"/>
      <x v="833"/>
    </i>
    <i r="2">
      <x v="852"/>
      <x v="834"/>
    </i>
    <i r="2">
      <x v="853"/>
      <x v="835"/>
    </i>
    <i r="2">
      <x v="854"/>
      <x v="836"/>
    </i>
    <i r="2">
      <x v="855"/>
      <x v="837"/>
    </i>
    <i r="2">
      <x v="856"/>
      <x v="838"/>
    </i>
    <i r="2">
      <x v="857"/>
      <x v="839"/>
    </i>
    <i r="2">
      <x v="858"/>
      <x v="840"/>
    </i>
    <i r="2">
      <x v="859"/>
      <x v="841"/>
    </i>
    <i r="2">
      <x v="860"/>
      <x v="842"/>
    </i>
    <i r="2">
      <x v="861"/>
      <x v="843"/>
    </i>
    <i r="2">
      <x v="862"/>
      <x v="844"/>
    </i>
    <i r="2">
      <x v="863"/>
      <x v="845"/>
    </i>
    <i r="2">
      <x v="864"/>
      <x v="846"/>
    </i>
    <i r="2">
      <x v="865"/>
      <x v="847"/>
    </i>
    <i r="2">
      <x v="866"/>
      <x v="848"/>
    </i>
    <i r="2">
      <x v="867"/>
      <x v="849"/>
    </i>
    <i r="2">
      <x v="868"/>
      <x v="850"/>
    </i>
    <i r="2">
      <x v="869"/>
      <x v="851"/>
    </i>
    <i r="2">
      <x v="870"/>
      <x v="852"/>
    </i>
    <i r="2">
      <x v="871"/>
      <x v="853"/>
    </i>
    <i r="2">
      <x v="872"/>
      <x v="854"/>
    </i>
    <i r="2">
      <x v="873"/>
      <x v="855"/>
    </i>
    <i r="2">
      <x v="874"/>
      <x v="856"/>
    </i>
    <i r="2">
      <x v="875"/>
      <x v="857"/>
    </i>
    <i r="2">
      <x v="876"/>
      <x v="858"/>
    </i>
    <i r="2">
      <x v="877"/>
      <x v="859"/>
    </i>
    <i r="2">
      <x v="878"/>
      <x v="860"/>
    </i>
    <i r="2">
      <x v="879"/>
      <x v="861"/>
    </i>
    <i r="2">
      <x v="880"/>
      <x v="326"/>
    </i>
    <i r="2">
      <x v="881"/>
      <x v="327"/>
    </i>
    <i r="1">
      <x v="9"/>
      <x v="882"/>
      <x v="862"/>
    </i>
    <i r="2">
      <x v="883"/>
      <x v="863"/>
    </i>
    <i r="2">
      <x v="884"/>
      <x v="864"/>
    </i>
    <i r="2">
      <x v="885"/>
      <x v="865"/>
    </i>
    <i r="2">
      <x v="886"/>
      <x v="866"/>
    </i>
    <i r="2">
      <x v="887"/>
      <x v="867"/>
    </i>
    <i r="2">
      <x v="888"/>
      <x v="868"/>
    </i>
    <i r="2">
      <x v="889"/>
      <x v="869"/>
    </i>
    <i r="2">
      <x v="890"/>
      <x v="870"/>
    </i>
    <i r="2">
      <x v="891"/>
      <x v="871"/>
    </i>
    <i r="2">
      <x v="892"/>
      <x v="872"/>
    </i>
    <i r="2">
      <x v="893"/>
      <x v="873"/>
    </i>
    <i r="2">
      <x v="894"/>
      <x v="874"/>
    </i>
    <i r="2">
      <x v="895"/>
      <x v="875"/>
    </i>
    <i r="2">
      <x v="896"/>
      <x v="876"/>
    </i>
    <i r="2">
      <x v="897"/>
      <x v="877"/>
    </i>
    <i r="2">
      <x v="898"/>
      <x v="878"/>
    </i>
    <i r="2">
      <x v="899"/>
      <x v="879"/>
    </i>
    <i r="2">
      <x v="900"/>
      <x v="880"/>
    </i>
    <i r="2">
      <x v="901"/>
      <x v="881"/>
    </i>
    <i r="2">
      <x v="902"/>
      <x v="882"/>
    </i>
    <i r="2">
      <x v="903"/>
      <x v="883"/>
    </i>
    <i r="2">
      <x v="904"/>
      <x v="884"/>
    </i>
    <i r="2">
      <x v="905"/>
      <x v="885"/>
    </i>
    <i r="2">
      <x v="906"/>
      <x v="886"/>
    </i>
    <i r="2">
      <x v="907"/>
      <x v="887"/>
    </i>
    <i r="2">
      <x v="908"/>
      <x v="888"/>
    </i>
    <i r="2">
      <x v="909"/>
      <x v="889"/>
    </i>
    <i r="2">
      <x v="910"/>
      <x v="890"/>
    </i>
    <i r="2">
      <x v="911"/>
      <x v="891"/>
    </i>
    <i r="2">
      <x v="912"/>
      <x v="892"/>
    </i>
    <i r="2">
      <x v="913"/>
      <x v="356"/>
    </i>
    <i r="2">
      <x v="914"/>
      <x v="357"/>
    </i>
    <i r="1">
      <x v="10"/>
      <x v="915"/>
      <x v="893"/>
    </i>
    <i r="2">
      <x v="916"/>
      <x v="894"/>
    </i>
    <i r="2">
      <x v="917"/>
      <x v="895"/>
    </i>
    <i r="2">
      <x v="918"/>
      <x v="896"/>
    </i>
    <i r="2">
      <x v="919"/>
      <x v="897"/>
    </i>
    <i r="2">
      <x v="920"/>
      <x v="898"/>
    </i>
    <i r="2">
      <x v="921"/>
      <x v="899"/>
    </i>
    <i r="2">
      <x v="922"/>
      <x v="900"/>
    </i>
    <i r="2">
      <x v="923"/>
      <x v="901"/>
    </i>
    <i r="2">
      <x v="924"/>
      <x v="902"/>
    </i>
    <i r="2">
      <x v="925"/>
      <x v="903"/>
    </i>
    <i r="2">
      <x v="926"/>
      <x v="904"/>
    </i>
    <i r="2">
      <x v="927"/>
      <x v="905"/>
    </i>
    <i r="2">
      <x v="928"/>
      <x v="906"/>
    </i>
    <i r="2">
      <x v="929"/>
      <x v="907"/>
    </i>
    <i r="2">
      <x v="930"/>
      <x v="908"/>
    </i>
    <i r="2">
      <x v="931"/>
      <x v="909"/>
    </i>
    <i r="2">
      <x v="932"/>
      <x v="910"/>
    </i>
    <i r="2">
      <x v="933"/>
      <x v="911"/>
    </i>
    <i r="2">
      <x v="934"/>
      <x v="912"/>
    </i>
    <i r="2">
      <x v="935"/>
      <x v="913"/>
    </i>
    <i r="2">
      <x v="936"/>
      <x v="914"/>
    </i>
    <i r="2">
      <x v="937"/>
      <x v="915"/>
    </i>
    <i r="2">
      <x v="938"/>
      <x v="916"/>
    </i>
    <i r="2">
      <x v="939"/>
      <x v="917"/>
    </i>
    <i r="2">
      <x v="940"/>
      <x v="918"/>
    </i>
    <i r="2">
      <x v="941"/>
      <x v="919"/>
    </i>
    <i r="2">
      <x v="942"/>
      <x v="920"/>
    </i>
    <i r="2">
      <x v="943"/>
      <x v="921"/>
    </i>
    <i r="2">
      <x v="944"/>
      <x v="414"/>
    </i>
    <i r="1">
      <x v="11"/>
      <x v="945"/>
      <x v="922"/>
    </i>
    <i r="2">
      <x v="946"/>
      <x v="923"/>
    </i>
    <i r="2">
      <x v="947"/>
      <x v="924"/>
    </i>
    <i r="2">
      <x v="948"/>
      <x v="925"/>
    </i>
    <i r="2">
      <x v="949"/>
      <x v="926"/>
    </i>
    <i r="2">
      <x v="950"/>
      <x v="927"/>
    </i>
    <i r="2">
      <x v="951"/>
      <x v="928"/>
    </i>
    <i r="2">
      <x v="952"/>
      <x v="929"/>
    </i>
    <i r="2">
      <x v="953"/>
      <x v="930"/>
    </i>
    <i r="2">
      <x v="954"/>
      <x v="931"/>
    </i>
    <i r="2">
      <x v="955"/>
      <x v="932"/>
    </i>
    <i r="2">
      <x v="956"/>
      <x v="933"/>
    </i>
    <i r="2">
      <x v="957"/>
      <x v="934"/>
    </i>
    <i r="2">
      <x v="958"/>
      <x v="935"/>
    </i>
    <i r="2">
      <x v="959"/>
      <x v="936"/>
    </i>
    <i r="2">
      <x v="960"/>
      <x v="937"/>
    </i>
    <i r="2">
      <x v="961"/>
      <x v="938"/>
    </i>
    <i r="2">
      <x v="962"/>
      <x v="939"/>
    </i>
    <i r="2">
      <x v="963"/>
      <x v="940"/>
    </i>
    <i r="2">
      <x v="964"/>
      <x v="941"/>
    </i>
    <i r="2">
      <x v="965"/>
      <x v="942"/>
    </i>
    <i r="2">
      <x v="966"/>
      <x v="943"/>
    </i>
    <i r="2">
      <x v="967"/>
      <x v="944"/>
    </i>
    <i r="2">
      <x v="968"/>
      <x v="945"/>
    </i>
    <i r="2">
      <x v="969"/>
      <x v="946"/>
    </i>
    <i r="2">
      <x v="970"/>
      <x v="947"/>
    </i>
    <i r="2">
      <x v="971"/>
      <x v="948"/>
    </i>
    <i r="2">
      <x v="972"/>
      <x v="949"/>
    </i>
    <i r="2">
      <x v="973"/>
      <x v="950"/>
    </i>
    <i r="2">
      <x v="974"/>
      <x v="951"/>
    </i>
    <i r="2">
      <x v="975"/>
      <x v="952"/>
    </i>
    <i r="2">
      <x v="976"/>
      <x v="953"/>
    </i>
    <i r="2">
      <x v="977"/>
      <x v="954"/>
    </i>
    <i r="2">
      <x v="978"/>
      <x v="955"/>
    </i>
    <i r="2">
      <x v="979"/>
      <x v="956"/>
    </i>
    <i r="2">
      <x v="980"/>
      <x v="957"/>
    </i>
    <i r="2">
      <x v="981"/>
      <x v="958"/>
    </i>
    <i r="2">
      <x v="982"/>
      <x v="959"/>
    </i>
    <i r="2">
      <x v="983"/>
      <x v="960"/>
    </i>
    <i r="2">
      <x v="984"/>
      <x v="961"/>
    </i>
    <i r="2">
      <x v="985"/>
      <x v="962"/>
    </i>
    <i r="2">
      <x v="986"/>
      <x v="963"/>
    </i>
    <i r="2">
      <x v="987"/>
      <x v="964"/>
    </i>
    <i r="2">
      <x v="988"/>
      <x v="965"/>
    </i>
    <i r="2">
      <x v="989"/>
      <x v="966"/>
    </i>
    <i r="2">
      <x v="990"/>
      <x v="967"/>
    </i>
    <i r="2">
      <x v="991"/>
      <x v="968"/>
    </i>
    <i r="2">
      <x v="992"/>
      <x v="969"/>
    </i>
    <i r="2">
      <x v="993"/>
      <x v="970"/>
    </i>
    <i r="2">
      <x v="994"/>
      <x v="971"/>
    </i>
    <i r="2">
      <x v="995"/>
      <x v="972"/>
    </i>
    <i r="2">
      <x v="996"/>
      <x v="973"/>
    </i>
    <i r="1">
      <x v="12"/>
      <x v="997"/>
      <x v="974"/>
    </i>
    <i r="2">
      <x v="998"/>
      <x v="975"/>
    </i>
    <i r="2">
      <x v="999"/>
      <x v="976"/>
    </i>
    <i r="2">
      <x v="1000"/>
      <x v="977"/>
    </i>
    <i r="2">
      <x v="1001"/>
      <x v="978"/>
    </i>
    <i r="2">
      <x v="1002"/>
      <x v="979"/>
    </i>
    <i r="2">
      <x v="1003"/>
      <x v="980"/>
    </i>
    <i r="2">
      <x v="1004"/>
      <x v="981"/>
    </i>
    <i r="2">
      <x v="1005"/>
      <x v="982"/>
    </i>
    <i r="2">
      <x v="1006"/>
      <x v="983"/>
    </i>
    <i r="2">
      <x v="1007"/>
      <x v="984"/>
    </i>
    <i r="2">
      <x v="1008"/>
      <x v="985"/>
    </i>
    <i r="2">
      <x v="1009"/>
      <x v="418"/>
    </i>
    <i r="2">
      <x v="1010"/>
      <x v="419"/>
    </i>
    <i r="2">
      <x v="1011"/>
      <x v="420"/>
    </i>
    <i r="2">
      <x v="1012"/>
      <x v="986"/>
    </i>
    <i r="2">
      <x v="1013"/>
      <x v="422"/>
    </i>
    <i r="2">
      <x v="1014"/>
      <x v="423"/>
    </i>
    <i r="2">
      <x v="1015"/>
      <x v="987"/>
    </i>
    <i r="2">
      <x v="1016"/>
      <x v="988"/>
    </i>
    <i r="2">
      <x v="1017"/>
      <x v="989"/>
    </i>
    <i r="2">
      <x v="1018"/>
      <x v="418"/>
    </i>
    <i r="2">
      <x v="1019"/>
      <x v="419"/>
    </i>
    <i r="2">
      <x v="1020"/>
      <x v="420"/>
    </i>
    <i r="2">
      <x v="1021"/>
      <x v="986"/>
    </i>
    <i r="2">
      <x v="1022"/>
      <x v="422"/>
    </i>
    <i r="2">
      <x v="1023"/>
      <x v="423"/>
    </i>
    <i r="2">
      <x v="1024"/>
      <x v="990"/>
    </i>
    <i r="2">
      <x v="1025"/>
      <x v="991"/>
    </i>
    <i r="2">
      <x v="1026"/>
      <x v="992"/>
    </i>
    <i r="2">
      <x v="1027"/>
      <x v="993"/>
    </i>
    <i r="2">
      <x v="1028"/>
      <x v="994"/>
    </i>
    <i r="2">
      <x v="1029"/>
      <x v="995"/>
    </i>
    <i r="1">
      <x v="13"/>
      <x v="1030"/>
      <x v="996"/>
    </i>
    <i r="2">
      <x v="1031"/>
      <x v="997"/>
    </i>
    <i r="2">
      <x v="1032"/>
      <x v="998"/>
    </i>
    <i r="2">
      <x v="1033"/>
      <x v="999"/>
    </i>
    <i r="2">
      <x v="1034"/>
      <x v="1000"/>
    </i>
    <i r="2">
      <x v="1035"/>
      <x v="1001"/>
    </i>
    <i r="2">
      <x v="1036"/>
      <x v="428"/>
    </i>
    <i r="1">
      <x v="14"/>
      <x v="1037"/>
      <x v="1002"/>
    </i>
    <i r="2">
      <x v="1038"/>
      <x v="1003"/>
    </i>
    <i r="2">
      <x v="1039"/>
      <x v="1004"/>
    </i>
    <i r="2">
      <x v="1040"/>
      <x v="1005"/>
    </i>
    <i r="2">
      <x v="1041"/>
      <x v="1006"/>
    </i>
    <i r="2">
      <x v="1042"/>
      <x v="1007"/>
    </i>
    <i r="2">
      <x v="1043"/>
      <x v="1008"/>
    </i>
    <i r="2">
      <x v="1044"/>
      <x v="1009"/>
    </i>
    <i r="2">
      <x v="1045"/>
      <x v="1010"/>
    </i>
    <i r="2">
      <x v="1046"/>
      <x v="1011"/>
    </i>
    <i r="2">
      <x v="1047"/>
      <x v="1012"/>
    </i>
    <i r="2">
      <x v="1048"/>
      <x v="1013"/>
    </i>
    <i r="2">
      <x v="1049"/>
      <x v="1014"/>
    </i>
    <i r="2">
      <x v="1050"/>
      <x v="1015"/>
    </i>
    <i r="2">
      <x v="1051"/>
      <x v="1016"/>
    </i>
    <i r="2">
      <x v="1052"/>
      <x v="1017"/>
    </i>
    <i r="2">
      <x v="1053"/>
      <x v="1018"/>
    </i>
    <i r="2">
      <x v="1054"/>
      <x v="1019"/>
    </i>
    <i r="2">
      <x v="1055"/>
      <x v="1020"/>
    </i>
    <i r="2">
      <x v="1056"/>
      <x v="1021"/>
    </i>
    <i r="2">
      <x v="1057"/>
      <x v="1022"/>
    </i>
    <i r="2">
      <x v="1058"/>
      <x v="1023"/>
    </i>
    <i r="2">
      <x v="1059"/>
      <x v="1024"/>
    </i>
    <i r="2">
      <x v="1060"/>
      <x v="1025"/>
    </i>
    <i r="2">
      <x v="1061"/>
      <x v="1026"/>
    </i>
    <i r="2">
      <x v="1062"/>
      <x v="1027"/>
    </i>
    <i r="2">
      <x v="1063"/>
      <x v="1028"/>
    </i>
    <i r="2">
      <x v="1064"/>
      <x v="1029"/>
    </i>
    <i r="2">
      <x v="1065"/>
      <x v="1030"/>
    </i>
    <i r="2">
      <x v="1066"/>
      <x v="1031"/>
    </i>
    <i r="2">
      <x v="1067"/>
      <x v="1032"/>
    </i>
    <i r="2">
      <x v="1068"/>
      <x v="1033"/>
    </i>
    <i r="2">
      <x v="1069"/>
      <x v="1034"/>
    </i>
    <i r="2">
      <x v="1070"/>
      <x v="1035"/>
    </i>
    <i r="2">
      <x v="1071"/>
      <x v="1036"/>
    </i>
    <i r="2">
      <x v="1072"/>
      <x v="1037"/>
    </i>
    <i r="2">
      <x v="1073"/>
      <x v="1038"/>
    </i>
    <i r="2">
      <x v="1074"/>
      <x v="1039"/>
    </i>
    <i r="2">
      <x v="1075"/>
      <x v="1040"/>
    </i>
    <i r="2">
      <x v="1076"/>
      <x v="1041"/>
    </i>
    <i r="2">
      <x v="1077"/>
      <x v="1042"/>
    </i>
    <i r="2">
      <x v="1078"/>
      <x v="1043"/>
    </i>
    <i r="2">
      <x v="1079"/>
      <x v="1044"/>
    </i>
    <i r="2">
      <x v="1080"/>
      <x v="1045"/>
    </i>
    <i r="2">
      <x v="1081"/>
      <x v="1046"/>
    </i>
    <i r="2">
      <x v="1082"/>
      <x v="1047"/>
    </i>
    <i r="2">
      <x v="1083"/>
      <x v="1048"/>
    </i>
    <i r="2">
      <x v="1084"/>
      <x v="1049"/>
    </i>
    <i r="2">
      <x v="1085"/>
      <x v="1050"/>
    </i>
    <i r="2">
      <x v="1086"/>
      <x v="1051"/>
    </i>
    <i r="2">
      <x v="1087"/>
      <x v="1052"/>
    </i>
    <i r="2">
      <x v="1088"/>
      <x v="1053"/>
    </i>
    <i r="2">
      <x v="1089"/>
      <x v="1054"/>
    </i>
    <i r="2">
      <x v="1090"/>
      <x v="1055"/>
    </i>
    <i r="2">
      <x v="1091"/>
      <x v="1056"/>
    </i>
    <i r="2">
      <x v="1092"/>
      <x v="1057"/>
    </i>
    <i r="2">
      <x v="1093"/>
      <x v="1058"/>
    </i>
    <i r="2">
      <x v="1094"/>
      <x v="1059"/>
    </i>
    <i r="2">
      <x v="1095"/>
      <x v="1060"/>
    </i>
    <i r="2">
      <x v="1096"/>
      <x v="1061"/>
    </i>
    <i r="2">
      <x v="1097"/>
      <x v="1062"/>
    </i>
    <i r="2">
      <x v="1098"/>
      <x v="1063"/>
    </i>
    <i r="2">
      <x v="1099"/>
      <x v="1064"/>
    </i>
    <i r="2">
      <x v="1100"/>
      <x v="1065"/>
    </i>
    <i r="2">
      <x v="1101"/>
      <x v="1066"/>
    </i>
    <i r="2">
      <x v="1102"/>
      <x v="1067"/>
    </i>
    <i r="2">
      <x v="1103"/>
      <x v="1068"/>
    </i>
    <i r="2">
      <x v="1104"/>
      <x v="1069"/>
    </i>
    <i r="2">
      <x v="1105"/>
      <x v="1070"/>
    </i>
    <i r="2">
      <x v="1106"/>
      <x v="1071"/>
    </i>
    <i r="2">
      <x v="1107"/>
      <x v="1072"/>
    </i>
    <i r="2">
      <x v="1108"/>
      <x v="1073"/>
    </i>
    <i r="2">
      <x v="1109"/>
      <x v="1074"/>
    </i>
    <i r="2">
      <x v="1110"/>
      <x v="1075"/>
    </i>
    <i r="2">
      <x v="1111"/>
      <x v="1076"/>
    </i>
    <i r="2">
      <x v="1112"/>
      <x v="1077"/>
    </i>
    <i r="2">
      <x v="1113"/>
      <x v="1078"/>
    </i>
    <i r="2">
      <x v="1114"/>
      <x v="1079"/>
    </i>
    <i r="2">
      <x v="1115"/>
      <x v="1080"/>
    </i>
    <i r="2">
      <x v="1116"/>
      <x v="1081"/>
    </i>
    <i r="2">
      <x v="1117"/>
      <x v="1082"/>
    </i>
    <i r="2">
      <x v="1118"/>
      <x v="1083"/>
    </i>
    <i r="2">
      <x v="1119"/>
      <x v="1084"/>
    </i>
    <i r="2">
      <x v="1120"/>
      <x v="1085"/>
    </i>
    <i r="2">
      <x v="1121"/>
      <x v="1086"/>
    </i>
    <i r="2">
      <x v="1122"/>
      <x v="1087"/>
    </i>
    <i r="2">
      <x v="1123"/>
      <x v="1088"/>
    </i>
    <i r="2">
      <x v="1124"/>
      <x v="1089"/>
    </i>
    <i r="2">
      <x v="1125"/>
      <x v="1090"/>
    </i>
    <i r="2">
      <x v="1126"/>
      <x v="1091"/>
    </i>
    <i r="2">
      <x v="1127"/>
      <x v="1092"/>
    </i>
    <i r="2">
      <x v="1128"/>
      <x v="1093"/>
    </i>
    <i r="2">
      <x v="1129"/>
      <x v="1094"/>
    </i>
    <i r="2">
      <x v="1130"/>
      <x v="1095"/>
    </i>
    <i r="2">
      <x v="1131"/>
      <x v="1096"/>
    </i>
    <i r="2">
      <x v="1132"/>
      <x v="1097"/>
    </i>
    <i r="2">
      <x v="1133"/>
      <x v="1098"/>
    </i>
    <i r="2">
      <x v="1134"/>
      <x v="1099"/>
    </i>
    <i r="2">
      <x v="1135"/>
      <x v="1100"/>
    </i>
    <i r="2">
      <x v="1136"/>
      <x v="1101"/>
    </i>
    <i r="2">
      <x v="1137"/>
      <x v="1102"/>
    </i>
    <i r="2">
      <x v="1138"/>
      <x v="1103"/>
    </i>
    <i r="2">
      <x v="1139"/>
      <x v="1104"/>
    </i>
    <i r="2">
      <x v="1140"/>
      <x v="1105"/>
    </i>
    <i r="2">
      <x v="1141"/>
      <x v="1106"/>
    </i>
    <i r="2">
      <x v="1142"/>
      <x v="1107"/>
    </i>
    <i r="2">
      <x v="1143"/>
      <x v="1108"/>
    </i>
    <i r="2">
      <x v="1144"/>
      <x v="1109"/>
    </i>
    <i r="2">
      <x v="1145"/>
      <x v="1110"/>
    </i>
    <i r="2">
      <x v="1146"/>
      <x v="1111"/>
    </i>
    <i r="2">
      <x v="1147"/>
      <x v="1112"/>
    </i>
    <i r="2">
      <x v="1148"/>
      <x v="1113"/>
    </i>
    <i r="2">
      <x v="1149"/>
      <x v="1114"/>
    </i>
    <i r="2">
      <x v="1150"/>
      <x v="1115"/>
    </i>
    <i>
      <x v="2"/>
      <x v="1"/>
      <x v="1151"/>
      <x v="1116"/>
    </i>
    <i r="2">
      <x v="1152"/>
      <x v="1117"/>
    </i>
    <i r="1">
      <x v="2"/>
      <x v="1153"/>
      <x v="1118"/>
    </i>
    <i r="2">
      <x v="1154"/>
      <x v="1119"/>
    </i>
    <i r="2">
      <x v="1155"/>
      <x v="1120"/>
    </i>
    <i r="2">
      <x v="1156"/>
      <x v="1121"/>
    </i>
    <i r="2">
      <x v="1157"/>
      <x v="1122"/>
    </i>
    <i r="2">
      <x v="1158"/>
      <x v="1123"/>
    </i>
    <i r="2">
      <x v="1159"/>
      <x v="1124"/>
    </i>
    <i r="2">
      <x v="1160"/>
      <x v="1125"/>
    </i>
    <i r="2">
      <x v="1161"/>
      <x v="1126"/>
    </i>
    <i r="2">
      <x v="1162"/>
      <x v="1127"/>
    </i>
    <i r="2">
      <x v="1163"/>
      <x v="1128"/>
    </i>
    <i r="2">
      <x v="1164"/>
      <x v="1129"/>
    </i>
    <i r="2">
      <x v="1165"/>
      <x v="1130"/>
    </i>
    <i r="2">
      <x v="1166"/>
      <x v="1131"/>
    </i>
    <i r="2">
      <x v="1167"/>
      <x v="1132"/>
    </i>
    <i r="2">
      <x v="1168"/>
      <x v="1133"/>
    </i>
    <i r="2">
      <x v="1169"/>
      <x v="1134"/>
    </i>
    <i r="2">
      <x v="1170"/>
      <x v="1135"/>
    </i>
    <i r="2">
      <x v="1171"/>
      <x v="1136"/>
    </i>
    <i r="2">
      <x v="1172"/>
      <x v="1137"/>
    </i>
    <i r="2">
      <x v="1173"/>
      <x v="1138"/>
    </i>
    <i r="2">
      <x v="1174"/>
      <x v="1139"/>
    </i>
    <i r="2">
      <x v="1175"/>
      <x v="1140"/>
    </i>
    <i r="2">
      <x v="1176"/>
      <x v="1141"/>
    </i>
    <i r="2">
      <x v="1177"/>
      <x v="1142"/>
    </i>
    <i r="2">
      <x v="1178"/>
      <x v="1143"/>
    </i>
    <i r="2">
      <x v="1179"/>
      <x v="1144"/>
    </i>
    <i r="2">
      <x v="1180"/>
      <x v="1145"/>
    </i>
    <i r="2">
      <x v="1181"/>
      <x v="1146"/>
    </i>
    <i r="2">
      <x v="1182"/>
      <x v="1147"/>
    </i>
    <i r="2">
      <x v="1183"/>
      <x v="1148"/>
    </i>
    <i r="2">
      <x v="1184"/>
      <x v="1149"/>
    </i>
    <i r="2">
      <x v="1185"/>
      <x v="1150"/>
    </i>
    <i r="2">
      <x v="1186"/>
      <x v="1151"/>
    </i>
    <i r="2">
      <x v="1187"/>
      <x v="1152"/>
    </i>
    <i r="2">
      <x v="1188"/>
      <x v="1153"/>
    </i>
    <i r="2">
      <x v="1189"/>
      <x v="1154"/>
    </i>
    <i r="2">
      <x v="1190"/>
      <x v="1155"/>
    </i>
    <i r="2">
      <x v="1191"/>
      <x v="1156"/>
    </i>
    <i r="2">
      <x v="1192"/>
      <x v="1157"/>
    </i>
    <i r="2">
      <x v="1193"/>
      <x v="1158"/>
    </i>
    <i r="2">
      <x v="1194"/>
      <x v="1159"/>
    </i>
    <i r="2">
      <x v="1195"/>
      <x v="1160"/>
    </i>
    <i r="2">
      <x v="1196"/>
      <x v="1161"/>
    </i>
    <i r="2">
      <x v="1197"/>
      <x v="1162"/>
    </i>
    <i r="2">
      <x v="1198"/>
      <x v="1163"/>
    </i>
    <i r="2">
      <x v="1199"/>
      <x v="1164"/>
    </i>
    <i r="2">
      <x v="1200"/>
      <x v="1165"/>
    </i>
    <i r="2">
      <x v="1201"/>
      <x v="1166"/>
    </i>
    <i r="2">
      <x v="1202"/>
      <x v="1167"/>
    </i>
    <i r="2">
      <x v="1203"/>
      <x v="1168"/>
    </i>
    <i r="2">
      <x v="1204"/>
      <x v="1169"/>
    </i>
    <i r="2">
      <x v="1205"/>
      <x v="1170"/>
    </i>
    <i r="2">
      <x v="1206"/>
      <x v="1171"/>
    </i>
    <i r="2">
      <x v="1207"/>
      <x v="1172"/>
    </i>
    <i r="2">
      <x v="1208"/>
      <x v="1173"/>
    </i>
    <i r="2">
      <x v="1209"/>
      <x v="1174"/>
    </i>
    <i r="2">
      <x v="1210"/>
      <x v="1175"/>
    </i>
    <i r="2">
      <x v="1211"/>
      <x v="1176"/>
    </i>
    <i r="2">
      <x v="1212"/>
      <x v="1177"/>
    </i>
    <i r="2">
      <x v="1213"/>
      <x v="1178"/>
    </i>
    <i r="2">
      <x v="1214"/>
      <x v="1179"/>
    </i>
    <i r="2">
      <x v="1215"/>
      <x v="1180"/>
    </i>
    <i r="2">
      <x v="1216"/>
      <x v="1181"/>
    </i>
    <i r="2">
      <x v="1217"/>
      <x v="1182"/>
    </i>
    <i r="2">
      <x v="1218"/>
      <x v="1183"/>
    </i>
    <i r="2">
      <x v="1219"/>
      <x v="1184"/>
    </i>
    <i r="2">
      <x v="1220"/>
      <x v="1185"/>
    </i>
    <i r="2">
      <x v="1221"/>
      <x v="1186"/>
    </i>
    <i r="2">
      <x v="1222"/>
      <x v="1187"/>
    </i>
    <i r="2">
      <x v="1223"/>
      <x v="1188"/>
    </i>
    <i r="2">
      <x v="1224"/>
      <x v="1189"/>
    </i>
    <i r="2">
      <x v="1225"/>
      <x v="1190"/>
    </i>
    <i r="2">
      <x v="1226"/>
      <x v="1191"/>
    </i>
    <i r="2">
      <x v="1227"/>
      <x v="1192"/>
    </i>
    <i r="2">
      <x v="1228"/>
      <x v="1193"/>
    </i>
    <i r="2">
      <x v="1229"/>
      <x v="1194"/>
    </i>
    <i r="2">
      <x v="1230"/>
      <x v="1195"/>
    </i>
    <i r="2">
      <x v="1231"/>
      <x v="1196"/>
    </i>
    <i r="2">
      <x v="1232"/>
      <x v="1197"/>
    </i>
    <i r="2">
      <x v="1233"/>
      <x v="1198"/>
    </i>
    <i r="2">
      <x v="1234"/>
      <x v="1199"/>
    </i>
    <i r="2">
      <x v="1235"/>
      <x v="1200"/>
    </i>
    <i r="2">
      <x v="1236"/>
      <x v="1201"/>
    </i>
    <i r="2">
      <x v="1237"/>
      <x v="1202"/>
    </i>
    <i r="2">
      <x v="1238"/>
      <x v="1203"/>
    </i>
    <i r="2">
      <x v="1239"/>
      <x v="1204"/>
    </i>
    <i r="2">
      <x v="1240"/>
      <x v="1205"/>
    </i>
    <i r="2">
      <x v="1241"/>
      <x v="1206"/>
    </i>
    <i r="2">
      <x v="1242"/>
      <x v="1207"/>
    </i>
    <i r="2">
      <x v="1243"/>
      <x v="1208"/>
    </i>
    <i r="2">
      <x v="1244"/>
      <x v="1209"/>
    </i>
    <i r="2">
      <x v="1245"/>
      <x v="1210"/>
    </i>
    <i r="2">
      <x v="1246"/>
      <x v="1211"/>
    </i>
    <i r="2">
      <x v="1247"/>
      <x v="1212"/>
    </i>
    <i r="2">
      <x v="1248"/>
      <x v="1213"/>
    </i>
    <i r="2">
      <x v="1249"/>
      <x v="1214"/>
    </i>
    <i r="2">
      <x v="1250"/>
      <x v="1215"/>
    </i>
    <i r="2">
      <x v="1251"/>
      <x v="1216"/>
    </i>
    <i r="2">
      <x v="1252"/>
      <x v="1217"/>
    </i>
    <i r="2">
      <x v="1253"/>
      <x v="1218"/>
    </i>
    <i r="2">
      <x v="1254"/>
      <x v="1219"/>
    </i>
    <i r="2">
      <x v="1255"/>
      <x v="1220"/>
    </i>
    <i r="1">
      <x v="9"/>
      <x v="1256"/>
      <x v="1221"/>
    </i>
    <i t="grand">
      <x/>
    </i>
  </rowItems>
  <colFields count="1">
    <field x="-2"/>
  </colFields>
  <colItems count="3">
    <i>
      <x/>
    </i>
    <i i="1">
      <x v="1"/>
    </i>
    <i i="2">
      <x v="2"/>
    </i>
  </colItems>
  <dataFields count="3">
    <dataField name="Budget Hrs" fld="4" baseField="0" baseItem="0"/>
    <dataField name="Planned Hrs" fld="6" baseField="0" baseItem="0"/>
    <dataField name="Earned Hrs" fld="5" baseField="0" baseItem="0"/>
  </dataFields>
  <formats count="20">
    <format dxfId="81">
      <pivotArea field="0" type="button" dataOnly="0" labelOnly="1" outline="0" axis="axisRow" fieldPosition="0"/>
    </format>
    <format dxfId="80">
      <pivotArea field="1" type="button" dataOnly="0" labelOnly="1" outline="0" axis="axisRow" fieldPosition="2"/>
    </format>
    <format dxfId="79">
      <pivotArea field="2" type="button" dataOnly="0" labelOnly="1" outline="0" axis="axisRow" fieldPosition="3"/>
    </format>
    <format dxfId="78">
      <pivotArea field="0" type="button" dataOnly="0" labelOnly="1" outline="0" axis="axisRow" fieldPosition="0"/>
    </format>
    <format dxfId="77">
      <pivotArea field="1" type="button" dataOnly="0" labelOnly="1" outline="0" axis="axisRow" fieldPosition="2"/>
    </format>
    <format dxfId="76">
      <pivotArea field="2" type="button" dataOnly="0" labelOnly="1" outline="0" axis="axisRow" fieldPosition="3"/>
    </format>
    <format dxfId="75">
      <pivotArea field="0" type="button" dataOnly="0" labelOnly="1" outline="0" axis="axisRow" fieldPosition="0"/>
    </format>
    <format dxfId="74">
      <pivotArea field="1" type="button" dataOnly="0" labelOnly="1" outline="0" axis="axisRow" fieldPosition="2"/>
    </format>
    <format dxfId="73">
      <pivotArea field="2" type="button" dataOnly="0" labelOnly="1" outline="0" axis="axisRow" fieldPosition="3"/>
    </format>
    <format dxfId="72">
      <pivotArea outline="0" fieldPosition="0">
        <references count="3">
          <reference field="0" count="1" selected="0">
            <x v="0"/>
          </reference>
          <reference field="1" count="1" selected="0">
            <x v="174"/>
          </reference>
          <reference field="2" count="1" selected="0">
            <x v="174"/>
          </reference>
        </references>
      </pivotArea>
    </format>
    <format dxfId="71">
      <pivotArea dataOnly="0" labelOnly="1" outline="0" fieldPosition="0">
        <references count="2">
          <reference field="0" count="1" selected="0">
            <x v="0"/>
          </reference>
          <reference field="1" count="1">
            <x v="174"/>
          </reference>
        </references>
      </pivotArea>
    </format>
    <format dxfId="70">
      <pivotArea dataOnly="0" labelOnly="1" outline="0" fieldPosition="0">
        <references count="3">
          <reference field="0" count="1" selected="0">
            <x v="0"/>
          </reference>
          <reference field="1" count="1" selected="0">
            <x v="174"/>
          </reference>
          <reference field="2" count="1">
            <x v="174"/>
          </reference>
        </references>
      </pivotArea>
    </format>
    <format dxfId="69">
      <pivotArea outline="0" fieldPosition="0">
        <references count="4">
          <reference field="0" count="1" selected="0">
            <x v="0"/>
          </reference>
          <reference field="1" count="1" selected="0">
            <x v="0"/>
          </reference>
          <reference field="2" count="1" selected="0">
            <x v="0"/>
          </reference>
          <reference field="3" count="1" selected="0">
            <x v="0"/>
          </reference>
        </references>
      </pivotArea>
    </format>
    <format dxfId="68">
      <pivotArea dataOnly="0" labelOnly="1" outline="0" offset="IV1" fieldPosition="0">
        <references count="1">
          <reference field="0" count="1">
            <x v="0"/>
          </reference>
        </references>
      </pivotArea>
    </format>
    <format dxfId="67">
      <pivotArea dataOnly="0" labelOnly="1" outline="0" offset="IV1" fieldPosition="0">
        <references count="2">
          <reference field="0" count="1" selected="0">
            <x v="0"/>
          </reference>
          <reference field="3" count="1">
            <x v="0"/>
          </reference>
        </references>
      </pivotArea>
    </format>
    <format dxfId="66">
      <pivotArea dataOnly="0" labelOnly="1" outline="0" fieldPosition="0">
        <references count="3">
          <reference field="0" count="1" selected="0">
            <x v="0"/>
          </reference>
          <reference field="1" count="1">
            <x v="0"/>
          </reference>
          <reference field="3" count="1" selected="0">
            <x v="0"/>
          </reference>
        </references>
      </pivotArea>
    </format>
    <format dxfId="65">
      <pivotArea dataOnly="0" labelOnly="1" outline="0" fieldPosition="0">
        <references count="4">
          <reference field="0" count="1" selected="0">
            <x v="0"/>
          </reference>
          <reference field="1" count="1" selected="0">
            <x v="0"/>
          </reference>
          <reference field="2" count="1">
            <x v="0"/>
          </reference>
          <reference field="3" count="1" selected="0">
            <x v="0"/>
          </reference>
        </references>
      </pivotArea>
    </format>
    <format dxfId="64">
      <pivotArea dataOnly="0" labelOnly="1" outline="0" fieldPosition="0">
        <references count="1">
          <reference field="4294967294" count="3">
            <x v="0"/>
            <x v="1"/>
            <x v="2"/>
          </reference>
        </references>
      </pivotArea>
    </format>
    <format dxfId="63">
      <pivotArea dataOnly="0" labelOnly="1" outline="0" fieldPosition="0">
        <references count="1">
          <reference field="4294967294" count="3">
            <x v="0"/>
            <x v="1"/>
            <x v="2"/>
          </reference>
        </references>
      </pivotArea>
    </format>
    <format dxfId="62">
      <pivotArea dataOnly="0" labelOnly="1" outline="0" fieldPosition="0">
        <references count="1">
          <reference field="4294967294" count="3">
            <x v="0"/>
            <x v="1"/>
            <x v="2"/>
          </reference>
        </references>
      </pivotArea>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Cost"/>
    <pivotHierarchy dragToData="1" caption="Budget Hrs"/>
    <pivotHierarchy dragToData="1" caption="Planned Value"/>
    <pivotHierarchy dragToData="1"/>
    <pivotHierarchy dragToData="1" caption="Planned Value"/>
    <pivotHierarchy dragToData="1" caption="Earned Value"/>
    <pivotHierarchy dragToData="1"/>
    <pivotHierarchy dragToData="1"/>
    <pivotHierarchy dragToData="1"/>
    <pivotHierarchy dragToData="1"/>
    <pivotHierarchy dragToData="1" caption="Planned Weightage %"/>
    <pivotHierarchy dragToData="1" caption="Activity Planned %"/>
    <pivotHierarchy dragToData="1"/>
    <pivotHierarchy dragToData="1" caption="Earned Hrs"/>
    <pivotHierarchy dragToData="1" caption="Planned Hr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1" type="valueNotEqual" id="1" iMeasureHier="114">
      <autoFilter ref="A1">
        <filterColumn colId="0">
          <customFilters>
            <customFilter operator="notEqual" val="0"/>
          </customFilters>
        </filterColumn>
      </autoFilter>
    </filter>
  </filters>
  <rowHierarchiesUsage count="4">
    <rowHierarchyUsage hierarchyUsage="13"/>
    <rowHierarchyUsage hierarchyUsage="10"/>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ProgressSheet]"/>
        <x15:activeTabTopLevelEntity name="[WeekDisCostP]"/>
        <x15:activeTabTopLevelEntity name="[WeekDates]"/>
        <x15:activeTabTopLevelEntity name="[MonthDates]"/>
        <x15:activeTabTopLevelEntity name="[MonthDisCostP]"/>
        <x15:activeTabTopLevelEntity name="[MonthDisHrsP]"/>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name="PivotTable8" cacheId="17" applyNumberFormats="0" applyBorderFormats="0" applyFontFormats="0" applyPatternFormats="0" applyAlignmentFormats="0" applyWidthHeightFormats="1" dataCaption="Values" tag="867413cb-634c-4185-a89d-ef6ab4efaf1c" updatedVersion="5" minRefreshableVersion="3" subtotalHiddenItems="1" itemPrintTitles="1" createdVersion="5" indent="0" compact="0" compactData="0" multipleFieldFilters="0">
  <location ref="A5:G1283" firstHeaderRow="0" firstDataRow="1" firstDataCol="4"/>
  <pivotFields count="8">
    <pivotField axis="axisRow" compact="0" allDrilled="1" outline="0" showAll="0" dataSourceSort="1" defaultSubtotal="0" defaultAttributeDrillState="1">
      <items count="3">
        <item s="1" x="0"/>
        <item s="1" x="1"/>
        <item s="1" x="2"/>
      </items>
    </pivotField>
    <pivotField axis="axisRow" compact="0" allDrilled="1" outline="0" showAll="0" measureFilter="1" dataSourceSort="1" defaultSubtotal="0" defaultAttributeDrillState="1">
      <items count="1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s>
    </pivotField>
    <pivotField axis="axisRow" compact="0" allDrilled="1" outline="0" showAll="0" dataSourceSort="1" defaultSubtotal="0" defaultAttributeDrillState="1">
      <items count="1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s>
    </pivotField>
    <pivotField dataField="1" compact="0" outline="0" showAll="0"/>
    <pivotField dataField="1" compact="0" outline="0" showAll="0"/>
    <pivotField axis="axisRow" compact="0" allDrilled="1" outline="0" showAll="0" dataSourceSort="1" defaultSubtotal="0" defaultAttributeDrillState="1">
      <items count="15">
        <item x="0"/>
        <item x="1"/>
        <item x="2"/>
        <item x="3"/>
        <item x="4"/>
        <item x="5"/>
        <item x="6"/>
        <item x="7"/>
        <item x="8"/>
        <item x="9"/>
        <item x="10"/>
        <item x="11"/>
        <item x="12"/>
        <item x="13"/>
        <item x="14"/>
      </items>
    </pivotField>
    <pivotField dataField="1" compact="0" outline="0" showAll="0"/>
    <pivotField compact="0" allDrilled="1" outline="0" showAll="0" dataSourceSort="1" defaultSubtotal="0" defaultAttributeDrillState="1"/>
  </pivotFields>
  <rowFields count="4">
    <field x="0"/>
    <field x="5"/>
    <field x="1"/>
    <field x="2"/>
  </rowFields>
  <rowItems count="1278">
    <i>
      <x/>
      <x/>
      <x/>
      <x/>
    </i>
    <i r="2">
      <x v="1"/>
      <x v="1"/>
    </i>
    <i r="2">
      <x v="2"/>
      <x v="2"/>
    </i>
    <i r="1">
      <x v="1"/>
      <x v="3"/>
      <x v="3"/>
    </i>
    <i r="2">
      <x v="4"/>
      <x v="4"/>
    </i>
    <i r="2">
      <x v="5"/>
      <x v="5"/>
    </i>
    <i r="2">
      <x v="6"/>
      <x v="6"/>
    </i>
    <i r="2">
      <x v="7"/>
      <x v="7"/>
    </i>
    <i r="2">
      <x v="8"/>
      <x v="8"/>
    </i>
    <i r="2">
      <x v="9"/>
      <x v="9"/>
    </i>
    <i r="2">
      <x v="10"/>
      <x v="10"/>
    </i>
    <i r="2">
      <x v="11"/>
      <x v="11"/>
    </i>
    <i r="2">
      <x v="12"/>
      <x v="12"/>
    </i>
    <i r="1">
      <x v="2"/>
      <x v="13"/>
      <x v="13"/>
    </i>
    <i r="2">
      <x v="14"/>
      <x v="14"/>
    </i>
    <i r="2">
      <x v="15"/>
      <x v="15"/>
    </i>
    <i r="2">
      <x v="16"/>
      <x v="16"/>
    </i>
    <i r="2">
      <x v="17"/>
      <x v="17"/>
    </i>
    <i r="2">
      <x v="18"/>
      <x v="18"/>
    </i>
    <i r="2">
      <x v="19"/>
      <x v="19"/>
    </i>
    <i r="2">
      <x v="20"/>
      <x v="20"/>
    </i>
    <i r="2">
      <x v="21"/>
      <x v="21"/>
    </i>
    <i r="2">
      <x v="22"/>
      <x v="22"/>
    </i>
    <i r="2">
      <x v="23"/>
      <x v="23"/>
    </i>
    <i r="2">
      <x v="24"/>
      <x v="24"/>
    </i>
    <i r="2">
      <x v="25"/>
      <x v="25"/>
    </i>
    <i r="2">
      <x v="26"/>
      <x v="26"/>
    </i>
    <i r="2">
      <x v="27"/>
      <x v="27"/>
    </i>
    <i r="2">
      <x v="28"/>
      <x v="28"/>
    </i>
    <i r="2">
      <x v="29"/>
      <x v="29"/>
    </i>
    <i r="2">
      <x v="30"/>
      <x v="30"/>
    </i>
    <i r="2">
      <x v="31"/>
      <x v="31"/>
    </i>
    <i r="2">
      <x v="32"/>
      <x v="32"/>
    </i>
    <i r="2">
      <x v="33"/>
      <x v="33"/>
    </i>
    <i r="2">
      <x v="34"/>
      <x v="34"/>
    </i>
    <i r="2">
      <x v="35"/>
      <x v="35"/>
    </i>
    <i r="2">
      <x v="36"/>
      <x v="36"/>
    </i>
    <i r="2">
      <x v="37"/>
      <x v="37"/>
    </i>
    <i r="2">
      <x v="38"/>
      <x v="38"/>
    </i>
    <i r="2">
      <x v="39"/>
      <x v="39"/>
    </i>
    <i r="2">
      <x v="40"/>
      <x v="40"/>
    </i>
    <i r="2">
      <x v="41"/>
      <x v="41"/>
    </i>
    <i r="2">
      <x v="42"/>
      <x v="42"/>
    </i>
    <i r="2">
      <x v="43"/>
      <x v="43"/>
    </i>
    <i r="2">
      <x v="44"/>
      <x v="44"/>
    </i>
    <i r="2">
      <x v="45"/>
      <x v="45"/>
    </i>
    <i r="2">
      <x v="46"/>
      <x v="46"/>
    </i>
    <i r="2">
      <x v="47"/>
      <x v="47"/>
    </i>
    <i r="2">
      <x v="48"/>
      <x v="48"/>
    </i>
    <i r="2">
      <x v="49"/>
      <x v="49"/>
    </i>
    <i r="2">
      <x v="50"/>
      <x v="50"/>
    </i>
    <i r="2">
      <x v="51"/>
      <x v="51"/>
    </i>
    <i r="2">
      <x v="52"/>
      <x v="52"/>
    </i>
    <i r="2">
      <x v="53"/>
      <x v="53"/>
    </i>
    <i r="2">
      <x v="54"/>
      <x v="54"/>
    </i>
    <i r="2">
      <x v="55"/>
      <x v="55"/>
    </i>
    <i r="2">
      <x v="56"/>
      <x v="56"/>
    </i>
    <i r="2">
      <x v="57"/>
      <x v="57"/>
    </i>
    <i r="2">
      <x v="58"/>
      <x v="58"/>
    </i>
    <i r="2">
      <x v="59"/>
      <x v="59"/>
    </i>
    <i r="2">
      <x v="60"/>
      <x v="60"/>
    </i>
    <i r="2">
      <x v="61"/>
      <x v="61"/>
    </i>
    <i r="2">
      <x v="62"/>
      <x v="62"/>
    </i>
    <i r="2">
      <x v="63"/>
      <x v="63"/>
    </i>
    <i r="2">
      <x v="64"/>
      <x v="64"/>
    </i>
    <i r="2">
      <x v="65"/>
      <x v="65"/>
    </i>
    <i r="2">
      <x v="66"/>
      <x v="66"/>
    </i>
    <i r="2">
      <x v="67"/>
      <x v="67"/>
    </i>
    <i r="2">
      <x v="68"/>
      <x v="68"/>
    </i>
    <i r="2">
      <x v="69"/>
      <x v="69"/>
    </i>
    <i r="2">
      <x v="70"/>
      <x v="70"/>
    </i>
    <i r="2">
      <x v="71"/>
      <x v="71"/>
    </i>
    <i r="2">
      <x v="72"/>
      <x v="72"/>
    </i>
    <i r="2">
      <x v="73"/>
      <x v="73"/>
    </i>
    <i r="2">
      <x v="74"/>
      <x v="74"/>
    </i>
    <i r="2">
      <x v="75"/>
      <x v="75"/>
    </i>
    <i r="2">
      <x v="76"/>
      <x v="76"/>
    </i>
    <i r="2">
      <x v="77"/>
      <x v="77"/>
    </i>
    <i r="2">
      <x v="78"/>
      <x v="78"/>
    </i>
    <i r="2">
      <x v="79"/>
      <x v="79"/>
    </i>
    <i r="2">
      <x v="80"/>
      <x v="80"/>
    </i>
    <i r="2">
      <x v="81"/>
      <x v="81"/>
    </i>
    <i r="2">
      <x v="82"/>
      <x v="82"/>
    </i>
    <i r="2">
      <x v="83"/>
      <x v="83"/>
    </i>
    <i r="2">
      <x v="84"/>
      <x v="84"/>
    </i>
    <i r="2">
      <x v="85"/>
      <x v="85"/>
    </i>
    <i r="2">
      <x v="86"/>
      <x v="86"/>
    </i>
    <i r="2">
      <x v="87"/>
      <x v="87"/>
    </i>
    <i r="2">
      <x v="88"/>
      <x v="88"/>
    </i>
    <i r="2">
      <x v="89"/>
      <x v="89"/>
    </i>
    <i r="2">
      <x v="90"/>
      <x v="90"/>
    </i>
    <i r="2">
      <x v="91"/>
      <x v="91"/>
    </i>
    <i r="2">
      <x v="92"/>
      <x v="92"/>
    </i>
    <i r="2">
      <x v="93"/>
      <x v="93"/>
    </i>
    <i r="2">
      <x v="94"/>
      <x v="94"/>
    </i>
    <i r="2">
      <x v="95"/>
      <x v="95"/>
    </i>
    <i r="2">
      <x v="96"/>
      <x v="96"/>
    </i>
    <i r="2">
      <x v="97"/>
      <x v="97"/>
    </i>
    <i r="2">
      <x v="98"/>
      <x v="98"/>
    </i>
    <i r="2">
      <x v="99"/>
      <x v="99"/>
    </i>
    <i r="2">
      <x v="100"/>
      <x v="100"/>
    </i>
    <i r="2">
      <x v="101"/>
      <x v="101"/>
    </i>
    <i r="2">
      <x v="102"/>
      <x v="102"/>
    </i>
    <i r="2">
      <x v="103"/>
      <x v="103"/>
    </i>
    <i r="2">
      <x v="104"/>
      <x v="104"/>
    </i>
    <i r="2">
      <x v="105"/>
      <x v="105"/>
    </i>
    <i r="2">
      <x v="106"/>
      <x v="106"/>
    </i>
    <i r="2">
      <x v="107"/>
      <x v="107"/>
    </i>
    <i r="2">
      <x v="108"/>
      <x v="108"/>
    </i>
    <i r="2">
      <x v="109"/>
      <x v="109"/>
    </i>
    <i r="2">
      <x v="110"/>
      <x v="110"/>
    </i>
    <i r="2">
      <x v="111"/>
      <x v="111"/>
    </i>
    <i r="2">
      <x v="112"/>
      <x v="112"/>
    </i>
    <i r="2">
      <x v="113"/>
      <x v="113"/>
    </i>
    <i r="2">
      <x v="114"/>
      <x v="114"/>
    </i>
    <i r="2">
      <x v="115"/>
      <x v="115"/>
    </i>
    <i r="2">
      <x v="116"/>
      <x v="116"/>
    </i>
    <i r="2">
      <x v="117"/>
      <x v="117"/>
    </i>
    <i r="2">
      <x v="118"/>
      <x v="118"/>
    </i>
    <i r="2">
      <x v="119"/>
      <x v="119"/>
    </i>
    <i r="2">
      <x v="120"/>
      <x v="120"/>
    </i>
    <i r="2">
      <x v="121"/>
      <x v="121"/>
    </i>
    <i r="2">
      <x v="122"/>
      <x v="122"/>
    </i>
    <i r="2">
      <x v="123"/>
      <x v="123"/>
    </i>
    <i r="2">
      <x v="124"/>
      <x v="124"/>
    </i>
    <i r="2">
      <x v="125"/>
      <x v="125"/>
    </i>
    <i r="2">
      <x v="126"/>
      <x v="126"/>
    </i>
    <i r="2">
      <x v="127"/>
      <x v="127"/>
    </i>
    <i r="2">
      <x v="128"/>
      <x v="128"/>
    </i>
    <i r="2">
      <x v="129"/>
      <x v="129"/>
    </i>
    <i r="2">
      <x v="130"/>
      <x v="130"/>
    </i>
    <i r="2">
      <x v="131"/>
      <x v="131"/>
    </i>
    <i r="2">
      <x v="132"/>
      <x v="132"/>
    </i>
    <i r="2">
      <x v="133"/>
      <x v="133"/>
    </i>
    <i r="2">
      <x v="134"/>
      <x v="134"/>
    </i>
    <i r="2">
      <x v="135"/>
      <x v="135"/>
    </i>
    <i r="2">
      <x v="136"/>
      <x v="136"/>
    </i>
    <i r="2">
      <x v="137"/>
      <x v="137"/>
    </i>
    <i r="2">
      <x v="138"/>
      <x v="138"/>
    </i>
    <i r="2">
      <x v="139"/>
      <x v="139"/>
    </i>
    <i r="2">
      <x v="140"/>
      <x v="140"/>
    </i>
    <i r="2">
      <x v="141"/>
      <x v="141"/>
    </i>
    <i r="2">
      <x v="142"/>
      <x v="142"/>
    </i>
    <i r="2">
      <x v="143"/>
      <x v="143"/>
    </i>
    <i r="1">
      <x v="3"/>
      <x v="144"/>
      <x v="144"/>
    </i>
    <i r="2">
      <x v="145"/>
      <x v="145"/>
    </i>
    <i r="2">
      <x v="146"/>
      <x v="146"/>
    </i>
    <i r="2">
      <x v="147"/>
      <x v="147"/>
    </i>
    <i r="2">
      <x v="148"/>
      <x v="148"/>
    </i>
    <i r="2">
      <x v="149"/>
      <x v="149"/>
    </i>
    <i r="2">
      <x v="150"/>
      <x v="150"/>
    </i>
    <i r="2">
      <x v="151"/>
      <x v="151"/>
    </i>
    <i r="1">
      <x v="4"/>
      <x v="152"/>
      <x v="152"/>
    </i>
    <i r="2">
      <x v="153"/>
      <x v="153"/>
    </i>
    <i r="2">
      <x v="154"/>
      <x v="154"/>
    </i>
    <i r="2">
      <x v="155"/>
      <x v="155"/>
    </i>
    <i r="2">
      <x v="156"/>
      <x v="156"/>
    </i>
    <i r="1">
      <x v="5"/>
      <x v="157"/>
      <x v="157"/>
    </i>
    <i r="2">
      <x v="158"/>
      <x v="158"/>
    </i>
    <i r="1">
      <x v="6"/>
      <x v="159"/>
      <x v="159"/>
    </i>
    <i r="2">
      <x v="160"/>
      <x v="160"/>
    </i>
    <i r="2">
      <x v="161"/>
      <x v="161"/>
    </i>
    <i r="2">
      <x v="162"/>
      <x v="162"/>
    </i>
    <i r="2">
      <x v="163"/>
      <x v="163"/>
    </i>
    <i r="2">
      <x v="164"/>
      <x v="164"/>
    </i>
    <i r="2">
      <x v="165"/>
      <x v="165"/>
    </i>
    <i r="2">
      <x v="166"/>
      <x v="166"/>
    </i>
    <i r="2">
      <x v="167"/>
      <x v="167"/>
    </i>
    <i r="2">
      <x v="168"/>
      <x v="168"/>
    </i>
    <i r="2">
      <x v="169"/>
      <x v="169"/>
    </i>
    <i r="2">
      <x v="170"/>
      <x v="170"/>
    </i>
    <i r="2">
      <x v="171"/>
      <x v="171"/>
    </i>
    <i r="2">
      <x v="172"/>
      <x v="172"/>
    </i>
    <i r="2">
      <x v="173"/>
      <x v="173"/>
    </i>
    <i r="2">
      <x v="174"/>
      <x v="174"/>
    </i>
    <i r="2">
      <x v="175"/>
      <x v="175"/>
    </i>
    <i r="2">
      <x v="176"/>
      <x v="176"/>
    </i>
    <i r="2">
      <x v="177"/>
      <x v="177"/>
    </i>
    <i r="1">
      <x v="7"/>
      <x v="178"/>
      <x v="178"/>
    </i>
    <i r="2">
      <x v="179"/>
      <x v="179"/>
    </i>
    <i r="2">
      <x v="180"/>
      <x v="180"/>
    </i>
    <i r="2">
      <x v="181"/>
      <x v="181"/>
    </i>
    <i r="2">
      <x v="182"/>
      <x v="182"/>
    </i>
    <i r="2">
      <x v="183"/>
      <x v="183"/>
    </i>
    <i r="2">
      <x v="184"/>
      <x v="184"/>
    </i>
    <i r="2">
      <x v="185"/>
      <x v="185"/>
    </i>
    <i r="2">
      <x v="186"/>
      <x v="186"/>
    </i>
    <i r="2">
      <x v="187"/>
      <x v="187"/>
    </i>
    <i r="2">
      <x v="188"/>
      <x v="187"/>
    </i>
    <i r="2">
      <x v="189"/>
      <x v="188"/>
    </i>
    <i r="2">
      <x v="190"/>
      <x v="189"/>
    </i>
    <i r="2">
      <x v="191"/>
      <x v="190"/>
    </i>
    <i r="2">
      <x v="192"/>
      <x v="190"/>
    </i>
    <i r="2">
      <x v="193"/>
      <x v="190"/>
    </i>
    <i r="2">
      <x v="194"/>
      <x v="187"/>
    </i>
    <i r="2">
      <x v="195"/>
      <x v="187"/>
    </i>
    <i r="2">
      <x v="196"/>
      <x v="191"/>
    </i>
    <i r="2">
      <x v="197"/>
      <x v="192"/>
    </i>
    <i r="2">
      <x v="198"/>
      <x v="193"/>
    </i>
    <i r="2">
      <x v="199"/>
      <x v="194"/>
    </i>
    <i r="2">
      <x v="200"/>
      <x v="195"/>
    </i>
    <i r="2">
      <x v="201"/>
      <x v="196"/>
    </i>
    <i r="2">
      <x v="202"/>
      <x v="197"/>
    </i>
    <i r="2">
      <x v="203"/>
      <x v="198"/>
    </i>
    <i r="1">
      <x v="8"/>
      <x v="204"/>
      <x v="199"/>
    </i>
    <i r="2">
      <x v="205"/>
      <x v="200"/>
    </i>
    <i r="2">
      <x v="206"/>
      <x v="201"/>
    </i>
    <i r="2">
      <x v="207"/>
      <x v="202"/>
    </i>
    <i r="2">
      <x v="208"/>
      <x v="203"/>
    </i>
    <i r="2">
      <x v="209"/>
      <x v="204"/>
    </i>
    <i r="2">
      <x v="210"/>
      <x v="205"/>
    </i>
    <i r="2">
      <x v="211"/>
      <x v="206"/>
    </i>
    <i r="2">
      <x v="212"/>
      <x v="207"/>
    </i>
    <i r="2">
      <x v="213"/>
      <x v="208"/>
    </i>
    <i r="2">
      <x v="214"/>
      <x v="209"/>
    </i>
    <i r="2">
      <x v="215"/>
      <x v="210"/>
    </i>
    <i r="2">
      <x v="216"/>
      <x v="211"/>
    </i>
    <i r="2">
      <x v="217"/>
      <x v="212"/>
    </i>
    <i r="2">
      <x v="218"/>
      <x v="213"/>
    </i>
    <i r="2">
      <x v="219"/>
      <x v="214"/>
    </i>
    <i r="2">
      <x v="220"/>
      <x v="215"/>
    </i>
    <i r="2">
      <x v="221"/>
      <x v="216"/>
    </i>
    <i r="2">
      <x v="222"/>
      <x v="217"/>
    </i>
    <i r="2">
      <x v="223"/>
      <x v="218"/>
    </i>
    <i r="2">
      <x v="224"/>
      <x v="219"/>
    </i>
    <i r="2">
      <x v="225"/>
      <x v="220"/>
    </i>
    <i r="2">
      <x v="226"/>
      <x v="221"/>
    </i>
    <i r="2">
      <x v="227"/>
      <x v="222"/>
    </i>
    <i r="2">
      <x v="228"/>
      <x v="223"/>
    </i>
    <i r="2">
      <x v="229"/>
      <x v="224"/>
    </i>
    <i r="2">
      <x v="230"/>
      <x v="225"/>
    </i>
    <i r="2">
      <x v="231"/>
      <x v="226"/>
    </i>
    <i r="2">
      <x v="232"/>
      <x v="227"/>
    </i>
    <i r="2">
      <x v="233"/>
      <x v="228"/>
    </i>
    <i r="2">
      <x v="234"/>
      <x v="229"/>
    </i>
    <i r="2">
      <x v="235"/>
      <x v="230"/>
    </i>
    <i r="2">
      <x v="236"/>
      <x v="231"/>
    </i>
    <i r="2">
      <x v="237"/>
      <x v="232"/>
    </i>
    <i r="2">
      <x v="238"/>
      <x v="233"/>
    </i>
    <i r="2">
      <x v="239"/>
      <x v="234"/>
    </i>
    <i r="2">
      <x v="240"/>
      <x v="235"/>
    </i>
    <i r="2">
      <x v="241"/>
      <x v="236"/>
    </i>
    <i r="2">
      <x v="242"/>
      <x v="237"/>
    </i>
    <i r="2">
      <x v="243"/>
      <x v="238"/>
    </i>
    <i r="2">
      <x v="244"/>
      <x v="239"/>
    </i>
    <i r="2">
      <x v="245"/>
      <x v="240"/>
    </i>
    <i r="2">
      <x v="246"/>
      <x v="241"/>
    </i>
    <i r="2">
      <x v="247"/>
      <x v="242"/>
    </i>
    <i r="2">
      <x v="248"/>
      <x v="215"/>
    </i>
    <i r="2">
      <x v="249"/>
      <x v="243"/>
    </i>
    <i r="2">
      <x v="250"/>
      <x v="244"/>
    </i>
    <i r="2">
      <x v="251"/>
      <x v="245"/>
    </i>
    <i r="2">
      <x v="252"/>
      <x v="246"/>
    </i>
    <i r="2">
      <x v="253"/>
      <x v="247"/>
    </i>
    <i r="2">
      <x v="254"/>
      <x v="248"/>
    </i>
    <i r="2">
      <x v="255"/>
      <x v="249"/>
    </i>
    <i r="2">
      <x v="256"/>
      <x v="250"/>
    </i>
    <i r="2">
      <x v="257"/>
      <x v="251"/>
    </i>
    <i r="2">
      <x v="258"/>
      <x v="252"/>
    </i>
    <i r="2">
      <x v="259"/>
      <x v="253"/>
    </i>
    <i r="2">
      <x v="260"/>
      <x v="254"/>
    </i>
    <i r="2">
      <x v="261"/>
      <x v="255"/>
    </i>
    <i r="2">
      <x v="262"/>
      <x v="256"/>
    </i>
    <i r="2">
      <x v="263"/>
      <x v="257"/>
    </i>
    <i r="2">
      <x v="264"/>
      <x v="258"/>
    </i>
    <i r="2">
      <x v="265"/>
      <x v="259"/>
    </i>
    <i r="2">
      <x v="266"/>
      <x v="260"/>
    </i>
    <i r="2">
      <x v="267"/>
      <x v="261"/>
    </i>
    <i r="2">
      <x v="268"/>
      <x v="262"/>
    </i>
    <i r="2">
      <x v="269"/>
      <x v="263"/>
    </i>
    <i r="2">
      <x v="270"/>
      <x v="264"/>
    </i>
    <i r="2">
      <x v="271"/>
      <x v="265"/>
    </i>
    <i r="2">
      <x v="272"/>
      <x v="266"/>
    </i>
    <i r="2">
      <x v="273"/>
      <x v="267"/>
    </i>
    <i r="2">
      <x v="274"/>
      <x v="268"/>
    </i>
    <i r="2">
      <x v="275"/>
      <x v="269"/>
    </i>
    <i r="2">
      <x v="276"/>
      <x v="270"/>
    </i>
    <i r="2">
      <x v="277"/>
      <x v="271"/>
    </i>
    <i r="2">
      <x v="278"/>
      <x v="272"/>
    </i>
    <i r="2">
      <x v="279"/>
      <x v="273"/>
    </i>
    <i r="2">
      <x v="280"/>
      <x v="271"/>
    </i>
    <i r="2">
      <x v="281"/>
      <x v="272"/>
    </i>
    <i r="2">
      <x v="282"/>
      <x v="274"/>
    </i>
    <i r="2">
      <x v="283"/>
      <x v="275"/>
    </i>
    <i r="2">
      <x v="284"/>
      <x v="276"/>
    </i>
    <i r="2">
      <x v="285"/>
      <x v="277"/>
    </i>
    <i r="2">
      <x v="286"/>
      <x v="278"/>
    </i>
    <i r="2">
      <x v="287"/>
      <x v="279"/>
    </i>
    <i r="2">
      <x v="288"/>
      <x v="280"/>
    </i>
    <i r="2">
      <x v="289"/>
      <x v="281"/>
    </i>
    <i r="2">
      <x v="290"/>
      <x v="282"/>
    </i>
    <i r="2">
      <x v="291"/>
      <x v="283"/>
    </i>
    <i r="2">
      <x v="292"/>
      <x v="284"/>
    </i>
    <i r="2">
      <x v="293"/>
      <x v="285"/>
    </i>
    <i r="2">
      <x v="294"/>
      <x v="286"/>
    </i>
    <i r="2">
      <x v="295"/>
      <x v="287"/>
    </i>
    <i r="2">
      <x v="296"/>
      <x v="288"/>
    </i>
    <i r="2">
      <x v="297"/>
      <x v="289"/>
    </i>
    <i r="2">
      <x v="298"/>
      <x v="290"/>
    </i>
    <i r="2">
      <x v="299"/>
      <x v="291"/>
    </i>
    <i r="2">
      <x v="300"/>
      <x v="292"/>
    </i>
    <i r="2">
      <x v="301"/>
      <x v="293"/>
    </i>
    <i r="2">
      <x v="302"/>
      <x v="294"/>
    </i>
    <i r="2">
      <x v="303"/>
      <x v="295"/>
    </i>
    <i r="2">
      <x v="304"/>
      <x v="296"/>
    </i>
    <i r="2">
      <x v="305"/>
      <x v="297"/>
    </i>
    <i r="2">
      <x v="306"/>
      <x v="298"/>
    </i>
    <i r="2">
      <x v="307"/>
      <x v="299"/>
    </i>
    <i r="2">
      <x v="308"/>
      <x v="300"/>
    </i>
    <i r="2">
      <x v="309"/>
      <x v="301"/>
    </i>
    <i r="2">
      <x v="310"/>
      <x v="302"/>
    </i>
    <i r="2">
      <x v="311"/>
      <x v="303"/>
    </i>
    <i r="2">
      <x v="312"/>
      <x v="304"/>
    </i>
    <i r="2">
      <x v="313"/>
      <x v="305"/>
    </i>
    <i r="2">
      <x v="314"/>
      <x v="306"/>
    </i>
    <i r="2">
      <x v="315"/>
      <x v="307"/>
    </i>
    <i r="2">
      <x v="316"/>
      <x v="308"/>
    </i>
    <i r="2">
      <x v="317"/>
      <x v="309"/>
    </i>
    <i r="2">
      <x v="318"/>
      <x v="310"/>
    </i>
    <i r="2">
      <x v="319"/>
      <x v="311"/>
    </i>
    <i r="2">
      <x v="320"/>
      <x v="312"/>
    </i>
    <i r="2">
      <x v="321"/>
      <x v="313"/>
    </i>
    <i r="2">
      <x v="322"/>
      <x v="314"/>
    </i>
    <i r="2">
      <x v="323"/>
      <x v="315"/>
    </i>
    <i r="2">
      <x v="324"/>
      <x v="316"/>
    </i>
    <i r="2">
      <x v="325"/>
      <x v="317"/>
    </i>
    <i r="2">
      <x v="326"/>
      <x v="318"/>
    </i>
    <i r="2">
      <x v="327"/>
      <x v="319"/>
    </i>
    <i r="2">
      <x v="328"/>
      <x v="320"/>
    </i>
    <i r="2">
      <x v="329"/>
      <x v="321"/>
    </i>
    <i r="2">
      <x v="330"/>
      <x v="322"/>
    </i>
    <i r="2">
      <x v="331"/>
      <x v="323"/>
    </i>
    <i r="2">
      <x v="332"/>
      <x v="324"/>
    </i>
    <i r="2">
      <x v="333"/>
      <x v="325"/>
    </i>
    <i r="2">
      <x v="334"/>
      <x v="326"/>
    </i>
    <i r="2">
      <x v="335"/>
      <x v="327"/>
    </i>
    <i r="2">
      <x v="336"/>
      <x v="328"/>
    </i>
    <i r="2">
      <x v="337"/>
      <x v="329"/>
    </i>
    <i r="2">
      <x v="338"/>
      <x v="330"/>
    </i>
    <i r="2">
      <x v="339"/>
      <x v="331"/>
    </i>
    <i r="1">
      <x v="9"/>
      <x v="340"/>
      <x v="332"/>
    </i>
    <i r="2">
      <x v="341"/>
      <x v="333"/>
    </i>
    <i r="2">
      <x v="342"/>
      <x v="334"/>
    </i>
    <i r="2">
      <x v="343"/>
      <x v="335"/>
    </i>
    <i r="2">
      <x v="344"/>
      <x v="336"/>
    </i>
    <i r="2">
      <x v="345"/>
      <x v="337"/>
    </i>
    <i r="2">
      <x v="346"/>
      <x v="338"/>
    </i>
    <i r="2">
      <x v="347"/>
      <x v="339"/>
    </i>
    <i r="2">
      <x v="348"/>
      <x v="340"/>
    </i>
    <i r="2">
      <x v="349"/>
      <x v="341"/>
    </i>
    <i r="2">
      <x v="350"/>
      <x v="342"/>
    </i>
    <i r="2">
      <x v="351"/>
      <x v="343"/>
    </i>
    <i r="2">
      <x v="352"/>
      <x v="344"/>
    </i>
    <i r="2">
      <x v="353"/>
      <x v="345"/>
    </i>
    <i r="2">
      <x v="354"/>
      <x v="346"/>
    </i>
    <i r="2">
      <x v="355"/>
      <x v="347"/>
    </i>
    <i r="2">
      <x v="356"/>
      <x v="348"/>
    </i>
    <i r="2">
      <x v="357"/>
      <x v="349"/>
    </i>
    <i r="2">
      <x v="358"/>
      <x v="350"/>
    </i>
    <i r="2">
      <x v="359"/>
      <x v="351"/>
    </i>
    <i r="2">
      <x v="360"/>
      <x v="352"/>
    </i>
    <i r="2">
      <x v="361"/>
      <x v="353"/>
    </i>
    <i r="2">
      <x v="362"/>
      <x v="354"/>
    </i>
    <i r="2">
      <x v="363"/>
      <x v="355"/>
    </i>
    <i r="2">
      <x v="364"/>
      <x v="356"/>
    </i>
    <i r="2">
      <x v="365"/>
      <x v="357"/>
    </i>
    <i r="2">
      <x v="366"/>
      <x v="358"/>
    </i>
    <i r="2">
      <x v="367"/>
      <x v="359"/>
    </i>
    <i r="2">
      <x v="368"/>
      <x v="360"/>
    </i>
    <i r="2">
      <x v="369"/>
      <x v="361"/>
    </i>
    <i r="1">
      <x v="10"/>
      <x v="370"/>
      <x v="362"/>
    </i>
    <i r="2">
      <x v="371"/>
      <x v="363"/>
    </i>
    <i r="2">
      <x v="372"/>
      <x v="364"/>
    </i>
    <i r="2">
      <x v="373"/>
      <x v="365"/>
    </i>
    <i r="2">
      <x v="374"/>
      <x v="366"/>
    </i>
    <i r="2">
      <x v="375"/>
      <x v="367"/>
    </i>
    <i r="2">
      <x v="376"/>
      <x v="368"/>
    </i>
    <i r="2">
      <x v="377"/>
      <x v="369"/>
    </i>
    <i r="2">
      <x v="378"/>
      <x v="370"/>
    </i>
    <i r="2">
      <x v="379"/>
      <x v="371"/>
    </i>
    <i r="2">
      <x v="380"/>
      <x v="372"/>
    </i>
    <i r="2">
      <x v="381"/>
      <x v="373"/>
    </i>
    <i r="2">
      <x v="382"/>
      <x v="374"/>
    </i>
    <i r="2">
      <x v="383"/>
      <x v="375"/>
    </i>
    <i r="2">
      <x v="384"/>
      <x v="376"/>
    </i>
    <i r="2">
      <x v="385"/>
      <x v="377"/>
    </i>
    <i r="2">
      <x v="386"/>
      <x v="378"/>
    </i>
    <i r="2">
      <x v="387"/>
      <x v="379"/>
    </i>
    <i r="2">
      <x v="388"/>
      <x v="380"/>
    </i>
    <i r="2">
      <x v="389"/>
      <x v="381"/>
    </i>
    <i r="2">
      <x v="390"/>
      <x v="382"/>
    </i>
    <i r="2">
      <x v="391"/>
      <x v="383"/>
    </i>
    <i r="2">
      <x v="392"/>
      <x v="384"/>
    </i>
    <i r="2">
      <x v="393"/>
      <x v="385"/>
    </i>
    <i r="1">
      <x v="11"/>
      <x v="394"/>
      <x v="386"/>
    </i>
    <i r="2">
      <x v="395"/>
      <x v="387"/>
    </i>
    <i r="2">
      <x v="396"/>
      <x v="388"/>
    </i>
    <i r="2">
      <x v="397"/>
      <x v="389"/>
    </i>
    <i r="2">
      <x v="398"/>
      <x v="390"/>
    </i>
    <i r="2">
      <x v="399"/>
      <x v="391"/>
    </i>
    <i r="2">
      <x v="400"/>
      <x v="392"/>
    </i>
    <i r="2">
      <x v="401"/>
      <x v="393"/>
    </i>
    <i r="2">
      <x v="402"/>
      <x v="394"/>
    </i>
    <i r="2">
      <x v="403"/>
      <x v="395"/>
    </i>
    <i r="2">
      <x v="404"/>
      <x v="396"/>
    </i>
    <i r="2">
      <x v="405"/>
      <x v="397"/>
    </i>
    <i r="2">
      <x v="406"/>
      <x v="398"/>
    </i>
    <i r="2">
      <x v="407"/>
      <x v="399"/>
    </i>
    <i r="2">
      <x v="408"/>
      <x v="400"/>
    </i>
    <i r="2">
      <x v="409"/>
      <x v="401"/>
    </i>
    <i r="2">
      <x v="410"/>
      <x v="402"/>
    </i>
    <i r="2">
      <x v="411"/>
      <x v="403"/>
    </i>
    <i r="2">
      <x v="412"/>
      <x v="404"/>
    </i>
    <i r="2">
      <x v="413"/>
      <x v="405"/>
    </i>
    <i r="2">
      <x v="414"/>
      <x v="406"/>
    </i>
    <i r="2">
      <x v="415"/>
      <x v="407"/>
    </i>
    <i r="2">
      <x v="416"/>
      <x v="408"/>
    </i>
    <i r="2">
      <x v="417"/>
      <x v="409"/>
    </i>
    <i r="2">
      <x v="418"/>
      <x v="410"/>
    </i>
    <i r="2">
      <x v="419"/>
      <x v="411"/>
    </i>
    <i r="2">
      <x v="420"/>
      <x v="412"/>
    </i>
    <i r="2">
      <x v="421"/>
      <x v="413"/>
    </i>
    <i r="2">
      <x v="422"/>
      <x v="414"/>
    </i>
    <i r="2">
      <x v="423"/>
      <x v="415"/>
    </i>
    <i r="2">
      <x v="424"/>
      <x v="416"/>
    </i>
    <i r="2">
      <x v="425"/>
      <x v="417"/>
    </i>
    <i r="2">
      <x v="426"/>
      <x v="418"/>
    </i>
    <i r="1">
      <x v="12"/>
      <x v="427"/>
      <x v="419"/>
    </i>
    <i r="2">
      <x v="428"/>
      <x v="420"/>
    </i>
    <i r="2">
      <x v="429"/>
      <x v="421"/>
    </i>
    <i r="2">
      <x v="430"/>
      <x v="422"/>
    </i>
    <i r="2">
      <x v="431"/>
      <x v="423"/>
    </i>
    <i r="2">
      <x v="432"/>
      <x v="424"/>
    </i>
    <i r="2">
      <x v="433"/>
      <x v="425"/>
    </i>
    <i r="2">
      <x v="434"/>
      <x v="426"/>
    </i>
    <i r="2">
      <x v="435"/>
      <x v="427"/>
    </i>
    <i r="1">
      <x v="13"/>
      <x v="436"/>
      <x v="428"/>
    </i>
    <i r="2">
      <x v="437"/>
      <x v="429"/>
    </i>
    <i r="2">
      <x v="438"/>
      <x v="430"/>
    </i>
    <i r="2">
      <x v="439"/>
      <x v="431"/>
    </i>
    <i r="2">
      <x v="440"/>
      <x v="432"/>
    </i>
    <i r="1">
      <x v="14"/>
      <x v="441"/>
      <x v="433"/>
    </i>
    <i r="2">
      <x v="442"/>
      <x v="434"/>
    </i>
    <i r="2">
      <x v="443"/>
      <x v="435"/>
    </i>
    <i r="2">
      <x v="444"/>
      <x v="436"/>
    </i>
    <i r="2">
      <x v="445"/>
      <x v="437"/>
    </i>
    <i r="2">
      <x v="446"/>
      <x v="438"/>
    </i>
    <i r="2">
      <x v="447"/>
      <x v="439"/>
    </i>
    <i r="2">
      <x v="448"/>
      <x v="440"/>
    </i>
    <i r="2">
      <x v="449"/>
      <x v="441"/>
    </i>
    <i r="2">
      <x v="450"/>
      <x v="442"/>
    </i>
    <i r="2">
      <x v="451"/>
      <x v="443"/>
    </i>
    <i r="2">
      <x v="452"/>
      <x v="444"/>
    </i>
    <i r="2">
      <x v="453"/>
      <x v="445"/>
    </i>
    <i r="2">
      <x v="454"/>
      <x v="446"/>
    </i>
    <i r="2">
      <x v="455"/>
      <x v="447"/>
    </i>
    <i r="2">
      <x v="456"/>
      <x v="448"/>
    </i>
    <i r="2">
      <x v="457"/>
      <x v="449"/>
    </i>
    <i r="2">
      <x v="458"/>
      <x v="450"/>
    </i>
    <i r="2">
      <x v="459"/>
      <x v="451"/>
    </i>
    <i r="2">
      <x v="460"/>
      <x v="452"/>
    </i>
    <i r="2">
      <x v="461"/>
      <x v="453"/>
    </i>
    <i r="2">
      <x v="462"/>
      <x v="454"/>
    </i>
    <i r="2">
      <x v="463"/>
      <x v="455"/>
    </i>
    <i r="2">
      <x v="464"/>
      <x v="456"/>
    </i>
    <i r="2">
      <x v="465"/>
      <x v="457"/>
    </i>
    <i r="2">
      <x v="466"/>
      <x v="458"/>
    </i>
    <i r="2">
      <x v="467"/>
      <x v="459"/>
    </i>
    <i r="2">
      <x v="468"/>
      <x v="460"/>
    </i>
    <i r="2">
      <x v="469"/>
      <x v="461"/>
    </i>
    <i r="2">
      <x v="470"/>
      <x v="462"/>
    </i>
    <i r="2">
      <x v="471"/>
      <x v="463"/>
    </i>
    <i r="2">
      <x v="472"/>
      <x v="464"/>
    </i>
    <i r="2">
      <x v="473"/>
      <x v="465"/>
    </i>
    <i r="2">
      <x v="474"/>
      <x v="466"/>
    </i>
    <i r="2">
      <x v="475"/>
      <x v="467"/>
    </i>
    <i r="2">
      <x v="476"/>
      <x v="468"/>
    </i>
    <i r="2">
      <x v="477"/>
      <x v="469"/>
    </i>
    <i r="2">
      <x v="478"/>
      <x v="470"/>
    </i>
    <i r="2">
      <x v="479"/>
      <x v="471"/>
    </i>
    <i r="2">
      <x v="480"/>
      <x v="472"/>
    </i>
    <i r="2">
      <x v="481"/>
      <x v="473"/>
    </i>
    <i r="2">
      <x v="482"/>
      <x v="474"/>
    </i>
    <i r="2">
      <x v="483"/>
      <x v="475"/>
    </i>
    <i r="2">
      <x v="484"/>
      <x v="476"/>
    </i>
    <i r="2">
      <x v="485"/>
      <x v="477"/>
    </i>
    <i r="2">
      <x v="486"/>
      <x v="478"/>
    </i>
    <i r="2">
      <x v="487"/>
      <x v="479"/>
    </i>
    <i r="2">
      <x v="488"/>
      <x v="480"/>
    </i>
    <i r="2">
      <x v="489"/>
      <x v="481"/>
    </i>
    <i r="2">
      <x v="490"/>
      <x v="482"/>
    </i>
    <i r="2">
      <x v="491"/>
      <x v="483"/>
    </i>
    <i r="2">
      <x v="492"/>
      <x v="484"/>
    </i>
    <i r="2">
      <x v="493"/>
      <x v="485"/>
    </i>
    <i r="2">
      <x v="494"/>
      <x v="486"/>
    </i>
    <i r="2">
      <x v="495"/>
      <x v="487"/>
    </i>
    <i r="2">
      <x v="496"/>
      <x v="488"/>
    </i>
    <i r="2">
      <x v="497"/>
      <x v="489"/>
    </i>
    <i r="2">
      <x v="498"/>
      <x v="490"/>
    </i>
    <i r="2">
      <x v="499"/>
      <x v="491"/>
    </i>
    <i r="2">
      <x v="500"/>
      <x v="492"/>
    </i>
    <i r="2">
      <x v="501"/>
      <x v="493"/>
    </i>
    <i r="2">
      <x v="502"/>
      <x v="494"/>
    </i>
    <i r="2">
      <x v="503"/>
      <x v="495"/>
    </i>
    <i r="2">
      <x v="504"/>
      <x v="496"/>
    </i>
    <i r="2">
      <x v="505"/>
      <x v="497"/>
    </i>
    <i r="2">
      <x v="506"/>
      <x v="498"/>
    </i>
    <i r="2">
      <x v="507"/>
      <x v="499"/>
    </i>
    <i r="2">
      <x v="508"/>
      <x v="500"/>
    </i>
    <i r="2">
      <x v="509"/>
      <x v="501"/>
    </i>
    <i r="2">
      <x v="510"/>
      <x v="502"/>
    </i>
    <i r="2">
      <x v="511"/>
      <x v="503"/>
    </i>
    <i r="2">
      <x v="512"/>
      <x v="504"/>
    </i>
    <i r="2">
      <x v="513"/>
      <x v="505"/>
    </i>
    <i r="2">
      <x v="514"/>
      <x v="506"/>
    </i>
    <i r="2">
      <x v="515"/>
      <x v="507"/>
    </i>
    <i r="2">
      <x v="516"/>
      <x v="508"/>
    </i>
    <i r="2">
      <x v="517"/>
      <x v="509"/>
    </i>
    <i r="2">
      <x v="518"/>
      <x v="510"/>
    </i>
    <i r="2">
      <x v="519"/>
      <x v="511"/>
    </i>
    <i r="2">
      <x v="520"/>
      <x v="512"/>
    </i>
    <i r="2">
      <x v="521"/>
      <x v="513"/>
    </i>
    <i r="2">
      <x v="522"/>
      <x v="514"/>
    </i>
    <i r="2">
      <x v="523"/>
      <x v="515"/>
    </i>
    <i r="2">
      <x v="524"/>
      <x v="516"/>
    </i>
    <i r="2">
      <x v="525"/>
      <x v="517"/>
    </i>
    <i r="2">
      <x v="526"/>
      <x v="518"/>
    </i>
    <i r="2">
      <x v="527"/>
      <x v="519"/>
    </i>
    <i r="2">
      <x v="528"/>
      <x v="520"/>
    </i>
    <i r="2">
      <x v="529"/>
      <x v="521"/>
    </i>
    <i r="2">
      <x v="530"/>
      <x v="522"/>
    </i>
    <i r="2">
      <x v="531"/>
      <x v="523"/>
    </i>
    <i r="2">
      <x v="532"/>
      <x v="524"/>
    </i>
    <i r="2">
      <x v="533"/>
      <x v="525"/>
    </i>
    <i r="2">
      <x v="534"/>
      <x v="526"/>
    </i>
    <i r="2">
      <x v="535"/>
      <x v="527"/>
    </i>
    <i r="2">
      <x v="536"/>
      <x v="528"/>
    </i>
    <i r="2">
      <x v="537"/>
      <x v="529"/>
    </i>
    <i>
      <x v="1"/>
      <x/>
      <x v="538"/>
      <x v="530"/>
    </i>
    <i r="1">
      <x v="1"/>
      <x v="539"/>
      <x v="531"/>
    </i>
    <i r="2">
      <x v="540"/>
      <x v="532"/>
    </i>
    <i r="2">
      <x v="541"/>
      <x v="533"/>
    </i>
    <i r="2">
      <x v="542"/>
      <x v="534"/>
    </i>
    <i r="2">
      <x v="543"/>
      <x v="535"/>
    </i>
    <i r="2">
      <x v="544"/>
      <x v="536"/>
    </i>
    <i r="2">
      <x v="545"/>
      <x v="537"/>
    </i>
    <i r="1">
      <x v="2"/>
      <x v="546"/>
      <x v="538"/>
    </i>
    <i r="2">
      <x v="547"/>
      <x v="539"/>
    </i>
    <i r="2">
      <x v="548"/>
      <x v="540"/>
    </i>
    <i r="2">
      <x v="549"/>
      <x v="541"/>
    </i>
    <i r="2">
      <x v="550"/>
      <x v="542"/>
    </i>
    <i r="2">
      <x v="551"/>
      <x v="543"/>
    </i>
    <i r="2">
      <x v="552"/>
      <x v="544"/>
    </i>
    <i r="2">
      <x v="553"/>
      <x v="545"/>
    </i>
    <i r="2">
      <x v="554"/>
      <x v="546"/>
    </i>
    <i r="2">
      <x v="555"/>
      <x v="547"/>
    </i>
    <i r="2">
      <x v="556"/>
      <x v="548"/>
    </i>
    <i r="2">
      <x v="557"/>
      <x v="549"/>
    </i>
    <i r="2">
      <x v="558"/>
      <x v="550"/>
    </i>
    <i r="2">
      <x v="559"/>
      <x v="551"/>
    </i>
    <i r="2">
      <x v="560"/>
      <x v="552"/>
    </i>
    <i r="2">
      <x v="561"/>
      <x v="553"/>
    </i>
    <i r="2">
      <x v="562"/>
      <x v="554"/>
    </i>
    <i r="2">
      <x v="563"/>
      <x v="555"/>
    </i>
    <i r="2">
      <x v="564"/>
      <x v="556"/>
    </i>
    <i r="2">
      <x v="565"/>
      <x v="557"/>
    </i>
    <i r="2">
      <x v="566"/>
      <x v="558"/>
    </i>
    <i r="2">
      <x v="567"/>
      <x v="559"/>
    </i>
    <i r="2">
      <x v="568"/>
      <x v="560"/>
    </i>
    <i r="2">
      <x v="569"/>
      <x v="561"/>
    </i>
    <i r="2">
      <x v="570"/>
      <x v="562"/>
    </i>
    <i r="2">
      <x v="571"/>
      <x v="563"/>
    </i>
    <i r="2">
      <x v="572"/>
      <x v="564"/>
    </i>
    <i r="2">
      <x v="573"/>
      <x v="565"/>
    </i>
    <i r="2">
      <x v="574"/>
      <x v="566"/>
    </i>
    <i r="2">
      <x v="575"/>
      <x v="567"/>
    </i>
    <i r="2">
      <x v="576"/>
      <x v="568"/>
    </i>
    <i r="2">
      <x v="577"/>
      <x v="569"/>
    </i>
    <i r="2">
      <x v="578"/>
      <x v="570"/>
    </i>
    <i r="2">
      <x v="579"/>
      <x v="571"/>
    </i>
    <i r="2">
      <x v="580"/>
      <x v="572"/>
    </i>
    <i r="2">
      <x v="581"/>
      <x v="573"/>
    </i>
    <i r="2">
      <x v="582"/>
      <x v="574"/>
    </i>
    <i r="2">
      <x v="583"/>
      <x v="575"/>
    </i>
    <i r="2">
      <x v="584"/>
      <x v="576"/>
    </i>
    <i r="2">
      <x v="585"/>
      <x v="577"/>
    </i>
    <i r="2">
      <x v="586"/>
      <x v="578"/>
    </i>
    <i r="2">
      <x v="587"/>
      <x v="579"/>
    </i>
    <i r="2">
      <x v="588"/>
      <x v="580"/>
    </i>
    <i r="2">
      <x v="589"/>
      <x v="581"/>
    </i>
    <i r="2">
      <x v="590"/>
      <x v="582"/>
    </i>
    <i r="2">
      <x v="591"/>
      <x v="583"/>
    </i>
    <i r="2">
      <x v="592"/>
      <x v="584"/>
    </i>
    <i r="2">
      <x v="593"/>
      <x v="585"/>
    </i>
    <i r="2">
      <x v="594"/>
      <x v="586"/>
    </i>
    <i r="2">
      <x v="595"/>
      <x v="587"/>
    </i>
    <i r="2">
      <x v="596"/>
      <x v="588"/>
    </i>
    <i r="2">
      <x v="597"/>
      <x v="589"/>
    </i>
    <i r="2">
      <x v="598"/>
      <x v="590"/>
    </i>
    <i r="2">
      <x v="599"/>
      <x v="591"/>
    </i>
    <i r="2">
      <x v="600"/>
      <x v="592"/>
    </i>
    <i r="2">
      <x v="601"/>
      <x v="593"/>
    </i>
    <i r="2">
      <x v="602"/>
      <x v="594"/>
    </i>
    <i r="2">
      <x v="603"/>
      <x v="595"/>
    </i>
    <i r="2">
      <x v="604"/>
      <x v="596"/>
    </i>
    <i r="2">
      <x v="605"/>
      <x v="597"/>
    </i>
    <i r="2">
      <x v="606"/>
      <x v="598"/>
    </i>
    <i r="2">
      <x v="607"/>
      <x v="599"/>
    </i>
    <i r="2">
      <x v="608"/>
      <x v="600"/>
    </i>
    <i r="2">
      <x v="609"/>
      <x v="601"/>
    </i>
    <i r="2">
      <x v="610"/>
      <x v="602"/>
    </i>
    <i r="2">
      <x v="611"/>
      <x v="603"/>
    </i>
    <i r="2">
      <x v="612"/>
      <x v="604"/>
    </i>
    <i r="2">
      <x v="613"/>
      <x v="605"/>
    </i>
    <i r="2">
      <x v="614"/>
      <x v="606"/>
    </i>
    <i r="2">
      <x v="615"/>
      <x v="607"/>
    </i>
    <i r="2">
      <x v="616"/>
      <x v="608"/>
    </i>
    <i r="2">
      <x v="617"/>
      <x v="609"/>
    </i>
    <i r="2">
      <x v="618"/>
      <x v="610"/>
    </i>
    <i r="2">
      <x v="619"/>
      <x v="611"/>
    </i>
    <i r="2">
      <x v="620"/>
      <x v="612"/>
    </i>
    <i r="2">
      <x v="621"/>
      <x v="613"/>
    </i>
    <i r="2">
      <x v="622"/>
      <x v="614"/>
    </i>
    <i r="2">
      <x v="623"/>
      <x v="615"/>
    </i>
    <i r="2">
      <x v="624"/>
      <x v="616"/>
    </i>
    <i r="2">
      <x v="625"/>
      <x v="617"/>
    </i>
    <i r="2">
      <x v="626"/>
      <x v="618"/>
    </i>
    <i r="2">
      <x v="627"/>
      <x v="619"/>
    </i>
    <i r="2">
      <x v="628"/>
      <x v="620"/>
    </i>
    <i r="2">
      <x v="629"/>
      <x v="621"/>
    </i>
    <i r="2">
      <x v="630"/>
      <x v="622"/>
    </i>
    <i r="2">
      <x v="631"/>
      <x v="623"/>
    </i>
    <i r="2">
      <x v="632"/>
      <x v="624"/>
    </i>
    <i r="2">
      <x v="633"/>
      <x v="625"/>
    </i>
    <i r="2">
      <x v="634"/>
      <x v="626"/>
    </i>
    <i r="2">
      <x v="635"/>
      <x v="627"/>
    </i>
    <i r="2">
      <x v="636"/>
      <x v="628"/>
    </i>
    <i r="2">
      <x v="637"/>
      <x v="629"/>
    </i>
    <i r="2">
      <x v="638"/>
      <x v="630"/>
    </i>
    <i r="2">
      <x v="639"/>
      <x v="631"/>
    </i>
    <i r="2">
      <x v="640"/>
      <x v="632"/>
    </i>
    <i r="2">
      <x v="641"/>
      <x v="633"/>
    </i>
    <i r="2">
      <x v="642"/>
      <x v="634"/>
    </i>
    <i r="2">
      <x v="643"/>
      <x v="635"/>
    </i>
    <i r="2">
      <x v="644"/>
      <x v="636"/>
    </i>
    <i r="2">
      <x v="645"/>
      <x v="637"/>
    </i>
    <i r="2">
      <x v="646"/>
      <x v="638"/>
    </i>
    <i r="2">
      <x v="647"/>
      <x v="639"/>
    </i>
    <i r="2">
      <x v="648"/>
      <x v="640"/>
    </i>
    <i r="2">
      <x v="649"/>
      <x v="641"/>
    </i>
    <i r="2">
      <x v="650"/>
      <x v="642"/>
    </i>
    <i r="2">
      <x v="651"/>
      <x v="643"/>
    </i>
    <i r="2">
      <x v="652"/>
      <x v="644"/>
    </i>
    <i r="2">
      <x v="653"/>
      <x v="645"/>
    </i>
    <i r="2">
      <x v="654"/>
      <x v="646"/>
    </i>
    <i r="2">
      <x v="655"/>
      <x v="647"/>
    </i>
    <i r="2">
      <x v="656"/>
      <x v="648"/>
    </i>
    <i r="2">
      <x v="657"/>
      <x v="649"/>
    </i>
    <i r="2">
      <x v="658"/>
      <x v="650"/>
    </i>
    <i r="2">
      <x v="659"/>
      <x v="651"/>
    </i>
    <i r="2">
      <x v="660"/>
      <x v="652"/>
    </i>
    <i r="2">
      <x v="661"/>
      <x v="653"/>
    </i>
    <i r="2">
      <x v="662"/>
      <x v="654"/>
    </i>
    <i r="1">
      <x v="3"/>
      <x v="663"/>
      <x v="655"/>
    </i>
    <i r="2">
      <x v="664"/>
      <x v="656"/>
    </i>
    <i r="2">
      <x v="665"/>
      <x v="657"/>
    </i>
    <i r="2">
      <x v="666"/>
      <x v="658"/>
    </i>
    <i r="2">
      <x v="667"/>
      <x v="659"/>
    </i>
    <i r="2">
      <x v="668"/>
      <x v="660"/>
    </i>
    <i r="2">
      <x v="669"/>
      <x v="661"/>
    </i>
    <i r="2">
      <x v="670"/>
      <x v="662"/>
    </i>
    <i r="2">
      <x v="671"/>
      <x v="663"/>
    </i>
    <i r="1">
      <x v="4"/>
      <x v="672"/>
      <x v="664"/>
    </i>
    <i r="2">
      <x v="673"/>
      <x v="665"/>
    </i>
    <i r="2">
      <x v="674"/>
      <x v="666"/>
    </i>
    <i r="2">
      <x v="675"/>
      <x v="667"/>
    </i>
    <i r="1">
      <x v="5"/>
      <x v="676"/>
      <x v="668"/>
    </i>
    <i r="2">
      <x v="677"/>
      <x v="669"/>
    </i>
    <i r="1">
      <x v="6"/>
      <x v="678"/>
      <x v="670"/>
    </i>
    <i r="2">
      <x v="679"/>
      <x v="671"/>
    </i>
    <i r="2">
      <x v="680"/>
      <x v="672"/>
    </i>
    <i r="2">
      <x v="681"/>
      <x v="673"/>
    </i>
    <i r="2">
      <x v="682"/>
      <x v="674"/>
    </i>
    <i r="2">
      <x v="683"/>
      <x v="675"/>
    </i>
    <i r="2">
      <x v="684"/>
      <x v="676"/>
    </i>
    <i r="2">
      <x v="685"/>
      <x v="677"/>
    </i>
    <i r="2">
      <x v="686"/>
      <x v="678"/>
    </i>
    <i r="2">
      <x v="687"/>
      <x v="679"/>
    </i>
    <i r="2">
      <x v="688"/>
      <x v="680"/>
    </i>
    <i r="2">
      <x v="689"/>
      <x v="681"/>
    </i>
    <i r="2">
      <x v="690"/>
      <x v="682"/>
    </i>
    <i r="2">
      <x v="691"/>
      <x v="683"/>
    </i>
    <i r="2">
      <x v="692"/>
      <x v="684"/>
    </i>
    <i r="2">
      <x v="693"/>
      <x v="685"/>
    </i>
    <i r="2">
      <x v="694"/>
      <x v="686"/>
    </i>
    <i r="2">
      <x v="695"/>
      <x v="687"/>
    </i>
    <i r="2">
      <x v="696"/>
      <x v="688"/>
    </i>
    <i r="2">
      <x v="697"/>
      <x v="689"/>
    </i>
    <i r="2">
      <x v="698"/>
      <x v="690"/>
    </i>
    <i r="2">
      <x v="699"/>
      <x v="691"/>
    </i>
    <i r="1">
      <x v="7"/>
      <x v="700"/>
      <x v="178"/>
    </i>
    <i r="2">
      <x v="701"/>
      <x v="179"/>
    </i>
    <i r="2">
      <x v="702"/>
      <x v="180"/>
    </i>
    <i r="2">
      <x v="703"/>
      <x v="181"/>
    </i>
    <i r="2">
      <x v="704"/>
      <x v="692"/>
    </i>
    <i r="2">
      <x v="705"/>
      <x v="693"/>
    </i>
    <i r="2">
      <x v="706"/>
      <x v="694"/>
    </i>
    <i r="2">
      <x v="707"/>
      <x v="695"/>
    </i>
    <i r="2">
      <x v="708"/>
      <x v="696"/>
    </i>
    <i r="2">
      <x v="709"/>
      <x v="697"/>
    </i>
    <i r="2">
      <x v="710"/>
      <x v="698"/>
    </i>
    <i r="2">
      <x v="711"/>
      <x v="698"/>
    </i>
    <i r="2">
      <x v="712"/>
      <x v="698"/>
    </i>
    <i r="2">
      <x v="713"/>
      <x v="699"/>
    </i>
    <i r="2">
      <x v="714"/>
      <x v="699"/>
    </i>
    <i r="2">
      <x v="715"/>
      <x v="700"/>
    </i>
    <i r="2">
      <x v="716"/>
      <x v="701"/>
    </i>
    <i r="2">
      <x v="717"/>
      <x v="702"/>
    </i>
    <i r="2">
      <x v="718"/>
      <x v="703"/>
    </i>
    <i r="2">
      <x v="719"/>
      <x v="704"/>
    </i>
    <i r="2">
      <x v="720"/>
      <x v="705"/>
    </i>
    <i r="2">
      <x v="721"/>
      <x v="706"/>
    </i>
    <i r="2">
      <x v="722"/>
      <x v="707"/>
    </i>
    <i r="2">
      <x v="723"/>
      <x v="708"/>
    </i>
    <i r="2">
      <x v="724"/>
      <x v="709"/>
    </i>
    <i r="2">
      <x v="725"/>
      <x v="699"/>
    </i>
    <i r="2">
      <x v="726"/>
      <x v="710"/>
    </i>
    <i r="1">
      <x v="8"/>
      <x v="727"/>
      <x v="711"/>
    </i>
    <i r="2">
      <x v="728"/>
      <x v="712"/>
    </i>
    <i r="2">
      <x v="729"/>
      <x v="713"/>
    </i>
    <i r="2">
      <x v="730"/>
      <x v="714"/>
    </i>
    <i r="2">
      <x v="731"/>
      <x v="715"/>
    </i>
    <i r="2">
      <x v="732"/>
      <x v="716"/>
    </i>
    <i r="2">
      <x v="733"/>
      <x v="717"/>
    </i>
    <i r="2">
      <x v="734"/>
      <x v="718"/>
    </i>
    <i r="2">
      <x v="735"/>
      <x v="719"/>
    </i>
    <i r="2">
      <x v="736"/>
      <x v="720"/>
    </i>
    <i r="2">
      <x v="737"/>
      <x v="721"/>
    </i>
    <i r="2">
      <x v="738"/>
      <x v="722"/>
    </i>
    <i r="2">
      <x v="739"/>
      <x v="723"/>
    </i>
    <i r="2">
      <x v="740"/>
      <x v="724"/>
    </i>
    <i r="2">
      <x v="741"/>
      <x v="725"/>
    </i>
    <i r="2">
      <x v="742"/>
      <x v="726"/>
    </i>
    <i r="2">
      <x v="743"/>
      <x v="727"/>
    </i>
    <i r="2">
      <x v="744"/>
      <x v="728"/>
    </i>
    <i r="2">
      <x v="745"/>
      <x v="729"/>
    </i>
    <i r="2">
      <x v="746"/>
      <x v="730"/>
    </i>
    <i r="2">
      <x v="747"/>
      <x v="731"/>
    </i>
    <i r="2">
      <x v="748"/>
      <x v="732"/>
    </i>
    <i r="2">
      <x v="749"/>
      <x v="733"/>
    </i>
    <i r="2">
      <x v="750"/>
      <x v="734"/>
    </i>
    <i r="2">
      <x v="751"/>
      <x v="735"/>
    </i>
    <i r="2">
      <x v="752"/>
      <x v="736"/>
    </i>
    <i r="2">
      <x v="753"/>
      <x v="737"/>
    </i>
    <i r="2">
      <x v="754"/>
      <x v="738"/>
    </i>
    <i r="2">
      <x v="755"/>
      <x v="739"/>
    </i>
    <i r="2">
      <x v="756"/>
      <x v="740"/>
    </i>
    <i r="2">
      <x v="757"/>
      <x v="741"/>
    </i>
    <i r="2">
      <x v="758"/>
      <x v="742"/>
    </i>
    <i r="2">
      <x v="759"/>
      <x v="743"/>
    </i>
    <i r="2">
      <x v="760"/>
      <x v="744"/>
    </i>
    <i r="2">
      <x v="761"/>
      <x v="745"/>
    </i>
    <i r="2">
      <x v="762"/>
      <x v="746"/>
    </i>
    <i r="2">
      <x v="763"/>
      <x v="747"/>
    </i>
    <i r="2">
      <x v="764"/>
      <x v="748"/>
    </i>
    <i r="2">
      <x v="765"/>
      <x v="749"/>
    </i>
    <i r="2">
      <x v="766"/>
      <x v="750"/>
    </i>
    <i r="2">
      <x v="767"/>
      <x v="751"/>
    </i>
    <i r="2">
      <x v="768"/>
      <x v="752"/>
    </i>
    <i r="2">
      <x v="769"/>
      <x v="753"/>
    </i>
    <i r="2">
      <x v="770"/>
      <x v="754"/>
    </i>
    <i r="2">
      <x v="771"/>
      <x v="755"/>
    </i>
    <i r="2">
      <x v="772"/>
      <x v="756"/>
    </i>
    <i r="2">
      <x v="773"/>
      <x v="757"/>
    </i>
    <i r="2">
      <x v="774"/>
      <x v="758"/>
    </i>
    <i r="2">
      <x v="775"/>
      <x v="759"/>
    </i>
    <i r="2">
      <x v="776"/>
      <x v="760"/>
    </i>
    <i r="2">
      <x v="777"/>
      <x v="761"/>
    </i>
    <i r="2">
      <x v="778"/>
      <x v="762"/>
    </i>
    <i r="2">
      <x v="779"/>
      <x v="763"/>
    </i>
    <i r="2">
      <x v="780"/>
      <x v="764"/>
    </i>
    <i r="2">
      <x v="781"/>
      <x v="765"/>
    </i>
    <i r="2">
      <x v="782"/>
      <x v="766"/>
    </i>
    <i r="2">
      <x v="783"/>
      <x v="767"/>
    </i>
    <i r="2">
      <x v="784"/>
      <x v="768"/>
    </i>
    <i r="2">
      <x v="785"/>
      <x v="769"/>
    </i>
    <i r="2">
      <x v="786"/>
      <x v="770"/>
    </i>
    <i r="2">
      <x v="787"/>
      <x v="771"/>
    </i>
    <i r="2">
      <x v="788"/>
      <x v="772"/>
    </i>
    <i r="2">
      <x v="789"/>
      <x v="773"/>
    </i>
    <i r="2">
      <x v="790"/>
      <x v="774"/>
    </i>
    <i r="2">
      <x v="791"/>
      <x v="775"/>
    </i>
    <i r="2">
      <x v="792"/>
      <x v="776"/>
    </i>
    <i r="2">
      <x v="793"/>
      <x v="777"/>
    </i>
    <i r="2">
      <x v="794"/>
      <x v="778"/>
    </i>
    <i r="2">
      <x v="795"/>
      <x v="779"/>
    </i>
    <i r="2">
      <x v="796"/>
      <x v="780"/>
    </i>
    <i r="2">
      <x v="797"/>
      <x v="781"/>
    </i>
    <i r="2">
      <x v="798"/>
      <x v="782"/>
    </i>
    <i r="2">
      <x v="799"/>
      <x v="783"/>
    </i>
    <i r="2">
      <x v="800"/>
      <x v="784"/>
    </i>
    <i r="2">
      <x v="801"/>
      <x v="785"/>
    </i>
    <i r="2">
      <x v="802"/>
      <x v="786"/>
    </i>
    <i r="2">
      <x v="803"/>
      <x v="787"/>
    </i>
    <i r="2">
      <x v="804"/>
      <x v="788"/>
    </i>
    <i r="2">
      <x v="805"/>
      <x v="789"/>
    </i>
    <i r="2">
      <x v="806"/>
      <x v="790"/>
    </i>
    <i r="2">
      <x v="807"/>
      <x v="791"/>
    </i>
    <i r="2">
      <x v="808"/>
      <x v="792"/>
    </i>
    <i r="2">
      <x v="809"/>
      <x v="793"/>
    </i>
    <i r="2">
      <x v="810"/>
      <x v="794"/>
    </i>
    <i r="2">
      <x v="811"/>
      <x v="795"/>
    </i>
    <i r="2">
      <x v="812"/>
      <x v="796"/>
    </i>
    <i r="2">
      <x v="813"/>
      <x v="797"/>
    </i>
    <i r="2">
      <x v="814"/>
      <x v="798"/>
    </i>
    <i r="2">
      <x v="815"/>
      <x v="799"/>
    </i>
    <i r="2">
      <x v="816"/>
      <x v="800"/>
    </i>
    <i r="2">
      <x v="817"/>
      <x v="801"/>
    </i>
    <i r="2">
      <x v="818"/>
      <x v="802"/>
    </i>
    <i r="2">
      <x v="819"/>
      <x v="803"/>
    </i>
    <i r="2">
      <x v="820"/>
      <x v="804"/>
    </i>
    <i r="2">
      <x v="821"/>
      <x v="805"/>
    </i>
    <i r="2">
      <x v="822"/>
      <x v="806"/>
    </i>
    <i r="2">
      <x v="823"/>
      <x v="807"/>
    </i>
    <i r="2">
      <x v="824"/>
      <x v="808"/>
    </i>
    <i r="2">
      <x v="825"/>
      <x v="809"/>
    </i>
    <i r="2">
      <x v="826"/>
      <x v="810"/>
    </i>
    <i r="2">
      <x v="827"/>
      <x v="811"/>
    </i>
    <i r="2">
      <x v="828"/>
      <x v="812"/>
    </i>
    <i r="2">
      <x v="829"/>
      <x v="813"/>
    </i>
    <i r="2">
      <x v="830"/>
      <x v="814"/>
    </i>
    <i r="2">
      <x v="831"/>
      <x v="815"/>
    </i>
    <i r="2">
      <x v="832"/>
      <x v="816"/>
    </i>
    <i r="2">
      <x v="833"/>
      <x v="817"/>
    </i>
    <i r="2">
      <x v="834"/>
      <x v="818"/>
    </i>
    <i r="2">
      <x v="835"/>
      <x v="819"/>
    </i>
    <i r="2">
      <x v="836"/>
      <x v="820"/>
    </i>
    <i r="2">
      <x v="837"/>
      <x v="821"/>
    </i>
    <i r="2">
      <x v="838"/>
      <x v="822"/>
    </i>
    <i r="2">
      <x v="839"/>
      <x v="823"/>
    </i>
    <i r="2">
      <x v="840"/>
      <x v="824"/>
    </i>
    <i r="2">
      <x v="841"/>
      <x v="825"/>
    </i>
    <i r="2">
      <x v="842"/>
      <x v="826"/>
    </i>
    <i r="2">
      <x v="843"/>
      <x v="827"/>
    </i>
    <i r="2">
      <x v="844"/>
      <x v="828"/>
    </i>
    <i r="2">
      <x v="845"/>
      <x v="829"/>
    </i>
    <i r="2">
      <x v="846"/>
      <x v="830"/>
    </i>
    <i r="2">
      <x v="847"/>
      <x v="831"/>
    </i>
    <i r="2">
      <x v="848"/>
      <x v="832"/>
    </i>
    <i r="2">
      <x v="849"/>
      <x v="833"/>
    </i>
    <i r="2">
      <x v="850"/>
      <x v="834"/>
    </i>
    <i r="2">
      <x v="851"/>
      <x v="835"/>
    </i>
    <i r="2">
      <x v="852"/>
      <x v="836"/>
    </i>
    <i r="2">
      <x v="853"/>
      <x v="837"/>
    </i>
    <i r="2">
      <x v="854"/>
      <x v="838"/>
    </i>
    <i r="2">
      <x v="855"/>
      <x v="839"/>
    </i>
    <i r="2">
      <x v="856"/>
      <x v="840"/>
    </i>
    <i r="2">
      <x v="857"/>
      <x v="841"/>
    </i>
    <i r="2">
      <x v="858"/>
      <x v="842"/>
    </i>
    <i r="2">
      <x v="859"/>
      <x v="843"/>
    </i>
    <i r="2">
      <x v="860"/>
      <x v="844"/>
    </i>
    <i r="2">
      <x v="861"/>
      <x v="845"/>
    </i>
    <i r="2">
      <x v="862"/>
      <x v="846"/>
    </i>
    <i r="2">
      <x v="863"/>
      <x v="847"/>
    </i>
    <i r="2">
      <x v="864"/>
      <x v="848"/>
    </i>
    <i r="2">
      <x v="865"/>
      <x v="849"/>
    </i>
    <i r="2">
      <x v="866"/>
      <x v="850"/>
    </i>
    <i r="2">
      <x v="867"/>
      <x v="851"/>
    </i>
    <i r="2">
      <x v="868"/>
      <x v="852"/>
    </i>
    <i r="2">
      <x v="869"/>
      <x v="853"/>
    </i>
    <i r="2">
      <x v="870"/>
      <x v="854"/>
    </i>
    <i r="2">
      <x v="871"/>
      <x v="855"/>
    </i>
    <i r="2">
      <x v="872"/>
      <x v="856"/>
    </i>
    <i r="2">
      <x v="873"/>
      <x v="857"/>
    </i>
    <i r="2">
      <x v="874"/>
      <x v="858"/>
    </i>
    <i r="2">
      <x v="875"/>
      <x v="859"/>
    </i>
    <i r="2">
      <x v="876"/>
      <x v="860"/>
    </i>
    <i r="2">
      <x v="877"/>
      <x v="861"/>
    </i>
    <i r="2">
      <x v="878"/>
      <x v="862"/>
    </i>
    <i r="2">
      <x v="879"/>
      <x v="863"/>
    </i>
    <i r="2">
      <x v="880"/>
      <x v="864"/>
    </i>
    <i r="2">
      <x v="881"/>
      <x v="865"/>
    </i>
    <i r="2">
      <x v="882"/>
      <x v="866"/>
    </i>
    <i r="2">
      <x v="883"/>
      <x v="867"/>
    </i>
    <i r="2">
      <x v="884"/>
      <x v="868"/>
    </i>
    <i r="2">
      <x v="885"/>
      <x v="869"/>
    </i>
    <i r="2">
      <x v="886"/>
      <x v="870"/>
    </i>
    <i r="2">
      <x v="887"/>
      <x v="871"/>
    </i>
    <i r="2">
      <x v="888"/>
      <x v="872"/>
    </i>
    <i r="2">
      <x v="889"/>
      <x v="330"/>
    </i>
    <i r="2">
      <x v="890"/>
      <x v="331"/>
    </i>
    <i r="1">
      <x v="9"/>
      <x v="891"/>
      <x v="873"/>
    </i>
    <i r="2">
      <x v="892"/>
      <x v="874"/>
    </i>
    <i r="2">
      <x v="893"/>
      <x v="875"/>
    </i>
    <i r="2">
      <x v="894"/>
      <x v="876"/>
    </i>
    <i r="2">
      <x v="895"/>
      <x v="877"/>
    </i>
    <i r="2">
      <x v="896"/>
      <x v="878"/>
    </i>
    <i r="2">
      <x v="897"/>
      <x v="879"/>
    </i>
    <i r="2">
      <x v="898"/>
      <x v="880"/>
    </i>
    <i r="2">
      <x v="899"/>
      <x v="881"/>
    </i>
    <i r="2">
      <x v="900"/>
      <x v="882"/>
    </i>
    <i r="2">
      <x v="901"/>
      <x v="883"/>
    </i>
    <i r="2">
      <x v="902"/>
      <x v="884"/>
    </i>
    <i r="2">
      <x v="903"/>
      <x v="885"/>
    </i>
    <i r="2">
      <x v="904"/>
      <x v="886"/>
    </i>
    <i r="2">
      <x v="905"/>
      <x v="887"/>
    </i>
    <i r="2">
      <x v="906"/>
      <x v="888"/>
    </i>
    <i r="2">
      <x v="907"/>
      <x v="889"/>
    </i>
    <i r="2">
      <x v="908"/>
      <x v="890"/>
    </i>
    <i r="2">
      <x v="909"/>
      <x v="891"/>
    </i>
    <i r="2">
      <x v="910"/>
      <x v="892"/>
    </i>
    <i r="2">
      <x v="911"/>
      <x v="893"/>
    </i>
    <i r="2">
      <x v="912"/>
      <x v="894"/>
    </i>
    <i r="2">
      <x v="913"/>
      <x v="895"/>
    </i>
    <i r="2">
      <x v="914"/>
      <x v="896"/>
    </i>
    <i r="2">
      <x v="915"/>
      <x v="897"/>
    </i>
    <i r="2">
      <x v="916"/>
      <x v="898"/>
    </i>
    <i r="2">
      <x v="917"/>
      <x v="899"/>
    </i>
    <i r="2">
      <x v="918"/>
      <x v="900"/>
    </i>
    <i r="2">
      <x v="919"/>
      <x v="901"/>
    </i>
    <i r="2">
      <x v="920"/>
      <x v="902"/>
    </i>
    <i r="2">
      <x v="921"/>
      <x v="903"/>
    </i>
    <i r="2">
      <x v="922"/>
      <x v="360"/>
    </i>
    <i r="2">
      <x v="923"/>
      <x v="361"/>
    </i>
    <i r="1">
      <x v="10"/>
      <x v="924"/>
      <x v="904"/>
    </i>
    <i r="2">
      <x v="925"/>
      <x v="905"/>
    </i>
    <i r="2">
      <x v="926"/>
      <x v="906"/>
    </i>
    <i r="2">
      <x v="927"/>
      <x v="907"/>
    </i>
    <i r="2">
      <x v="928"/>
      <x v="908"/>
    </i>
    <i r="2">
      <x v="929"/>
      <x v="909"/>
    </i>
    <i r="2">
      <x v="930"/>
      <x v="910"/>
    </i>
    <i r="2">
      <x v="931"/>
      <x v="911"/>
    </i>
    <i r="2">
      <x v="932"/>
      <x v="912"/>
    </i>
    <i r="2">
      <x v="933"/>
      <x v="913"/>
    </i>
    <i r="2">
      <x v="934"/>
      <x v="914"/>
    </i>
    <i r="2">
      <x v="935"/>
      <x v="915"/>
    </i>
    <i r="2">
      <x v="936"/>
      <x v="916"/>
    </i>
    <i r="2">
      <x v="937"/>
      <x v="917"/>
    </i>
    <i r="2">
      <x v="938"/>
      <x v="918"/>
    </i>
    <i r="2">
      <x v="939"/>
      <x v="919"/>
    </i>
    <i r="2">
      <x v="940"/>
      <x v="920"/>
    </i>
    <i r="2">
      <x v="941"/>
      <x v="921"/>
    </i>
    <i r="2">
      <x v="942"/>
      <x v="922"/>
    </i>
    <i r="2">
      <x v="943"/>
      <x v="923"/>
    </i>
    <i r="2">
      <x v="944"/>
      <x v="924"/>
    </i>
    <i r="2">
      <x v="945"/>
      <x v="925"/>
    </i>
    <i r="2">
      <x v="946"/>
      <x v="926"/>
    </i>
    <i r="2">
      <x v="947"/>
      <x v="927"/>
    </i>
    <i r="2">
      <x v="948"/>
      <x v="928"/>
    </i>
    <i r="2">
      <x v="949"/>
      <x v="929"/>
    </i>
    <i r="2">
      <x v="950"/>
      <x v="930"/>
    </i>
    <i r="2">
      <x v="951"/>
      <x v="931"/>
    </i>
    <i r="2">
      <x v="952"/>
      <x v="932"/>
    </i>
    <i r="2">
      <x v="953"/>
      <x v="418"/>
    </i>
    <i r="1">
      <x v="11"/>
      <x v="954"/>
      <x v="933"/>
    </i>
    <i r="2">
      <x v="955"/>
      <x v="934"/>
    </i>
    <i r="2">
      <x v="956"/>
      <x v="935"/>
    </i>
    <i r="2">
      <x v="957"/>
      <x v="936"/>
    </i>
    <i r="2">
      <x v="958"/>
      <x v="937"/>
    </i>
    <i r="2">
      <x v="959"/>
      <x v="938"/>
    </i>
    <i r="2">
      <x v="960"/>
      <x v="939"/>
    </i>
    <i r="2">
      <x v="961"/>
      <x v="940"/>
    </i>
    <i r="2">
      <x v="962"/>
      <x v="941"/>
    </i>
    <i r="2">
      <x v="963"/>
      <x v="942"/>
    </i>
    <i r="2">
      <x v="964"/>
      <x v="943"/>
    </i>
    <i r="2">
      <x v="965"/>
      <x v="944"/>
    </i>
    <i r="2">
      <x v="966"/>
      <x v="945"/>
    </i>
    <i r="2">
      <x v="967"/>
      <x v="946"/>
    </i>
    <i r="2">
      <x v="968"/>
      <x v="947"/>
    </i>
    <i r="2">
      <x v="969"/>
      <x v="948"/>
    </i>
    <i r="2">
      <x v="970"/>
      <x v="949"/>
    </i>
    <i r="2">
      <x v="971"/>
      <x v="950"/>
    </i>
    <i r="2">
      <x v="972"/>
      <x v="951"/>
    </i>
    <i r="2">
      <x v="973"/>
      <x v="952"/>
    </i>
    <i r="2">
      <x v="974"/>
      <x v="953"/>
    </i>
    <i r="2">
      <x v="975"/>
      <x v="954"/>
    </i>
    <i r="2">
      <x v="976"/>
      <x v="955"/>
    </i>
    <i r="2">
      <x v="977"/>
      <x v="956"/>
    </i>
    <i r="2">
      <x v="978"/>
      <x v="957"/>
    </i>
    <i r="2">
      <x v="979"/>
      <x v="958"/>
    </i>
    <i r="2">
      <x v="980"/>
      <x v="959"/>
    </i>
    <i r="2">
      <x v="981"/>
      <x v="960"/>
    </i>
    <i r="2">
      <x v="982"/>
      <x v="961"/>
    </i>
    <i r="2">
      <x v="983"/>
      <x v="962"/>
    </i>
    <i r="2">
      <x v="984"/>
      <x v="963"/>
    </i>
    <i r="2">
      <x v="985"/>
      <x v="964"/>
    </i>
    <i r="2">
      <x v="986"/>
      <x v="965"/>
    </i>
    <i r="2">
      <x v="987"/>
      <x v="966"/>
    </i>
    <i r="2">
      <x v="988"/>
      <x v="967"/>
    </i>
    <i r="2">
      <x v="989"/>
      <x v="968"/>
    </i>
    <i r="2">
      <x v="990"/>
      <x v="969"/>
    </i>
    <i r="2">
      <x v="991"/>
      <x v="970"/>
    </i>
    <i r="2">
      <x v="992"/>
      <x v="971"/>
    </i>
    <i r="2">
      <x v="993"/>
      <x v="972"/>
    </i>
    <i r="2">
      <x v="994"/>
      <x v="973"/>
    </i>
    <i r="2">
      <x v="995"/>
      <x v="974"/>
    </i>
    <i r="2">
      <x v="996"/>
      <x v="975"/>
    </i>
    <i r="2">
      <x v="997"/>
      <x v="976"/>
    </i>
    <i r="2">
      <x v="998"/>
      <x v="977"/>
    </i>
    <i r="2">
      <x v="999"/>
      <x v="978"/>
    </i>
    <i r="2">
      <x v="1000"/>
      <x v="979"/>
    </i>
    <i r="2">
      <x v="1001"/>
      <x v="980"/>
    </i>
    <i r="2">
      <x v="1002"/>
      <x v="981"/>
    </i>
    <i r="2">
      <x v="1003"/>
      <x v="982"/>
    </i>
    <i r="2">
      <x v="1004"/>
      <x v="983"/>
    </i>
    <i r="2">
      <x v="1005"/>
      <x v="984"/>
    </i>
    <i r="1">
      <x v="12"/>
      <x v="1006"/>
      <x v="985"/>
    </i>
    <i r="2">
      <x v="1007"/>
      <x v="986"/>
    </i>
    <i r="2">
      <x v="1008"/>
      <x v="987"/>
    </i>
    <i r="2">
      <x v="1009"/>
      <x v="988"/>
    </i>
    <i r="2">
      <x v="1010"/>
      <x v="989"/>
    </i>
    <i r="2">
      <x v="1011"/>
      <x v="990"/>
    </i>
    <i r="2">
      <x v="1012"/>
      <x v="991"/>
    </i>
    <i r="2">
      <x v="1013"/>
      <x v="992"/>
    </i>
    <i r="2">
      <x v="1014"/>
      <x v="993"/>
    </i>
    <i r="2">
      <x v="1015"/>
      <x v="994"/>
    </i>
    <i r="2">
      <x v="1016"/>
      <x v="995"/>
    </i>
    <i r="2">
      <x v="1017"/>
      <x v="996"/>
    </i>
    <i r="2">
      <x v="1018"/>
      <x v="422"/>
    </i>
    <i r="2">
      <x v="1019"/>
      <x v="423"/>
    </i>
    <i r="2">
      <x v="1020"/>
      <x v="424"/>
    </i>
    <i r="2">
      <x v="1021"/>
      <x v="997"/>
    </i>
    <i r="2">
      <x v="1022"/>
      <x v="426"/>
    </i>
    <i r="2">
      <x v="1023"/>
      <x v="427"/>
    </i>
    <i r="2">
      <x v="1024"/>
      <x v="998"/>
    </i>
    <i r="2">
      <x v="1025"/>
      <x v="999"/>
    </i>
    <i r="2">
      <x v="1026"/>
      <x v="1000"/>
    </i>
    <i r="2">
      <x v="1027"/>
      <x v="422"/>
    </i>
    <i r="2">
      <x v="1028"/>
      <x v="423"/>
    </i>
    <i r="2">
      <x v="1029"/>
      <x v="424"/>
    </i>
    <i r="2">
      <x v="1030"/>
      <x v="997"/>
    </i>
    <i r="2">
      <x v="1031"/>
      <x v="426"/>
    </i>
    <i r="2">
      <x v="1032"/>
      <x v="427"/>
    </i>
    <i r="2">
      <x v="1033"/>
      <x v="1001"/>
    </i>
    <i r="2">
      <x v="1034"/>
      <x v="1002"/>
    </i>
    <i r="2">
      <x v="1035"/>
      <x v="1003"/>
    </i>
    <i r="2">
      <x v="1036"/>
      <x v="1004"/>
    </i>
    <i r="2">
      <x v="1037"/>
      <x v="1005"/>
    </i>
    <i r="2">
      <x v="1038"/>
      <x v="1006"/>
    </i>
    <i r="1">
      <x v="13"/>
      <x v="1039"/>
      <x v="1007"/>
    </i>
    <i r="2">
      <x v="1040"/>
      <x v="1008"/>
    </i>
    <i r="2">
      <x v="1041"/>
      <x v="1009"/>
    </i>
    <i r="2">
      <x v="1042"/>
      <x v="1010"/>
    </i>
    <i r="2">
      <x v="1043"/>
      <x v="1011"/>
    </i>
    <i r="2">
      <x v="1044"/>
      <x v="1012"/>
    </i>
    <i r="2">
      <x v="1045"/>
      <x v="432"/>
    </i>
    <i r="1">
      <x v="14"/>
      <x v="1046"/>
      <x v="1013"/>
    </i>
    <i r="2">
      <x v="1047"/>
      <x v="1014"/>
    </i>
    <i r="2">
      <x v="1048"/>
      <x v="1015"/>
    </i>
    <i r="2">
      <x v="1049"/>
      <x v="1016"/>
    </i>
    <i r="2">
      <x v="1050"/>
      <x v="1017"/>
    </i>
    <i r="2">
      <x v="1051"/>
      <x v="1018"/>
    </i>
    <i r="2">
      <x v="1052"/>
      <x v="1019"/>
    </i>
    <i r="2">
      <x v="1053"/>
      <x v="1020"/>
    </i>
    <i r="2">
      <x v="1054"/>
      <x v="1021"/>
    </i>
    <i r="2">
      <x v="1055"/>
      <x v="1022"/>
    </i>
    <i r="2">
      <x v="1056"/>
      <x v="1023"/>
    </i>
    <i r="2">
      <x v="1057"/>
      <x v="1024"/>
    </i>
    <i r="2">
      <x v="1058"/>
      <x v="1025"/>
    </i>
    <i r="2">
      <x v="1059"/>
      <x v="1026"/>
    </i>
    <i r="2">
      <x v="1060"/>
      <x v="1027"/>
    </i>
    <i r="2">
      <x v="1061"/>
      <x v="1028"/>
    </i>
    <i r="2">
      <x v="1062"/>
      <x v="1029"/>
    </i>
    <i r="2">
      <x v="1063"/>
      <x v="1030"/>
    </i>
    <i r="2">
      <x v="1064"/>
      <x v="1031"/>
    </i>
    <i r="2">
      <x v="1065"/>
      <x v="1032"/>
    </i>
    <i r="2">
      <x v="1066"/>
      <x v="1033"/>
    </i>
    <i r="2">
      <x v="1067"/>
      <x v="1034"/>
    </i>
    <i r="2">
      <x v="1068"/>
      <x v="1035"/>
    </i>
    <i r="2">
      <x v="1069"/>
      <x v="1036"/>
    </i>
    <i r="2">
      <x v="1070"/>
      <x v="1037"/>
    </i>
    <i r="2">
      <x v="1071"/>
      <x v="1038"/>
    </i>
    <i r="2">
      <x v="1072"/>
      <x v="1039"/>
    </i>
    <i r="2">
      <x v="1073"/>
      <x v="1040"/>
    </i>
    <i r="2">
      <x v="1074"/>
      <x v="1041"/>
    </i>
    <i r="2">
      <x v="1075"/>
      <x v="1042"/>
    </i>
    <i r="2">
      <x v="1076"/>
      <x v="1043"/>
    </i>
    <i r="2">
      <x v="1077"/>
      <x v="1044"/>
    </i>
    <i r="2">
      <x v="1078"/>
      <x v="1045"/>
    </i>
    <i r="2">
      <x v="1079"/>
      <x v="1046"/>
    </i>
    <i r="2">
      <x v="1080"/>
      <x v="1047"/>
    </i>
    <i r="2">
      <x v="1081"/>
      <x v="1048"/>
    </i>
    <i r="2">
      <x v="1082"/>
      <x v="1049"/>
    </i>
    <i r="2">
      <x v="1083"/>
      <x v="1050"/>
    </i>
    <i r="2">
      <x v="1084"/>
      <x v="1051"/>
    </i>
    <i r="2">
      <x v="1085"/>
      <x v="1052"/>
    </i>
    <i r="2">
      <x v="1086"/>
      <x v="1053"/>
    </i>
    <i r="2">
      <x v="1087"/>
      <x v="1054"/>
    </i>
    <i r="2">
      <x v="1088"/>
      <x v="1055"/>
    </i>
    <i r="2">
      <x v="1089"/>
      <x v="1056"/>
    </i>
    <i r="2">
      <x v="1090"/>
      <x v="1057"/>
    </i>
    <i r="2">
      <x v="1091"/>
      <x v="1058"/>
    </i>
    <i r="2">
      <x v="1092"/>
      <x v="1059"/>
    </i>
    <i r="2">
      <x v="1093"/>
      <x v="1060"/>
    </i>
    <i r="2">
      <x v="1094"/>
      <x v="1061"/>
    </i>
    <i r="2">
      <x v="1095"/>
      <x v="1062"/>
    </i>
    <i r="2">
      <x v="1096"/>
      <x v="1063"/>
    </i>
    <i r="2">
      <x v="1097"/>
      <x v="1064"/>
    </i>
    <i r="2">
      <x v="1098"/>
      <x v="1065"/>
    </i>
    <i r="2">
      <x v="1099"/>
      <x v="1066"/>
    </i>
    <i r="2">
      <x v="1100"/>
      <x v="1067"/>
    </i>
    <i r="2">
      <x v="1101"/>
      <x v="1068"/>
    </i>
    <i r="2">
      <x v="1102"/>
      <x v="1069"/>
    </i>
    <i r="2">
      <x v="1103"/>
      <x v="1070"/>
    </i>
    <i r="2">
      <x v="1104"/>
      <x v="1071"/>
    </i>
    <i r="2">
      <x v="1105"/>
      <x v="1072"/>
    </i>
    <i r="2">
      <x v="1106"/>
      <x v="1073"/>
    </i>
    <i r="2">
      <x v="1107"/>
      <x v="1074"/>
    </i>
    <i r="2">
      <x v="1108"/>
      <x v="1075"/>
    </i>
    <i r="2">
      <x v="1109"/>
      <x v="1076"/>
    </i>
    <i r="2">
      <x v="1110"/>
      <x v="1077"/>
    </i>
    <i r="2">
      <x v="1111"/>
      <x v="1078"/>
    </i>
    <i r="2">
      <x v="1112"/>
      <x v="1079"/>
    </i>
    <i r="2">
      <x v="1113"/>
      <x v="1080"/>
    </i>
    <i r="2">
      <x v="1114"/>
      <x v="1081"/>
    </i>
    <i r="2">
      <x v="1115"/>
      <x v="1082"/>
    </i>
    <i r="2">
      <x v="1116"/>
      <x v="1083"/>
    </i>
    <i r="2">
      <x v="1117"/>
      <x v="1084"/>
    </i>
    <i r="2">
      <x v="1118"/>
      <x v="1085"/>
    </i>
    <i r="2">
      <x v="1119"/>
      <x v="1086"/>
    </i>
    <i r="2">
      <x v="1120"/>
      <x v="1087"/>
    </i>
    <i r="2">
      <x v="1121"/>
      <x v="1088"/>
    </i>
    <i r="2">
      <x v="1122"/>
      <x v="1089"/>
    </i>
    <i r="2">
      <x v="1123"/>
      <x v="1090"/>
    </i>
    <i r="2">
      <x v="1124"/>
      <x v="1091"/>
    </i>
    <i r="2">
      <x v="1125"/>
      <x v="1092"/>
    </i>
    <i r="2">
      <x v="1126"/>
      <x v="1093"/>
    </i>
    <i r="2">
      <x v="1127"/>
      <x v="1094"/>
    </i>
    <i r="2">
      <x v="1128"/>
      <x v="1095"/>
    </i>
    <i r="2">
      <x v="1129"/>
      <x v="1096"/>
    </i>
    <i r="2">
      <x v="1130"/>
      <x v="1097"/>
    </i>
    <i r="2">
      <x v="1131"/>
      <x v="1098"/>
    </i>
    <i r="2">
      <x v="1132"/>
      <x v="1099"/>
    </i>
    <i r="2">
      <x v="1133"/>
      <x v="1100"/>
    </i>
    <i r="2">
      <x v="1134"/>
      <x v="1101"/>
    </i>
    <i r="2">
      <x v="1135"/>
      <x v="1102"/>
    </i>
    <i r="2">
      <x v="1136"/>
      <x v="1103"/>
    </i>
    <i r="2">
      <x v="1137"/>
      <x v="1104"/>
    </i>
    <i r="2">
      <x v="1138"/>
      <x v="1105"/>
    </i>
    <i r="2">
      <x v="1139"/>
      <x v="1106"/>
    </i>
    <i r="2">
      <x v="1140"/>
      <x v="1107"/>
    </i>
    <i r="2">
      <x v="1141"/>
      <x v="1108"/>
    </i>
    <i r="2">
      <x v="1142"/>
      <x v="1109"/>
    </i>
    <i r="2">
      <x v="1143"/>
      <x v="1110"/>
    </i>
    <i r="2">
      <x v="1144"/>
      <x v="1111"/>
    </i>
    <i r="2">
      <x v="1145"/>
      <x v="1112"/>
    </i>
    <i r="2">
      <x v="1146"/>
      <x v="1113"/>
    </i>
    <i r="2">
      <x v="1147"/>
      <x v="1114"/>
    </i>
    <i r="2">
      <x v="1148"/>
      <x v="1115"/>
    </i>
    <i r="2">
      <x v="1149"/>
      <x v="1116"/>
    </i>
    <i r="2">
      <x v="1150"/>
      <x v="1117"/>
    </i>
    <i r="2">
      <x v="1151"/>
      <x v="1118"/>
    </i>
    <i r="2">
      <x v="1152"/>
      <x v="1119"/>
    </i>
    <i r="2">
      <x v="1153"/>
      <x v="1120"/>
    </i>
    <i r="2">
      <x v="1154"/>
      <x v="1121"/>
    </i>
    <i r="2">
      <x v="1155"/>
      <x v="1122"/>
    </i>
    <i r="2">
      <x v="1156"/>
      <x v="1123"/>
    </i>
    <i r="2">
      <x v="1157"/>
      <x v="1124"/>
    </i>
    <i r="2">
      <x v="1158"/>
      <x v="1125"/>
    </i>
    <i r="2">
      <x v="1159"/>
      <x v="1126"/>
    </i>
    <i>
      <x v="2"/>
      <x v="2"/>
      <x v="1160"/>
      <x v="1127"/>
    </i>
    <i r="2">
      <x v="1161"/>
      <x v="1128"/>
    </i>
    <i r="2">
      <x v="1162"/>
      <x v="1129"/>
    </i>
    <i r="2">
      <x v="1163"/>
      <x v="1130"/>
    </i>
    <i r="2">
      <x v="1164"/>
      <x v="1131"/>
    </i>
    <i r="2">
      <x v="1165"/>
      <x v="1132"/>
    </i>
    <i r="2">
      <x v="1166"/>
      <x v="1133"/>
    </i>
    <i r="2">
      <x v="1167"/>
      <x v="1134"/>
    </i>
    <i r="2">
      <x v="1168"/>
      <x v="1135"/>
    </i>
    <i r="2">
      <x v="1169"/>
      <x v="1136"/>
    </i>
    <i r="2">
      <x v="1170"/>
      <x v="1137"/>
    </i>
    <i r="2">
      <x v="1171"/>
      <x v="1138"/>
    </i>
    <i r="2">
      <x v="1172"/>
      <x v="1139"/>
    </i>
    <i r="2">
      <x v="1173"/>
      <x v="1140"/>
    </i>
    <i r="2">
      <x v="1174"/>
      <x v="1141"/>
    </i>
    <i r="2">
      <x v="1175"/>
      <x v="1142"/>
    </i>
    <i r="2">
      <x v="1176"/>
      <x v="1143"/>
    </i>
    <i r="2">
      <x v="1177"/>
      <x v="1144"/>
    </i>
    <i r="2">
      <x v="1178"/>
      <x v="1145"/>
    </i>
    <i r="2">
      <x v="1179"/>
      <x v="1146"/>
    </i>
    <i r="2">
      <x v="1180"/>
      <x v="1147"/>
    </i>
    <i r="2">
      <x v="1181"/>
      <x v="1148"/>
    </i>
    <i r="2">
      <x v="1182"/>
      <x v="1149"/>
    </i>
    <i r="2">
      <x v="1183"/>
      <x v="1150"/>
    </i>
    <i r="2">
      <x v="1184"/>
      <x v="1151"/>
    </i>
    <i r="2">
      <x v="1185"/>
      <x v="1152"/>
    </i>
    <i r="2">
      <x v="1186"/>
      <x v="1153"/>
    </i>
    <i r="2">
      <x v="1187"/>
      <x v="1154"/>
    </i>
    <i r="2">
      <x v="1188"/>
      <x v="1155"/>
    </i>
    <i r="2">
      <x v="1189"/>
      <x v="1156"/>
    </i>
    <i r="2">
      <x v="1190"/>
      <x v="1157"/>
    </i>
    <i r="2">
      <x v="1191"/>
      <x v="1158"/>
    </i>
    <i r="2">
      <x v="1192"/>
      <x v="1159"/>
    </i>
    <i r="2">
      <x v="1193"/>
      <x v="1160"/>
    </i>
    <i r="2">
      <x v="1194"/>
      <x v="1161"/>
    </i>
    <i r="2">
      <x v="1195"/>
      <x v="1162"/>
    </i>
    <i r="2">
      <x v="1196"/>
      <x v="1163"/>
    </i>
    <i r="2">
      <x v="1197"/>
      <x v="1164"/>
    </i>
    <i r="2">
      <x v="1198"/>
      <x v="1165"/>
    </i>
    <i r="2">
      <x v="1199"/>
      <x v="1166"/>
    </i>
    <i r="2">
      <x v="1200"/>
      <x v="1167"/>
    </i>
    <i r="2">
      <x v="1201"/>
      <x v="1168"/>
    </i>
    <i r="2">
      <x v="1202"/>
      <x v="1169"/>
    </i>
    <i r="2">
      <x v="1203"/>
      <x v="1170"/>
    </i>
    <i r="2">
      <x v="1204"/>
      <x v="1171"/>
    </i>
    <i r="2">
      <x v="1205"/>
      <x v="1172"/>
    </i>
    <i r="2">
      <x v="1206"/>
      <x v="1173"/>
    </i>
    <i r="2">
      <x v="1207"/>
      <x v="1174"/>
    </i>
    <i r="2">
      <x v="1208"/>
      <x v="1175"/>
    </i>
    <i r="2">
      <x v="1209"/>
      <x v="1176"/>
    </i>
    <i r="2">
      <x v="1210"/>
      <x v="1177"/>
    </i>
    <i r="2">
      <x v="1211"/>
      <x v="1178"/>
    </i>
    <i r="2">
      <x v="1212"/>
      <x v="1179"/>
    </i>
    <i r="2">
      <x v="1213"/>
      <x v="1180"/>
    </i>
    <i r="2">
      <x v="1214"/>
      <x v="1181"/>
    </i>
    <i r="2">
      <x v="1215"/>
      <x v="1182"/>
    </i>
    <i r="2">
      <x v="1216"/>
      <x v="1183"/>
    </i>
    <i r="2">
      <x v="1217"/>
      <x v="1184"/>
    </i>
    <i r="2">
      <x v="1218"/>
      <x v="1185"/>
    </i>
    <i r="2">
      <x v="1219"/>
      <x v="1186"/>
    </i>
    <i r="2">
      <x v="1220"/>
      <x v="1187"/>
    </i>
    <i r="2">
      <x v="1221"/>
      <x v="1188"/>
    </i>
    <i r="2">
      <x v="1222"/>
      <x v="1189"/>
    </i>
    <i r="2">
      <x v="1223"/>
      <x v="1190"/>
    </i>
    <i r="2">
      <x v="1224"/>
      <x v="1191"/>
    </i>
    <i r="2">
      <x v="1225"/>
      <x v="1192"/>
    </i>
    <i r="2">
      <x v="1226"/>
      <x v="1193"/>
    </i>
    <i r="2">
      <x v="1227"/>
      <x v="1194"/>
    </i>
    <i r="2">
      <x v="1228"/>
      <x v="1195"/>
    </i>
    <i r="2">
      <x v="1229"/>
      <x v="1196"/>
    </i>
    <i r="2">
      <x v="1230"/>
      <x v="1197"/>
    </i>
    <i r="2">
      <x v="1231"/>
      <x v="1198"/>
    </i>
    <i r="2">
      <x v="1232"/>
      <x v="1199"/>
    </i>
    <i r="2">
      <x v="1233"/>
      <x v="1200"/>
    </i>
    <i r="2">
      <x v="1234"/>
      <x v="1201"/>
    </i>
    <i r="2">
      <x v="1235"/>
      <x v="1202"/>
    </i>
    <i r="2">
      <x v="1236"/>
      <x v="1203"/>
    </i>
    <i r="2">
      <x v="1237"/>
      <x v="1204"/>
    </i>
    <i r="2">
      <x v="1238"/>
      <x v="1205"/>
    </i>
    <i r="2">
      <x v="1239"/>
      <x v="1206"/>
    </i>
    <i r="2">
      <x v="1240"/>
      <x v="1207"/>
    </i>
    <i r="2">
      <x v="1241"/>
      <x v="1208"/>
    </i>
    <i r="2">
      <x v="1242"/>
      <x v="1209"/>
    </i>
    <i r="2">
      <x v="1243"/>
      <x v="1210"/>
    </i>
    <i r="2">
      <x v="1244"/>
      <x v="1211"/>
    </i>
    <i r="2">
      <x v="1245"/>
      <x v="1212"/>
    </i>
    <i r="2">
      <x v="1246"/>
      <x v="1213"/>
    </i>
    <i r="2">
      <x v="1247"/>
      <x v="1214"/>
    </i>
    <i r="2">
      <x v="1248"/>
      <x v="1215"/>
    </i>
    <i r="2">
      <x v="1249"/>
      <x v="1216"/>
    </i>
    <i r="2">
      <x v="1250"/>
      <x v="1217"/>
    </i>
    <i r="2">
      <x v="1251"/>
      <x v="1218"/>
    </i>
    <i r="2">
      <x v="1252"/>
      <x v="1219"/>
    </i>
    <i r="2">
      <x v="1253"/>
      <x v="1220"/>
    </i>
    <i r="2">
      <x v="1254"/>
      <x v="1221"/>
    </i>
    <i r="2">
      <x v="1255"/>
      <x v="1222"/>
    </i>
    <i r="2">
      <x v="1256"/>
      <x v="1223"/>
    </i>
    <i r="2">
      <x v="1257"/>
      <x v="1224"/>
    </i>
    <i r="2">
      <x v="1258"/>
      <x v="1225"/>
    </i>
    <i r="2">
      <x v="1259"/>
      <x v="1226"/>
    </i>
    <i r="2">
      <x v="1260"/>
      <x v="1227"/>
    </i>
    <i r="2">
      <x v="1261"/>
      <x v="1228"/>
    </i>
    <i r="2">
      <x v="1262"/>
      <x v="1229"/>
    </i>
    <i r="2">
      <x v="1263"/>
      <x v="1230"/>
    </i>
    <i r="2">
      <x v="1264"/>
      <x v="1231"/>
    </i>
    <i r="2">
      <x v="1265"/>
      <x v="1232"/>
    </i>
    <i r="2">
      <x v="1266"/>
      <x v="1233"/>
    </i>
    <i r="2">
      <x v="1267"/>
      <x v="1234"/>
    </i>
    <i r="2">
      <x v="1268"/>
      <x v="1235"/>
    </i>
    <i r="2">
      <x v="1269"/>
      <x v="1236"/>
    </i>
    <i r="2">
      <x v="1270"/>
      <x v="1237"/>
    </i>
    <i r="2">
      <x v="1271"/>
      <x v="1238"/>
    </i>
    <i r="2">
      <x v="1272"/>
      <x v="1239"/>
    </i>
    <i r="2">
      <x v="1273"/>
      <x v="1240"/>
    </i>
    <i r="2">
      <x v="1274"/>
      <x v="1241"/>
    </i>
    <i r="2">
      <x v="1275"/>
      <x v="1242"/>
    </i>
    <i r="1">
      <x v="9"/>
      <x v="1276"/>
      <x v="1243"/>
    </i>
    <i t="grand">
      <x/>
    </i>
  </rowItems>
  <colFields count="1">
    <field x="-2"/>
  </colFields>
  <colItems count="3">
    <i>
      <x/>
    </i>
    <i i="1">
      <x v="1"/>
    </i>
    <i i="2">
      <x v="2"/>
    </i>
  </colItems>
  <dataFields count="3">
    <dataField name="Budget Cost" fld="4" baseField="2" baseItem="0" numFmtId="3"/>
    <dataField name="Planned Value" fld="6" baseField="0" baseItem="0"/>
    <dataField name="Earned Value" fld="3" baseField="0" baseItem="0"/>
  </dataFields>
  <formats count="28">
    <format dxfId="55">
      <pivotArea field="0" type="button" dataOnly="0" labelOnly="1" outline="0" axis="axisRow" fieldPosition="0"/>
    </format>
    <format dxfId="54">
      <pivotArea field="1" type="button" dataOnly="0" labelOnly="1" outline="0" axis="axisRow" fieldPosition="2"/>
    </format>
    <format dxfId="53">
      <pivotArea field="2" type="button" dataOnly="0" labelOnly="1" outline="0" axis="axisRow" fieldPosition="3"/>
    </format>
    <format dxfId="52">
      <pivotArea dataOnly="0" labelOnly="1" outline="0" fieldPosition="0">
        <references count="1">
          <reference field="4294967294" count="1">
            <x v="2"/>
          </reference>
        </references>
      </pivotArea>
    </format>
    <format dxfId="51">
      <pivotArea field="0" type="button" dataOnly="0" labelOnly="1" outline="0" axis="axisRow" fieldPosition="0"/>
    </format>
    <format dxfId="50">
      <pivotArea field="1" type="button" dataOnly="0" labelOnly="1" outline="0" axis="axisRow" fieldPosition="2"/>
    </format>
    <format dxfId="49">
      <pivotArea field="2" type="button" dataOnly="0" labelOnly="1" outline="0" axis="axisRow" fieldPosition="3"/>
    </format>
    <format dxfId="48">
      <pivotArea dataOnly="0" labelOnly="1" outline="0" fieldPosition="0">
        <references count="1">
          <reference field="4294967294" count="1">
            <x v="2"/>
          </reference>
        </references>
      </pivotArea>
    </format>
    <format dxfId="47">
      <pivotArea field="0" type="button" dataOnly="0" labelOnly="1" outline="0" axis="axisRow" fieldPosition="0"/>
    </format>
    <format dxfId="46">
      <pivotArea field="1" type="button" dataOnly="0" labelOnly="1" outline="0" axis="axisRow" fieldPosition="2"/>
    </format>
    <format dxfId="45">
      <pivotArea field="2" type="button" dataOnly="0" labelOnly="1" outline="0" axis="axisRow" fieldPosition="3"/>
    </format>
    <format dxfId="44">
      <pivotArea dataOnly="0" labelOnly="1" outline="0" fieldPosition="0">
        <references count="1">
          <reference field="4294967294" count="1">
            <x v="2"/>
          </reference>
        </references>
      </pivotArea>
    </format>
    <format dxfId="43">
      <pivotArea outline="0" fieldPosition="0">
        <references count="1">
          <reference field="4294967294" count="1">
            <x v="0"/>
          </reference>
        </references>
      </pivotArea>
    </format>
    <format dxfId="42">
      <pivotArea dataOnly="0" labelOnly="1" outline="0" fieldPosition="0">
        <references count="1">
          <reference field="4294967294" count="1">
            <x v="0"/>
          </reference>
        </references>
      </pivotArea>
    </format>
    <format dxfId="41">
      <pivotArea dataOnly="0" labelOnly="1" outline="0" fieldPosition="0">
        <references count="1">
          <reference field="4294967294" count="1">
            <x v="0"/>
          </reference>
        </references>
      </pivotArea>
    </format>
    <format dxfId="40">
      <pivotArea dataOnly="0" labelOnly="1" outline="0" fieldPosition="0">
        <references count="1">
          <reference field="4294967294" count="1">
            <x v="0"/>
          </reference>
        </references>
      </pivotArea>
    </format>
    <format dxfId="39">
      <pivotArea outline="0" fieldPosition="0">
        <references count="3">
          <reference field="0" count="1" selected="0">
            <x v="0"/>
          </reference>
          <reference field="1" count="1" selected="0">
            <x v="178"/>
          </reference>
          <reference field="2" count="1" selected="0">
            <x v="178"/>
          </reference>
        </references>
      </pivotArea>
    </format>
    <format dxfId="38">
      <pivotArea dataOnly="0" labelOnly="1" outline="0" fieldPosition="0">
        <references count="2">
          <reference field="0" count="1" selected="0">
            <x v="0"/>
          </reference>
          <reference field="1" count="1">
            <x v="178"/>
          </reference>
        </references>
      </pivotArea>
    </format>
    <format dxfId="37">
      <pivotArea dataOnly="0" labelOnly="1" outline="0" fieldPosition="0">
        <references count="3">
          <reference field="0" count="1" selected="0">
            <x v="0"/>
          </reference>
          <reference field="1" count="1" selected="0">
            <x v="178"/>
          </reference>
          <reference field="2" count="1">
            <x v="178"/>
          </reference>
        </references>
      </pivotArea>
    </format>
    <format dxfId="36">
      <pivotArea outline="0" fieldPosition="0">
        <references count="4">
          <reference field="0" count="1" selected="0">
            <x v="0"/>
          </reference>
          <reference field="1" count="1" selected="0">
            <x v="0"/>
          </reference>
          <reference field="2" count="1" selected="0">
            <x v="0"/>
          </reference>
          <reference field="5" count="1" selected="0">
            <x v="0"/>
          </reference>
        </references>
      </pivotArea>
    </format>
    <format dxfId="35">
      <pivotArea dataOnly="0" labelOnly="1" outline="0" offset="IV1" fieldPosition="0">
        <references count="1">
          <reference field="0" count="1">
            <x v="0"/>
          </reference>
        </references>
      </pivotArea>
    </format>
    <format dxfId="34">
      <pivotArea dataOnly="0" labelOnly="1" outline="0" offset="IV1" fieldPosition="0">
        <references count="2">
          <reference field="0" count="1" selected="0">
            <x v="0"/>
          </reference>
          <reference field="5" count="1">
            <x v="0"/>
          </reference>
        </references>
      </pivotArea>
    </format>
    <format dxfId="33">
      <pivotArea dataOnly="0" labelOnly="1" outline="0" fieldPosition="0">
        <references count="3">
          <reference field="0" count="1" selected="0">
            <x v="0"/>
          </reference>
          <reference field="1" count="1">
            <x v="0"/>
          </reference>
          <reference field="5" count="1" selected="0">
            <x v="0"/>
          </reference>
        </references>
      </pivotArea>
    </format>
    <format dxfId="32">
      <pivotArea dataOnly="0" labelOnly="1" outline="0" fieldPosition="0">
        <references count="4">
          <reference field="0" count="1" selected="0">
            <x v="0"/>
          </reference>
          <reference field="1" count="1" selected="0">
            <x v="0"/>
          </reference>
          <reference field="2" count="1">
            <x v="0"/>
          </reference>
          <reference field="5" count="1" selected="0">
            <x v="0"/>
          </reference>
        </references>
      </pivotArea>
    </format>
    <format dxfId="31">
      <pivotArea dataOnly="0" labelOnly="1" outline="0" fieldPosition="0">
        <references count="1">
          <reference field="4294967294" count="1">
            <x v="1"/>
          </reference>
        </references>
      </pivotArea>
    </format>
    <format dxfId="30">
      <pivotArea dataOnly="0" labelOnly="1" outline="0" fieldPosition="0">
        <references count="1">
          <reference field="4294967294" count="1">
            <x v="1"/>
          </reference>
        </references>
      </pivotArea>
    </format>
    <format dxfId="29">
      <pivotArea dataOnly="0" labelOnly="1" outline="0" fieldPosition="0">
        <references count="1">
          <reference field="4294967294" count="1">
            <x v="1"/>
          </reference>
        </references>
      </pivotArea>
    </format>
    <format dxfId="28">
      <pivotArea field="0" grandRow="1" outline="0" axis="axisRow" fieldPosition="0">
        <references count="1">
          <reference field="4294967294" count="2" selected="0">
            <x v="1"/>
            <x v="2"/>
          </reference>
        </references>
      </pivotArea>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 Cost"/>
    <pivotHierarchy dragToData="1"/>
    <pivotHierarchy dragToData="1" caption="Planned Value"/>
    <pivotHierarchy dragToData="1"/>
    <pivotHierarchy dragToData="1" caption="Planned Value"/>
    <pivotHierarchy dragToData="1" caption="Earned Value"/>
    <pivotHierarchy dragToData="1"/>
    <pivotHierarchy dragToData="1"/>
    <pivotHierarchy dragToData="1"/>
    <pivotHierarchy dragToData="1"/>
    <pivotHierarchy dragToData="1" caption="Planned Weightage %"/>
    <pivotHierarchy dragToData="1" caption="Activity Planned %"/>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1" type="valueNotEqual" id="4" iMeasureHier="104">
      <autoFilter ref="A1">
        <filterColumn colId="0">
          <customFilters>
            <customFilter operator="notEqual" val="0"/>
          </customFilters>
        </filterColumn>
      </autoFilter>
    </filter>
  </filters>
  <rowHierarchiesUsage count="4">
    <rowHierarchyUsage hierarchyUsage="13"/>
    <rowHierarchyUsage hierarchyUsage="10"/>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ProgressSheet]"/>
        <x15:activeTabTopLevelEntity name="[WeekDisCostP]"/>
        <x15:activeTabTopLevelEntity name="[WeekDates]"/>
        <x15:activeTabTopLevelEntity name="[MonthDates]"/>
        <x15:activeTabTopLevelEntity name="[MonthDisCostP]"/>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name="PivotTable1" cacheId="0" applyNumberFormats="0" applyBorderFormats="0" applyFontFormats="0" applyPatternFormats="0" applyAlignmentFormats="0" applyWidthHeightFormats="1" dataCaption="Values" tag="cd663871-2257-44ea-a36e-e11787f1c744" updatedVersion="5" minRefreshableVersion="3" useAutoFormatting="1" subtotalHiddenItems="1" rowGrandTotals="0" colGrandTotals="0" itemPrintTitles="1" createdVersion="5" indent="0" outline="1" outlineData="1" multipleFieldFilters="0">
  <location ref="A1:D1138" firstHeaderRow="1" firstDataRow="1" firstDataCol="3"/>
  <pivotFields count="6">
    <pivotField axis="axisRow" allDrilled="1" showAll="0" dataSourceSort="1" defaultSubtotal="0" defaultAttributeDrillState="1">
      <items count="3">
        <item s="1" x="0"/>
        <item s="1" x="1"/>
        <item s="1" x="2"/>
      </items>
    </pivotField>
    <pivotField axis="axisRow" allDrilled="1" outline="0" showAll="0" dataSourceSort="1" defaultSubtotal="0" defaultAttributeDrillState="1">
      <items count="15">
        <item s="1" x="0"/>
        <item s="1" x="1"/>
        <item s="1" x="2"/>
        <item s="1" x="3"/>
        <item s="1" x="4"/>
        <item s="1" x="5"/>
        <item s="1" x="6"/>
        <item s="1" x="7"/>
        <item s="1" x="8"/>
        <item s="1" x="9"/>
        <item s="1" x="10"/>
        <item s="1" x="11"/>
        <item s="1" x="12"/>
        <item s="1" x="13"/>
        <item s="1" x="14"/>
      </items>
    </pivotField>
    <pivotField axis="axisRow" allDrilled="1" outline="0" showAll="0" dataSourceSort="1" defaultSubtotal="0" defaultAttributeDrillState="1">
      <items count="8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s>
    </pivotField>
    <pivotField axis="axisRow" allDrilled="1" outline="0" showAll="0" dataSourceSort="1" defaultSubtotal="0" defaultAttributeDrillState="1">
      <items count="8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s>
    </pivotField>
    <pivotField dataField="1" showAll="0"/>
    <pivotField axis="axisRow" allDrilled="1" showAll="0" dataSourceSort="1" defaultAttributeDrillState="1">
      <items count="11">
        <item x="0" e="0"/>
        <item x="1" e="0"/>
        <item x="2" e="0"/>
        <item x="3" e="0"/>
        <item x="4"/>
        <item x="5"/>
        <item x="6"/>
        <item x="7"/>
        <item x="8"/>
        <item x="9"/>
        <item t="default"/>
      </items>
    </pivotField>
  </pivotFields>
  <rowFields count="5">
    <field x="5"/>
    <field x="0"/>
    <field x="1"/>
    <field x="2"/>
    <field x="3"/>
  </rowFields>
  <rowItems count="1137">
    <i>
      <x/>
    </i>
    <i>
      <x v="1"/>
    </i>
    <i>
      <x v="2"/>
    </i>
    <i>
      <x v="3"/>
    </i>
    <i>
      <x v="4"/>
    </i>
    <i r="1">
      <x/>
    </i>
    <i r="2">
      <x/>
      <x/>
      <x/>
    </i>
    <i r="3">
      <x v="1"/>
      <x v="1"/>
    </i>
    <i r="3">
      <x v="2"/>
      <x v="2"/>
    </i>
    <i r="2">
      <x v="1"/>
      <x v="3"/>
      <x v="3"/>
    </i>
    <i r="3">
      <x v="4"/>
      <x v="4"/>
    </i>
    <i r="3">
      <x v="5"/>
      <x v="5"/>
    </i>
    <i r="3">
      <x v="6"/>
      <x v="6"/>
    </i>
    <i r="3">
      <x v="7"/>
      <x v="7"/>
    </i>
    <i r="2">
      <x v="2"/>
      <x v="8"/>
      <x v="8"/>
    </i>
    <i r="3">
      <x v="9"/>
      <x v="9"/>
    </i>
    <i r="3">
      <x v="10"/>
      <x v="10"/>
    </i>
    <i r="3">
      <x v="11"/>
      <x v="11"/>
    </i>
    <i r="3">
      <x v="12"/>
      <x v="12"/>
    </i>
    <i r="3">
      <x v="13"/>
      <x v="13"/>
    </i>
    <i r="3">
      <x v="14"/>
      <x v="14"/>
    </i>
    <i r="3">
      <x v="15"/>
      <x v="15"/>
    </i>
    <i r="3">
      <x v="16"/>
      <x v="16"/>
    </i>
    <i r="3">
      <x v="17"/>
      <x v="17"/>
    </i>
    <i r="3">
      <x v="18"/>
      <x v="18"/>
    </i>
    <i r="3">
      <x v="19"/>
      <x v="19"/>
    </i>
    <i r="3">
      <x v="20"/>
      <x v="20"/>
    </i>
    <i r="3">
      <x v="21"/>
      <x v="21"/>
    </i>
    <i r="3">
      <x v="22"/>
      <x v="22"/>
    </i>
    <i r="3">
      <x v="23"/>
      <x v="23"/>
    </i>
    <i r="3">
      <x v="24"/>
      <x v="24"/>
    </i>
    <i r="3">
      <x v="25"/>
      <x v="25"/>
    </i>
    <i r="3">
      <x v="26"/>
      <x v="26"/>
    </i>
    <i r="3">
      <x v="27"/>
      <x v="27"/>
    </i>
    <i r="3">
      <x v="28"/>
      <x v="28"/>
    </i>
    <i r="3">
      <x v="29"/>
      <x v="29"/>
    </i>
    <i r="3">
      <x v="30"/>
      <x v="30"/>
    </i>
    <i r="3">
      <x v="31"/>
      <x v="31"/>
    </i>
    <i r="3">
      <x v="32"/>
      <x v="32"/>
    </i>
    <i r="3">
      <x v="33"/>
      <x v="33"/>
    </i>
    <i r="3">
      <x v="34"/>
      <x v="34"/>
    </i>
    <i r="3">
      <x v="35"/>
      <x v="35"/>
    </i>
    <i r="3">
      <x v="36"/>
      <x v="36"/>
    </i>
    <i r="3">
      <x v="37"/>
      <x v="37"/>
    </i>
    <i r="3">
      <x v="38"/>
      <x v="38"/>
    </i>
    <i r="3">
      <x v="39"/>
      <x v="39"/>
    </i>
    <i r="3">
      <x v="40"/>
      <x v="40"/>
    </i>
    <i r="3">
      <x v="41"/>
      <x v="41"/>
    </i>
    <i r="3">
      <x v="42"/>
      <x v="42"/>
    </i>
    <i r="3">
      <x v="43"/>
      <x v="43"/>
    </i>
    <i r="3">
      <x v="44"/>
      <x v="44"/>
    </i>
    <i r="3">
      <x v="45"/>
      <x v="45"/>
    </i>
    <i r="3">
      <x v="46"/>
      <x v="46"/>
    </i>
    <i r="3">
      <x v="47"/>
      <x v="47"/>
    </i>
    <i r="3">
      <x v="48"/>
      <x v="48"/>
    </i>
    <i r="3">
      <x v="49"/>
      <x v="49"/>
    </i>
    <i r="3">
      <x v="50"/>
      <x v="50"/>
    </i>
    <i r="3">
      <x v="51"/>
      <x v="51"/>
    </i>
    <i r="2">
      <x v="3"/>
      <x v="52"/>
      <x v="52"/>
    </i>
    <i r="3">
      <x v="53"/>
      <x v="53"/>
    </i>
    <i r="3">
      <x v="54"/>
      <x v="54"/>
    </i>
    <i r="3">
      <x v="55"/>
      <x v="55"/>
    </i>
    <i r="3">
      <x v="56"/>
      <x v="56"/>
    </i>
    <i r="3">
      <x v="57"/>
      <x v="57"/>
    </i>
    <i r="3">
      <x v="58"/>
      <x v="58"/>
    </i>
    <i r="3">
      <x v="59"/>
      <x v="59"/>
    </i>
    <i r="2">
      <x v="4"/>
      <x v="60"/>
      <x v="60"/>
    </i>
    <i r="3">
      <x v="61"/>
      <x v="61"/>
    </i>
    <i r="3">
      <x v="62"/>
      <x v="62"/>
    </i>
    <i r="3">
      <x v="63"/>
      <x v="63"/>
    </i>
    <i r="2">
      <x v="5"/>
      <x v="64"/>
      <x v="64"/>
    </i>
    <i r="3">
      <x v="65"/>
      <x v="65"/>
    </i>
    <i r="2">
      <x v="6"/>
      <x v="66"/>
      <x v="66"/>
    </i>
    <i r="3">
      <x v="67"/>
      <x v="67"/>
    </i>
    <i r="3">
      <x v="68"/>
      <x v="68"/>
    </i>
    <i r="3">
      <x v="69"/>
      <x v="69"/>
    </i>
    <i r="3">
      <x v="70"/>
      <x v="70"/>
    </i>
    <i r="3">
      <x v="71"/>
      <x v="71"/>
    </i>
    <i r="3">
      <x v="72"/>
      <x v="72"/>
    </i>
    <i r="3">
      <x v="73"/>
      <x v="73"/>
    </i>
    <i r="3">
      <x v="74"/>
      <x v="74"/>
    </i>
    <i r="3">
      <x v="75"/>
      <x v="75"/>
    </i>
    <i r="3">
      <x v="76"/>
      <x v="76"/>
    </i>
    <i r="3">
      <x v="77"/>
      <x v="77"/>
    </i>
    <i r="3">
      <x v="78"/>
      <x v="78"/>
    </i>
    <i r="3">
      <x v="79"/>
      <x v="79"/>
    </i>
    <i r="3">
      <x v="80"/>
      <x v="80"/>
    </i>
    <i r="3">
      <x v="81"/>
      <x v="81"/>
    </i>
    <i r="3">
      <x v="82"/>
      <x v="82"/>
    </i>
    <i r="3">
      <x v="83"/>
      <x v="83"/>
    </i>
    <i r="3">
      <x v="84"/>
      <x v="84"/>
    </i>
    <i r="2">
      <x v="7"/>
      <x v="85"/>
      <x v="85"/>
    </i>
    <i r="3">
      <x v="86"/>
      <x v="86"/>
    </i>
    <i r="3">
      <x v="87"/>
      <x v="87"/>
    </i>
    <i r="3">
      <x v="88"/>
      <x v="88"/>
    </i>
    <i r="3">
      <x v="89"/>
      <x v="89"/>
    </i>
    <i r="3">
      <x v="90"/>
      <x v="90"/>
    </i>
    <i r="3">
      <x v="91"/>
      <x v="91"/>
    </i>
    <i r="3">
      <x v="92"/>
      <x v="92"/>
    </i>
    <i r="3">
      <x v="93"/>
      <x v="93"/>
    </i>
    <i r="3">
      <x v="94"/>
      <x v="94"/>
    </i>
    <i r="3">
      <x v="95"/>
      <x v="94"/>
    </i>
    <i r="3">
      <x v="96"/>
      <x v="95"/>
    </i>
    <i r="3">
      <x v="97"/>
      <x v="96"/>
    </i>
    <i r="3">
      <x v="98"/>
      <x v="97"/>
    </i>
    <i r="3">
      <x v="99"/>
      <x v="97"/>
    </i>
    <i r="3">
      <x v="100"/>
      <x v="97"/>
    </i>
    <i r="3">
      <x v="101"/>
      <x v="94"/>
    </i>
    <i r="3">
      <x v="102"/>
      <x v="94"/>
    </i>
    <i r="3">
      <x v="103"/>
      <x v="98"/>
    </i>
    <i r="3">
      <x v="104"/>
      <x v="99"/>
    </i>
    <i r="3">
      <x v="105"/>
      <x v="100"/>
    </i>
    <i r="3">
      <x v="106"/>
      <x v="101"/>
    </i>
    <i r="3">
      <x v="107"/>
      <x v="102"/>
    </i>
    <i r="3">
      <x v="108"/>
      <x v="103"/>
    </i>
    <i r="3">
      <x v="109"/>
      <x v="104"/>
    </i>
    <i r="3">
      <x v="110"/>
      <x v="105"/>
    </i>
    <i r="2">
      <x v="8"/>
      <x v="111"/>
      <x v="106"/>
    </i>
    <i r="3">
      <x v="112"/>
      <x v="107"/>
    </i>
    <i r="3">
      <x v="113"/>
      <x v="108"/>
    </i>
    <i r="3">
      <x v="114"/>
      <x v="109"/>
    </i>
    <i r="3">
      <x v="115"/>
      <x v="110"/>
    </i>
    <i r="3">
      <x v="116"/>
      <x v="111"/>
    </i>
    <i r="3">
      <x v="117"/>
      <x v="112"/>
    </i>
    <i r="3">
      <x v="118"/>
      <x v="113"/>
    </i>
    <i r="3">
      <x v="119"/>
      <x v="114"/>
    </i>
    <i r="3">
      <x v="120"/>
      <x v="115"/>
    </i>
    <i r="3">
      <x v="121"/>
      <x v="116"/>
    </i>
    <i r="3">
      <x v="122"/>
      <x v="117"/>
    </i>
    <i r="3">
      <x v="123"/>
      <x v="118"/>
    </i>
    <i r="3">
      <x v="124"/>
      <x v="119"/>
    </i>
    <i r="3">
      <x v="125"/>
      <x v="120"/>
    </i>
    <i r="3">
      <x v="126"/>
      <x v="121"/>
    </i>
    <i r="3">
      <x v="127"/>
      <x v="122"/>
    </i>
    <i r="3">
      <x v="128"/>
      <x v="123"/>
    </i>
    <i r="3">
      <x v="129"/>
      <x v="124"/>
    </i>
    <i r="3">
      <x v="130"/>
      <x v="125"/>
    </i>
    <i r="3">
      <x v="131"/>
      <x v="126"/>
    </i>
    <i r="3">
      <x v="132"/>
      <x v="127"/>
    </i>
    <i r="3">
      <x v="133"/>
      <x v="128"/>
    </i>
    <i r="3">
      <x v="134"/>
      <x v="129"/>
    </i>
    <i r="3">
      <x v="135"/>
      <x v="130"/>
    </i>
    <i r="3">
      <x v="136"/>
      <x v="131"/>
    </i>
    <i r="3">
      <x v="137"/>
      <x v="132"/>
    </i>
    <i r="3">
      <x v="138"/>
      <x v="113"/>
    </i>
    <i r="3">
      <x v="139"/>
      <x v="133"/>
    </i>
    <i r="3">
      <x v="140"/>
      <x v="134"/>
    </i>
    <i r="3">
      <x v="141"/>
      <x v="135"/>
    </i>
    <i r="3">
      <x v="142"/>
      <x v="136"/>
    </i>
    <i r="3">
      <x v="143"/>
      <x v="137"/>
    </i>
    <i r="3">
      <x v="144"/>
      <x v="138"/>
    </i>
    <i r="3">
      <x v="145"/>
      <x v="139"/>
    </i>
    <i r="3">
      <x v="146"/>
      <x v="140"/>
    </i>
    <i r="3">
      <x v="147"/>
      <x v="141"/>
    </i>
    <i r="3">
      <x v="148"/>
      <x v="142"/>
    </i>
    <i r="3">
      <x v="149"/>
      <x v="143"/>
    </i>
    <i r="3">
      <x v="150"/>
      <x v="144"/>
    </i>
    <i r="3">
      <x v="151"/>
      <x v="145"/>
    </i>
    <i r="3">
      <x v="152"/>
      <x v="146"/>
    </i>
    <i r="3">
      <x v="153"/>
      <x v="147"/>
    </i>
    <i r="3">
      <x v="154"/>
      <x v="148"/>
    </i>
    <i r="3">
      <x v="155"/>
      <x v="149"/>
    </i>
    <i r="3">
      <x v="156"/>
      <x v="150"/>
    </i>
    <i r="3">
      <x v="157"/>
      <x v="151"/>
    </i>
    <i r="3">
      <x v="158"/>
      <x v="152"/>
    </i>
    <i r="3">
      <x v="159"/>
      <x v="153"/>
    </i>
    <i r="3">
      <x v="160"/>
      <x v="154"/>
    </i>
    <i r="3">
      <x v="161"/>
      <x v="155"/>
    </i>
    <i r="3">
      <x v="162"/>
      <x v="156"/>
    </i>
    <i r="3">
      <x v="163"/>
      <x v="157"/>
    </i>
    <i r="3">
      <x v="164"/>
      <x v="158"/>
    </i>
    <i r="3">
      <x v="165"/>
      <x v="159"/>
    </i>
    <i r="3">
      <x v="166"/>
      <x v="160"/>
    </i>
    <i r="3">
      <x v="167"/>
      <x v="161"/>
    </i>
    <i r="3">
      <x v="168"/>
      <x v="162"/>
    </i>
    <i r="3">
      <x v="169"/>
      <x v="163"/>
    </i>
    <i r="3">
      <x v="170"/>
      <x v="164"/>
    </i>
    <i r="3">
      <x v="171"/>
      <x v="165"/>
    </i>
    <i r="3">
      <x v="172"/>
      <x v="166"/>
    </i>
    <i r="3">
      <x v="173"/>
      <x v="167"/>
    </i>
    <i r="3">
      <x v="174"/>
      <x v="168"/>
    </i>
    <i r="3">
      <x v="175"/>
      <x v="169"/>
    </i>
    <i r="3">
      <x v="176"/>
      <x v="170"/>
    </i>
    <i r="3">
      <x v="177"/>
      <x v="171"/>
    </i>
    <i r="3">
      <x v="178"/>
      <x v="172"/>
    </i>
    <i r="3">
      <x v="179"/>
      <x v="173"/>
    </i>
    <i r="3">
      <x v="180"/>
      <x v="174"/>
    </i>
    <i r="3">
      <x v="181"/>
      <x v="175"/>
    </i>
    <i r="3">
      <x v="182"/>
      <x v="176"/>
    </i>
    <i r="3">
      <x v="183"/>
      <x v="177"/>
    </i>
    <i r="3">
      <x v="184"/>
      <x v="178"/>
    </i>
    <i r="3">
      <x v="185"/>
      <x v="179"/>
    </i>
    <i r="3">
      <x v="186"/>
      <x v="180"/>
    </i>
    <i r="3">
      <x v="187"/>
      <x v="181"/>
    </i>
    <i r="2">
      <x v="9"/>
      <x v="188"/>
      <x v="182"/>
    </i>
    <i r="1">
      <x v="1"/>
    </i>
    <i r="2">
      <x v="1"/>
      <x v="189"/>
      <x v="183"/>
    </i>
    <i r="3">
      <x v="190"/>
      <x v="184"/>
    </i>
    <i r="3">
      <x v="191"/>
      <x v="185"/>
    </i>
    <i r="3">
      <x v="192"/>
      <x v="186"/>
    </i>
    <i r="2">
      <x v="2"/>
      <x v="193"/>
      <x v="187"/>
    </i>
    <i r="3">
      <x v="194"/>
      <x v="188"/>
    </i>
    <i r="3">
      <x v="195"/>
      <x v="189"/>
    </i>
    <i r="3">
      <x v="196"/>
      <x v="190"/>
    </i>
    <i r="3">
      <x v="197"/>
      <x v="191"/>
    </i>
    <i r="3">
      <x v="198"/>
      <x v="192"/>
    </i>
    <i r="3">
      <x v="199"/>
      <x v="193"/>
    </i>
    <i r="3">
      <x v="200"/>
      <x v="194"/>
    </i>
    <i r="3">
      <x v="201"/>
      <x v="195"/>
    </i>
    <i r="3">
      <x v="202"/>
      <x v="196"/>
    </i>
    <i r="3">
      <x v="203"/>
      <x v="197"/>
    </i>
    <i r="3">
      <x v="204"/>
      <x v="198"/>
    </i>
    <i r="3">
      <x v="205"/>
      <x v="199"/>
    </i>
    <i r="3">
      <x v="206"/>
      <x v="200"/>
    </i>
    <i r="3">
      <x v="207"/>
      <x v="201"/>
    </i>
    <i r="3">
      <x v="208"/>
      <x v="202"/>
    </i>
    <i r="3">
      <x v="209"/>
      <x v="203"/>
    </i>
    <i r="3">
      <x v="210"/>
      <x v="204"/>
    </i>
    <i r="3">
      <x v="211"/>
      <x v="205"/>
    </i>
    <i r="3">
      <x v="212"/>
      <x v="206"/>
    </i>
    <i r="3">
      <x v="213"/>
      <x v="207"/>
    </i>
    <i r="3">
      <x v="214"/>
      <x v="208"/>
    </i>
    <i r="3">
      <x v="215"/>
      <x v="209"/>
    </i>
    <i r="3">
      <x v="216"/>
      <x v="210"/>
    </i>
    <i r="3">
      <x v="217"/>
      <x v="211"/>
    </i>
    <i r="3">
      <x v="218"/>
      <x v="212"/>
    </i>
    <i r="3">
      <x v="219"/>
      <x v="213"/>
    </i>
    <i r="3">
      <x v="220"/>
      <x v="214"/>
    </i>
    <i r="3">
      <x v="221"/>
      <x v="215"/>
    </i>
    <i r="3">
      <x v="222"/>
      <x v="216"/>
    </i>
    <i r="3">
      <x v="223"/>
      <x v="217"/>
    </i>
    <i r="3">
      <x v="224"/>
      <x v="218"/>
    </i>
    <i r="3">
      <x v="225"/>
      <x v="219"/>
    </i>
    <i r="3">
      <x v="226"/>
      <x v="220"/>
    </i>
    <i r="3">
      <x v="227"/>
      <x v="221"/>
    </i>
    <i r="3">
      <x v="228"/>
      <x v="222"/>
    </i>
    <i r="3">
      <x v="229"/>
      <x v="223"/>
    </i>
    <i r="3">
      <x v="230"/>
      <x v="224"/>
    </i>
    <i r="3">
      <x v="231"/>
      <x v="225"/>
    </i>
    <i r="3">
      <x v="232"/>
      <x v="226"/>
    </i>
    <i r="2">
      <x v="3"/>
      <x v="233"/>
      <x v="227"/>
    </i>
    <i r="3">
      <x v="234"/>
      <x v="228"/>
    </i>
    <i r="3">
      <x v="235"/>
      <x v="229"/>
    </i>
    <i r="3">
      <x v="236"/>
      <x v="230"/>
    </i>
    <i r="3">
      <x v="237"/>
      <x v="231"/>
    </i>
    <i r="3">
      <x v="238"/>
      <x v="232"/>
    </i>
    <i r="3">
      <x v="239"/>
      <x v="233"/>
    </i>
    <i r="3">
      <x v="240"/>
      <x v="234"/>
    </i>
    <i r="3">
      <x v="241"/>
      <x v="235"/>
    </i>
    <i r="2">
      <x v="4"/>
      <x v="242"/>
      <x v="236"/>
    </i>
    <i r="3">
      <x v="243"/>
      <x v="237"/>
    </i>
    <i r="3">
      <x v="244"/>
      <x v="238"/>
    </i>
    <i r="2">
      <x v="5"/>
      <x v="245"/>
      <x v="239"/>
    </i>
    <i r="3">
      <x v="246"/>
      <x v="240"/>
    </i>
    <i r="2">
      <x v="6"/>
      <x v="247"/>
      <x v="241"/>
    </i>
    <i r="3">
      <x v="248"/>
      <x v="242"/>
    </i>
    <i r="3">
      <x v="249"/>
      <x v="243"/>
    </i>
    <i r="3">
      <x v="250"/>
      <x v="244"/>
    </i>
    <i r="3">
      <x v="251"/>
      <x v="245"/>
    </i>
    <i r="3">
      <x v="252"/>
      <x v="246"/>
    </i>
    <i r="3">
      <x v="253"/>
      <x v="247"/>
    </i>
    <i r="3">
      <x v="254"/>
      <x v="248"/>
    </i>
    <i r="3">
      <x v="255"/>
      <x v="249"/>
    </i>
    <i r="3">
      <x v="256"/>
      <x v="250"/>
    </i>
    <i r="3">
      <x v="257"/>
      <x v="251"/>
    </i>
    <i r="3">
      <x v="258"/>
      <x v="252"/>
    </i>
    <i r="3">
      <x v="259"/>
      <x v="253"/>
    </i>
    <i r="3">
      <x v="260"/>
      <x v="254"/>
    </i>
    <i r="3">
      <x v="261"/>
      <x v="255"/>
    </i>
    <i r="3">
      <x v="262"/>
      <x v="256"/>
    </i>
    <i r="3">
      <x v="263"/>
      <x v="257"/>
    </i>
    <i r="3">
      <x v="264"/>
      <x v="258"/>
    </i>
    <i r="3">
      <x v="265"/>
      <x v="259"/>
    </i>
    <i r="3">
      <x v="266"/>
      <x v="260"/>
    </i>
    <i r="3">
      <x v="267"/>
      <x v="261"/>
    </i>
    <i r="3">
      <x v="268"/>
      <x v="262"/>
    </i>
    <i r="2">
      <x v="7"/>
      <x v="269"/>
      <x v="85"/>
    </i>
    <i r="3">
      <x v="270"/>
      <x v="86"/>
    </i>
    <i r="3">
      <x v="271"/>
      <x v="87"/>
    </i>
    <i r="3">
      <x v="272"/>
      <x v="88"/>
    </i>
    <i r="3">
      <x v="273"/>
      <x v="263"/>
    </i>
    <i r="3">
      <x v="274"/>
      <x v="264"/>
    </i>
    <i r="3">
      <x v="275"/>
      <x v="265"/>
    </i>
    <i r="3">
      <x v="276"/>
      <x v="266"/>
    </i>
    <i r="3">
      <x v="277"/>
      <x v="267"/>
    </i>
    <i r="3">
      <x v="278"/>
      <x v="268"/>
    </i>
    <i r="3">
      <x v="279"/>
      <x v="269"/>
    </i>
    <i r="3">
      <x v="280"/>
      <x v="269"/>
    </i>
    <i r="3">
      <x v="281"/>
      <x v="269"/>
    </i>
    <i r="3">
      <x v="282"/>
      <x v="270"/>
    </i>
    <i r="3">
      <x v="283"/>
      <x v="270"/>
    </i>
    <i r="3">
      <x v="284"/>
      <x v="271"/>
    </i>
    <i r="3">
      <x v="285"/>
      <x v="272"/>
    </i>
    <i r="3">
      <x v="286"/>
      <x v="273"/>
    </i>
    <i r="3">
      <x v="287"/>
      <x v="274"/>
    </i>
    <i r="3">
      <x v="288"/>
      <x v="275"/>
    </i>
    <i r="3">
      <x v="289"/>
      <x v="276"/>
    </i>
    <i r="3">
      <x v="290"/>
      <x v="277"/>
    </i>
    <i r="3">
      <x v="291"/>
      <x v="278"/>
    </i>
    <i r="3">
      <x v="292"/>
      <x v="279"/>
    </i>
    <i r="3">
      <x v="293"/>
      <x v="280"/>
    </i>
    <i r="3">
      <x v="294"/>
      <x v="270"/>
    </i>
    <i r="3">
      <x v="295"/>
      <x v="281"/>
    </i>
    <i r="2">
      <x v="8"/>
      <x v="296"/>
      <x v="282"/>
    </i>
    <i r="3">
      <x v="297"/>
      <x v="283"/>
    </i>
    <i r="3">
      <x v="298"/>
      <x v="284"/>
    </i>
    <i r="3">
      <x v="299"/>
      <x v="285"/>
    </i>
    <i r="3">
      <x v="300"/>
      <x v="286"/>
    </i>
    <i r="3">
      <x v="301"/>
      <x v="287"/>
    </i>
    <i r="3">
      <x v="302"/>
      <x v="288"/>
    </i>
    <i r="3">
      <x v="303"/>
      <x v="289"/>
    </i>
    <i r="3">
      <x v="304"/>
      <x v="290"/>
    </i>
    <i r="3">
      <x v="305"/>
      <x v="291"/>
    </i>
    <i r="3">
      <x v="306"/>
      <x v="292"/>
    </i>
    <i r="3">
      <x v="307"/>
      <x v="293"/>
    </i>
    <i r="3">
      <x v="308"/>
      <x v="294"/>
    </i>
    <i r="3">
      <x v="309"/>
      <x v="295"/>
    </i>
    <i r="3">
      <x v="310"/>
      <x v="296"/>
    </i>
    <i r="3">
      <x v="311"/>
      <x v="297"/>
    </i>
    <i r="3">
      <x v="312"/>
      <x v="298"/>
    </i>
    <i r="3">
      <x v="313"/>
      <x v="299"/>
    </i>
    <i r="3">
      <x v="314"/>
      <x v="300"/>
    </i>
    <i r="3">
      <x v="315"/>
      <x v="301"/>
    </i>
    <i r="3">
      <x v="316"/>
      <x v="302"/>
    </i>
    <i r="3">
      <x v="317"/>
      <x v="303"/>
    </i>
    <i r="3">
      <x v="318"/>
      <x v="304"/>
    </i>
    <i r="3">
      <x v="319"/>
      <x v="305"/>
    </i>
    <i r="3">
      <x v="320"/>
      <x v="306"/>
    </i>
    <i r="3">
      <x v="321"/>
      <x v="307"/>
    </i>
    <i r="3">
      <x v="322"/>
      <x v="308"/>
    </i>
    <i r="3">
      <x v="323"/>
      <x v="309"/>
    </i>
    <i r="3">
      <x v="324"/>
      <x v="310"/>
    </i>
    <i r="3">
      <x v="325"/>
      <x v="311"/>
    </i>
    <i r="3">
      <x v="326"/>
      <x v="312"/>
    </i>
    <i r="3">
      <x v="327"/>
      <x v="313"/>
    </i>
    <i r="3">
      <x v="328"/>
      <x v="314"/>
    </i>
    <i r="3">
      <x v="329"/>
      <x v="315"/>
    </i>
    <i r="3">
      <x v="330"/>
      <x v="316"/>
    </i>
    <i r="3">
      <x v="331"/>
      <x v="317"/>
    </i>
    <i r="3">
      <x v="332"/>
      <x v="318"/>
    </i>
    <i r="3">
      <x v="333"/>
      <x v="319"/>
    </i>
    <i r="3">
      <x v="334"/>
      <x v="320"/>
    </i>
    <i r="3">
      <x v="335"/>
      <x v="321"/>
    </i>
    <i r="3">
      <x v="336"/>
      <x v="322"/>
    </i>
    <i r="3">
      <x v="337"/>
      <x v="323"/>
    </i>
    <i r="3">
      <x v="338"/>
      <x v="324"/>
    </i>
    <i r="3">
      <x v="339"/>
      <x v="325"/>
    </i>
    <i r="3">
      <x v="340"/>
      <x v="326"/>
    </i>
    <i r="3">
      <x v="341"/>
      <x v="327"/>
    </i>
    <i r="3">
      <x v="342"/>
      <x v="328"/>
    </i>
    <i r="3">
      <x v="343"/>
      <x v="329"/>
    </i>
    <i r="3">
      <x v="344"/>
      <x v="330"/>
    </i>
    <i r="3">
      <x v="345"/>
      <x v="331"/>
    </i>
    <i r="3">
      <x v="346"/>
      <x v="332"/>
    </i>
    <i r="3">
      <x v="347"/>
      <x v="333"/>
    </i>
    <i r="3">
      <x v="348"/>
      <x v="334"/>
    </i>
    <i r="3">
      <x v="349"/>
      <x v="335"/>
    </i>
    <i r="3">
      <x v="350"/>
      <x v="336"/>
    </i>
    <i r="3">
      <x v="351"/>
      <x v="337"/>
    </i>
    <i r="3">
      <x v="352"/>
      <x v="338"/>
    </i>
    <i r="3">
      <x v="353"/>
      <x v="339"/>
    </i>
    <i r="3">
      <x v="354"/>
      <x v="340"/>
    </i>
    <i r="3">
      <x v="355"/>
      <x v="341"/>
    </i>
    <i r="3">
      <x v="356"/>
      <x v="342"/>
    </i>
    <i r="3">
      <x v="357"/>
      <x v="343"/>
    </i>
    <i r="3">
      <x v="358"/>
      <x v="344"/>
    </i>
    <i r="3">
      <x v="359"/>
      <x v="345"/>
    </i>
    <i r="3">
      <x v="360"/>
      <x v="346"/>
    </i>
    <i r="3">
      <x v="361"/>
      <x v="347"/>
    </i>
    <i r="3">
      <x v="362"/>
      <x v="348"/>
    </i>
    <i r="3">
      <x v="363"/>
      <x v="349"/>
    </i>
    <i r="3">
      <x v="364"/>
      <x v="350"/>
    </i>
    <i r="3">
      <x v="365"/>
      <x v="351"/>
    </i>
    <i r="3">
      <x v="366"/>
      <x v="352"/>
    </i>
    <i r="3">
      <x v="367"/>
      <x v="353"/>
    </i>
    <i r="3">
      <x v="368"/>
      <x v="354"/>
    </i>
    <i r="3">
      <x v="369"/>
      <x v="355"/>
    </i>
    <i r="3">
      <x v="370"/>
      <x v="356"/>
    </i>
    <i r="3">
      <x v="371"/>
      <x v="357"/>
    </i>
    <i r="3">
      <x v="372"/>
      <x v="358"/>
    </i>
    <i r="3">
      <x v="373"/>
      <x v="359"/>
    </i>
    <i r="3">
      <x v="374"/>
      <x v="360"/>
    </i>
    <i r="3">
      <x v="375"/>
      <x v="361"/>
    </i>
    <i r="3">
      <x v="376"/>
      <x v="362"/>
    </i>
    <i r="3">
      <x v="377"/>
      <x v="363"/>
    </i>
    <i r="3">
      <x v="378"/>
      <x v="364"/>
    </i>
    <i r="3">
      <x v="379"/>
      <x v="365"/>
    </i>
    <i r="3">
      <x v="380"/>
      <x v="366"/>
    </i>
    <i r="3">
      <x v="381"/>
      <x v="367"/>
    </i>
    <i r="3">
      <x v="382"/>
      <x v="368"/>
    </i>
    <i r="3">
      <x v="383"/>
      <x v="369"/>
    </i>
    <i r="3">
      <x v="384"/>
      <x v="370"/>
    </i>
    <i r="3">
      <x v="385"/>
      <x v="371"/>
    </i>
    <i r="3">
      <x v="386"/>
      <x v="372"/>
    </i>
    <i r="3">
      <x v="387"/>
      <x v="373"/>
    </i>
    <i r="3">
      <x v="388"/>
      <x v="374"/>
    </i>
    <i r="3">
      <x v="389"/>
      <x v="375"/>
    </i>
    <i r="3">
      <x v="390"/>
      <x v="376"/>
    </i>
    <i r="3">
      <x v="391"/>
      <x v="377"/>
    </i>
    <i r="3">
      <x v="392"/>
      <x v="378"/>
    </i>
    <i r="3">
      <x v="393"/>
      <x v="379"/>
    </i>
    <i r="3">
      <x v="394"/>
      <x v="380"/>
    </i>
    <i r="3">
      <x v="395"/>
      <x v="381"/>
    </i>
    <i r="3">
      <x v="396"/>
      <x v="382"/>
    </i>
    <i r="3">
      <x v="397"/>
      <x v="383"/>
    </i>
    <i r="3">
      <x v="398"/>
      <x v="384"/>
    </i>
    <i r="3">
      <x v="399"/>
      <x v="385"/>
    </i>
    <i r="3">
      <x v="400"/>
      <x v="386"/>
    </i>
    <i r="3">
      <x v="401"/>
      <x v="387"/>
    </i>
    <i r="3">
      <x v="402"/>
      <x v="388"/>
    </i>
    <i r="3">
      <x v="403"/>
      <x v="180"/>
    </i>
    <i r="3">
      <x v="404"/>
      <x v="181"/>
    </i>
    <i r="2">
      <x v="10"/>
      <x v="405"/>
      <x v="389"/>
    </i>
    <i r="2">
      <x v="11"/>
      <x v="406"/>
      <x v="390"/>
    </i>
    <i r="1">
      <x v="2"/>
    </i>
    <i r="2">
      <x v="2"/>
      <x v="407"/>
      <x v="391"/>
    </i>
    <i r="3">
      <x v="408"/>
      <x v="392"/>
    </i>
    <i r="3">
      <x v="409"/>
      <x v="393"/>
    </i>
    <i r="3">
      <x v="410"/>
      <x v="394"/>
    </i>
    <i r="3">
      <x v="411"/>
      <x v="395"/>
    </i>
    <i r="3">
      <x v="412"/>
      <x v="396"/>
    </i>
    <i r="3">
      <x v="413"/>
      <x v="397"/>
    </i>
    <i r="3">
      <x v="414"/>
      <x v="398"/>
    </i>
    <i r="3">
      <x v="415"/>
      <x v="399"/>
    </i>
    <i r="3">
      <x v="416"/>
      <x v="400"/>
    </i>
    <i r="3">
      <x v="417"/>
      <x v="401"/>
    </i>
    <i r="3">
      <x v="418"/>
      <x v="402"/>
    </i>
    <i r="3">
      <x v="419"/>
      <x v="403"/>
    </i>
    <i r="3">
      <x v="420"/>
      <x v="404"/>
    </i>
    <i r="3">
      <x v="421"/>
      <x v="405"/>
    </i>
    <i r="3">
      <x v="422"/>
      <x v="406"/>
    </i>
    <i r="3">
      <x v="423"/>
      <x v="407"/>
    </i>
    <i r="3">
      <x v="424"/>
      <x v="408"/>
    </i>
    <i r="3">
      <x v="425"/>
      <x v="409"/>
    </i>
    <i r="3">
      <x v="426"/>
      <x v="410"/>
    </i>
    <i r="3">
      <x v="427"/>
      <x v="411"/>
    </i>
    <i r="3">
      <x v="428"/>
      <x v="412"/>
    </i>
    <i r="3">
      <x v="429"/>
      <x v="413"/>
    </i>
    <i r="3">
      <x v="430"/>
      <x v="414"/>
    </i>
    <i r="3">
      <x v="431"/>
      <x v="415"/>
    </i>
    <i r="3">
      <x v="432"/>
      <x v="416"/>
    </i>
    <i r="3">
      <x v="433"/>
      <x v="417"/>
    </i>
    <i r="3">
      <x v="434"/>
      <x v="418"/>
    </i>
    <i r="3">
      <x v="435"/>
      <x v="419"/>
    </i>
    <i r="3">
      <x v="436"/>
      <x v="420"/>
    </i>
    <i r="3">
      <x v="437"/>
      <x v="421"/>
    </i>
    <i r="3">
      <x v="438"/>
      <x v="422"/>
    </i>
    <i>
      <x v="5"/>
    </i>
    <i r="1">
      <x/>
    </i>
    <i r="2">
      <x v="1"/>
      <x v="5"/>
      <x v="5"/>
    </i>
    <i r="3">
      <x v="6"/>
      <x v="6"/>
    </i>
    <i r="2">
      <x v="2"/>
      <x v="439"/>
      <x v="423"/>
    </i>
    <i r="3">
      <x v="10"/>
      <x v="10"/>
    </i>
    <i r="3">
      <x v="11"/>
      <x v="11"/>
    </i>
    <i r="3">
      <x v="12"/>
      <x v="12"/>
    </i>
    <i r="3">
      <x v="14"/>
      <x v="14"/>
    </i>
    <i r="3">
      <x v="15"/>
      <x v="15"/>
    </i>
    <i r="3">
      <x v="16"/>
      <x v="16"/>
    </i>
    <i r="3">
      <x v="17"/>
      <x v="17"/>
    </i>
    <i r="3">
      <x v="18"/>
      <x v="18"/>
    </i>
    <i r="3">
      <x v="20"/>
      <x v="20"/>
    </i>
    <i r="3">
      <x v="21"/>
      <x v="21"/>
    </i>
    <i r="3">
      <x v="22"/>
      <x v="22"/>
    </i>
    <i r="3">
      <x v="23"/>
      <x v="23"/>
    </i>
    <i r="3">
      <x v="25"/>
      <x v="25"/>
    </i>
    <i r="3">
      <x v="26"/>
      <x v="26"/>
    </i>
    <i r="3">
      <x v="27"/>
      <x v="27"/>
    </i>
    <i r="3">
      <x v="29"/>
      <x v="29"/>
    </i>
    <i r="3">
      <x v="30"/>
      <x v="30"/>
    </i>
    <i r="3">
      <x v="31"/>
      <x v="31"/>
    </i>
    <i r="3">
      <x v="33"/>
      <x v="33"/>
    </i>
    <i r="3">
      <x v="34"/>
      <x v="34"/>
    </i>
    <i r="3">
      <x v="35"/>
      <x v="35"/>
    </i>
    <i r="3">
      <x v="37"/>
      <x v="37"/>
    </i>
    <i r="3">
      <x v="38"/>
      <x v="38"/>
    </i>
    <i r="3">
      <x v="39"/>
      <x v="39"/>
    </i>
    <i r="3">
      <x v="41"/>
      <x v="41"/>
    </i>
    <i r="3">
      <x v="42"/>
      <x v="42"/>
    </i>
    <i r="3">
      <x v="44"/>
      <x v="44"/>
    </i>
    <i r="3">
      <x v="45"/>
      <x v="45"/>
    </i>
    <i r="3">
      <x v="47"/>
      <x v="47"/>
    </i>
    <i r="3">
      <x v="48"/>
      <x v="48"/>
    </i>
    <i r="3">
      <x v="49"/>
      <x v="49"/>
    </i>
    <i r="3">
      <x v="50"/>
      <x v="50"/>
    </i>
    <i r="3">
      <x v="51"/>
      <x v="51"/>
    </i>
    <i r="3">
      <x v="440"/>
      <x v="424"/>
    </i>
    <i r="3">
      <x v="441"/>
      <x v="425"/>
    </i>
    <i r="2">
      <x v="3"/>
      <x v="52"/>
      <x v="52"/>
    </i>
    <i r="3">
      <x v="53"/>
      <x v="53"/>
    </i>
    <i r="3">
      <x v="54"/>
      <x v="54"/>
    </i>
    <i r="3">
      <x v="55"/>
      <x v="55"/>
    </i>
    <i r="3">
      <x v="56"/>
      <x v="56"/>
    </i>
    <i r="3">
      <x v="57"/>
      <x v="57"/>
    </i>
    <i r="3">
      <x v="58"/>
      <x v="58"/>
    </i>
    <i r="3">
      <x v="59"/>
      <x v="59"/>
    </i>
    <i r="2">
      <x v="6"/>
      <x v="71"/>
      <x v="71"/>
    </i>
    <i r="2">
      <x v="8"/>
      <x v="112"/>
      <x v="107"/>
    </i>
    <i r="3">
      <x v="114"/>
      <x v="109"/>
    </i>
    <i r="3">
      <x v="115"/>
      <x v="110"/>
    </i>
    <i r="3">
      <x v="117"/>
      <x v="112"/>
    </i>
    <i r="3">
      <x v="118"/>
      <x v="113"/>
    </i>
    <i r="3">
      <x v="121"/>
      <x v="116"/>
    </i>
    <i r="3">
      <x v="122"/>
      <x v="117"/>
    </i>
    <i r="3">
      <x v="123"/>
      <x v="118"/>
    </i>
    <i r="3">
      <x v="127"/>
      <x v="122"/>
    </i>
    <i r="3">
      <x v="131"/>
      <x v="126"/>
    </i>
    <i r="3">
      <x v="132"/>
      <x v="127"/>
    </i>
    <i r="3">
      <x v="133"/>
      <x v="128"/>
    </i>
    <i r="3">
      <x v="135"/>
      <x v="130"/>
    </i>
    <i r="3">
      <x v="138"/>
      <x v="113"/>
    </i>
    <i r="3">
      <x v="139"/>
      <x v="133"/>
    </i>
    <i r="3">
      <x v="141"/>
      <x v="135"/>
    </i>
    <i r="3">
      <x v="142"/>
      <x v="136"/>
    </i>
    <i r="3">
      <x v="146"/>
      <x v="140"/>
    </i>
    <i r="3">
      <x v="147"/>
      <x v="141"/>
    </i>
    <i r="3">
      <x v="150"/>
      <x v="144"/>
    </i>
    <i r="3">
      <x v="151"/>
      <x v="145"/>
    </i>
    <i r="3">
      <x v="152"/>
      <x v="146"/>
    </i>
    <i r="3">
      <x v="442"/>
      <x v="426"/>
    </i>
    <i r="3">
      <x v="153"/>
      <x v="147"/>
    </i>
    <i r="3">
      <x v="154"/>
      <x v="148"/>
    </i>
    <i r="3">
      <x v="155"/>
      <x v="149"/>
    </i>
    <i r="3">
      <x v="156"/>
      <x v="150"/>
    </i>
    <i r="3">
      <x v="157"/>
      <x v="151"/>
    </i>
    <i r="3">
      <x v="159"/>
      <x v="153"/>
    </i>
    <i r="3">
      <x v="161"/>
      <x v="155"/>
    </i>
    <i r="3">
      <x v="162"/>
      <x v="156"/>
    </i>
    <i r="3">
      <x v="164"/>
      <x v="158"/>
    </i>
    <i r="3">
      <x v="166"/>
      <x v="160"/>
    </i>
    <i r="3">
      <x v="167"/>
      <x v="161"/>
    </i>
    <i r="3">
      <x v="168"/>
      <x v="162"/>
    </i>
    <i r="3">
      <x v="170"/>
      <x v="164"/>
    </i>
    <i r="3">
      <x v="171"/>
      <x v="165"/>
    </i>
    <i r="3">
      <x v="172"/>
      <x v="166"/>
    </i>
    <i r="3">
      <x v="175"/>
      <x v="169"/>
    </i>
    <i r="3">
      <x v="177"/>
      <x v="171"/>
    </i>
    <i r="3">
      <x v="178"/>
      <x v="172"/>
    </i>
    <i r="3">
      <x v="181"/>
      <x v="175"/>
    </i>
    <i r="3">
      <x v="184"/>
      <x v="178"/>
    </i>
    <i r="1">
      <x v="1"/>
    </i>
    <i r="2">
      <x v="1"/>
      <x v="443"/>
      <x v="427"/>
    </i>
    <i r="3">
      <x v="191"/>
      <x v="185"/>
    </i>
    <i r="3">
      <x v="192"/>
      <x v="186"/>
    </i>
    <i r="2">
      <x v="2"/>
      <x v="444"/>
      <x v="428"/>
    </i>
    <i r="3">
      <x v="195"/>
      <x v="189"/>
    </i>
    <i r="3">
      <x v="196"/>
      <x v="190"/>
    </i>
    <i r="3">
      <x v="197"/>
      <x v="191"/>
    </i>
    <i r="3">
      <x v="199"/>
      <x v="193"/>
    </i>
    <i r="3">
      <x v="200"/>
      <x v="194"/>
    </i>
    <i r="3">
      <x v="201"/>
      <x v="195"/>
    </i>
    <i r="3">
      <x v="202"/>
      <x v="196"/>
    </i>
    <i r="3">
      <x v="203"/>
      <x v="197"/>
    </i>
    <i r="3">
      <x v="204"/>
      <x v="198"/>
    </i>
    <i r="3">
      <x v="205"/>
      <x v="199"/>
    </i>
    <i r="3">
      <x v="206"/>
      <x v="200"/>
    </i>
    <i r="3">
      <x v="207"/>
      <x v="201"/>
    </i>
    <i r="3">
      <x v="208"/>
      <x v="202"/>
    </i>
    <i r="3">
      <x v="209"/>
      <x v="203"/>
    </i>
    <i r="3">
      <x v="210"/>
      <x v="204"/>
    </i>
    <i r="3">
      <x v="211"/>
      <x v="205"/>
    </i>
    <i r="3">
      <x v="212"/>
      <x v="206"/>
    </i>
    <i r="3">
      <x v="213"/>
      <x v="207"/>
    </i>
    <i r="3">
      <x v="214"/>
      <x v="208"/>
    </i>
    <i r="3">
      <x v="215"/>
      <x v="209"/>
    </i>
    <i r="3">
      <x v="216"/>
      <x v="210"/>
    </i>
    <i r="3">
      <x v="217"/>
      <x v="211"/>
    </i>
    <i r="3">
      <x v="218"/>
      <x v="212"/>
    </i>
    <i r="3">
      <x v="219"/>
      <x v="213"/>
    </i>
    <i r="3">
      <x v="220"/>
      <x v="214"/>
    </i>
    <i r="3">
      <x v="221"/>
      <x v="215"/>
    </i>
    <i r="3">
      <x v="222"/>
      <x v="216"/>
    </i>
    <i r="3">
      <x v="223"/>
      <x v="217"/>
    </i>
    <i r="3">
      <x v="224"/>
      <x v="218"/>
    </i>
    <i r="3">
      <x v="225"/>
      <x v="219"/>
    </i>
    <i r="3">
      <x v="226"/>
      <x v="220"/>
    </i>
    <i r="3">
      <x v="227"/>
      <x v="221"/>
    </i>
    <i r="3">
      <x v="228"/>
      <x v="222"/>
    </i>
    <i r="3">
      <x v="229"/>
      <x v="223"/>
    </i>
    <i r="3">
      <x v="230"/>
      <x v="224"/>
    </i>
    <i r="3">
      <x v="231"/>
      <x v="225"/>
    </i>
    <i r="3">
      <x v="232"/>
      <x v="226"/>
    </i>
    <i r="2">
      <x v="3"/>
      <x v="233"/>
      <x v="227"/>
    </i>
    <i r="3">
      <x v="234"/>
      <x v="228"/>
    </i>
    <i r="3">
      <x v="235"/>
      <x v="229"/>
    </i>
    <i r="3">
      <x v="236"/>
      <x v="230"/>
    </i>
    <i r="3">
      <x v="237"/>
      <x v="231"/>
    </i>
    <i r="3">
      <x v="238"/>
      <x v="232"/>
    </i>
    <i r="3">
      <x v="239"/>
      <x v="233"/>
    </i>
    <i r="3">
      <x v="240"/>
      <x v="234"/>
    </i>
    <i r="3">
      <x v="241"/>
      <x v="235"/>
    </i>
    <i r="2">
      <x v="8"/>
      <x v="296"/>
      <x v="282"/>
    </i>
    <i r="3">
      <x v="297"/>
      <x v="283"/>
    </i>
    <i r="3">
      <x v="298"/>
      <x v="284"/>
    </i>
    <i r="3">
      <x v="299"/>
      <x v="285"/>
    </i>
    <i r="3">
      <x v="300"/>
      <x v="286"/>
    </i>
    <i r="3">
      <x v="302"/>
      <x v="288"/>
    </i>
    <i r="3">
      <x v="304"/>
      <x v="290"/>
    </i>
    <i r="3">
      <x v="305"/>
      <x v="291"/>
    </i>
    <i r="3">
      <x v="306"/>
      <x v="292"/>
    </i>
    <i r="3">
      <x v="307"/>
      <x v="293"/>
    </i>
    <i r="3">
      <x v="309"/>
      <x v="295"/>
    </i>
    <i r="3">
      <x v="312"/>
      <x v="298"/>
    </i>
    <i r="3">
      <x v="313"/>
      <x v="299"/>
    </i>
    <i r="3">
      <x v="315"/>
      <x v="301"/>
    </i>
    <i r="3">
      <x v="316"/>
      <x v="302"/>
    </i>
    <i r="3">
      <x v="318"/>
      <x v="304"/>
    </i>
    <i r="3">
      <x v="319"/>
      <x v="305"/>
    </i>
    <i r="3">
      <x v="320"/>
      <x v="306"/>
    </i>
    <i r="3">
      <x v="321"/>
      <x v="307"/>
    </i>
    <i r="3">
      <x v="323"/>
      <x v="309"/>
    </i>
    <i r="3">
      <x v="324"/>
      <x v="310"/>
    </i>
    <i r="3">
      <x v="326"/>
      <x v="312"/>
    </i>
    <i r="3">
      <x v="328"/>
      <x v="314"/>
    </i>
    <i r="3">
      <x v="329"/>
      <x v="315"/>
    </i>
    <i r="3">
      <x v="333"/>
      <x v="319"/>
    </i>
    <i r="3">
      <x v="337"/>
      <x v="323"/>
    </i>
    <i r="3">
      <x v="338"/>
      <x v="324"/>
    </i>
    <i r="3">
      <x v="342"/>
      <x v="328"/>
    </i>
    <i r="3">
      <x v="343"/>
      <x v="329"/>
    </i>
    <i r="3">
      <x v="344"/>
      <x v="330"/>
    </i>
    <i r="3">
      <x v="346"/>
      <x v="332"/>
    </i>
    <i r="3">
      <x v="347"/>
      <x v="333"/>
    </i>
    <i r="3">
      <x v="351"/>
      <x v="337"/>
    </i>
    <i r="3">
      <x v="352"/>
      <x v="338"/>
    </i>
    <i r="3">
      <x v="355"/>
      <x v="341"/>
    </i>
    <i r="3">
      <x v="357"/>
      <x v="343"/>
    </i>
    <i r="3">
      <x v="360"/>
      <x v="346"/>
    </i>
    <i r="3">
      <x v="361"/>
      <x v="347"/>
    </i>
    <i r="3">
      <x v="362"/>
      <x v="348"/>
    </i>
    <i r="3">
      <x v="364"/>
      <x v="350"/>
    </i>
    <i r="3">
      <x v="365"/>
      <x v="351"/>
    </i>
    <i r="3">
      <x v="369"/>
      <x v="355"/>
    </i>
    <i r="3">
      <x v="370"/>
      <x v="356"/>
    </i>
    <i r="3">
      <x v="373"/>
      <x v="359"/>
    </i>
    <i r="3">
      <x v="375"/>
      <x v="361"/>
    </i>
    <i r="3">
      <x v="378"/>
      <x v="364"/>
    </i>
    <i r="3">
      <x v="379"/>
      <x v="365"/>
    </i>
    <i r="3">
      <x v="380"/>
      <x v="366"/>
    </i>
    <i r="3">
      <x v="384"/>
      <x v="370"/>
    </i>
    <i r="3">
      <x v="386"/>
      <x v="372"/>
    </i>
    <i r="3">
      <x v="387"/>
      <x v="373"/>
    </i>
    <i r="3">
      <x v="393"/>
      <x v="379"/>
    </i>
    <i r="3">
      <x v="394"/>
      <x v="380"/>
    </i>
    <i r="3">
      <x v="395"/>
      <x v="381"/>
    </i>
    <i r="3">
      <x v="396"/>
      <x v="382"/>
    </i>
    <i r="3">
      <x v="398"/>
      <x v="384"/>
    </i>
    <i r="3">
      <x v="401"/>
      <x v="387"/>
    </i>
    <i r="2">
      <x v="11"/>
      <x v="406"/>
      <x v="390"/>
    </i>
    <i r="1">
      <x v="2"/>
    </i>
    <i r="2">
      <x v="2"/>
      <x v="407"/>
      <x v="391"/>
    </i>
    <i r="3">
      <x v="408"/>
      <x v="392"/>
    </i>
    <i r="3">
      <x v="409"/>
      <x v="393"/>
    </i>
    <i r="3">
      <x v="410"/>
      <x v="394"/>
    </i>
    <i r="3">
      <x v="411"/>
      <x v="395"/>
    </i>
    <i r="3">
      <x v="412"/>
      <x v="396"/>
    </i>
    <i r="3">
      <x v="413"/>
      <x v="397"/>
    </i>
    <i r="3">
      <x v="414"/>
      <x v="398"/>
    </i>
    <i r="3">
      <x v="415"/>
      <x v="399"/>
    </i>
    <i r="3">
      <x v="416"/>
      <x v="400"/>
    </i>
    <i r="3">
      <x v="417"/>
      <x v="401"/>
    </i>
    <i r="3">
      <x v="418"/>
      <x v="402"/>
    </i>
    <i r="3">
      <x v="419"/>
      <x v="403"/>
    </i>
    <i r="3">
      <x v="420"/>
      <x v="404"/>
    </i>
    <i r="3">
      <x v="421"/>
      <x v="405"/>
    </i>
    <i r="3">
      <x v="422"/>
      <x v="406"/>
    </i>
    <i r="3">
      <x v="423"/>
      <x v="407"/>
    </i>
    <i r="3">
      <x v="424"/>
      <x v="408"/>
    </i>
    <i r="3">
      <x v="425"/>
      <x v="409"/>
    </i>
    <i r="3">
      <x v="426"/>
      <x v="410"/>
    </i>
    <i r="3">
      <x v="427"/>
      <x v="411"/>
    </i>
    <i r="3">
      <x v="428"/>
      <x v="412"/>
    </i>
    <i r="3">
      <x v="429"/>
      <x v="413"/>
    </i>
    <i r="3">
      <x v="430"/>
      <x v="414"/>
    </i>
    <i r="3">
      <x v="432"/>
      <x v="416"/>
    </i>
    <i r="3">
      <x v="436"/>
      <x v="420"/>
    </i>
    <i r="3">
      <x v="437"/>
      <x v="421"/>
    </i>
    <i r="3">
      <x v="438"/>
      <x v="422"/>
    </i>
    <i>
      <x v="6"/>
    </i>
    <i r="1">
      <x/>
    </i>
    <i r="2">
      <x v="8"/>
      <x v="445"/>
      <x v="429"/>
    </i>
    <i r="3">
      <x v="446"/>
      <x v="430"/>
    </i>
    <i r="3">
      <x v="447"/>
      <x v="431"/>
    </i>
    <i r="3">
      <x v="448"/>
      <x v="432"/>
    </i>
    <i r="3">
      <x v="449"/>
      <x v="433"/>
    </i>
    <i r="3">
      <x v="450"/>
      <x v="434"/>
    </i>
    <i r="3">
      <x v="451"/>
      <x v="435"/>
    </i>
    <i r="3">
      <x v="452"/>
      <x v="436"/>
    </i>
    <i r="3">
      <x v="453"/>
      <x v="437"/>
    </i>
    <i r="3">
      <x v="120"/>
      <x v="115"/>
    </i>
    <i r="3">
      <x v="454"/>
      <x v="438"/>
    </i>
    <i r="3">
      <x v="125"/>
      <x v="120"/>
    </i>
    <i r="3">
      <x v="129"/>
      <x v="124"/>
    </i>
    <i r="3">
      <x v="455"/>
      <x v="439"/>
    </i>
    <i r="3">
      <x v="456"/>
      <x v="440"/>
    </i>
    <i r="3">
      <x v="457"/>
      <x v="441"/>
    </i>
    <i r="3">
      <x v="458"/>
      <x v="442"/>
    </i>
    <i r="3">
      <x v="459"/>
      <x v="443"/>
    </i>
    <i r="3">
      <x v="460"/>
      <x v="444"/>
    </i>
    <i r="3">
      <x v="461"/>
      <x v="445"/>
    </i>
    <i r="3">
      <x v="137"/>
      <x v="132"/>
    </i>
    <i r="3">
      <x v="143"/>
      <x v="137"/>
    </i>
    <i r="3">
      <x v="148"/>
      <x v="142"/>
    </i>
    <i r="3">
      <x v="462"/>
      <x v="446"/>
    </i>
    <i r="3">
      <x v="463"/>
      <x v="447"/>
    </i>
    <i r="3">
      <x v="464"/>
      <x v="448"/>
    </i>
    <i r="3">
      <x v="465"/>
      <x v="449"/>
    </i>
    <i r="3">
      <x v="466"/>
      <x v="450"/>
    </i>
    <i r="3">
      <x v="467"/>
      <x v="451"/>
    </i>
    <i r="3">
      <x v="468"/>
      <x v="452"/>
    </i>
    <i r="3">
      <x v="469"/>
      <x v="453"/>
    </i>
    <i r="3">
      <x v="470"/>
      <x v="454"/>
    </i>
    <i r="3">
      <x v="471"/>
      <x v="455"/>
    </i>
    <i r="3">
      <x v="472"/>
      <x v="456"/>
    </i>
    <i r="3">
      <x v="473"/>
      <x v="457"/>
    </i>
    <i r="3">
      <x v="474"/>
      <x v="456"/>
    </i>
    <i r="3">
      <x v="475"/>
      <x v="457"/>
    </i>
    <i r="3">
      <x v="476"/>
      <x v="458"/>
    </i>
    <i r="3">
      <x v="477"/>
      <x v="459"/>
    </i>
    <i r="3">
      <x v="478"/>
      <x v="460"/>
    </i>
    <i r="3">
      <x v="479"/>
      <x v="461"/>
    </i>
    <i r="3">
      <x v="480"/>
      <x v="462"/>
    </i>
    <i r="3">
      <x v="160"/>
      <x v="154"/>
    </i>
    <i r="3">
      <x v="481"/>
      <x v="463"/>
    </i>
    <i r="3">
      <x v="482"/>
      <x v="464"/>
    </i>
    <i r="3">
      <x v="163"/>
      <x v="157"/>
    </i>
    <i r="3">
      <x v="483"/>
      <x v="465"/>
    </i>
    <i r="3">
      <x v="484"/>
      <x v="466"/>
    </i>
    <i r="3">
      <x v="485"/>
      <x v="467"/>
    </i>
    <i r="3">
      <x v="486"/>
      <x v="468"/>
    </i>
    <i r="3">
      <x v="487"/>
      <x v="469"/>
    </i>
    <i r="3">
      <x v="488"/>
      <x v="470"/>
    </i>
    <i r="3">
      <x v="489"/>
      <x v="471"/>
    </i>
    <i r="3">
      <x v="490"/>
      <x v="472"/>
    </i>
    <i r="3">
      <x v="491"/>
      <x v="473"/>
    </i>
    <i r="3">
      <x v="492"/>
      <x v="474"/>
    </i>
    <i r="3">
      <x v="493"/>
      <x v="475"/>
    </i>
    <i r="3">
      <x v="494"/>
      <x v="476"/>
    </i>
    <i r="3">
      <x v="495"/>
      <x v="477"/>
    </i>
    <i r="3">
      <x v="496"/>
      <x v="478"/>
    </i>
    <i r="3">
      <x v="173"/>
      <x v="167"/>
    </i>
    <i r="3">
      <x v="497"/>
      <x v="479"/>
    </i>
    <i r="3">
      <x v="498"/>
      <x v="480"/>
    </i>
    <i r="3">
      <x v="499"/>
      <x v="481"/>
    </i>
    <i r="3">
      <x v="500"/>
      <x v="482"/>
    </i>
    <i r="3">
      <x v="501"/>
      <x v="483"/>
    </i>
    <i r="3">
      <x v="180"/>
      <x v="174"/>
    </i>
    <i r="3">
      <x v="502"/>
      <x v="484"/>
    </i>
    <i r="1">
      <x v="1"/>
    </i>
    <i r="2">
      <x v="8"/>
      <x v="503"/>
      <x v="485"/>
    </i>
    <i r="3">
      <x v="504"/>
      <x v="486"/>
    </i>
    <i r="3">
      <x v="505"/>
      <x v="487"/>
    </i>
    <i r="3">
      <x v="506"/>
      <x v="488"/>
    </i>
    <i r="3">
      <x v="507"/>
      <x v="489"/>
    </i>
    <i r="3">
      <x v="311"/>
      <x v="297"/>
    </i>
    <i r="3">
      <x v="508"/>
      <x v="490"/>
    </i>
    <i r="3">
      <x v="509"/>
      <x v="491"/>
    </i>
    <i r="3">
      <x v="510"/>
      <x v="492"/>
    </i>
    <i r="3">
      <x v="511"/>
      <x v="493"/>
    </i>
    <i r="3">
      <x v="512"/>
      <x v="494"/>
    </i>
    <i r="3">
      <x v="513"/>
      <x v="495"/>
    </i>
    <i r="3">
      <x v="317"/>
      <x v="303"/>
    </i>
    <i r="3">
      <x v="514"/>
      <x v="496"/>
    </i>
    <i r="3">
      <x v="515"/>
      <x v="497"/>
    </i>
    <i r="3">
      <x v="516"/>
      <x v="498"/>
    </i>
    <i r="3">
      <x v="517"/>
      <x v="499"/>
    </i>
    <i r="3">
      <x v="518"/>
      <x v="500"/>
    </i>
    <i r="3">
      <x v="519"/>
      <x v="501"/>
    </i>
    <i r="3">
      <x v="322"/>
      <x v="308"/>
    </i>
    <i r="3">
      <x v="520"/>
      <x v="502"/>
    </i>
    <i r="3">
      <x v="521"/>
      <x v="503"/>
    </i>
    <i r="3">
      <x v="330"/>
      <x v="316"/>
    </i>
    <i r="3">
      <x v="522"/>
      <x v="504"/>
    </i>
    <i r="3">
      <x v="335"/>
      <x v="321"/>
    </i>
    <i r="3">
      <x v="523"/>
      <x v="505"/>
    </i>
    <i r="3">
      <x v="524"/>
      <x v="506"/>
    </i>
    <i r="3">
      <x v="525"/>
      <x v="507"/>
    </i>
    <i r="3">
      <x v="526"/>
      <x v="508"/>
    </i>
    <i r="3">
      <x v="527"/>
      <x v="509"/>
    </i>
    <i r="3">
      <x v="528"/>
      <x v="510"/>
    </i>
    <i r="3">
      <x v="529"/>
      <x v="511"/>
    </i>
    <i r="3">
      <x v="339"/>
      <x v="325"/>
    </i>
    <i r="3">
      <x v="530"/>
      <x v="512"/>
    </i>
    <i r="3">
      <x v="531"/>
      <x v="513"/>
    </i>
    <i r="3">
      <x v="532"/>
      <x v="514"/>
    </i>
    <i r="3">
      <x v="533"/>
      <x v="515"/>
    </i>
    <i r="3">
      <x v="348"/>
      <x v="334"/>
    </i>
    <i r="3">
      <x v="353"/>
      <x v="339"/>
    </i>
    <i r="3">
      <x v="534"/>
      <x v="516"/>
    </i>
    <i r="3">
      <x v="535"/>
      <x v="517"/>
    </i>
    <i r="3">
      <x v="536"/>
      <x v="518"/>
    </i>
    <i r="3">
      <x v="359"/>
      <x v="345"/>
    </i>
    <i r="3">
      <x v="537"/>
      <x v="519"/>
    </i>
    <i r="3">
      <x v="538"/>
      <x v="520"/>
    </i>
    <i r="3">
      <x v="539"/>
      <x v="521"/>
    </i>
    <i r="3">
      <x v="540"/>
      <x v="522"/>
    </i>
    <i r="3">
      <x v="366"/>
      <x v="352"/>
    </i>
    <i r="3">
      <x v="371"/>
      <x v="357"/>
    </i>
    <i r="3">
      <x v="541"/>
      <x v="523"/>
    </i>
    <i r="3">
      <x v="542"/>
      <x v="524"/>
    </i>
    <i r="3">
      <x v="543"/>
      <x v="525"/>
    </i>
    <i r="3">
      <x v="377"/>
      <x v="363"/>
    </i>
    <i r="3">
      <x v="544"/>
      <x v="526"/>
    </i>
    <i r="3">
      <x v="545"/>
      <x v="527"/>
    </i>
    <i r="3">
      <x v="546"/>
      <x v="528"/>
    </i>
    <i r="3">
      <x v="547"/>
      <x v="529"/>
    </i>
    <i r="3">
      <x v="548"/>
      <x v="530"/>
    </i>
    <i r="3">
      <x v="549"/>
      <x v="531"/>
    </i>
    <i r="3">
      <x v="550"/>
      <x v="532"/>
    </i>
    <i r="3">
      <x v="551"/>
      <x v="533"/>
    </i>
    <i r="3">
      <x v="381"/>
      <x v="367"/>
    </i>
    <i r="3">
      <x v="552"/>
      <x v="534"/>
    </i>
    <i r="3">
      <x v="388"/>
      <x v="374"/>
    </i>
    <i r="3">
      <x v="390"/>
      <x v="376"/>
    </i>
    <i r="3">
      <x v="553"/>
      <x v="535"/>
    </i>
    <i r="3">
      <x v="554"/>
      <x v="536"/>
    </i>
    <i r="3">
      <x v="555"/>
      <x v="537"/>
    </i>
    <i r="3">
      <x v="556"/>
      <x v="538"/>
    </i>
    <i r="3">
      <x v="557"/>
      <x v="539"/>
    </i>
    <i>
      <x v="7"/>
    </i>
    <i r="1">
      <x/>
    </i>
    <i r="2">
      <x v="2"/>
      <x v="558"/>
      <x v="540"/>
    </i>
    <i r="3">
      <x v="559"/>
      <x v="541"/>
    </i>
    <i r="3">
      <x v="560"/>
      <x v="542"/>
    </i>
    <i r="3">
      <x v="561"/>
      <x v="543"/>
    </i>
    <i r="2">
      <x v="12"/>
      <x v="562"/>
      <x v="544"/>
    </i>
    <i r="3">
      <x v="563"/>
      <x v="545"/>
    </i>
    <i r="3">
      <x v="564"/>
      <x v="546"/>
    </i>
    <i r="3">
      <x v="565"/>
      <x v="547"/>
    </i>
    <i r="3">
      <x v="566"/>
      <x v="548"/>
    </i>
    <i r="3">
      <x v="567"/>
      <x v="549"/>
    </i>
    <i r="3">
      <x v="568"/>
      <x v="550"/>
    </i>
    <i r="3">
      <x v="569"/>
      <x v="551"/>
    </i>
    <i r="3">
      <x v="570"/>
      <x v="552"/>
    </i>
    <i r="3">
      <x v="571"/>
      <x v="553"/>
    </i>
    <i r="3">
      <x v="572"/>
      <x v="554"/>
    </i>
    <i r="3">
      <x v="573"/>
      <x v="555"/>
    </i>
    <i r="3">
      <x v="574"/>
      <x v="556"/>
    </i>
    <i r="3">
      <x v="575"/>
      <x v="557"/>
    </i>
    <i r="3">
      <x v="576"/>
      <x v="558"/>
    </i>
    <i r="3">
      <x v="577"/>
      <x v="559"/>
    </i>
    <i r="3">
      <x v="578"/>
      <x v="560"/>
    </i>
    <i r="3">
      <x v="579"/>
      <x v="561"/>
    </i>
    <i r="3">
      <x v="580"/>
      <x v="562"/>
    </i>
    <i r="3">
      <x v="581"/>
      <x v="563"/>
    </i>
    <i r="3">
      <x v="582"/>
      <x v="564"/>
    </i>
    <i r="3">
      <x v="583"/>
      <x v="565"/>
    </i>
    <i r="3">
      <x v="584"/>
      <x v="566"/>
    </i>
    <i r="3">
      <x v="585"/>
      <x v="567"/>
    </i>
    <i r="3">
      <x v="586"/>
      <x v="568"/>
    </i>
    <i r="3">
      <x v="587"/>
      <x v="569"/>
    </i>
    <i r="3">
      <x v="588"/>
      <x v="570"/>
    </i>
    <i r="3">
      <x v="589"/>
      <x v="571"/>
    </i>
    <i r="3">
      <x v="590"/>
      <x v="572"/>
    </i>
    <i r="3">
      <x v="591"/>
      <x v="573"/>
    </i>
    <i r="2">
      <x v="13"/>
      <x v="592"/>
      <x v="574"/>
    </i>
    <i r="3">
      <x v="593"/>
      <x v="575"/>
    </i>
    <i r="3">
      <x v="594"/>
      <x v="576"/>
    </i>
    <i r="3">
      <x v="595"/>
      <x v="577"/>
    </i>
    <i r="3">
      <x v="596"/>
      <x v="578"/>
    </i>
    <i r="3">
      <x v="597"/>
      <x v="579"/>
    </i>
    <i r="3">
      <x v="598"/>
      <x v="580"/>
    </i>
    <i r="3">
      <x v="599"/>
      <x v="581"/>
    </i>
    <i r="3">
      <x v="600"/>
      <x v="582"/>
    </i>
    <i r="3">
      <x v="601"/>
      <x v="583"/>
    </i>
    <i r="3">
      <x v="602"/>
      <x v="584"/>
    </i>
    <i r="3">
      <x v="603"/>
      <x v="585"/>
    </i>
    <i r="3">
      <x v="604"/>
      <x v="586"/>
    </i>
    <i r="3">
      <x v="605"/>
      <x v="587"/>
    </i>
    <i r="3">
      <x v="606"/>
      <x v="588"/>
    </i>
    <i r="3">
      <x v="607"/>
      <x v="589"/>
    </i>
    <i r="3">
      <x v="608"/>
      <x v="590"/>
    </i>
    <i r="3">
      <x v="609"/>
      <x v="591"/>
    </i>
    <i r="3">
      <x v="610"/>
      <x v="592"/>
    </i>
    <i r="3">
      <x v="611"/>
      <x v="593"/>
    </i>
    <i r="3">
      <x v="612"/>
      <x v="594"/>
    </i>
    <i r="3">
      <x v="613"/>
      <x v="595"/>
    </i>
    <i r="3">
      <x v="614"/>
      <x v="596"/>
    </i>
    <i r="3">
      <x v="615"/>
      <x v="597"/>
    </i>
    <i r="2">
      <x v="10"/>
      <x v="616"/>
      <x v="598"/>
    </i>
    <i r="3">
      <x v="617"/>
      <x v="599"/>
    </i>
    <i r="3">
      <x v="618"/>
      <x v="600"/>
    </i>
    <i r="3">
      <x v="619"/>
      <x v="601"/>
    </i>
    <i r="3">
      <x v="620"/>
      <x v="602"/>
    </i>
    <i r="3">
      <x v="621"/>
      <x v="603"/>
    </i>
    <i r="3">
      <x v="622"/>
      <x v="604"/>
    </i>
    <i r="2">
      <x v="14"/>
      <x v="623"/>
      <x v="605"/>
    </i>
    <i r="3">
      <x v="624"/>
      <x v="606"/>
    </i>
    <i r="3">
      <x v="625"/>
      <x v="607"/>
    </i>
    <i r="3">
      <x v="626"/>
      <x v="608"/>
    </i>
    <i r="3">
      <x v="627"/>
      <x v="609"/>
    </i>
    <i r="1">
      <x v="1"/>
    </i>
    <i r="2">
      <x v="2"/>
      <x v="628"/>
      <x v="610"/>
    </i>
    <i r="3">
      <x v="629"/>
      <x v="611"/>
    </i>
    <i r="3">
      <x v="630"/>
      <x v="612"/>
    </i>
    <i r="3">
      <x v="631"/>
      <x v="613"/>
    </i>
    <i r="2">
      <x v="12"/>
      <x v="632"/>
      <x v="614"/>
    </i>
    <i r="3">
      <x v="633"/>
      <x v="615"/>
    </i>
    <i r="3">
      <x v="634"/>
      <x v="616"/>
    </i>
    <i r="3">
      <x v="635"/>
      <x v="617"/>
    </i>
    <i r="3">
      <x v="636"/>
      <x v="618"/>
    </i>
    <i r="3">
      <x v="637"/>
      <x v="619"/>
    </i>
    <i r="3">
      <x v="638"/>
      <x v="620"/>
    </i>
    <i r="3">
      <x v="639"/>
      <x v="621"/>
    </i>
    <i r="3">
      <x v="640"/>
      <x v="622"/>
    </i>
    <i r="3">
      <x v="641"/>
      <x v="623"/>
    </i>
    <i r="3">
      <x v="642"/>
      <x v="624"/>
    </i>
    <i r="3">
      <x v="643"/>
      <x v="625"/>
    </i>
    <i r="3">
      <x v="644"/>
      <x v="626"/>
    </i>
    <i r="3">
      <x v="645"/>
      <x v="627"/>
    </i>
    <i r="3">
      <x v="646"/>
      <x v="628"/>
    </i>
    <i r="3">
      <x v="647"/>
      <x v="629"/>
    </i>
    <i r="3">
      <x v="648"/>
      <x v="630"/>
    </i>
    <i r="3">
      <x v="649"/>
      <x v="631"/>
    </i>
    <i r="3">
      <x v="650"/>
      <x v="632"/>
    </i>
    <i r="3">
      <x v="651"/>
      <x v="633"/>
    </i>
    <i r="3">
      <x v="652"/>
      <x v="634"/>
    </i>
    <i r="3">
      <x v="653"/>
      <x v="635"/>
    </i>
    <i r="3">
      <x v="654"/>
      <x v="636"/>
    </i>
    <i r="3">
      <x v="655"/>
      <x v="637"/>
    </i>
    <i r="3">
      <x v="656"/>
      <x v="638"/>
    </i>
    <i r="3">
      <x v="657"/>
      <x v="639"/>
    </i>
    <i r="3">
      <x v="658"/>
      <x v="640"/>
    </i>
    <i r="3">
      <x v="659"/>
      <x v="641"/>
    </i>
    <i r="3">
      <x v="660"/>
      <x v="642"/>
    </i>
    <i r="3">
      <x v="661"/>
      <x v="643"/>
    </i>
    <i r="3">
      <x v="662"/>
      <x v="644"/>
    </i>
    <i r="3">
      <x v="663"/>
      <x v="572"/>
    </i>
    <i r="3">
      <x v="664"/>
      <x v="573"/>
    </i>
    <i r="2">
      <x v="13"/>
      <x v="665"/>
      <x v="645"/>
    </i>
    <i r="3">
      <x v="666"/>
      <x v="646"/>
    </i>
    <i r="3">
      <x v="667"/>
      <x v="647"/>
    </i>
    <i r="3">
      <x v="668"/>
      <x v="648"/>
    </i>
    <i r="3">
      <x v="669"/>
      <x v="649"/>
    </i>
    <i r="3">
      <x v="670"/>
      <x v="650"/>
    </i>
    <i r="3">
      <x v="671"/>
      <x v="651"/>
    </i>
    <i r="3">
      <x v="672"/>
      <x v="652"/>
    </i>
    <i r="3">
      <x v="673"/>
      <x v="653"/>
    </i>
    <i r="3">
      <x v="674"/>
      <x v="654"/>
    </i>
    <i r="3">
      <x v="675"/>
      <x v="655"/>
    </i>
    <i r="3">
      <x v="676"/>
      <x v="656"/>
    </i>
    <i r="3">
      <x v="677"/>
      <x v="657"/>
    </i>
    <i r="3">
      <x v="678"/>
      <x v="658"/>
    </i>
    <i r="3">
      <x v="679"/>
      <x v="659"/>
    </i>
    <i r="3">
      <x v="680"/>
      <x v="660"/>
    </i>
    <i r="3">
      <x v="681"/>
      <x v="661"/>
    </i>
    <i r="3">
      <x v="682"/>
      <x v="662"/>
    </i>
    <i r="3">
      <x v="683"/>
      <x v="663"/>
    </i>
    <i r="3">
      <x v="684"/>
      <x v="664"/>
    </i>
    <i r="3">
      <x v="685"/>
      <x v="665"/>
    </i>
    <i r="3">
      <x v="686"/>
      <x v="666"/>
    </i>
    <i r="3">
      <x v="687"/>
      <x v="667"/>
    </i>
    <i r="3">
      <x v="688"/>
      <x v="668"/>
    </i>
    <i r="3">
      <x v="689"/>
      <x v="669"/>
    </i>
    <i r="3">
      <x v="690"/>
      <x v="670"/>
    </i>
    <i r="3">
      <x v="691"/>
      <x v="671"/>
    </i>
    <i r="3">
      <x v="692"/>
      <x v="672"/>
    </i>
    <i r="3">
      <x v="693"/>
      <x v="673"/>
    </i>
    <i r="3">
      <x v="694"/>
      <x v="604"/>
    </i>
    <i r="2">
      <x v="10"/>
      <x v="695"/>
      <x v="674"/>
    </i>
    <i r="3">
      <x v="696"/>
      <x v="675"/>
    </i>
    <i r="3">
      <x v="697"/>
      <x v="676"/>
    </i>
    <i r="3">
      <x v="698"/>
      <x v="677"/>
    </i>
    <i r="3">
      <x v="699"/>
      <x v="678"/>
    </i>
    <i r="3">
      <x v="700"/>
      <x v="679"/>
    </i>
    <i r="3">
      <x v="701"/>
      <x v="680"/>
    </i>
    <i r="3">
      <x v="702"/>
      <x v="681"/>
    </i>
    <i r="3">
      <x v="703"/>
      <x v="682"/>
    </i>
    <i r="3">
      <x v="704"/>
      <x v="683"/>
    </i>
    <i r="2">
      <x v="14"/>
      <x v="705"/>
      <x v="684"/>
    </i>
    <i r="3">
      <x v="706"/>
      <x v="685"/>
    </i>
    <i r="3">
      <x v="707"/>
      <x v="686"/>
    </i>
    <i r="3">
      <x v="708"/>
      <x v="687"/>
    </i>
    <i r="3">
      <x v="709"/>
      <x v="688"/>
    </i>
    <i r="3">
      <x v="710"/>
      <x v="689"/>
    </i>
    <i r="3">
      <x v="711"/>
      <x v="609"/>
    </i>
    <i r="1">
      <x v="2"/>
    </i>
    <i r="2">
      <x v="12"/>
      <x v="712"/>
      <x v="690"/>
    </i>
    <i>
      <x v="8"/>
    </i>
    <i r="1">
      <x/>
    </i>
    <i r="2">
      <x v="1"/>
      <x v="6"/>
      <x v="6"/>
    </i>
    <i r="2">
      <x v="2"/>
      <x v="713"/>
      <x v="691"/>
    </i>
    <i r="3">
      <x v="714"/>
      <x v="692"/>
    </i>
    <i r="3">
      <x v="715"/>
      <x v="693"/>
    </i>
    <i r="3">
      <x v="716"/>
      <x v="694"/>
    </i>
    <i r="3">
      <x v="717"/>
      <x v="695"/>
    </i>
    <i r="3">
      <x v="718"/>
      <x v="696"/>
    </i>
    <i r="3">
      <x v="719"/>
      <x v="697"/>
    </i>
    <i r="3">
      <x v="720"/>
      <x v="698"/>
    </i>
    <i r="3">
      <x v="721"/>
      <x v="699"/>
    </i>
    <i r="3">
      <x v="722"/>
      <x v="700"/>
    </i>
    <i r="3">
      <x v="723"/>
      <x v="701"/>
    </i>
    <i r="3">
      <x v="724"/>
      <x v="702"/>
    </i>
    <i r="3">
      <x v="725"/>
      <x v="703"/>
    </i>
    <i r="3">
      <x v="726"/>
      <x v="704"/>
    </i>
    <i r="3">
      <x v="727"/>
      <x v="705"/>
    </i>
    <i r="3">
      <x v="728"/>
      <x v="706"/>
    </i>
    <i r="3">
      <x v="729"/>
      <x v="707"/>
    </i>
    <i r="3">
      <x v="730"/>
      <x v="708"/>
    </i>
    <i r="3">
      <x v="731"/>
      <x v="709"/>
    </i>
    <i r="3">
      <x v="732"/>
      <x v="710"/>
    </i>
    <i r="3">
      <x v="733"/>
      <x v="711"/>
    </i>
    <i r="3">
      <x v="734"/>
      <x v="712"/>
    </i>
    <i r="3">
      <x v="735"/>
      <x v="713"/>
    </i>
    <i r="3">
      <x v="736"/>
      <x v="714"/>
    </i>
    <i r="3">
      <x v="737"/>
      <x v="715"/>
    </i>
    <i r="3">
      <x v="738"/>
      <x v="716"/>
    </i>
    <i r="3">
      <x v="739"/>
      <x v="717"/>
    </i>
    <i r="3">
      <x v="740"/>
      <x v="718"/>
    </i>
    <i r="3">
      <x v="741"/>
      <x v="719"/>
    </i>
    <i r="3">
      <x v="742"/>
      <x v="720"/>
    </i>
    <i r="3">
      <x v="743"/>
      <x v="721"/>
    </i>
    <i r="3">
      <x v="744"/>
      <x v="722"/>
    </i>
    <i r="3">
      <x v="745"/>
      <x v="723"/>
    </i>
    <i r="3">
      <x v="746"/>
      <x v="724"/>
    </i>
    <i r="3">
      <x v="747"/>
      <x v="725"/>
    </i>
    <i r="3">
      <x v="748"/>
      <x v="726"/>
    </i>
    <i r="3">
      <x v="749"/>
      <x v="727"/>
    </i>
    <i r="1">
      <x v="1"/>
    </i>
    <i r="2">
      <x v="1"/>
      <x v="192"/>
      <x v="186"/>
    </i>
    <i r="2">
      <x v="2"/>
      <x v="750"/>
      <x v="728"/>
    </i>
    <i r="3">
      <x v="751"/>
      <x v="729"/>
    </i>
    <i r="3">
      <x v="752"/>
      <x v="730"/>
    </i>
    <i r="3">
      <x v="753"/>
      <x v="731"/>
    </i>
    <i r="3">
      <x v="754"/>
      <x v="732"/>
    </i>
    <i r="3">
      <x v="755"/>
      <x v="733"/>
    </i>
    <i r="3">
      <x v="756"/>
      <x v="734"/>
    </i>
    <i r="3">
      <x v="757"/>
      <x v="735"/>
    </i>
    <i r="3">
      <x v="758"/>
      <x v="736"/>
    </i>
    <i r="3">
      <x v="759"/>
      <x v="737"/>
    </i>
    <i r="3">
      <x v="760"/>
      <x v="738"/>
    </i>
    <i r="3">
      <x v="761"/>
      <x v="739"/>
    </i>
    <i r="3">
      <x v="762"/>
      <x v="740"/>
    </i>
    <i r="3">
      <x v="763"/>
      <x v="741"/>
    </i>
    <i r="3">
      <x v="764"/>
      <x v="742"/>
    </i>
    <i r="3">
      <x v="765"/>
      <x v="743"/>
    </i>
    <i r="3">
      <x v="766"/>
      <x v="744"/>
    </i>
    <i r="3">
      <x v="767"/>
      <x v="745"/>
    </i>
    <i r="3">
      <x v="768"/>
      <x v="746"/>
    </i>
    <i r="3">
      <x v="769"/>
      <x v="747"/>
    </i>
    <i r="3">
      <x v="770"/>
      <x v="748"/>
    </i>
    <i r="3">
      <x v="771"/>
      <x v="749"/>
    </i>
    <i r="3">
      <x v="772"/>
      <x v="750"/>
    </i>
    <i r="3">
      <x v="773"/>
      <x v="751"/>
    </i>
    <i r="3">
      <x v="774"/>
      <x v="752"/>
    </i>
    <i r="3">
      <x v="775"/>
      <x v="753"/>
    </i>
    <i r="3">
      <x v="776"/>
      <x v="754"/>
    </i>
    <i r="3">
      <x v="777"/>
      <x v="755"/>
    </i>
    <i r="3">
      <x v="778"/>
      <x v="756"/>
    </i>
    <i r="3">
      <x v="779"/>
      <x v="757"/>
    </i>
    <i r="3">
      <x v="780"/>
      <x v="758"/>
    </i>
    <i r="3">
      <x v="781"/>
      <x v="759"/>
    </i>
    <i r="3">
      <x v="782"/>
      <x v="760"/>
    </i>
    <i r="2">
      <x v="11"/>
      <x v="406"/>
      <x v="390"/>
    </i>
    <i r="1">
      <x v="2"/>
    </i>
    <i r="2">
      <x v="2"/>
      <x v="783"/>
      <x v="761"/>
    </i>
    <i r="3">
      <x v="784"/>
      <x v="762"/>
    </i>
    <i r="3">
      <x v="785"/>
      <x v="763"/>
    </i>
    <i r="3">
      <x v="786"/>
      <x v="764"/>
    </i>
    <i r="3">
      <x v="787"/>
      <x v="765"/>
    </i>
    <i r="3">
      <x v="788"/>
      <x v="766"/>
    </i>
    <i r="3">
      <x v="789"/>
      <x v="767"/>
    </i>
    <i r="3">
      <x v="790"/>
      <x v="768"/>
    </i>
    <i r="3">
      <x v="791"/>
      <x v="769"/>
    </i>
    <i r="3">
      <x v="792"/>
      <x v="770"/>
    </i>
    <i r="3">
      <x v="793"/>
      <x v="771"/>
    </i>
    <i r="3">
      <x v="794"/>
      <x v="772"/>
    </i>
    <i r="3">
      <x v="795"/>
      <x v="773"/>
    </i>
    <i r="3">
      <x v="796"/>
      <x v="774"/>
    </i>
    <i r="3">
      <x v="797"/>
      <x v="775"/>
    </i>
    <i r="3">
      <x v="798"/>
      <x v="776"/>
    </i>
    <i r="3">
      <x v="799"/>
      <x v="777"/>
    </i>
    <i r="3">
      <x v="800"/>
      <x v="778"/>
    </i>
    <i r="3">
      <x v="801"/>
      <x v="779"/>
    </i>
    <i r="3">
      <x v="802"/>
      <x v="780"/>
    </i>
    <i r="3">
      <x v="803"/>
      <x v="781"/>
    </i>
    <i r="3">
      <x v="804"/>
      <x v="782"/>
    </i>
    <i r="3">
      <x v="805"/>
      <x v="783"/>
    </i>
    <i r="3">
      <x v="806"/>
      <x v="784"/>
    </i>
    <i r="3">
      <x v="807"/>
      <x v="785"/>
    </i>
    <i r="3">
      <x v="808"/>
      <x v="786"/>
    </i>
    <i r="3">
      <x v="809"/>
      <x v="787"/>
    </i>
    <i r="3">
      <x v="810"/>
      <x v="788"/>
    </i>
    <i r="3">
      <x v="811"/>
      <x v="789"/>
    </i>
    <i r="3">
      <x v="812"/>
      <x v="790"/>
    </i>
    <i r="3">
      <x v="813"/>
      <x v="791"/>
    </i>
    <i r="3">
      <x v="814"/>
      <x v="792"/>
    </i>
    <i r="3">
      <x v="815"/>
      <x v="793"/>
    </i>
    <i>
      <x v="9"/>
    </i>
    <i r="1">
      <x/>
    </i>
    <i r="2">
      <x v="1"/>
      <x v="816"/>
      <x v="794"/>
    </i>
    <i r="3">
      <x v="817"/>
      <x v="795"/>
    </i>
    <i r="2">
      <x v="6"/>
      <x v="66"/>
      <x v="66"/>
    </i>
    <i r="3">
      <x v="67"/>
      <x v="67"/>
    </i>
    <i r="3">
      <x v="68"/>
      <x v="68"/>
    </i>
    <i r="3">
      <x v="69"/>
      <x v="69"/>
    </i>
    <i r="3">
      <x v="70"/>
      <x v="70"/>
    </i>
    <i r="3">
      <x v="72"/>
      <x v="72"/>
    </i>
    <i r="3">
      <x v="73"/>
      <x v="73"/>
    </i>
    <i r="3">
      <x v="74"/>
      <x v="74"/>
    </i>
    <i r="3">
      <x v="75"/>
      <x v="75"/>
    </i>
    <i r="3">
      <x v="76"/>
      <x v="76"/>
    </i>
    <i r="3">
      <x v="77"/>
      <x v="77"/>
    </i>
    <i r="3">
      <x v="78"/>
      <x v="78"/>
    </i>
    <i r="3">
      <x v="79"/>
      <x v="79"/>
    </i>
    <i r="3">
      <x v="80"/>
      <x v="80"/>
    </i>
    <i r="3">
      <x v="81"/>
      <x v="81"/>
    </i>
    <i r="3">
      <x v="82"/>
      <x v="82"/>
    </i>
    <i r="3">
      <x v="83"/>
      <x v="83"/>
    </i>
    <i r="3">
      <x v="84"/>
      <x v="84"/>
    </i>
    <i r="1">
      <x v="1"/>
    </i>
    <i r="2">
      <x v="1"/>
      <x v="818"/>
      <x v="796"/>
    </i>
    <i r="3">
      <x v="819"/>
      <x v="797"/>
    </i>
    <i r="2">
      <x v="6"/>
      <x v="247"/>
      <x v="241"/>
    </i>
    <i r="3">
      <x v="248"/>
      <x v="242"/>
    </i>
    <i r="3">
      <x v="249"/>
      <x v="243"/>
    </i>
    <i r="3">
      <x v="250"/>
      <x v="244"/>
    </i>
    <i r="3">
      <x v="251"/>
      <x v="245"/>
    </i>
    <i r="3">
      <x v="252"/>
      <x v="246"/>
    </i>
    <i r="3">
      <x v="253"/>
      <x v="247"/>
    </i>
    <i r="3">
      <x v="254"/>
      <x v="248"/>
    </i>
    <i r="3">
      <x v="255"/>
      <x v="249"/>
    </i>
    <i r="3">
      <x v="256"/>
      <x v="250"/>
    </i>
    <i r="3">
      <x v="257"/>
      <x v="251"/>
    </i>
    <i r="3">
      <x v="258"/>
      <x v="252"/>
    </i>
    <i r="3">
      <x v="259"/>
      <x v="253"/>
    </i>
    <i r="3">
      <x v="260"/>
      <x v="254"/>
    </i>
    <i r="3">
      <x v="261"/>
      <x v="255"/>
    </i>
    <i r="3">
      <x v="262"/>
      <x v="256"/>
    </i>
    <i r="3">
      <x v="263"/>
      <x v="257"/>
    </i>
    <i r="3">
      <x v="264"/>
      <x v="258"/>
    </i>
    <i r="3">
      <x v="265"/>
      <x v="259"/>
    </i>
    <i r="3">
      <x v="266"/>
      <x v="260"/>
    </i>
    <i r="3">
      <x v="267"/>
      <x v="261"/>
    </i>
    <i r="3">
      <x v="268"/>
      <x v="262"/>
    </i>
    <i r="1">
      <x v="2"/>
    </i>
    <i r="2">
      <x v="1"/>
      <x v="820"/>
      <x v="798"/>
    </i>
    <i r="3">
      <x v="821"/>
      <x v="799"/>
    </i>
  </rowItems>
  <colItems count="1">
    <i/>
  </colItems>
  <dataFields count="1">
    <dataField name="Indivisual Budget Hrs" fld="4" baseField="0" baseItem="0"/>
  </dataFields>
  <formats count="8">
    <format dxfId="27">
      <pivotArea field="5" type="button" dataOnly="0" labelOnly="1" outline="0" axis="axisRow" fieldPosition="0"/>
    </format>
    <format dxfId="26">
      <pivotArea field="2" type="button" dataOnly="0" labelOnly="1" outline="0" axis="axisRow" fieldPosition="3"/>
    </format>
    <format dxfId="25">
      <pivotArea field="3" type="button" dataOnly="0" labelOnly="1" outline="0" axis="axisRow" fieldPosition="4"/>
    </format>
    <format dxfId="24">
      <pivotArea dataOnly="0" labelOnly="1" outline="0" axis="axisValues" fieldPosition="0"/>
    </format>
    <format dxfId="23">
      <pivotArea field="5" type="button" dataOnly="0" labelOnly="1" outline="0" axis="axisRow" fieldPosition="0"/>
    </format>
    <format dxfId="22">
      <pivotArea field="2" type="button" dataOnly="0" labelOnly="1" outline="0" axis="axisRow" fieldPosition="3"/>
    </format>
    <format dxfId="21">
      <pivotArea field="3" type="button" dataOnly="0" labelOnly="1" outline="0" axis="axisRow" fieldPosition="4"/>
    </format>
    <format dxfId="20">
      <pivotArea dataOnly="0" labelOnly="1" outline="0" axis="axisValues" fieldPosition="0"/>
    </format>
  </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ndivisual Budget Hr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5">
    <rowHierarchyUsage hierarchyUsage="38"/>
    <rowHierarchyUsage hierarchyUsage="13"/>
    <rowHierarchyUsage hierarchyUsage="10"/>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MonthyIndvDisHrs]"/>
      </x15:pivotTableUISettings>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name="PivotTable2" cacheId="24" applyNumberFormats="0" applyBorderFormats="0" applyFontFormats="0" applyPatternFormats="0" applyAlignmentFormats="0" applyWidthHeightFormats="1" dataCaption="Values" tag="30b12325-c62f-4cbc-b754-ad5a010e5bca" updatedVersion="5" minRefreshableVersion="3" subtotalHiddenItems="1" itemPrintTitles="1" createdVersion="5" indent="0" outline="1" outlineData="1" multipleFieldFilters="0" rowHeaderCaption="BOQ Item" colHeaderCaption="Month ID">
  <location ref="A4:AB21" firstHeaderRow="1" firstDataRow="2" firstDataCol="1"/>
  <pivotFields count="4">
    <pivotField axis="axisRow" allDrilled="1" showAll="0" dataSourceSort="1" defaultAttributeDrillState="1">
      <items count="16">
        <item x="0"/>
        <item x="1"/>
        <item x="2"/>
        <item x="3"/>
        <item x="4"/>
        <item x="5"/>
        <item x="6"/>
        <item x="7"/>
        <item x="8"/>
        <item x="9"/>
        <item x="10"/>
        <item x="11"/>
        <item x="12"/>
        <item x="13"/>
        <item x="14"/>
        <item t="default"/>
      </items>
    </pivotField>
    <pivotField axis="axisCol" allDrilled="1" showAll="0" dataSourceSort="1" defaultAttributeDrillState="1">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showAll="0"/>
    <pivotField allDrilled="1" showAll="0" dataSourceSort="1" defaultAttributeDrillState="1"/>
  </pivotFields>
  <rowFields count="1">
    <field x="0"/>
  </rowFields>
  <rowItems count="16">
    <i>
      <x/>
    </i>
    <i>
      <x v="1"/>
    </i>
    <i>
      <x v="2"/>
    </i>
    <i>
      <x v="3"/>
    </i>
    <i>
      <x v="4"/>
    </i>
    <i>
      <x v="5"/>
    </i>
    <i>
      <x v="6"/>
    </i>
    <i>
      <x v="7"/>
    </i>
    <i>
      <x v="8"/>
    </i>
    <i>
      <x v="9"/>
    </i>
    <i>
      <x v="10"/>
    </i>
    <i>
      <x v="11"/>
    </i>
    <i>
      <x v="12"/>
    </i>
    <i>
      <x v="13"/>
    </i>
    <i>
      <x v="14"/>
    </i>
    <i t="grand">
      <x/>
    </i>
  </rowItems>
  <colFields count="1">
    <field x="1"/>
  </colFields>
  <colItems count="27">
    <i>
      <x/>
    </i>
    <i>
      <x v="1"/>
    </i>
    <i>
      <x v="2"/>
    </i>
    <i>
      <x v="3"/>
    </i>
    <i>
      <x v="4"/>
    </i>
    <i>
      <x v="5"/>
    </i>
    <i>
      <x v="6"/>
    </i>
    <i>
      <x v="7"/>
    </i>
    <i>
      <x v="8"/>
    </i>
    <i>
      <x v="9"/>
    </i>
    <i>
      <x v="10"/>
    </i>
    <i>
      <x v="11"/>
    </i>
    <i>
      <x v="12"/>
    </i>
    <i>
      <x v="13"/>
    </i>
    <i>
      <x v="14"/>
    </i>
    <i>
      <x v="15"/>
    </i>
    <i>
      <x v="16"/>
    </i>
    <i>
      <x v="17"/>
    </i>
    <i>
      <x v="18"/>
    </i>
    <i>
      <x v="19"/>
    </i>
    <i>
      <x v="20"/>
    </i>
    <i>
      <x v="21"/>
    </i>
    <i>
      <x v="22"/>
    </i>
    <i>
      <x v="23"/>
    </i>
    <i>
      <x v="24"/>
    </i>
    <i>
      <x v="25"/>
    </i>
    <i t="grand">
      <x/>
    </i>
  </colItems>
  <dataFields count="1">
    <dataField name="Sum of MonthlyPlannedCost" fld="2" baseField="0" baseItem="0" numFmtId="3"/>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0"/>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WeekDisCostP]"/>
        <x15:activeTabTopLevelEntity name="[WeekDates]"/>
        <x15:activeTabTopLevelEntity name="[MonthDates]"/>
        <x15:activeTabTopLevelEntity name="[MonthDisCostP]"/>
        <x15:activeTabTopLevelEntity name="[ProgressSheet]"/>
      </x15:pivotTableUISettings>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name="PivotTable1" cacheId="15" applyNumberFormats="0" applyBorderFormats="0" applyFontFormats="0" applyPatternFormats="0" applyAlignmentFormats="0" applyWidthHeightFormats="1" dataCaption="Values" tag="233bf77d-806d-47f0-ba36-ede348e9ef2e" updatedVersion="5" minRefreshableVersion="3" subtotalHiddenItems="1" rowGrandTotals="0" colGrandTotals="0" itemPrintTitles="1" createdVersion="5" indent="0" outline="1" outlineData="1" multipleFieldFilters="0">
  <location ref="A25:AA41" firstHeaderRow="1" firstDataRow="2" firstDataCol="1"/>
  <pivotFields count="3">
    <pivotField axis="axisRow" allDrilled="1" showAll="0" dataSourceSort="1" defaultAttributeDrillState="1">
      <items count="16">
        <item x="0"/>
        <item x="1"/>
        <item x="2"/>
        <item x="3"/>
        <item x="4"/>
        <item x="5"/>
        <item x="6"/>
        <item x="7"/>
        <item x="8"/>
        <item x="9"/>
        <item x="10"/>
        <item x="11"/>
        <item x="12"/>
        <item x="13"/>
        <item x="14"/>
        <item t="default"/>
      </items>
    </pivotField>
    <pivotField axis="axisCol" allDrilled="1" showAll="0" dataSourceSort="1" defaultAttributeDrillState="1">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showAll="0"/>
  </pivotFields>
  <rowFields count="1">
    <field x="0"/>
  </rowFields>
  <rowItems count="15">
    <i>
      <x/>
    </i>
    <i>
      <x v="1"/>
    </i>
    <i>
      <x v="2"/>
    </i>
    <i>
      <x v="3"/>
    </i>
    <i>
      <x v="4"/>
    </i>
    <i>
      <x v="5"/>
    </i>
    <i>
      <x v="6"/>
    </i>
    <i>
      <x v="7"/>
    </i>
    <i>
      <x v="8"/>
    </i>
    <i>
      <x v="9"/>
    </i>
    <i>
      <x v="10"/>
    </i>
    <i>
      <x v="11"/>
    </i>
    <i>
      <x v="12"/>
    </i>
    <i>
      <x v="13"/>
    </i>
    <i>
      <x v="14"/>
    </i>
  </rowItems>
  <colFields count="1">
    <field x="1"/>
  </colFields>
  <colItems count="26">
    <i>
      <x/>
    </i>
    <i>
      <x v="1"/>
    </i>
    <i>
      <x v="2"/>
    </i>
    <i>
      <x v="3"/>
    </i>
    <i>
      <x v="4"/>
    </i>
    <i>
      <x v="5"/>
    </i>
    <i>
      <x v="6"/>
    </i>
    <i>
      <x v="7"/>
    </i>
    <i>
      <x v="8"/>
    </i>
    <i>
      <x v="9"/>
    </i>
    <i>
      <x v="10"/>
    </i>
    <i>
      <x v="11"/>
    </i>
    <i>
      <x v="12"/>
    </i>
    <i>
      <x v="13"/>
    </i>
    <i>
      <x v="14"/>
    </i>
    <i>
      <x v="15"/>
    </i>
    <i>
      <x v="16"/>
    </i>
    <i>
      <x v="17"/>
    </i>
    <i>
      <x v="18"/>
    </i>
    <i>
      <x v="19"/>
    </i>
    <i>
      <x v="20"/>
    </i>
    <i>
      <x v="21"/>
    </i>
    <i>
      <x v="22"/>
    </i>
    <i>
      <x v="23"/>
    </i>
    <i>
      <x v="24"/>
    </i>
    <i>
      <x v="25"/>
    </i>
  </colItems>
  <dataFields count="1">
    <dataField name="Sum of EarnedCost" fld="2" baseField="0" baseItem="0" numFmtId="3"/>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0"/>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MonthDates]"/>
        <x15:activeTabTopLevelEntity name="[ProgressSheet]"/>
      </x15:pivotTableUISettings>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name="PivotTable1" cacheId="27" applyNumberFormats="0" applyBorderFormats="0" applyFontFormats="0" applyPatternFormats="0" applyAlignmentFormats="0" applyWidthHeightFormats="1" dataCaption="Values" tag="4df34737-2a7f-4c52-97e2-dcc4450bb80b" updatedVersion="5" minRefreshableVersion="3" useAutoFormatting="1" itemPrintTitles="1" createdVersion="5" indent="0" compact="0" compactData="0" multipleFieldFilters="0">
  <location ref="A1:AB3" firstHeaderRow="1" firstDataRow="2" firstDataCol="1"/>
  <pivotFields count="2">
    <pivotField axis="axisCol" compact="0" allDrilled="1" outline="0" showAll="0" dataSourceSort="1" defaultAttributeDrillState="1">
      <items count="27">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t="default"/>
      </items>
    </pivotField>
    <pivotField dataField="1" compact="0" outline="0" showAll="0"/>
  </pivotFields>
  <rowItems count="1">
    <i/>
  </rowItems>
  <colFields count="1">
    <field x="0"/>
  </colFields>
  <colItems count="27">
    <i>
      <x/>
    </i>
    <i>
      <x v="1"/>
    </i>
    <i>
      <x v="2"/>
    </i>
    <i>
      <x v="3"/>
    </i>
    <i>
      <x v="4"/>
    </i>
    <i>
      <x v="5"/>
    </i>
    <i>
      <x v="6"/>
    </i>
    <i>
      <x v="7"/>
    </i>
    <i>
      <x v="8"/>
    </i>
    <i>
      <x v="9"/>
    </i>
    <i>
      <x v="10"/>
    </i>
    <i>
      <x v="11"/>
    </i>
    <i>
      <x v="12"/>
    </i>
    <i>
      <x v="13"/>
    </i>
    <i>
      <x v="14"/>
    </i>
    <i>
      <x v="15"/>
    </i>
    <i>
      <x v="16"/>
    </i>
    <i>
      <x v="17"/>
    </i>
    <i>
      <x v="18"/>
    </i>
    <i>
      <x v="19"/>
    </i>
    <i>
      <x v="20"/>
    </i>
    <i>
      <x v="21"/>
    </i>
    <i>
      <x v="22"/>
    </i>
    <i>
      <x v="23"/>
    </i>
    <i>
      <x v="24"/>
    </i>
    <i>
      <x v="25"/>
    </i>
    <i t="grand">
      <x/>
    </i>
  </colItems>
  <dataFields count="1">
    <dataField name="Sum of Monthly Planned Hrs" fld="1"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DisHrsP]"/>
        <x15:activeTabTopLevelEntity name="[ProgressSheet]"/>
        <x15:activeTabTopLevelEntity name="[MonthDates]"/>
      </x15:pivotTableUISettings>
    </ext>
  </extLst>
</pivotTableDefinition>
</file>

<file path=xl/pivotTables/pivotTable25.xml><?xml version="1.0" encoding="utf-8"?>
<pivotTableDefinition xmlns="http://schemas.openxmlformats.org/spreadsheetml/2006/main" name="PivotTable2" cacheId="22" applyNumberFormats="0" applyBorderFormats="0" applyFontFormats="0" applyPatternFormats="0" applyAlignmentFormats="0" applyWidthHeightFormats="1" dataCaption="Values" tag="d0d67a4c-5410-491a-8f07-94d6f7feaabb" updatedVersion="5" minRefreshableVersion="3" useAutoFormatting="1" subtotalHiddenItems="1" rowGrandTotals="0" colGrandTotals="0" itemPrintTitles="1" createdVersion="5" indent="0" compact="0" compactData="0" multipleFieldFilters="0">
  <location ref="A6:AA8" firstHeaderRow="1" firstDataRow="2" firstDataCol="1"/>
  <pivotFields count="2">
    <pivotField axis="axisCol" compact="0" allDrilled="1" outline="0" showAll="0" dataSourceSort="1" defaultAttributeDrillState="1">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compact="0" outline="0" showAll="0"/>
  </pivotFields>
  <rowItems count="1">
    <i/>
  </rowItems>
  <colFields count="1">
    <field x="0"/>
  </colFields>
  <colItems count="26">
    <i>
      <x/>
    </i>
    <i>
      <x v="1"/>
    </i>
    <i>
      <x v="2"/>
    </i>
    <i>
      <x v="3"/>
    </i>
    <i>
      <x v="4"/>
    </i>
    <i>
      <x v="5"/>
    </i>
    <i>
      <x v="6"/>
    </i>
    <i>
      <x v="7"/>
    </i>
    <i>
      <x v="8"/>
    </i>
    <i>
      <x v="9"/>
    </i>
    <i>
      <x v="10"/>
    </i>
    <i>
      <x v="11"/>
    </i>
    <i>
      <x v="12"/>
    </i>
    <i>
      <x v="13"/>
    </i>
    <i>
      <x v="14"/>
    </i>
    <i>
      <x v="15"/>
    </i>
    <i>
      <x v="16"/>
    </i>
    <i>
      <x v="17"/>
    </i>
    <i>
      <x v="18"/>
    </i>
    <i>
      <x v="19"/>
    </i>
    <i>
      <x v="20"/>
    </i>
    <i>
      <x v="21"/>
    </i>
    <i>
      <x v="22"/>
    </i>
    <i>
      <x v="23"/>
    </i>
    <i>
      <x v="24"/>
    </i>
    <i>
      <x v="25"/>
    </i>
  </colItems>
  <dataFields count="1">
    <dataField name="Sum of Earned Hrs" fld="1"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DisHrsP]"/>
        <x15:activeTabTopLevelEntity name="[ProgressSheet]"/>
        <x15:activeTabTopLevelEntity name="[MonthDates]"/>
      </x15:pivotTableUISettings>
    </ext>
  </extLst>
</pivotTableDefinition>
</file>

<file path=xl/pivotTables/pivotTable26.xml><?xml version="1.0" encoding="utf-8"?>
<pivotTableDefinition xmlns="http://schemas.openxmlformats.org/spreadsheetml/2006/main" name="ActivitySum" cacheId="25" applyNumberFormats="0" applyBorderFormats="0" applyFontFormats="0" applyPatternFormats="0" applyAlignmentFormats="0" applyWidthHeightFormats="1" dataCaption="Values" tag="b732300f-585e-42dd-991f-20e795cf7951" updatedVersion="5" minRefreshableVersion="3" useAutoFormatting="1" subtotalHiddenItems="1" itemPrintTitles="1" createdVersion="5" indent="0" compact="0" compactData="0" multipleFieldFilters="0">
  <location ref="A1:D1300" firstHeaderRow="0" firstDataRow="1" firstDataCol="2"/>
  <pivotFields count="6">
    <pivotField axis="axisRow" compact="0" allDrilled="1" outline="0" showAll="0" dataSourceSort="1" defaultSubtotal="0" defaultAttributeDrillState="1">
      <items count="1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s>
    </pivotField>
    <pivotField dataField="1" compact="0" outline="0" showAll="0"/>
    <pivotField dataField="1" compact="0" outline="0" showAll="0"/>
    <pivotField compact="0" allDrilled="1" outline="0" showAll="0" dataSourceSort="1" defaultAttributeDrillState="1"/>
    <pivotField axis="axisRow" compact="0" allDrilled="1" outline="0" showAll="0" dataSourceSort="1" defaultAttributeDrillState="1">
      <items count="12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t="default"/>
      </items>
    </pivotField>
    <pivotField compact="0" allDrilled="1" outline="0" showAll="0" dataSourceSort="1" defaultAttributeDrillState="1"/>
  </pivotFields>
  <rowFields count="2">
    <field x="0"/>
    <field x="4"/>
  </rowFields>
  <rowItems count="1299">
    <i>
      <x/>
      <x/>
    </i>
    <i>
      <x v="1"/>
      <x v="1"/>
    </i>
    <i>
      <x v="2"/>
      <x v="2"/>
    </i>
    <i>
      <x v="3"/>
      <x v="3"/>
    </i>
    <i>
      <x v="4"/>
      <x v="4"/>
    </i>
    <i>
      <x v="5"/>
      <x v="5"/>
    </i>
    <i>
      <x v="6"/>
      <x v="6"/>
    </i>
    <i>
      <x v="7"/>
      <x v="7"/>
    </i>
    <i>
      <x v="8"/>
      <x v="8"/>
    </i>
    <i>
      <x v="9"/>
      <x v="9"/>
    </i>
    <i>
      <x v="10"/>
      <x v="10"/>
    </i>
    <i>
      <x v="11"/>
      <x v="11"/>
    </i>
    <i>
      <x v="12"/>
      <x v="12"/>
    </i>
    <i>
      <x v="13"/>
      <x v="13"/>
    </i>
    <i>
      <x v="14"/>
      <x v="4"/>
    </i>
    <i>
      <x v="15"/>
      <x v="5"/>
    </i>
    <i>
      <x v="16"/>
      <x v="6"/>
    </i>
    <i>
      <x v="17"/>
      <x v="7"/>
    </i>
    <i>
      <x v="18"/>
      <x v="8"/>
    </i>
    <i>
      <x v="19"/>
      <x v="9"/>
    </i>
    <i>
      <x v="20"/>
      <x v="14"/>
    </i>
    <i>
      <x v="21"/>
      <x v="15"/>
    </i>
    <i>
      <x v="22"/>
      <x v="16"/>
    </i>
    <i>
      <x v="23"/>
      <x v="17"/>
    </i>
    <i>
      <x v="24"/>
      <x v="18"/>
    </i>
    <i>
      <x v="25"/>
      <x v="19"/>
    </i>
    <i>
      <x v="26"/>
      <x v="20"/>
    </i>
    <i>
      <x v="27"/>
      <x v="21"/>
    </i>
    <i>
      <x v="28"/>
      <x v="22"/>
    </i>
    <i>
      <x v="29"/>
      <x v="23"/>
    </i>
    <i>
      <x v="30"/>
      <x v="24"/>
    </i>
    <i>
      <x v="31"/>
      <x v="25"/>
    </i>
    <i>
      <x v="32"/>
      <x v="26"/>
    </i>
    <i>
      <x v="33"/>
      <x v="27"/>
    </i>
    <i>
      <x v="34"/>
      <x v="28"/>
    </i>
    <i>
      <x v="35"/>
      <x v="29"/>
    </i>
    <i>
      <x v="36"/>
      <x v="30"/>
    </i>
    <i>
      <x v="37"/>
      <x v="31"/>
    </i>
    <i>
      <x v="38"/>
      <x v="32"/>
    </i>
    <i>
      <x v="39"/>
      <x v="33"/>
    </i>
    <i>
      <x v="40"/>
      <x v="34"/>
    </i>
    <i>
      <x v="41"/>
      <x v="35"/>
    </i>
    <i>
      <x v="42"/>
      <x v="36"/>
    </i>
    <i>
      <x v="43"/>
      <x v="37"/>
    </i>
    <i>
      <x v="44"/>
      <x v="38"/>
    </i>
    <i>
      <x v="45"/>
      <x v="39"/>
    </i>
    <i>
      <x v="46"/>
      <x v="40"/>
    </i>
    <i>
      <x v="47"/>
      <x v="41"/>
    </i>
    <i>
      <x v="48"/>
      <x v="42"/>
    </i>
    <i>
      <x v="49"/>
      <x v="43"/>
    </i>
    <i>
      <x v="50"/>
      <x v="44"/>
    </i>
    <i>
      <x v="51"/>
      <x v="45"/>
    </i>
    <i>
      <x v="52"/>
      <x v="46"/>
    </i>
    <i>
      <x v="53"/>
      <x v="47"/>
    </i>
    <i>
      <x v="54"/>
      <x v="48"/>
    </i>
    <i>
      <x v="55"/>
      <x v="49"/>
    </i>
    <i>
      <x v="56"/>
      <x v="50"/>
    </i>
    <i>
      <x v="57"/>
      <x v="51"/>
    </i>
    <i>
      <x v="58"/>
      <x v="52"/>
    </i>
    <i>
      <x v="59"/>
      <x v="53"/>
    </i>
    <i>
      <x v="60"/>
      <x v="54"/>
    </i>
    <i>
      <x v="61"/>
      <x v="55"/>
    </i>
    <i>
      <x v="62"/>
      <x v="56"/>
    </i>
    <i>
      <x v="63"/>
      <x v="57"/>
    </i>
    <i>
      <x v="64"/>
      <x v="58"/>
    </i>
    <i>
      <x v="65"/>
      <x v="59"/>
    </i>
    <i>
      <x v="66"/>
      <x v="60"/>
    </i>
    <i>
      <x v="67"/>
      <x v="61"/>
    </i>
    <i>
      <x v="68"/>
      <x v="62"/>
    </i>
    <i>
      <x v="69"/>
      <x v="63"/>
    </i>
    <i>
      <x v="70"/>
      <x v="64"/>
    </i>
    <i>
      <x v="71"/>
      <x v="65"/>
    </i>
    <i>
      <x v="72"/>
      <x v="66"/>
    </i>
    <i>
      <x v="73"/>
      <x v="67"/>
    </i>
    <i>
      <x v="74"/>
      <x v="68"/>
    </i>
    <i>
      <x v="75"/>
      <x v="69"/>
    </i>
    <i>
      <x v="76"/>
      <x v="70"/>
    </i>
    <i>
      <x v="77"/>
      <x v="71"/>
    </i>
    <i>
      <x v="78"/>
      <x v="72"/>
    </i>
    <i>
      <x v="79"/>
      <x v="73"/>
    </i>
    <i>
      <x v="80"/>
      <x v="74"/>
    </i>
    <i>
      <x v="81"/>
      <x v="75"/>
    </i>
    <i>
      <x v="82"/>
      <x v="76"/>
    </i>
    <i>
      <x v="83"/>
      <x v="77"/>
    </i>
    <i>
      <x v="84"/>
      <x v="78"/>
    </i>
    <i>
      <x v="85"/>
      <x v="79"/>
    </i>
    <i>
      <x v="86"/>
      <x v="80"/>
    </i>
    <i>
      <x v="87"/>
      <x v="81"/>
    </i>
    <i>
      <x v="88"/>
      <x v="82"/>
    </i>
    <i>
      <x v="89"/>
      <x v="83"/>
    </i>
    <i>
      <x v="90"/>
      <x v="84"/>
    </i>
    <i>
      <x v="91"/>
      <x v="85"/>
    </i>
    <i>
      <x v="92"/>
      <x v="86"/>
    </i>
    <i>
      <x v="93"/>
      <x v="87"/>
    </i>
    <i>
      <x v="94"/>
      <x v="88"/>
    </i>
    <i>
      <x v="95"/>
      <x v="89"/>
    </i>
    <i>
      <x v="96"/>
      <x v="90"/>
    </i>
    <i>
      <x v="97"/>
      <x v="91"/>
    </i>
    <i>
      <x v="98"/>
      <x v="92"/>
    </i>
    <i>
      <x v="99"/>
      <x v="93"/>
    </i>
    <i>
      <x v="100"/>
      <x v="94"/>
    </i>
    <i>
      <x v="101"/>
      <x v="95"/>
    </i>
    <i>
      <x v="102"/>
      <x v="96"/>
    </i>
    <i>
      <x v="103"/>
      <x v="97"/>
    </i>
    <i>
      <x v="104"/>
      <x v="98"/>
    </i>
    <i>
      <x v="105"/>
      <x v="99"/>
    </i>
    <i>
      <x v="106"/>
      <x v="100"/>
    </i>
    <i>
      <x v="107"/>
      <x v="101"/>
    </i>
    <i>
      <x v="108"/>
      <x v="102"/>
    </i>
    <i>
      <x v="109"/>
      <x v="103"/>
    </i>
    <i>
      <x v="110"/>
      <x v="104"/>
    </i>
    <i>
      <x v="111"/>
      <x v="105"/>
    </i>
    <i>
      <x v="112"/>
      <x v="106"/>
    </i>
    <i>
      <x v="113"/>
      <x v="107"/>
    </i>
    <i>
      <x v="114"/>
      <x v="108"/>
    </i>
    <i>
      <x v="115"/>
      <x v="109"/>
    </i>
    <i>
      <x v="116"/>
      <x v="110"/>
    </i>
    <i>
      <x v="117"/>
      <x v="111"/>
    </i>
    <i>
      <x v="118"/>
      <x v="112"/>
    </i>
    <i>
      <x v="119"/>
      <x v="113"/>
    </i>
    <i>
      <x v="120"/>
      <x v="114"/>
    </i>
    <i>
      <x v="121"/>
      <x v="115"/>
    </i>
    <i>
      <x v="122"/>
      <x v="116"/>
    </i>
    <i>
      <x v="123"/>
      <x v="117"/>
    </i>
    <i>
      <x v="124"/>
      <x v="118"/>
    </i>
    <i>
      <x v="125"/>
      <x v="119"/>
    </i>
    <i>
      <x v="126"/>
      <x v="120"/>
    </i>
    <i>
      <x v="127"/>
      <x v="121"/>
    </i>
    <i>
      <x v="128"/>
      <x v="122"/>
    </i>
    <i>
      <x v="129"/>
      <x v="123"/>
    </i>
    <i>
      <x v="130"/>
      <x v="124"/>
    </i>
    <i>
      <x v="131"/>
      <x v="125"/>
    </i>
    <i>
      <x v="132"/>
      <x v="126"/>
    </i>
    <i>
      <x v="133"/>
      <x v="127"/>
    </i>
    <i>
      <x v="134"/>
      <x v="128"/>
    </i>
    <i>
      <x v="135"/>
      <x v="129"/>
    </i>
    <i>
      <x v="136"/>
      <x v="130"/>
    </i>
    <i>
      <x v="137"/>
      <x v="131"/>
    </i>
    <i>
      <x v="138"/>
      <x v="132"/>
    </i>
    <i>
      <x v="139"/>
      <x v="133"/>
    </i>
    <i>
      <x v="140"/>
      <x v="134"/>
    </i>
    <i>
      <x v="141"/>
      <x v="135"/>
    </i>
    <i>
      <x v="142"/>
      <x v="136"/>
    </i>
    <i>
      <x v="143"/>
      <x v="137"/>
    </i>
    <i>
      <x v="144"/>
      <x v="138"/>
    </i>
    <i>
      <x v="145"/>
      <x v="139"/>
    </i>
    <i>
      <x v="146"/>
      <x v="140"/>
    </i>
    <i>
      <x v="147"/>
      <x v="141"/>
    </i>
    <i>
      <x v="148"/>
      <x v="142"/>
    </i>
    <i>
      <x v="149"/>
      <x v="143"/>
    </i>
    <i>
      <x v="150"/>
      <x v="144"/>
    </i>
    <i>
      <x v="151"/>
      <x v="145"/>
    </i>
    <i>
      <x v="152"/>
      <x v="146"/>
    </i>
    <i>
      <x v="153"/>
      <x v="147"/>
    </i>
    <i>
      <x v="154"/>
      <x v="148"/>
    </i>
    <i>
      <x v="155"/>
      <x v="149"/>
    </i>
    <i>
      <x v="156"/>
      <x v="150"/>
    </i>
    <i>
      <x v="157"/>
      <x v="151"/>
    </i>
    <i>
      <x v="158"/>
      <x v="152"/>
    </i>
    <i>
      <x v="159"/>
      <x v="153"/>
    </i>
    <i>
      <x v="160"/>
      <x v="154"/>
    </i>
    <i>
      <x v="161"/>
      <x v="155"/>
    </i>
    <i>
      <x v="162"/>
      <x v="156"/>
    </i>
    <i>
      <x v="163"/>
      <x v="157"/>
    </i>
    <i>
      <x v="164"/>
      <x v="158"/>
    </i>
    <i>
      <x v="165"/>
      <x v="159"/>
    </i>
    <i>
      <x v="166"/>
      <x v="160"/>
    </i>
    <i>
      <x v="167"/>
      <x v="161"/>
    </i>
    <i>
      <x v="168"/>
      <x v="162"/>
    </i>
    <i>
      <x v="169"/>
      <x v="163"/>
    </i>
    <i>
      <x v="170"/>
      <x v="164"/>
    </i>
    <i>
      <x v="171"/>
      <x v="165"/>
    </i>
    <i>
      <x v="172"/>
      <x v="166"/>
    </i>
    <i>
      <x v="173"/>
      <x v="167"/>
    </i>
    <i>
      <x v="174"/>
      <x v="168"/>
    </i>
    <i>
      <x v="175"/>
      <x v="169"/>
    </i>
    <i>
      <x v="176"/>
      <x v="170"/>
    </i>
    <i>
      <x v="177"/>
      <x v="171"/>
    </i>
    <i>
      <x v="178"/>
      <x v="172"/>
    </i>
    <i>
      <x v="179"/>
      <x v="173"/>
    </i>
    <i>
      <x v="180"/>
      <x v="174"/>
    </i>
    <i>
      <x v="181"/>
      <x v="175"/>
    </i>
    <i>
      <x v="182"/>
      <x v="176"/>
    </i>
    <i>
      <x v="183"/>
      <x v="177"/>
    </i>
    <i>
      <x v="184"/>
      <x v="178"/>
    </i>
    <i>
      <x v="185"/>
      <x v="179"/>
    </i>
    <i>
      <x v="186"/>
      <x v="180"/>
    </i>
    <i>
      <x v="187"/>
      <x v="181"/>
    </i>
    <i>
      <x v="188"/>
      <x v="182"/>
    </i>
    <i>
      <x v="189"/>
      <x v="183"/>
    </i>
    <i>
      <x v="190"/>
      <x v="184"/>
    </i>
    <i>
      <x v="191"/>
      <x v="185"/>
    </i>
    <i>
      <x v="192"/>
      <x v="186"/>
    </i>
    <i>
      <x v="193"/>
      <x v="187"/>
    </i>
    <i>
      <x v="194"/>
      <x v="188"/>
    </i>
    <i>
      <x v="195"/>
      <x v="189"/>
    </i>
    <i>
      <x v="196"/>
      <x v="190"/>
    </i>
    <i>
      <x v="197"/>
      <x v="191"/>
    </i>
    <i>
      <x v="198"/>
      <x v="192"/>
    </i>
    <i>
      <x v="199"/>
      <x v="193"/>
    </i>
    <i>
      <x v="200"/>
      <x v="194"/>
    </i>
    <i>
      <x v="201"/>
      <x v="195"/>
    </i>
    <i>
      <x v="202"/>
      <x v="196"/>
    </i>
    <i>
      <x v="203"/>
      <x v="197"/>
    </i>
    <i>
      <x v="204"/>
      <x v="198"/>
    </i>
    <i>
      <x v="205"/>
      <x v="199"/>
    </i>
    <i>
      <x v="206"/>
      <x v="200"/>
    </i>
    <i>
      <x v="207"/>
      <x v="201"/>
    </i>
    <i>
      <x v="208"/>
      <x v="202"/>
    </i>
    <i>
      <x v="209"/>
      <x v="203"/>
    </i>
    <i>
      <x v="210"/>
      <x v="204"/>
    </i>
    <i>
      <x v="211"/>
      <x v="205"/>
    </i>
    <i>
      <x v="212"/>
      <x v="206"/>
    </i>
    <i>
      <x v="213"/>
      <x v="207"/>
    </i>
    <i>
      <x v="214"/>
      <x v="208"/>
    </i>
    <i>
      <x v="215"/>
      <x v="209"/>
    </i>
    <i>
      <x v="216"/>
      <x v="210"/>
    </i>
    <i>
      <x v="217"/>
      <x v="211"/>
    </i>
    <i>
      <x v="218"/>
      <x v="212"/>
    </i>
    <i>
      <x v="219"/>
      <x v="213"/>
    </i>
    <i>
      <x v="220"/>
      <x v="214"/>
    </i>
    <i>
      <x v="221"/>
      <x v="215"/>
    </i>
    <i>
      <x v="222"/>
      <x v="216"/>
    </i>
    <i>
      <x v="223"/>
      <x v="217"/>
    </i>
    <i>
      <x v="224"/>
      <x v="218"/>
    </i>
    <i>
      <x v="225"/>
      <x v="219"/>
    </i>
    <i>
      <x v="226"/>
      <x v="220"/>
    </i>
    <i>
      <x v="227"/>
      <x v="221"/>
    </i>
    <i>
      <x v="228"/>
      <x v="222"/>
    </i>
    <i>
      <x v="229"/>
      <x v="223"/>
    </i>
    <i>
      <x v="230"/>
      <x v="224"/>
    </i>
    <i>
      <x v="231"/>
      <x v="225"/>
    </i>
    <i>
      <x v="232"/>
      <x v="226"/>
    </i>
    <i>
      <x v="233"/>
      <x v="227"/>
    </i>
    <i>
      <x v="234"/>
      <x v="228"/>
    </i>
    <i>
      <x v="235"/>
      <x v="229"/>
    </i>
    <i>
      <x v="236"/>
      <x v="230"/>
    </i>
    <i>
      <x v="237"/>
      <x v="231"/>
    </i>
    <i>
      <x v="238"/>
      <x v="232"/>
    </i>
    <i>
      <x v="239"/>
      <x v="233"/>
    </i>
    <i>
      <x v="240"/>
      <x v="234"/>
    </i>
    <i>
      <x v="241"/>
      <x v="235"/>
    </i>
    <i>
      <x v="242"/>
      <x v="236"/>
    </i>
    <i>
      <x v="243"/>
      <x v="237"/>
    </i>
    <i>
      <x v="244"/>
      <x v="238"/>
    </i>
    <i>
      <x v="245"/>
      <x v="239"/>
    </i>
    <i>
      <x v="246"/>
      <x v="240"/>
    </i>
    <i>
      <x v="247"/>
      <x v="241"/>
    </i>
    <i>
      <x v="248"/>
      <x v="242"/>
    </i>
    <i>
      <x v="249"/>
      <x v="243"/>
    </i>
    <i>
      <x v="250"/>
      <x v="244"/>
    </i>
    <i>
      <x v="251"/>
      <x v="245"/>
    </i>
    <i>
      <x v="252"/>
      <x v="246"/>
    </i>
    <i>
      <x v="253"/>
      <x v="247"/>
    </i>
    <i>
      <x v="254"/>
      <x v="248"/>
    </i>
    <i>
      <x v="255"/>
      <x v="249"/>
    </i>
    <i>
      <x v="256"/>
      <x v="250"/>
    </i>
    <i>
      <x v="257"/>
      <x v="251"/>
    </i>
    <i>
      <x v="258"/>
      <x v="252"/>
    </i>
    <i>
      <x v="259"/>
      <x v="253"/>
    </i>
    <i>
      <x v="260"/>
      <x v="254"/>
    </i>
    <i>
      <x v="261"/>
      <x v="255"/>
    </i>
    <i>
      <x v="262"/>
      <x v="256"/>
    </i>
    <i>
      <x v="263"/>
      <x v="257"/>
    </i>
    <i>
      <x v="264"/>
      <x v="258"/>
    </i>
    <i>
      <x v="265"/>
      <x v="259"/>
    </i>
    <i>
      <x v="266"/>
      <x v="260"/>
    </i>
    <i>
      <x v="267"/>
      <x v="261"/>
    </i>
    <i>
      <x v="268"/>
      <x v="262"/>
    </i>
    <i>
      <x v="269"/>
      <x v="263"/>
    </i>
    <i>
      <x v="270"/>
      <x v="264"/>
    </i>
    <i>
      <x v="271"/>
      <x v="265"/>
    </i>
    <i>
      <x v="272"/>
      <x v="266"/>
    </i>
    <i>
      <x v="273"/>
      <x v="267"/>
    </i>
    <i>
      <x v="274"/>
      <x v="268"/>
    </i>
    <i>
      <x v="275"/>
      <x v="269"/>
    </i>
    <i>
      <x v="276"/>
      <x v="270"/>
    </i>
    <i>
      <x v="277"/>
      <x v="271"/>
    </i>
    <i>
      <x v="278"/>
      <x v="272"/>
    </i>
    <i>
      <x v="279"/>
      <x v="273"/>
    </i>
    <i>
      <x v="280"/>
      <x v="274"/>
    </i>
    <i>
      <x v="281"/>
      <x v="275"/>
    </i>
    <i>
      <x v="282"/>
      <x v="276"/>
    </i>
    <i>
      <x v="283"/>
      <x v="277"/>
    </i>
    <i>
      <x v="284"/>
      <x v="278"/>
    </i>
    <i>
      <x v="285"/>
      <x v="279"/>
    </i>
    <i>
      <x v="286"/>
      <x v="280"/>
    </i>
    <i>
      <x v="287"/>
      <x v="281"/>
    </i>
    <i>
      <x v="288"/>
      <x v="282"/>
    </i>
    <i>
      <x v="289"/>
      <x v="283"/>
    </i>
    <i>
      <x v="290"/>
      <x v="284"/>
    </i>
    <i>
      <x v="291"/>
      <x v="285"/>
    </i>
    <i>
      <x v="292"/>
      <x v="286"/>
    </i>
    <i>
      <x v="293"/>
      <x v="287"/>
    </i>
    <i>
      <x v="294"/>
      <x v="288"/>
    </i>
    <i>
      <x v="295"/>
      <x v="289"/>
    </i>
    <i>
      <x v="296"/>
      <x v="290"/>
    </i>
    <i>
      <x v="297"/>
      <x v="291"/>
    </i>
    <i>
      <x v="298"/>
      <x v="292"/>
    </i>
    <i>
      <x v="299"/>
      <x v="293"/>
    </i>
    <i>
      <x v="300"/>
      <x v="294"/>
    </i>
    <i>
      <x v="301"/>
      <x v="295"/>
    </i>
    <i>
      <x v="302"/>
      <x v="296"/>
    </i>
    <i>
      <x v="303"/>
      <x v="297"/>
    </i>
    <i>
      <x v="304"/>
      <x v="298"/>
    </i>
    <i>
      <x v="305"/>
      <x v="299"/>
    </i>
    <i>
      <x v="306"/>
      <x v="300"/>
    </i>
    <i>
      <x v="307"/>
      <x v="301"/>
    </i>
    <i>
      <x v="308"/>
      <x v="302"/>
    </i>
    <i>
      <x v="309"/>
      <x v="303"/>
    </i>
    <i>
      <x v="310"/>
      <x v="304"/>
    </i>
    <i>
      <x v="311"/>
      <x v="305"/>
    </i>
    <i>
      <x v="312"/>
      <x v="306"/>
    </i>
    <i>
      <x v="313"/>
      <x v="307"/>
    </i>
    <i>
      <x v="314"/>
      <x v="308"/>
    </i>
    <i>
      <x v="315"/>
      <x v="309"/>
    </i>
    <i>
      <x v="316"/>
      <x v="310"/>
    </i>
    <i>
      <x v="317"/>
      <x v="311"/>
    </i>
    <i>
      <x v="318"/>
      <x v="312"/>
    </i>
    <i>
      <x v="319"/>
      <x v="313"/>
    </i>
    <i>
      <x v="320"/>
      <x v="314"/>
    </i>
    <i>
      <x v="321"/>
      <x v="315"/>
    </i>
    <i>
      <x v="322"/>
      <x v="316"/>
    </i>
    <i>
      <x v="323"/>
      <x v="317"/>
    </i>
    <i>
      <x v="324"/>
      <x v="318"/>
    </i>
    <i>
      <x v="325"/>
      <x v="319"/>
    </i>
    <i>
      <x v="326"/>
      <x v="320"/>
    </i>
    <i>
      <x v="327"/>
      <x v="321"/>
    </i>
    <i>
      <x v="328"/>
      <x v="322"/>
    </i>
    <i>
      <x v="329"/>
      <x v="323"/>
    </i>
    <i>
      <x v="330"/>
      <x v="324"/>
    </i>
    <i>
      <x v="331"/>
      <x v="325"/>
    </i>
    <i>
      <x v="332"/>
      <x v="326"/>
    </i>
    <i>
      <x v="333"/>
      <x v="327"/>
    </i>
    <i>
      <x v="334"/>
      <x v="328"/>
    </i>
    <i>
      <x v="335"/>
      <x v="329"/>
    </i>
    <i>
      <x v="336"/>
      <x v="330"/>
    </i>
    <i>
      <x v="337"/>
      <x v="331"/>
    </i>
    <i>
      <x v="338"/>
      <x v="332"/>
    </i>
    <i>
      <x v="339"/>
      <x v="333"/>
    </i>
    <i>
      <x v="340"/>
      <x v="334"/>
    </i>
    <i>
      <x v="341"/>
      <x v="335"/>
    </i>
    <i>
      <x v="342"/>
      <x v="336"/>
    </i>
    <i>
      <x v="343"/>
      <x v="337"/>
    </i>
    <i>
      <x v="344"/>
      <x v="338"/>
    </i>
    <i>
      <x v="345"/>
      <x v="339"/>
    </i>
    <i>
      <x v="346"/>
      <x v="340"/>
    </i>
    <i>
      <x v="347"/>
      <x v="341"/>
    </i>
    <i>
      <x v="348"/>
      <x v="342"/>
    </i>
    <i>
      <x v="349"/>
      <x v="343"/>
    </i>
    <i>
      <x v="350"/>
      <x v="344"/>
    </i>
    <i>
      <x v="351"/>
      <x v="345"/>
    </i>
    <i>
      <x v="352"/>
      <x v="346"/>
    </i>
    <i>
      <x v="353"/>
      <x v="347"/>
    </i>
    <i>
      <x v="354"/>
      <x v="348"/>
    </i>
    <i>
      <x v="355"/>
      <x v="349"/>
    </i>
    <i>
      <x v="356"/>
      <x v="350"/>
    </i>
    <i>
      <x v="357"/>
      <x v="309"/>
    </i>
    <i>
      <x v="358"/>
      <x v="351"/>
    </i>
    <i>
      <x v="359"/>
      <x v="352"/>
    </i>
    <i>
      <x v="360"/>
      <x v="353"/>
    </i>
    <i>
      <x v="361"/>
      <x v="354"/>
    </i>
    <i>
      <x v="362"/>
      <x v="355"/>
    </i>
    <i>
      <x v="363"/>
      <x v="356"/>
    </i>
    <i>
      <x v="364"/>
      <x v="357"/>
    </i>
    <i>
      <x v="365"/>
      <x v="358"/>
    </i>
    <i>
      <x v="366"/>
      <x v="359"/>
    </i>
    <i>
      <x v="367"/>
      <x v="360"/>
    </i>
    <i>
      <x v="368"/>
      <x v="361"/>
    </i>
    <i>
      <x v="369"/>
      <x v="362"/>
    </i>
    <i>
      <x v="370"/>
      <x v="363"/>
    </i>
    <i>
      <x v="371"/>
      <x v="364"/>
    </i>
    <i>
      <x v="372"/>
      <x v="365"/>
    </i>
    <i>
      <x v="373"/>
      <x v="366"/>
    </i>
    <i>
      <x v="374"/>
      <x v="367"/>
    </i>
    <i>
      <x v="375"/>
      <x v="368"/>
    </i>
    <i>
      <x v="376"/>
      <x v="369"/>
    </i>
    <i>
      <x v="377"/>
      <x v="370"/>
    </i>
    <i>
      <x v="378"/>
      <x v="371"/>
    </i>
    <i>
      <x v="379"/>
      <x v="372"/>
    </i>
    <i>
      <x v="380"/>
      <x v="373"/>
    </i>
    <i>
      <x v="381"/>
      <x v="374"/>
    </i>
    <i>
      <x v="382"/>
      <x v="375"/>
    </i>
    <i>
      <x v="383"/>
      <x v="376"/>
    </i>
    <i>
      <x v="384"/>
      <x v="377"/>
    </i>
    <i>
      <x v="385"/>
      <x v="378"/>
    </i>
    <i>
      <x v="386"/>
      <x v="379"/>
    </i>
    <i>
      <x v="387"/>
      <x v="380"/>
    </i>
    <i>
      <x v="388"/>
      <x v="381"/>
    </i>
    <i>
      <x v="389"/>
      <x v="382"/>
    </i>
    <i>
      <x v="390"/>
      <x v="383"/>
    </i>
    <i>
      <x v="391"/>
      <x v="384"/>
    </i>
    <i>
      <x v="392"/>
      <x v="381"/>
    </i>
    <i>
      <x v="393"/>
      <x v="385"/>
    </i>
    <i>
      <x v="394"/>
      <x v="386"/>
    </i>
    <i>
      <x v="395"/>
      <x v="387"/>
    </i>
    <i>
      <x v="396"/>
      <x v="388"/>
    </i>
    <i>
      <x v="397"/>
      <x v="389"/>
    </i>
    <i>
      <x v="398"/>
      <x v="390"/>
    </i>
    <i>
      <x v="399"/>
      <x v="391"/>
    </i>
    <i>
      <x v="400"/>
      <x v="392"/>
    </i>
    <i>
      <x v="401"/>
      <x v="393"/>
    </i>
    <i>
      <x v="402"/>
      <x v="394"/>
    </i>
    <i>
      <x v="403"/>
      <x v="395"/>
    </i>
    <i>
      <x v="404"/>
      <x v="396"/>
    </i>
    <i>
      <x v="405"/>
      <x v="397"/>
    </i>
    <i>
      <x v="406"/>
      <x v="398"/>
    </i>
    <i>
      <x v="407"/>
      <x v="396"/>
    </i>
    <i>
      <x v="408"/>
      <x v="397"/>
    </i>
    <i>
      <x v="409"/>
      <x v="399"/>
    </i>
    <i>
      <x v="410"/>
      <x v="400"/>
    </i>
    <i>
      <x v="411"/>
      <x v="401"/>
    </i>
    <i>
      <x v="412"/>
      <x v="402"/>
    </i>
    <i>
      <x v="413"/>
      <x v="403"/>
    </i>
    <i>
      <x v="414"/>
      <x v="404"/>
    </i>
    <i>
      <x v="415"/>
      <x v="405"/>
    </i>
    <i>
      <x v="416"/>
      <x v="405"/>
    </i>
    <i>
      <x v="417"/>
      <x v="405"/>
    </i>
    <i>
      <x v="418"/>
      <x v="406"/>
    </i>
    <i>
      <x v="419"/>
      <x v="407"/>
    </i>
    <i>
      <x v="420"/>
      <x v="408"/>
    </i>
    <i>
      <x v="421"/>
      <x v="409"/>
    </i>
    <i>
      <x v="422"/>
      <x v="410"/>
    </i>
    <i>
      <x v="423"/>
      <x v="411"/>
    </i>
    <i>
      <x v="424"/>
      <x v="412"/>
    </i>
    <i>
      <x v="425"/>
      <x v="413"/>
    </i>
    <i>
      <x v="426"/>
      <x v="414"/>
    </i>
    <i>
      <x v="427"/>
      <x v="415"/>
    </i>
    <i>
      <x v="428"/>
      <x v="416"/>
    </i>
    <i>
      <x v="429"/>
      <x v="417"/>
    </i>
    <i>
      <x v="430"/>
      <x v="418"/>
    </i>
    <i>
      <x v="431"/>
      <x v="419"/>
    </i>
    <i>
      <x v="432"/>
      <x v="420"/>
    </i>
    <i>
      <x v="433"/>
      <x v="421"/>
    </i>
    <i>
      <x v="434"/>
      <x v="422"/>
    </i>
    <i>
      <x v="435"/>
      <x v="381"/>
    </i>
    <i>
      <x v="436"/>
      <x v="423"/>
    </i>
    <i>
      <x v="437"/>
      <x v="381"/>
    </i>
    <i>
      <x v="438"/>
      <x v="424"/>
    </i>
    <i>
      <x v="439"/>
      <x v="425"/>
    </i>
    <i>
      <x v="440"/>
      <x v="426"/>
    </i>
    <i>
      <x v="441"/>
      <x v="427"/>
    </i>
    <i>
      <x v="442"/>
      <x v="428"/>
    </i>
    <i>
      <x v="443"/>
      <x v="429"/>
    </i>
    <i>
      <x v="444"/>
      <x v="430"/>
    </i>
    <i>
      <x v="445"/>
      <x v="431"/>
    </i>
    <i>
      <x v="446"/>
      <x v="432"/>
    </i>
    <i>
      <x v="447"/>
      <x v="433"/>
    </i>
    <i>
      <x v="448"/>
      <x v="434"/>
    </i>
    <i>
      <x v="449"/>
      <x v="435"/>
    </i>
    <i>
      <x v="450"/>
      <x v="436"/>
    </i>
    <i>
      <x v="451"/>
      <x v="437"/>
    </i>
    <i>
      <x v="452"/>
      <x v="438"/>
    </i>
    <i>
      <x v="453"/>
      <x v="439"/>
    </i>
    <i>
      <x v="454"/>
      <x v="440"/>
    </i>
    <i>
      <x v="455"/>
      <x v="441"/>
    </i>
    <i>
      <x v="456"/>
      <x v="442"/>
    </i>
    <i>
      <x v="457"/>
      <x v="443"/>
    </i>
    <i>
      <x v="458"/>
      <x v="444"/>
    </i>
    <i>
      <x v="459"/>
      <x v="445"/>
    </i>
    <i>
      <x v="460"/>
      <x v="446"/>
    </i>
    <i>
      <x v="461"/>
      <x v="447"/>
    </i>
    <i>
      <x v="462"/>
      <x v="448"/>
    </i>
    <i>
      <x v="463"/>
      <x v="449"/>
    </i>
    <i>
      <x v="464"/>
      <x v="450"/>
    </i>
    <i>
      <x v="465"/>
      <x v="451"/>
    </i>
    <i>
      <x v="466"/>
      <x v="452"/>
    </i>
    <i>
      <x v="467"/>
      <x v="453"/>
    </i>
    <i>
      <x v="468"/>
      <x v="454"/>
    </i>
    <i>
      <x v="469"/>
      <x v="455"/>
    </i>
    <i>
      <x v="470"/>
      <x v="456"/>
    </i>
    <i>
      <x v="471"/>
      <x v="457"/>
    </i>
    <i>
      <x v="472"/>
      <x v="458"/>
    </i>
    <i>
      <x v="473"/>
      <x v="459"/>
    </i>
    <i>
      <x v="474"/>
      <x v="460"/>
    </i>
    <i>
      <x v="475"/>
      <x v="461"/>
    </i>
    <i>
      <x v="476"/>
      <x v="462"/>
    </i>
    <i>
      <x v="477"/>
      <x v="463"/>
    </i>
    <i>
      <x v="478"/>
      <x v="464"/>
    </i>
    <i>
      <x v="479"/>
      <x v="465"/>
    </i>
    <i>
      <x v="480"/>
      <x v="466"/>
    </i>
    <i>
      <x v="481"/>
      <x v="467"/>
    </i>
    <i>
      <x v="482"/>
      <x v="468"/>
    </i>
    <i>
      <x v="483"/>
      <x v="469"/>
    </i>
    <i>
      <x v="484"/>
      <x v="470"/>
    </i>
    <i>
      <x v="485"/>
      <x v="471"/>
    </i>
    <i>
      <x v="486"/>
      <x v="472"/>
    </i>
    <i>
      <x v="487"/>
      <x v="473"/>
    </i>
    <i>
      <x v="488"/>
      <x v="474"/>
    </i>
    <i>
      <x v="489"/>
      <x v="475"/>
    </i>
    <i>
      <x v="490"/>
      <x v="476"/>
    </i>
    <i>
      <x v="491"/>
      <x v="477"/>
    </i>
    <i>
      <x v="492"/>
      <x v="478"/>
    </i>
    <i>
      <x v="493"/>
      <x v="479"/>
    </i>
    <i>
      <x v="494"/>
      <x v="480"/>
    </i>
    <i>
      <x v="495"/>
      <x v="481"/>
    </i>
    <i>
      <x v="496"/>
      <x v="482"/>
    </i>
    <i>
      <x v="497"/>
      <x v="483"/>
    </i>
    <i>
      <x v="498"/>
      <x v="484"/>
    </i>
    <i>
      <x v="499"/>
      <x v="485"/>
    </i>
    <i>
      <x v="500"/>
      <x v="486"/>
    </i>
    <i>
      <x v="501"/>
      <x v="487"/>
    </i>
    <i>
      <x v="502"/>
      <x v="488"/>
    </i>
    <i>
      <x v="503"/>
      <x v="489"/>
    </i>
    <i>
      <x v="504"/>
      <x v="490"/>
    </i>
    <i>
      <x v="505"/>
      <x v="491"/>
    </i>
    <i>
      <x v="506"/>
      <x v="492"/>
    </i>
    <i>
      <x v="507"/>
      <x v="493"/>
    </i>
    <i>
      <x v="508"/>
      <x v="494"/>
    </i>
    <i>
      <x v="509"/>
      <x v="495"/>
    </i>
    <i>
      <x v="510"/>
      <x v="496"/>
    </i>
    <i>
      <x v="511"/>
      <x v="497"/>
    </i>
    <i>
      <x v="512"/>
      <x v="498"/>
    </i>
    <i>
      <x v="513"/>
      <x v="499"/>
    </i>
    <i>
      <x v="514"/>
      <x v="500"/>
    </i>
    <i>
      <x v="515"/>
      <x v="501"/>
    </i>
    <i>
      <x v="516"/>
      <x v="502"/>
    </i>
    <i>
      <x v="517"/>
      <x v="503"/>
    </i>
    <i>
      <x v="518"/>
      <x v="504"/>
    </i>
    <i>
      <x v="519"/>
      <x v="505"/>
    </i>
    <i>
      <x v="520"/>
      <x v="506"/>
    </i>
    <i>
      <x v="521"/>
      <x v="507"/>
    </i>
    <i>
      <x v="522"/>
      <x v="508"/>
    </i>
    <i>
      <x v="523"/>
      <x v="509"/>
    </i>
    <i>
      <x v="524"/>
      <x v="510"/>
    </i>
    <i>
      <x v="525"/>
      <x v="511"/>
    </i>
    <i>
      <x v="526"/>
      <x v="512"/>
    </i>
    <i>
      <x v="527"/>
      <x v="513"/>
    </i>
    <i>
      <x v="528"/>
      <x v="514"/>
    </i>
    <i>
      <x v="529"/>
      <x v="515"/>
    </i>
    <i>
      <x v="530"/>
      <x v="516"/>
    </i>
    <i>
      <x v="531"/>
      <x v="517"/>
    </i>
    <i>
      <x v="532"/>
      <x v="518"/>
    </i>
    <i>
      <x v="533"/>
      <x v="519"/>
    </i>
    <i>
      <x v="534"/>
      <x v="520"/>
    </i>
    <i>
      <x v="535"/>
      <x v="521"/>
    </i>
    <i>
      <x v="536"/>
      <x v="522"/>
    </i>
    <i>
      <x v="537"/>
      <x v="523"/>
    </i>
    <i>
      <x v="538"/>
      <x v="524"/>
    </i>
    <i>
      <x v="539"/>
      <x v="525"/>
    </i>
    <i>
      <x v="540"/>
      <x v="526"/>
    </i>
    <i>
      <x v="541"/>
      <x v="527"/>
    </i>
    <i>
      <x v="542"/>
      <x v="528"/>
    </i>
    <i>
      <x v="543"/>
      <x v="529"/>
    </i>
    <i>
      <x v="544"/>
      <x v="530"/>
    </i>
    <i>
      <x v="545"/>
      <x v="531"/>
    </i>
    <i>
      <x v="546"/>
      <x v="532"/>
    </i>
    <i>
      <x v="547"/>
      <x v="533"/>
    </i>
    <i>
      <x v="548"/>
      <x v="534"/>
    </i>
    <i>
      <x v="549"/>
      <x v="535"/>
    </i>
    <i>
      <x v="550"/>
      <x v="536"/>
    </i>
    <i>
      <x v="551"/>
      <x v="537"/>
    </i>
    <i>
      <x v="552"/>
      <x v="538"/>
    </i>
    <i>
      <x v="553"/>
      <x v="539"/>
    </i>
    <i>
      <x v="554"/>
      <x v="540"/>
    </i>
    <i>
      <x v="555"/>
      <x v="541"/>
    </i>
    <i>
      <x v="556"/>
      <x v="542"/>
    </i>
    <i>
      <x v="557"/>
      <x v="543"/>
    </i>
    <i>
      <x v="558"/>
      <x v="544"/>
    </i>
    <i>
      <x v="559"/>
      <x v="545"/>
    </i>
    <i>
      <x v="560"/>
      <x v="546"/>
    </i>
    <i>
      <x v="561"/>
      <x v="547"/>
    </i>
    <i>
      <x v="562"/>
      <x v="548"/>
    </i>
    <i>
      <x v="563"/>
      <x v="549"/>
    </i>
    <i>
      <x v="564"/>
      <x v="550"/>
    </i>
    <i>
      <x v="565"/>
      <x v="551"/>
    </i>
    <i>
      <x v="566"/>
      <x v="552"/>
    </i>
    <i>
      <x v="567"/>
      <x v="553"/>
    </i>
    <i>
      <x v="568"/>
      <x v="554"/>
    </i>
    <i>
      <x v="569"/>
      <x v="555"/>
    </i>
    <i>
      <x v="570"/>
      <x v="556"/>
    </i>
    <i>
      <x v="571"/>
      <x v="557"/>
    </i>
    <i>
      <x v="572"/>
      <x v="558"/>
    </i>
    <i>
      <x v="573"/>
      <x v="559"/>
    </i>
    <i>
      <x v="574"/>
      <x v="560"/>
    </i>
    <i>
      <x v="575"/>
      <x v="561"/>
    </i>
    <i>
      <x v="576"/>
      <x v="562"/>
    </i>
    <i>
      <x v="577"/>
      <x v="563"/>
    </i>
    <i>
      <x v="578"/>
      <x v="564"/>
    </i>
    <i>
      <x v="579"/>
      <x v="565"/>
    </i>
    <i>
      <x v="580"/>
      <x v="566"/>
    </i>
    <i>
      <x v="581"/>
      <x v="567"/>
    </i>
    <i>
      <x v="582"/>
      <x v="568"/>
    </i>
    <i>
      <x v="583"/>
      <x v="569"/>
    </i>
    <i>
      <x v="584"/>
      <x v="570"/>
    </i>
    <i>
      <x v="585"/>
      <x v="571"/>
    </i>
    <i>
      <x v="586"/>
      <x v="572"/>
    </i>
    <i>
      <x v="587"/>
      <x v="573"/>
    </i>
    <i>
      <x v="588"/>
      <x v="574"/>
    </i>
    <i>
      <x v="589"/>
      <x v="575"/>
    </i>
    <i>
      <x v="590"/>
      <x v="576"/>
    </i>
    <i>
      <x v="591"/>
      <x v="577"/>
    </i>
    <i>
      <x v="592"/>
      <x v="578"/>
    </i>
    <i>
      <x v="593"/>
      <x v="579"/>
    </i>
    <i>
      <x v="594"/>
      <x v="580"/>
    </i>
    <i>
      <x v="595"/>
      <x v="581"/>
    </i>
    <i>
      <x v="596"/>
      <x v="582"/>
    </i>
    <i>
      <x v="597"/>
      <x v="583"/>
    </i>
    <i>
      <x v="598"/>
      <x v="584"/>
    </i>
    <i>
      <x v="599"/>
      <x v="585"/>
    </i>
    <i>
      <x v="600"/>
      <x v="586"/>
    </i>
    <i>
      <x v="601"/>
      <x v="587"/>
    </i>
    <i>
      <x v="602"/>
      <x v="588"/>
    </i>
    <i>
      <x v="603"/>
      <x v="589"/>
    </i>
    <i>
      <x v="604"/>
      <x v="590"/>
    </i>
    <i>
      <x v="605"/>
      <x v="591"/>
    </i>
    <i>
      <x v="606"/>
      <x v="592"/>
    </i>
    <i>
      <x v="607"/>
      <x v="593"/>
    </i>
    <i>
      <x v="608"/>
      <x v="594"/>
    </i>
    <i>
      <x v="609"/>
      <x v="595"/>
    </i>
    <i>
      <x v="610"/>
      <x v="596"/>
    </i>
    <i>
      <x v="611"/>
      <x v="597"/>
    </i>
    <i>
      <x v="612"/>
      <x v="598"/>
    </i>
    <i>
      <x v="613"/>
      <x v="599"/>
    </i>
    <i>
      <x v="614"/>
      <x v="600"/>
    </i>
    <i>
      <x v="615"/>
      <x v="601"/>
    </i>
    <i>
      <x v="616"/>
      <x v="602"/>
    </i>
    <i>
      <x v="617"/>
      <x v="603"/>
    </i>
    <i>
      <x v="618"/>
      <x v="604"/>
    </i>
    <i>
      <x v="619"/>
      <x v="605"/>
    </i>
    <i>
      <x v="620"/>
      <x v="606"/>
    </i>
    <i>
      <x v="621"/>
      <x v="607"/>
    </i>
    <i>
      <x v="622"/>
      <x v="608"/>
    </i>
    <i>
      <x v="623"/>
      <x v="609"/>
    </i>
    <i>
      <x v="624"/>
      <x v="610"/>
    </i>
    <i>
      <x v="625"/>
      <x v="611"/>
    </i>
    <i>
      <x v="626"/>
      <x v="612"/>
    </i>
    <i>
      <x v="627"/>
      <x v="613"/>
    </i>
    <i>
      <x v="628"/>
      <x v="614"/>
    </i>
    <i>
      <x v="629"/>
      <x v="615"/>
    </i>
    <i>
      <x v="630"/>
      <x v="616"/>
    </i>
    <i>
      <x v="631"/>
      <x v="617"/>
    </i>
    <i>
      <x v="632"/>
      <x v="618"/>
    </i>
    <i>
      <x v="633"/>
      <x v="619"/>
    </i>
    <i>
      <x v="634"/>
      <x v="620"/>
    </i>
    <i>
      <x v="635"/>
      <x v="621"/>
    </i>
    <i>
      <x v="636"/>
      <x v="622"/>
    </i>
    <i>
      <x v="637"/>
      <x v="623"/>
    </i>
    <i>
      <x v="638"/>
      <x v="624"/>
    </i>
    <i>
      <x v="639"/>
      <x v="625"/>
    </i>
    <i>
      <x v="640"/>
      <x v="626"/>
    </i>
    <i>
      <x v="641"/>
      <x v="627"/>
    </i>
    <i>
      <x v="642"/>
      <x v="628"/>
    </i>
    <i>
      <x v="643"/>
      <x v="629"/>
    </i>
    <i>
      <x v="644"/>
      <x v="630"/>
    </i>
    <i>
      <x v="645"/>
      <x v="631"/>
    </i>
    <i>
      <x v="646"/>
      <x v="632"/>
    </i>
    <i>
      <x v="647"/>
      <x v="633"/>
    </i>
    <i>
      <x v="648"/>
      <x v="634"/>
    </i>
    <i>
      <x v="649"/>
      <x v="635"/>
    </i>
    <i>
      <x v="650"/>
      <x v="636"/>
    </i>
    <i>
      <x v="651"/>
      <x v="637"/>
    </i>
    <i>
      <x v="652"/>
      <x v="638"/>
    </i>
    <i>
      <x v="653"/>
      <x v="639"/>
    </i>
    <i>
      <x v="654"/>
      <x v="640"/>
    </i>
    <i>
      <x v="655"/>
      <x v="641"/>
    </i>
    <i>
      <x v="656"/>
      <x v="642"/>
    </i>
    <i>
      <x v="657"/>
      <x v="643"/>
    </i>
    <i>
      <x v="658"/>
      <x v="644"/>
    </i>
    <i>
      <x v="659"/>
      <x v="645"/>
    </i>
    <i>
      <x v="660"/>
      <x v="646"/>
    </i>
    <i>
      <x v="661"/>
      <x v="647"/>
    </i>
    <i>
      <x v="662"/>
      <x v="648"/>
    </i>
    <i>
      <x v="663"/>
      <x v="649"/>
    </i>
    <i>
      <x v="664"/>
      <x v="650"/>
    </i>
    <i>
      <x v="665"/>
      <x v="651"/>
    </i>
    <i>
      <x v="666"/>
      <x v="652"/>
    </i>
    <i>
      <x v="667"/>
      <x v="653"/>
    </i>
    <i>
      <x v="668"/>
      <x v="654"/>
    </i>
    <i>
      <x v="669"/>
      <x v="655"/>
    </i>
    <i>
      <x v="670"/>
      <x v="656"/>
    </i>
    <i>
      <x v="671"/>
      <x v="657"/>
    </i>
    <i>
      <x v="672"/>
      <x v="658"/>
    </i>
    <i>
      <x v="673"/>
      <x v="659"/>
    </i>
    <i>
      <x v="674"/>
      <x v="660"/>
    </i>
    <i>
      <x v="675"/>
      <x v="661"/>
    </i>
    <i>
      <x v="676"/>
      <x v="662"/>
    </i>
    <i>
      <x v="677"/>
      <x v="663"/>
    </i>
    <i>
      <x v="678"/>
      <x v="664"/>
    </i>
    <i>
      <x v="679"/>
      <x v="665"/>
    </i>
    <i>
      <x v="680"/>
      <x v="666"/>
    </i>
    <i>
      <x v="681"/>
      <x v="667"/>
    </i>
    <i>
      <x v="682"/>
      <x v="668"/>
    </i>
    <i>
      <x v="683"/>
      <x v="669"/>
    </i>
    <i>
      <x v="684"/>
      <x v="670"/>
    </i>
    <i>
      <x v="685"/>
      <x v="671"/>
    </i>
    <i>
      <x v="686"/>
      <x v="672"/>
    </i>
    <i>
      <x v="687"/>
      <x v="673"/>
    </i>
    <i>
      <x v="688"/>
      <x v="670"/>
    </i>
    <i>
      <x v="689"/>
      <x v="674"/>
    </i>
    <i>
      <x v="690"/>
      <x v="675"/>
    </i>
    <i>
      <x v="691"/>
      <x v="676"/>
    </i>
    <i>
      <x v="692"/>
      <x v="670"/>
    </i>
    <i>
      <x v="693"/>
      <x v="677"/>
    </i>
    <i>
      <x v="694"/>
      <x v="678"/>
    </i>
    <i>
      <x v="695"/>
      <x v="679"/>
    </i>
    <i>
      <x v="696"/>
      <x v="680"/>
    </i>
    <i>
      <x v="697"/>
      <x v="681"/>
    </i>
    <i>
      <x v="698"/>
      <x v="682"/>
    </i>
    <i>
      <x v="699"/>
      <x v="683"/>
    </i>
    <i>
      <x v="700"/>
      <x v="684"/>
    </i>
    <i>
      <x v="701"/>
      <x v="685"/>
    </i>
    <i>
      <x v="702"/>
      <x v="682"/>
    </i>
    <i>
      <x v="703"/>
      <x v="686"/>
    </i>
    <i>
      <x v="704"/>
      <x v="687"/>
    </i>
    <i>
      <x v="705"/>
      <x v="688"/>
    </i>
    <i>
      <x v="706"/>
      <x v="689"/>
    </i>
    <i>
      <x v="707"/>
      <x v="690"/>
    </i>
    <i>
      <x v="708"/>
      <x v="691"/>
    </i>
    <i>
      <x v="709"/>
      <x v="692"/>
    </i>
    <i>
      <x v="710"/>
      <x v="693"/>
    </i>
    <i>
      <x v="711"/>
      <x v="694"/>
    </i>
    <i>
      <x v="712"/>
      <x v="695"/>
    </i>
    <i>
      <x v="713"/>
      <x v="696"/>
    </i>
    <i>
      <x v="714"/>
      <x v="697"/>
    </i>
    <i>
      <x v="715"/>
      <x v="698"/>
    </i>
    <i>
      <x v="716"/>
      <x v="699"/>
    </i>
    <i>
      <x v="717"/>
      <x v="700"/>
    </i>
    <i>
      <x v="718"/>
      <x v="701"/>
    </i>
    <i>
      <x v="719"/>
      <x v="702"/>
    </i>
    <i>
      <x v="720"/>
      <x v="703"/>
    </i>
    <i>
      <x v="721"/>
      <x v="704"/>
    </i>
    <i>
      <x v="722"/>
      <x v="705"/>
    </i>
    <i>
      <x v="723"/>
      <x v="706"/>
    </i>
    <i>
      <x v="724"/>
      <x v="707"/>
    </i>
    <i>
      <x v="725"/>
      <x v="708"/>
    </i>
    <i>
      <x v="726"/>
      <x v="709"/>
    </i>
    <i>
      <x v="727"/>
      <x v="710"/>
    </i>
    <i>
      <x v="728"/>
      <x v="711"/>
    </i>
    <i>
      <x v="729"/>
      <x v="712"/>
    </i>
    <i>
      <x v="730"/>
      <x v="713"/>
    </i>
    <i>
      <x v="731"/>
      <x v="714"/>
    </i>
    <i>
      <x v="732"/>
      <x v="715"/>
    </i>
    <i>
      <x v="733"/>
      <x v="716"/>
    </i>
    <i>
      <x v="734"/>
      <x v="717"/>
    </i>
    <i>
      <x v="735"/>
      <x v="718"/>
    </i>
    <i>
      <x v="736"/>
      <x v="719"/>
    </i>
    <i>
      <x v="737"/>
      <x v="720"/>
    </i>
    <i>
      <x v="738"/>
      <x v="721"/>
    </i>
    <i>
      <x v="739"/>
      <x v="722"/>
    </i>
    <i>
      <x v="740"/>
      <x v="723"/>
    </i>
    <i>
      <x v="741"/>
      <x v="724"/>
    </i>
    <i>
      <x v="742"/>
      <x v="725"/>
    </i>
    <i>
      <x v="743"/>
      <x v="726"/>
    </i>
    <i>
      <x v="744"/>
      <x v="727"/>
    </i>
    <i>
      <x v="745"/>
      <x v="728"/>
    </i>
    <i>
      <x v="746"/>
      <x v="729"/>
    </i>
    <i>
      <x v="747"/>
      <x v="730"/>
    </i>
    <i>
      <x v="748"/>
      <x v="731"/>
    </i>
    <i>
      <x v="749"/>
      <x v="732"/>
    </i>
    <i>
      <x v="750"/>
      <x v="733"/>
    </i>
    <i>
      <x v="751"/>
      <x v="734"/>
    </i>
    <i>
      <x v="752"/>
      <x v="735"/>
    </i>
    <i>
      <x v="753"/>
      <x v="736"/>
    </i>
    <i>
      <x v="754"/>
      <x v="737"/>
    </i>
    <i>
      <x v="755"/>
      <x v="738"/>
    </i>
    <i>
      <x v="756"/>
      <x v="739"/>
    </i>
    <i>
      <x v="757"/>
      <x v="740"/>
    </i>
    <i>
      <x v="758"/>
      <x v="741"/>
    </i>
    <i>
      <x v="759"/>
      <x v="742"/>
    </i>
    <i>
      <x v="760"/>
      <x v="743"/>
    </i>
    <i>
      <x v="761"/>
      <x v="744"/>
    </i>
    <i>
      <x v="762"/>
      <x v="745"/>
    </i>
    <i>
      <x v="763"/>
      <x v="746"/>
    </i>
    <i>
      <x v="764"/>
      <x v="747"/>
    </i>
    <i>
      <x v="765"/>
      <x v="748"/>
    </i>
    <i>
      <x v="766"/>
      <x v="749"/>
    </i>
    <i>
      <x v="767"/>
      <x v="750"/>
    </i>
    <i>
      <x v="768"/>
      <x v="751"/>
    </i>
    <i>
      <x v="769"/>
      <x v="752"/>
    </i>
    <i>
      <x v="770"/>
      <x v="753"/>
    </i>
    <i>
      <x v="771"/>
      <x v="754"/>
    </i>
    <i>
      <x v="772"/>
      <x v="755"/>
    </i>
    <i>
      <x v="773"/>
      <x v="756"/>
    </i>
    <i>
      <x v="774"/>
      <x v="757"/>
    </i>
    <i>
      <x v="775"/>
      <x v="758"/>
    </i>
    <i>
      <x v="776"/>
      <x v="759"/>
    </i>
    <i>
      <x v="777"/>
      <x v="760"/>
    </i>
    <i>
      <x v="778"/>
      <x v="761"/>
    </i>
    <i>
      <x v="779"/>
      <x v="762"/>
    </i>
    <i>
      <x v="780"/>
      <x v="763"/>
    </i>
    <i>
      <x v="781"/>
      <x v="764"/>
    </i>
    <i>
      <x v="782"/>
      <x v="765"/>
    </i>
    <i>
      <x v="783"/>
      <x v="766"/>
    </i>
    <i>
      <x v="784"/>
      <x v="767"/>
    </i>
    <i>
      <x v="785"/>
      <x v="768"/>
    </i>
    <i>
      <x v="786"/>
      <x v="769"/>
    </i>
    <i>
      <x v="787"/>
      <x v="770"/>
    </i>
    <i>
      <x v="788"/>
      <x v="771"/>
    </i>
    <i>
      <x v="789"/>
      <x v="772"/>
    </i>
    <i>
      <x v="790"/>
      <x v="773"/>
    </i>
    <i>
      <x v="791"/>
      <x v="774"/>
    </i>
    <i>
      <x v="792"/>
      <x v="775"/>
    </i>
    <i>
      <x v="793"/>
      <x v="776"/>
    </i>
    <i>
      <x v="794"/>
      <x v="777"/>
    </i>
    <i>
      <x v="795"/>
      <x v="778"/>
    </i>
    <i>
      <x v="796"/>
      <x v="779"/>
    </i>
    <i>
      <x v="797"/>
      <x v="780"/>
    </i>
    <i>
      <x v="798"/>
      <x v="781"/>
    </i>
    <i>
      <x v="799"/>
      <x v="782"/>
    </i>
    <i>
      <x v="800"/>
      <x v="783"/>
    </i>
    <i>
      <x v="801"/>
      <x v="784"/>
    </i>
    <i>
      <x v="802"/>
      <x v="785"/>
    </i>
    <i>
      <x v="803"/>
      <x v="786"/>
    </i>
    <i>
      <x v="804"/>
      <x v="787"/>
    </i>
    <i>
      <x v="805"/>
      <x v="788"/>
    </i>
    <i>
      <x v="806"/>
      <x v="789"/>
    </i>
    <i>
      <x v="807"/>
      <x v="790"/>
    </i>
    <i>
      <x v="808"/>
      <x v="791"/>
    </i>
    <i>
      <x v="809"/>
      <x v="792"/>
    </i>
    <i>
      <x v="810"/>
      <x v="793"/>
    </i>
    <i>
      <x v="811"/>
      <x v="794"/>
    </i>
    <i>
      <x v="812"/>
      <x v="795"/>
    </i>
    <i>
      <x v="813"/>
      <x v="796"/>
    </i>
    <i>
      <x v="814"/>
      <x v="797"/>
    </i>
    <i>
      <x v="815"/>
      <x v="798"/>
    </i>
    <i>
      <x v="816"/>
      <x v="799"/>
    </i>
    <i>
      <x v="817"/>
      <x v="800"/>
    </i>
    <i>
      <x v="818"/>
      <x v="801"/>
    </i>
    <i>
      <x v="819"/>
      <x v="802"/>
    </i>
    <i>
      <x v="820"/>
      <x v="803"/>
    </i>
    <i>
      <x v="821"/>
      <x v="804"/>
    </i>
    <i>
      <x v="822"/>
      <x v="805"/>
    </i>
    <i>
      <x v="823"/>
      <x v="806"/>
    </i>
    <i>
      <x v="824"/>
      <x v="807"/>
    </i>
    <i>
      <x v="825"/>
      <x v="808"/>
    </i>
    <i>
      <x v="826"/>
      <x v="809"/>
    </i>
    <i>
      <x v="827"/>
      <x v="810"/>
    </i>
    <i>
      <x v="828"/>
      <x v="811"/>
    </i>
    <i>
      <x v="829"/>
      <x v="812"/>
    </i>
    <i>
      <x v="830"/>
      <x v="682"/>
    </i>
    <i>
      <x v="831"/>
      <x v="813"/>
    </i>
    <i>
      <x v="832"/>
      <x v="814"/>
    </i>
    <i>
      <x v="833"/>
      <x v="815"/>
    </i>
    <i>
      <x v="834"/>
      <x v="816"/>
    </i>
    <i>
      <x v="835"/>
      <x v="817"/>
    </i>
    <i>
      <x v="836"/>
      <x v="818"/>
    </i>
    <i>
      <x v="837"/>
      <x v="819"/>
    </i>
    <i>
      <x v="838"/>
      <x v="820"/>
    </i>
    <i>
      <x v="839"/>
      <x v="821"/>
    </i>
    <i>
      <x v="840"/>
      <x v="822"/>
    </i>
    <i>
      <x v="841"/>
      <x v="823"/>
    </i>
    <i>
      <x v="842"/>
      <x v="824"/>
    </i>
    <i>
      <x v="843"/>
      <x v="825"/>
    </i>
    <i>
      <x v="844"/>
      <x v="826"/>
    </i>
    <i>
      <x v="845"/>
      <x v="827"/>
    </i>
    <i>
      <x v="846"/>
      <x v="828"/>
    </i>
    <i>
      <x v="847"/>
      <x v="829"/>
    </i>
    <i>
      <x v="848"/>
      <x v="830"/>
    </i>
    <i>
      <x v="849"/>
      <x v="831"/>
    </i>
    <i>
      <x v="850"/>
      <x v="832"/>
    </i>
    <i>
      <x v="851"/>
      <x v="833"/>
    </i>
    <i>
      <x v="852"/>
      <x v="834"/>
    </i>
    <i>
      <x v="853"/>
      <x v="835"/>
    </i>
    <i>
      <x v="854"/>
      <x v="836"/>
    </i>
    <i>
      <x v="855"/>
      <x v="837"/>
    </i>
    <i>
      <x v="856"/>
      <x v="838"/>
    </i>
    <i>
      <x v="857"/>
      <x v="839"/>
    </i>
    <i>
      <x v="858"/>
      <x v="840"/>
    </i>
    <i>
      <x v="859"/>
      <x v="841"/>
    </i>
    <i>
      <x v="860"/>
      <x v="842"/>
    </i>
    <i>
      <x v="861"/>
      <x v="843"/>
    </i>
    <i>
      <x v="862"/>
      <x v="844"/>
    </i>
    <i>
      <x v="863"/>
      <x v="845"/>
    </i>
    <i>
      <x v="864"/>
      <x v="846"/>
    </i>
    <i>
      <x v="865"/>
      <x v="847"/>
    </i>
    <i>
      <x v="866"/>
      <x v="848"/>
    </i>
    <i>
      <x v="867"/>
      <x v="849"/>
    </i>
    <i>
      <x v="868"/>
      <x v="850"/>
    </i>
    <i>
      <x v="869"/>
      <x v="851"/>
    </i>
    <i>
      <x v="870"/>
      <x v="852"/>
    </i>
    <i>
      <x v="871"/>
      <x v="853"/>
    </i>
    <i>
      <x v="872"/>
      <x v="854"/>
    </i>
    <i>
      <x v="873"/>
      <x v="855"/>
    </i>
    <i>
      <x v="874"/>
      <x v="856"/>
    </i>
    <i>
      <x v="875"/>
      <x v="857"/>
    </i>
    <i>
      <x v="876"/>
      <x v="858"/>
    </i>
    <i>
      <x v="877"/>
      <x v="859"/>
    </i>
    <i>
      <x v="878"/>
      <x v="860"/>
    </i>
    <i>
      <x v="879"/>
      <x v="861"/>
    </i>
    <i>
      <x v="880"/>
      <x v="862"/>
    </i>
    <i>
      <x v="881"/>
      <x v="863"/>
    </i>
    <i>
      <x v="882"/>
      <x v="864"/>
    </i>
    <i>
      <x v="883"/>
      <x v="865"/>
    </i>
    <i>
      <x v="884"/>
      <x v="866"/>
    </i>
    <i>
      <x v="885"/>
      <x v="867"/>
    </i>
    <i>
      <x v="886"/>
      <x v="868"/>
    </i>
    <i>
      <x v="887"/>
      <x v="869"/>
    </i>
    <i>
      <x v="888"/>
      <x v="870"/>
    </i>
    <i>
      <x v="889"/>
      <x v="871"/>
    </i>
    <i>
      <x v="890"/>
      <x v="872"/>
    </i>
    <i>
      <x v="891"/>
      <x v="873"/>
    </i>
    <i>
      <x v="892"/>
      <x v="874"/>
    </i>
    <i>
      <x v="893"/>
      <x v="875"/>
    </i>
    <i>
      <x v="894"/>
      <x v="876"/>
    </i>
    <i>
      <x v="895"/>
      <x v="877"/>
    </i>
    <i>
      <x v="896"/>
      <x v="878"/>
    </i>
    <i>
      <x v="897"/>
      <x v="879"/>
    </i>
    <i>
      <x v="898"/>
      <x v="880"/>
    </i>
    <i>
      <x v="899"/>
      <x v="881"/>
    </i>
    <i>
      <x v="900"/>
      <x v="882"/>
    </i>
    <i>
      <x v="901"/>
      <x v="883"/>
    </i>
    <i>
      <x v="902"/>
      <x v="884"/>
    </i>
    <i>
      <x v="903"/>
      <x v="885"/>
    </i>
    <i>
      <x v="904"/>
      <x v="886"/>
    </i>
    <i>
      <x v="905"/>
      <x v="887"/>
    </i>
    <i>
      <x v="906"/>
      <x v="888"/>
    </i>
    <i>
      <x v="907"/>
      <x v="889"/>
    </i>
    <i>
      <x v="908"/>
      <x v="890"/>
    </i>
    <i>
      <x v="909"/>
      <x v="891"/>
    </i>
    <i>
      <x v="910"/>
      <x v="892"/>
    </i>
    <i>
      <x v="911"/>
      <x v="893"/>
    </i>
    <i>
      <x v="912"/>
      <x v="894"/>
    </i>
    <i>
      <x v="913"/>
      <x v="895"/>
    </i>
    <i>
      <x v="914"/>
      <x v="896"/>
    </i>
    <i>
      <x v="915"/>
      <x v="897"/>
    </i>
    <i>
      <x v="916"/>
      <x v="898"/>
    </i>
    <i>
      <x v="917"/>
      <x v="899"/>
    </i>
    <i>
      <x v="918"/>
      <x v="900"/>
    </i>
    <i>
      <x v="919"/>
      <x v="901"/>
    </i>
    <i>
      <x v="920"/>
      <x v="902"/>
    </i>
    <i>
      <x v="921"/>
      <x v="903"/>
    </i>
    <i>
      <x v="922"/>
      <x v="904"/>
    </i>
    <i>
      <x v="923"/>
      <x v="905"/>
    </i>
    <i>
      <x v="924"/>
      <x v="906"/>
    </i>
    <i>
      <x v="925"/>
      <x v="907"/>
    </i>
    <i>
      <x v="926"/>
      <x v="908"/>
    </i>
    <i>
      <x v="927"/>
      <x v="909"/>
    </i>
    <i>
      <x v="928"/>
      <x v="910"/>
    </i>
    <i>
      <x v="929"/>
      <x v="911"/>
    </i>
    <i>
      <x v="930"/>
      <x v="912"/>
    </i>
    <i>
      <x v="931"/>
      <x v="913"/>
    </i>
    <i>
      <x v="932"/>
      <x v="914"/>
    </i>
    <i>
      <x v="933"/>
      <x v="915"/>
    </i>
    <i>
      <x v="934"/>
      <x v="916"/>
    </i>
    <i>
      <x v="935"/>
      <x v="917"/>
    </i>
    <i>
      <x v="936"/>
      <x v="918"/>
    </i>
    <i>
      <x v="937"/>
      <x v="919"/>
    </i>
    <i>
      <x v="938"/>
      <x v="920"/>
    </i>
    <i>
      <x v="939"/>
      <x v="921"/>
    </i>
    <i>
      <x v="940"/>
      <x v="922"/>
    </i>
    <i>
      <x v="941"/>
      <x v="923"/>
    </i>
    <i>
      <x v="942"/>
      <x v="924"/>
    </i>
    <i>
      <x v="943"/>
      <x v="925"/>
    </i>
    <i>
      <x v="944"/>
      <x v="926"/>
    </i>
    <i>
      <x v="945"/>
      <x v="927"/>
    </i>
    <i>
      <x v="946"/>
      <x v="928"/>
    </i>
    <i>
      <x v="947"/>
      <x v="929"/>
    </i>
    <i>
      <x v="948"/>
      <x v="930"/>
    </i>
    <i>
      <x v="949"/>
      <x v="931"/>
    </i>
    <i>
      <x v="950"/>
      <x v="932"/>
    </i>
    <i>
      <x v="951"/>
      <x v="933"/>
    </i>
    <i>
      <x v="952"/>
      <x v="934"/>
    </i>
    <i>
      <x v="953"/>
      <x v="935"/>
    </i>
    <i>
      <x v="954"/>
      <x v="936"/>
    </i>
    <i>
      <x v="955"/>
      <x v="937"/>
    </i>
    <i>
      <x v="956"/>
      <x v="938"/>
    </i>
    <i>
      <x v="957"/>
      <x v="939"/>
    </i>
    <i>
      <x v="958"/>
      <x v="940"/>
    </i>
    <i>
      <x v="959"/>
      <x v="941"/>
    </i>
    <i>
      <x v="960"/>
      <x v="942"/>
    </i>
    <i>
      <x v="961"/>
      <x v="943"/>
    </i>
    <i>
      <x v="962"/>
      <x v="944"/>
    </i>
    <i>
      <x v="963"/>
      <x v="945"/>
    </i>
    <i>
      <x v="964"/>
      <x v="946"/>
    </i>
    <i>
      <x v="965"/>
      <x v="947"/>
    </i>
    <i>
      <x v="966"/>
      <x v="948"/>
    </i>
    <i>
      <x v="967"/>
      <x v="949"/>
    </i>
    <i>
      <x v="968"/>
      <x v="950"/>
    </i>
    <i>
      <x v="969"/>
      <x v="951"/>
    </i>
    <i>
      <x v="970"/>
      <x v="952"/>
    </i>
    <i>
      <x v="971"/>
      <x v="953"/>
    </i>
    <i>
      <x v="972"/>
      <x v="954"/>
    </i>
    <i>
      <x v="973"/>
      <x v="955"/>
    </i>
    <i>
      <x v="974"/>
      <x v="956"/>
    </i>
    <i>
      <x v="975"/>
      <x v="957"/>
    </i>
    <i>
      <x v="976"/>
      <x v="958"/>
    </i>
    <i>
      <x v="977"/>
      <x v="959"/>
    </i>
    <i>
      <x v="978"/>
      <x v="960"/>
    </i>
    <i>
      <x v="979"/>
      <x v="961"/>
    </i>
    <i>
      <x v="980"/>
      <x v="962"/>
    </i>
    <i>
      <x v="981"/>
      <x v="963"/>
    </i>
    <i>
      <x v="982"/>
      <x v="964"/>
    </i>
    <i>
      <x v="983"/>
      <x v="965"/>
    </i>
    <i>
      <x v="984"/>
      <x v="966"/>
    </i>
    <i>
      <x v="985"/>
      <x v="967"/>
    </i>
    <i>
      <x v="986"/>
      <x v="968"/>
    </i>
    <i>
      <x v="987"/>
      <x v="969"/>
    </i>
    <i>
      <x v="988"/>
      <x v="970"/>
    </i>
    <i>
      <x v="989"/>
      <x v="971"/>
    </i>
    <i>
      <x v="990"/>
      <x v="972"/>
    </i>
    <i>
      <x v="991"/>
      <x v="973"/>
    </i>
    <i>
      <x v="992"/>
      <x v="974"/>
    </i>
    <i>
      <x v="993"/>
      <x v="975"/>
    </i>
    <i>
      <x v="994"/>
      <x v="976"/>
    </i>
    <i>
      <x v="995"/>
      <x v="977"/>
    </i>
    <i>
      <x v="996"/>
      <x v="978"/>
    </i>
    <i>
      <x v="997"/>
      <x v="979"/>
    </i>
    <i>
      <x v="998"/>
      <x v="980"/>
    </i>
    <i>
      <x v="999"/>
      <x v="981"/>
    </i>
    <i>
      <x v="1000"/>
      <x v="982"/>
    </i>
    <i>
      <x v="1001"/>
      <x v="983"/>
    </i>
    <i>
      <x v="1002"/>
      <x v="984"/>
    </i>
    <i>
      <x v="1003"/>
      <x v="985"/>
    </i>
    <i>
      <x v="1004"/>
      <x v="986"/>
    </i>
    <i>
      <x v="1005"/>
      <x v="987"/>
    </i>
    <i>
      <x v="1006"/>
      <x v="988"/>
    </i>
    <i>
      <x v="1007"/>
      <x v="989"/>
    </i>
    <i>
      <x v="1008"/>
      <x v="990"/>
    </i>
    <i>
      <x v="1009"/>
      <x v="991"/>
    </i>
    <i>
      <x v="1010"/>
      <x v="992"/>
    </i>
    <i>
      <x v="1011"/>
      <x v="993"/>
    </i>
    <i>
      <x v="1012"/>
      <x v="994"/>
    </i>
    <i>
      <x v="1013"/>
      <x v="995"/>
    </i>
    <i>
      <x v="1014"/>
      <x v="996"/>
    </i>
    <i>
      <x v="1015"/>
      <x v="997"/>
    </i>
    <i>
      <x v="1016"/>
      <x v="998"/>
    </i>
    <i>
      <x v="1017"/>
      <x v="999"/>
    </i>
    <i>
      <x v="1018"/>
      <x v="1000"/>
    </i>
    <i>
      <x v="1019"/>
      <x v="1001"/>
    </i>
    <i>
      <x v="1020"/>
      <x v="1002"/>
    </i>
    <i>
      <x v="1021"/>
      <x v="1003"/>
    </i>
    <i>
      <x v="1022"/>
      <x v="1004"/>
    </i>
    <i>
      <x v="1023"/>
      <x v="1005"/>
    </i>
    <i>
      <x v="1024"/>
      <x v="1006"/>
    </i>
    <i>
      <x v="1025"/>
      <x v="1007"/>
    </i>
    <i>
      <x v="1026"/>
      <x v="1008"/>
    </i>
    <i>
      <x v="1027"/>
      <x v="1009"/>
    </i>
    <i>
      <x v="1028"/>
      <x v="1010"/>
    </i>
    <i>
      <x v="1029"/>
      <x v="1011"/>
    </i>
    <i>
      <x v="1030"/>
      <x v="1012"/>
    </i>
    <i>
      <x v="1031"/>
      <x v="1013"/>
    </i>
    <i>
      <x v="1032"/>
      <x v="1014"/>
    </i>
    <i>
      <x v="1033"/>
      <x v="1015"/>
    </i>
    <i>
      <x v="1034"/>
      <x v="1016"/>
    </i>
    <i>
      <x v="1035"/>
      <x v="1017"/>
    </i>
    <i>
      <x v="1036"/>
      <x v="1018"/>
    </i>
    <i>
      <x v="1037"/>
      <x v="1019"/>
    </i>
    <i>
      <x v="1038"/>
      <x v="1020"/>
    </i>
    <i>
      <x v="1039"/>
      <x v="1021"/>
    </i>
    <i>
      <x v="1040"/>
      <x v="1022"/>
    </i>
    <i>
      <x v="1041"/>
      <x v="1023"/>
    </i>
    <i>
      <x v="1042"/>
      <x v="1024"/>
    </i>
    <i>
      <x v="1043"/>
      <x v="1025"/>
    </i>
    <i>
      <x v="1044"/>
      <x v="1026"/>
    </i>
    <i>
      <x v="1045"/>
      <x v="1027"/>
    </i>
    <i>
      <x v="1046"/>
      <x v="1028"/>
    </i>
    <i>
      <x v="1047"/>
      <x v="1029"/>
    </i>
    <i>
      <x v="1048"/>
      <x v="1030"/>
    </i>
    <i>
      <x v="1049"/>
      <x v="1031"/>
    </i>
    <i>
      <x v="1050"/>
      <x v="1032"/>
    </i>
    <i>
      <x v="1051"/>
      <x v="1033"/>
    </i>
    <i>
      <x v="1052"/>
      <x v="1034"/>
    </i>
    <i>
      <x v="1053"/>
      <x v="1035"/>
    </i>
    <i>
      <x v="1054"/>
      <x v="1036"/>
    </i>
    <i>
      <x v="1055"/>
      <x v="1037"/>
    </i>
    <i>
      <x v="1056"/>
      <x v="1038"/>
    </i>
    <i>
      <x v="1057"/>
      <x v="1039"/>
    </i>
    <i>
      <x v="1058"/>
      <x v="1040"/>
    </i>
    <i>
      <x v="1059"/>
      <x v="1041"/>
    </i>
    <i>
      <x v="1060"/>
      <x v="1042"/>
    </i>
    <i>
      <x v="1061"/>
      <x v="1043"/>
    </i>
    <i>
      <x v="1062"/>
      <x v="1044"/>
    </i>
    <i>
      <x v="1063"/>
      <x v="1045"/>
    </i>
    <i>
      <x v="1064"/>
      <x v="1046"/>
    </i>
    <i>
      <x v="1065"/>
      <x v="1047"/>
    </i>
    <i>
      <x v="1066"/>
      <x v="1048"/>
    </i>
    <i>
      <x v="1067"/>
      <x v="1049"/>
    </i>
    <i>
      <x v="1068"/>
      <x v="1050"/>
    </i>
    <i>
      <x v="1069"/>
      <x v="1051"/>
    </i>
    <i>
      <x v="1070"/>
      <x v="1052"/>
    </i>
    <i>
      <x v="1071"/>
      <x v="1053"/>
    </i>
    <i>
      <x v="1072"/>
      <x v="1054"/>
    </i>
    <i>
      <x v="1073"/>
      <x v="1055"/>
    </i>
    <i>
      <x v="1074"/>
      <x v="1056"/>
    </i>
    <i>
      <x v="1075"/>
      <x v="1057"/>
    </i>
    <i>
      <x v="1076"/>
      <x v="1058"/>
    </i>
    <i>
      <x v="1077"/>
      <x v="1059"/>
    </i>
    <i>
      <x v="1078"/>
      <x v="1060"/>
    </i>
    <i>
      <x v="1079"/>
      <x v="1061"/>
    </i>
    <i>
      <x v="1080"/>
      <x v="1062"/>
    </i>
    <i>
      <x v="1081"/>
      <x v="1063"/>
    </i>
    <i>
      <x v="1082"/>
      <x v="1064"/>
    </i>
    <i>
      <x v="1083"/>
      <x v="1065"/>
    </i>
    <i>
      <x v="1084"/>
      <x v="1066"/>
    </i>
    <i>
      <x v="1085"/>
      <x v="1067"/>
    </i>
    <i>
      <x v="1086"/>
      <x v="1068"/>
    </i>
    <i>
      <x v="1087"/>
      <x v="1069"/>
    </i>
    <i>
      <x v="1088"/>
      <x v="1070"/>
    </i>
    <i>
      <x v="1089"/>
      <x v="1071"/>
    </i>
    <i>
      <x v="1090"/>
      <x v="1072"/>
    </i>
    <i>
      <x v="1091"/>
      <x v="1073"/>
    </i>
    <i>
      <x v="1092"/>
      <x v="1074"/>
    </i>
    <i>
      <x v="1093"/>
      <x v="1075"/>
    </i>
    <i>
      <x v="1094"/>
      <x v="1076"/>
    </i>
    <i>
      <x v="1095"/>
      <x v="1077"/>
    </i>
    <i>
      <x v="1096"/>
      <x v="1078"/>
    </i>
    <i>
      <x v="1097"/>
      <x v="1079"/>
    </i>
    <i>
      <x v="1098"/>
      <x v="1080"/>
    </i>
    <i>
      <x v="1099"/>
      <x v="1081"/>
    </i>
    <i>
      <x v="1100"/>
      <x v="1082"/>
    </i>
    <i>
      <x v="1101"/>
      <x v="1083"/>
    </i>
    <i>
      <x v="1102"/>
      <x v="1084"/>
    </i>
    <i>
      <x v="1103"/>
      <x v="1085"/>
    </i>
    <i>
      <x v="1104"/>
      <x v="1086"/>
    </i>
    <i>
      <x v="1105"/>
      <x v="1087"/>
    </i>
    <i>
      <x v="1106"/>
      <x v="1088"/>
    </i>
    <i>
      <x v="1107"/>
      <x v="1089"/>
    </i>
    <i>
      <x v="1108"/>
      <x v="1090"/>
    </i>
    <i>
      <x v="1109"/>
      <x v="1091"/>
    </i>
    <i>
      <x v="1110"/>
      <x v="1092"/>
    </i>
    <i>
      <x v="1111"/>
      <x v="1093"/>
    </i>
    <i>
      <x v="1112"/>
      <x v="1094"/>
    </i>
    <i>
      <x v="1113"/>
      <x v="1095"/>
    </i>
    <i>
      <x v="1114"/>
      <x v="1096"/>
    </i>
    <i>
      <x v="1115"/>
      <x v="1097"/>
    </i>
    <i>
      <x v="1116"/>
      <x v="1098"/>
    </i>
    <i>
      <x v="1117"/>
      <x v="1099"/>
    </i>
    <i>
      <x v="1118"/>
      <x v="1100"/>
    </i>
    <i>
      <x v="1119"/>
      <x v="1101"/>
    </i>
    <i>
      <x v="1120"/>
      <x v="1102"/>
    </i>
    <i>
      <x v="1121"/>
      <x v="1103"/>
    </i>
    <i>
      <x v="1122"/>
      <x v="1104"/>
    </i>
    <i>
      <x v="1123"/>
      <x v="1105"/>
    </i>
    <i>
      <x v="1124"/>
      <x v="1106"/>
    </i>
    <i>
      <x v="1125"/>
      <x v="1107"/>
    </i>
    <i>
      <x v="1126"/>
      <x v="1108"/>
    </i>
    <i>
      <x v="1127"/>
      <x v="1109"/>
    </i>
    <i>
      <x v="1128"/>
      <x v="1110"/>
    </i>
    <i>
      <x v="1129"/>
      <x v="1111"/>
    </i>
    <i>
      <x v="1130"/>
      <x v="1112"/>
    </i>
    <i>
      <x v="1131"/>
      <x v="1113"/>
    </i>
    <i>
      <x v="1132"/>
      <x v="1114"/>
    </i>
    <i>
      <x v="1133"/>
      <x v="1115"/>
    </i>
    <i>
      <x v="1134"/>
      <x v="1116"/>
    </i>
    <i>
      <x v="1135"/>
      <x v="1117"/>
    </i>
    <i>
      <x v="1136"/>
      <x v="1118"/>
    </i>
    <i>
      <x v="1137"/>
      <x v="1119"/>
    </i>
    <i>
      <x v="1138"/>
      <x v="1120"/>
    </i>
    <i>
      <x v="1139"/>
      <x v="1121"/>
    </i>
    <i>
      <x v="1140"/>
      <x v="1122"/>
    </i>
    <i>
      <x v="1141"/>
      <x v="486"/>
    </i>
    <i>
      <x v="1142"/>
      <x v="487"/>
    </i>
    <i>
      <x v="1143"/>
      <x v="1123"/>
    </i>
    <i>
      <x v="1144"/>
      <x v="1124"/>
    </i>
    <i>
      <x v="1145"/>
      <x v="1125"/>
    </i>
    <i>
      <x v="1146"/>
      <x v="1126"/>
    </i>
    <i>
      <x v="1147"/>
      <x v="1127"/>
    </i>
    <i>
      <x v="1148"/>
      <x v="1128"/>
    </i>
    <i>
      <x v="1149"/>
      <x v="1129"/>
    </i>
    <i>
      <x v="1150"/>
      <x v="1130"/>
    </i>
    <i>
      <x v="1151"/>
      <x v="1131"/>
    </i>
    <i>
      <x v="1152"/>
      <x v="491"/>
    </i>
    <i>
      <x v="1153"/>
      <x v="492"/>
    </i>
    <i>
      <x v="1154"/>
      <x v="493"/>
    </i>
    <i>
      <x v="1155"/>
      <x v="1132"/>
    </i>
    <i>
      <x v="1156"/>
      <x v="495"/>
    </i>
    <i>
      <x v="1157"/>
      <x v="496"/>
    </i>
    <i>
      <x v="1158"/>
      <x v="1133"/>
    </i>
    <i>
      <x v="1159"/>
      <x v="1134"/>
    </i>
    <i>
      <x v="1160"/>
      <x v="1135"/>
    </i>
    <i>
      <x v="1161"/>
      <x v="491"/>
    </i>
    <i>
      <x v="1162"/>
      <x v="492"/>
    </i>
    <i>
      <x v="1163"/>
      <x v="493"/>
    </i>
    <i>
      <x v="1164"/>
      <x v="1132"/>
    </i>
    <i>
      <x v="1165"/>
      <x v="495"/>
    </i>
    <i>
      <x v="1166"/>
      <x v="496"/>
    </i>
    <i>
      <x v="1167"/>
      <x v="1136"/>
    </i>
    <i>
      <x v="1168"/>
      <x v="1137"/>
    </i>
    <i>
      <x v="1169"/>
      <x v="1138"/>
    </i>
    <i>
      <x v="1170"/>
      <x v="1139"/>
    </i>
    <i>
      <x v="1171"/>
      <x v="1140"/>
    </i>
    <i>
      <x v="1172"/>
      <x v="1141"/>
    </i>
    <i>
      <x v="1173"/>
      <x v="657"/>
    </i>
    <i>
      <x v="1174"/>
      <x v="658"/>
    </i>
    <i>
      <x v="1175"/>
      <x v="1142"/>
    </i>
    <i>
      <x v="1176"/>
      <x v="659"/>
    </i>
    <i>
      <x v="1177"/>
      <x v="1143"/>
    </i>
    <i>
      <x v="1178"/>
      <x v="660"/>
    </i>
    <i>
      <x v="1179"/>
      <x v="1144"/>
    </i>
    <i>
      <x v="1180"/>
      <x v="1145"/>
    </i>
    <i>
      <x v="1181"/>
      <x v="1146"/>
    </i>
    <i>
      <x v="1182"/>
      <x v="1147"/>
    </i>
    <i>
      <x v="1183"/>
      <x v="1148"/>
    </i>
    <i>
      <x v="1184"/>
      <x v="1149"/>
    </i>
    <i>
      <x v="1185"/>
      <x v="1150"/>
    </i>
    <i>
      <x v="1186"/>
      <x v="1151"/>
    </i>
    <i>
      <x v="1187"/>
      <x v="1152"/>
    </i>
    <i>
      <x v="1188"/>
      <x v="1153"/>
    </i>
    <i>
      <x v="1189"/>
      <x v="1154"/>
    </i>
    <i>
      <x v="1190"/>
      <x v="1155"/>
    </i>
    <i>
      <x v="1191"/>
      <x v="1156"/>
    </i>
    <i>
      <x v="1192"/>
      <x v="1157"/>
    </i>
    <i>
      <x v="1193"/>
      <x v="1158"/>
    </i>
    <i>
      <x v="1194"/>
      <x v="1159"/>
    </i>
    <i>
      <x v="1195"/>
      <x v="1160"/>
    </i>
    <i>
      <x v="1196"/>
      <x v="1161"/>
    </i>
    <i>
      <x v="1197"/>
      <x v="1162"/>
    </i>
    <i>
      <x v="1198"/>
      <x v="1163"/>
    </i>
    <i>
      <x v="1199"/>
      <x v="1164"/>
    </i>
    <i>
      <x v="1200"/>
      <x v="1165"/>
    </i>
    <i>
      <x v="1201"/>
      <x v="1166"/>
    </i>
    <i>
      <x v="1202"/>
      <x v="1167"/>
    </i>
    <i>
      <x v="1203"/>
      <x v="1168"/>
    </i>
    <i>
      <x v="1204"/>
      <x v="1169"/>
    </i>
    <i>
      <x v="1205"/>
      <x v="1170"/>
    </i>
    <i>
      <x v="1206"/>
      <x v="1171"/>
    </i>
    <i>
      <x v="1207"/>
      <x v="1172"/>
    </i>
    <i>
      <x v="1208"/>
      <x v="1173"/>
    </i>
    <i>
      <x v="1209"/>
      <x v="1174"/>
    </i>
    <i>
      <x v="1210"/>
      <x v="1175"/>
    </i>
    <i>
      <x v="1211"/>
      <x v="1176"/>
    </i>
    <i>
      <x v="1212"/>
      <x v="1177"/>
    </i>
    <i>
      <x v="1213"/>
      <x v="1178"/>
    </i>
    <i>
      <x v="1214"/>
      <x v="1179"/>
    </i>
    <i>
      <x v="1215"/>
      <x v="1180"/>
    </i>
    <i>
      <x v="1216"/>
      <x v="1181"/>
    </i>
    <i>
      <x v="1217"/>
      <x v="1182"/>
    </i>
    <i>
      <x v="1218"/>
      <x v="1183"/>
    </i>
    <i>
      <x v="1219"/>
      <x v="1184"/>
    </i>
    <i>
      <x v="1220"/>
      <x v="1185"/>
    </i>
    <i>
      <x v="1221"/>
      <x v="1186"/>
    </i>
    <i>
      <x v="1222"/>
      <x v="1187"/>
    </i>
    <i>
      <x v="1223"/>
      <x v="1188"/>
    </i>
    <i>
      <x v="1224"/>
      <x v="1189"/>
    </i>
    <i>
      <x v="1225"/>
      <x v="1190"/>
    </i>
    <i>
      <x v="1226"/>
      <x v="1191"/>
    </i>
    <i>
      <x v="1227"/>
      <x v="1192"/>
    </i>
    <i>
      <x v="1228"/>
      <x v="1193"/>
    </i>
    <i>
      <x v="1229"/>
      <x v="1194"/>
    </i>
    <i>
      <x v="1230"/>
      <x v="1195"/>
    </i>
    <i>
      <x v="1231"/>
      <x v="1196"/>
    </i>
    <i>
      <x v="1232"/>
      <x v="1197"/>
    </i>
    <i>
      <x v="1233"/>
      <x v="1198"/>
    </i>
    <i>
      <x v="1234"/>
      <x v="1199"/>
    </i>
    <i>
      <x v="1235"/>
      <x v="1200"/>
    </i>
    <i>
      <x v="1236"/>
      <x v="1201"/>
    </i>
    <i>
      <x v="1237"/>
      <x v="1202"/>
    </i>
    <i>
      <x v="1238"/>
      <x v="1203"/>
    </i>
    <i>
      <x v="1239"/>
      <x v="1204"/>
    </i>
    <i>
      <x v="1240"/>
      <x v="1205"/>
    </i>
    <i>
      <x v="1241"/>
      <x v="1206"/>
    </i>
    <i>
      <x v="1242"/>
      <x v="1207"/>
    </i>
    <i>
      <x v="1243"/>
      <x v="1208"/>
    </i>
    <i>
      <x v="1244"/>
      <x v="1209"/>
    </i>
    <i>
      <x v="1245"/>
      <x v="1210"/>
    </i>
    <i>
      <x v="1246"/>
      <x v="1211"/>
    </i>
    <i>
      <x v="1247"/>
      <x v="1212"/>
    </i>
    <i>
      <x v="1248"/>
      <x v="1213"/>
    </i>
    <i>
      <x v="1249"/>
      <x v="1214"/>
    </i>
    <i>
      <x v="1250"/>
      <x v="1215"/>
    </i>
    <i>
      <x v="1251"/>
      <x v="1216"/>
    </i>
    <i>
      <x v="1252"/>
      <x v="1217"/>
    </i>
    <i>
      <x v="1253"/>
      <x v="1218"/>
    </i>
    <i>
      <x v="1254"/>
      <x v="1219"/>
    </i>
    <i>
      <x v="1255"/>
      <x v="1220"/>
    </i>
    <i>
      <x v="1256"/>
      <x v="1221"/>
    </i>
    <i>
      <x v="1257"/>
      <x v="1222"/>
    </i>
    <i>
      <x v="1258"/>
      <x v="1223"/>
    </i>
    <i>
      <x v="1259"/>
      <x v="1224"/>
    </i>
    <i>
      <x v="1260"/>
      <x v="1225"/>
    </i>
    <i>
      <x v="1261"/>
      <x v="1226"/>
    </i>
    <i>
      <x v="1262"/>
      <x v="1227"/>
    </i>
    <i>
      <x v="1263"/>
      <x v="1228"/>
    </i>
    <i>
      <x v="1264"/>
      <x v="1229"/>
    </i>
    <i>
      <x v="1265"/>
      <x v="1230"/>
    </i>
    <i>
      <x v="1266"/>
      <x v="1231"/>
    </i>
    <i>
      <x v="1267"/>
      <x v="1232"/>
    </i>
    <i>
      <x v="1268"/>
      <x v="1233"/>
    </i>
    <i>
      <x v="1269"/>
      <x v="1234"/>
    </i>
    <i>
      <x v="1270"/>
      <x v="1235"/>
    </i>
    <i>
      <x v="1271"/>
      <x v="1236"/>
    </i>
    <i>
      <x v="1272"/>
      <x v="1237"/>
    </i>
    <i>
      <x v="1273"/>
      <x v="1238"/>
    </i>
    <i>
      <x v="1274"/>
      <x v="1239"/>
    </i>
    <i>
      <x v="1275"/>
      <x v="1240"/>
    </i>
    <i>
      <x v="1276"/>
      <x v="1241"/>
    </i>
    <i>
      <x v="1277"/>
      <x v="1242"/>
    </i>
    <i>
      <x v="1278"/>
      <x v="1243"/>
    </i>
    <i>
      <x v="1279"/>
      <x v="1244"/>
    </i>
    <i>
      <x v="1280"/>
      <x v="1245"/>
    </i>
    <i>
      <x v="1281"/>
      <x v="1246"/>
    </i>
    <i>
      <x v="1282"/>
      <x v="1247"/>
    </i>
    <i>
      <x v="1283"/>
      <x v="1248"/>
    </i>
    <i>
      <x v="1284"/>
      <x v="1249"/>
    </i>
    <i>
      <x v="1285"/>
      <x v="1250"/>
    </i>
    <i>
      <x v="1286"/>
      <x v="1251"/>
    </i>
    <i>
      <x v="1287"/>
      <x v="1252"/>
    </i>
    <i>
      <x v="1288"/>
      <x v="1253"/>
    </i>
    <i>
      <x v="1289"/>
      <x v="1254"/>
    </i>
    <i>
      <x v="1290"/>
      <x v="1255"/>
    </i>
    <i>
      <x v="1291"/>
      <x v="1256"/>
    </i>
    <i>
      <x v="1292"/>
      <x v="1257"/>
    </i>
    <i>
      <x v="1293"/>
      <x v="1258"/>
    </i>
    <i>
      <x v="1294"/>
      <x v="1259"/>
    </i>
    <i>
      <x v="1295"/>
      <x v="1260"/>
    </i>
    <i>
      <x v="1296"/>
      <x v="1261"/>
    </i>
    <i>
      <x v="1297"/>
      <x v="1262"/>
    </i>
    <i t="grand">
      <x/>
    </i>
  </rowItems>
  <colFields count="1">
    <field x="-2"/>
  </colFields>
  <colItems count="2">
    <i>
      <x/>
    </i>
    <i i="1">
      <x v="1"/>
    </i>
  </colItems>
  <dataFields count="2">
    <dataField name="BudgetCOst" fld="1" baseField="0" baseItem="0"/>
    <dataField name="BudgetHrs" fld="2" baseField="0" baseItem="0"/>
  </dataFields>
  <formats count="10">
    <format dxfId="9">
      <pivotArea field="0" type="button" dataOnly="0" labelOnly="1" outline="0" axis="axisRow" fieldPosition="0"/>
    </format>
    <format dxfId="8">
      <pivotArea dataOnly="0" labelOnly="1" outline="0" fieldPosition="0">
        <references count="1">
          <reference field="4294967294" count="1">
            <x v="0"/>
          </reference>
        </references>
      </pivotArea>
    </format>
    <format dxfId="7">
      <pivotArea field="0" type="button" dataOnly="0" labelOnly="1" outline="0" axis="axisRow" fieldPosition="0"/>
    </format>
    <format dxfId="6">
      <pivotArea dataOnly="0" labelOnly="1" outline="0" fieldPosition="0">
        <references count="1">
          <reference field="4294967294" count="1">
            <x v="0"/>
          </reference>
        </references>
      </pivotArea>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field="0" type="button" dataOnly="0" labelOnly="1" outline="0" axis="axisRow" fieldPosition="0"/>
    </format>
    <format dxfId="1">
      <pivotArea field="4" type="button" dataOnly="0" labelOnly="1" outline="0" axis="axisRow" fieldPosition="1"/>
    </format>
    <format dxfId="0">
      <pivotArea dataOnly="0" labelOnly="1" outline="0" fieldPosition="0">
        <references count="1">
          <reference field="4294967294" count="2">
            <x v="0"/>
            <x v="1"/>
          </reference>
        </references>
      </pivotArea>
    </format>
  </formats>
  <pivotHierarchies count="122">
    <pivotHierarchy dragToData="1"/>
    <pivotHierarchy dragToData="1"/>
    <pivotHierarchy dragToData="1"/>
    <pivotHierarchy dragToData="1"/>
    <pivotHierarchy dragToData="1"/>
    <pivotHierarchy dragToData="1"/>
    <pivotHierarchy dragToData="1"/>
    <pivotHierarchy dragToData="1">
      <members count="425" level="1">
        <member name="[Activities].[(*)Budgeted Total Cost(AED)].&amp;[401]"/>
        <member name="[Activities].[(*)Budgeted Total Cost(AED)].&amp;[600]"/>
        <member name="[Activities].[(*)Budgeted Total Cost(AED)].&amp;[807]"/>
        <member name="[Activities].[(*)Budgeted Total Cost(AED)].&amp;[1349]"/>
        <member name="[Activities].[(*)Budgeted Total Cost(AED)].&amp;[1391]"/>
        <member name="[Activities].[(*)Budgeted Total Cost(AED)].&amp;[1428]"/>
        <member name="[Activities].[(*)Budgeted Total Cost(AED)].&amp;[1613]"/>
        <member name="[Activities].[(*)Budgeted Total Cost(AED)].&amp;[1793]"/>
        <member name="[Activities].[(*)Budgeted Total Cost(AED)].&amp;[1794]"/>
        <member name="[Activities].[(*)Budgeted Total Cost(AED)].&amp;[1799]"/>
        <member name="[Activities].[(*)Budgeted Total Cost(AED)].&amp;[1822]"/>
        <member name="[Activities].[(*)Budgeted Total Cost(AED)].&amp;[1864]"/>
        <member name="[Activities].[(*)Budgeted Total Cost(AED)].&amp;[1865]"/>
        <member name="[Activities].[(*)Budgeted Total Cost(AED)].&amp;[1932]"/>
        <member name="[Activities].[(*)Budgeted Total Cost(AED)].&amp;[2405]"/>
        <member name="[Activities].[(*)Budgeted Total Cost(AED)].&amp;[2419]"/>
        <member name="[Activities].[(*)Budgeted Total Cost(AED)].&amp;[2420]"/>
        <member name="[Activities].[(*)Budgeted Total Cost(AED)].&amp;[2432]"/>
        <member name="[Activities].[(*)Budgeted Total Cost(AED)].&amp;[2486]"/>
        <member name="[Activities].[(*)Budgeted Total Cost(AED)].&amp;[2621]"/>
        <member name="[Activities].[(*)Budgeted Total Cost(AED)].&amp;[2622]"/>
        <member name="[Activities].[(*)Budgeted Total Cost(AED)].&amp;[3061]"/>
        <member name="[Activities].[(*)Budgeted Total Cost(AED)].&amp;[3206]"/>
        <member name="[Activities].[(*)Budgeted Total Cost(AED)].&amp;[3332]"/>
        <member name="[Activities].[(*)Budgeted Total Cost(AED)].&amp;[3334]"/>
        <member name="[Activities].[(*)Budgeted Total Cost(AED)].&amp;[3705]"/>
        <member name="[Activities].[(*)Budgeted Total Cost(AED)].&amp;[3706]"/>
        <member name="[Activities].[(*)Budgeted Total Cost(AED)].&amp;[3729]"/>
        <member name="[Activities].[(*)Budgeted Total Cost(AED)].&amp;[3898]"/>
        <member name="[Activities].[(*)Budgeted Total Cost(AED)].&amp;[3899]"/>
        <member name="[Activities].[(*)Budgeted Total Cost(AED)].&amp;[4032]"/>
        <member name="[Activities].[(*)Budgeted Total Cost(AED)].&amp;[4258]"/>
        <member name="[Activities].[(*)Budgeted Total Cost(AED)].&amp;[4259]"/>
        <member name="[Activities].[(*)Budgeted Total Cost(AED)].&amp;[4400]"/>
        <member name="[Activities].[(*)Budgeted Total Cost(AED)].&amp;[4593]"/>
        <member name="[Activities].[(*)Budgeted Total Cost(AED)].&amp;[4734]"/>
        <member name="[Activities].[(*)Budgeted Total Cost(AED)].&amp;[4832]"/>
        <member name="[Activities].[(*)Budgeted Total Cost(AED)].&amp;[4833]"/>
        <member name="[Activities].[(*)Budgeted Total Cost(AED)].&amp;[4834]"/>
        <member name="[Activities].[(*)Budgeted Total Cost(AED)].&amp;[4838]"/>
        <member name="[Activities].[(*)Budgeted Total Cost(AED)].&amp;[4839]"/>
        <member name="[Activities].[(*)Budgeted Total Cost(AED)].&amp;[4941]"/>
        <member name="[Activities].[(*)Budgeted Total Cost(AED)].&amp;[4972]"/>
        <member name="[Activities].[(*)Budgeted Total Cost(AED)].&amp;[5440]"/>
        <member name="[Activities].[(*)Budgeted Total Cost(AED)].&amp;[5490]"/>
        <member name="[Activities].[(*)Budgeted Total Cost(AED)].&amp;[6000]"/>
        <member name="[Activities].[(*)Budgeted Total Cost(AED)].&amp;[6246]"/>
        <member name="[Activities].[(*)Budgeted Total Cost(AED)].&amp;[6439]"/>
        <member name="[Activities].[(*)Budgeted Total Cost(AED)].&amp;[6440]"/>
        <member name="[Activities].[(*)Budgeted Total Cost(AED)].&amp;[6451]"/>
        <member name="[Activities].[(*)Budgeted Total Cost(AED)].&amp;[6590]"/>
        <member name="[Activities].[(*)Budgeted Total Cost(AED)].&amp;[6591]"/>
        <member name="[Activities].[(*)Budgeted Total Cost(AED)].&amp;[6660]"/>
        <member name="[Activities].[(*)Budgeted Total Cost(AED)].&amp;[6812]"/>
        <member name="[Activities].[(*)Budgeted Total Cost(AED)].&amp;[7000]"/>
        <member name="[Activities].[(*)Budgeted Total Cost(AED)].&amp;[7203]"/>
        <member name="[Activities].[(*)Budgeted Total Cost(AED)].&amp;[7662]"/>
        <member name="[Activities].[(*)Budgeted Total Cost(AED)].&amp;[7663]"/>
        <member name="[Activities].[(*)Budgeted Total Cost(AED)].&amp;[8200]"/>
        <member name="[Activities].[(*)Budgeted Total Cost(AED)].&amp;[8202]"/>
        <member name="[Activities].[(*)Budgeted Total Cost(AED)].&amp;[8203]"/>
        <member name="[Activities].[(*)Budgeted Total Cost(AED)].&amp;[8610]"/>
        <member name="[Activities].[(*)Budgeted Total Cost(AED)].&amp;[8946]"/>
        <member name="[Activities].[(*)Budgeted Total Cost(AED)].&amp;[9366]"/>
        <member name="[Activities].[(*)Budgeted Total Cost(AED)].&amp;[9367]"/>
        <member name="[Activities].[(*)Budgeted Total Cost(AED)].&amp;[9368]"/>
        <member name="[Activities].[(*)Budgeted Total Cost(AED)].&amp;[9461]"/>
        <member name="[Activities].[(*)Budgeted Total Cost(AED)].&amp;[10000]"/>
        <member name="[Activities].[(*)Budgeted Total Cost(AED)].&amp;[10217]"/>
        <member name="[Activities].[(*)Budgeted Total Cost(AED)].&amp;[10500]"/>
        <member name="[Activities].[(*)Budgeted Total Cost(AED)].&amp;[10627]"/>
        <member name="[Activities].[(*)Budgeted Total Cost(AED)].&amp;[10628]"/>
        <member name="[Activities].[(*)Budgeted Total Cost(AED)].&amp;[10750]"/>
        <member name="[Activities].[(*)Budgeted Total Cost(AED)].&amp;[10751]"/>
        <member name="[Activities].[(*)Budgeted Total Cost(AED)].&amp;[10780]"/>
        <member name="[Activities].[(*)Budgeted Total Cost(AED)].&amp;[10782]"/>
        <member name="[Activities].[(*)Budgeted Total Cost(AED)].&amp;[10783]"/>
        <member name="[Activities].[(*)Budgeted Total Cost(AED)].&amp;[10868]"/>
        <member name="[Activities].[(*)Budgeted Total Cost(AED)].&amp;[10880]"/>
        <member name="[Activities].[(*)Budgeted Total Cost(AED)].&amp;[10881]"/>
        <member name="[Activities].[(*)Budgeted Total Cost(AED)].&amp;[10980]"/>
        <member name="[Activities].[(*)Budgeted Total Cost(AED)].&amp;[11000]"/>
        <member name="[Activities].[(*)Budgeted Total Cost(AED)].&amp;[11122]"/>
        <member name="[Activities].[(*)Budgeted Total Cost(AED)].&amp;[11417]"/>
        <member name="[Activities].[(*)Budgeted Total Cost(AED)].&amp;[11418]"/>
        <member name="[Activities].[(*)Budgeted Total Cost(AED)].&amp;[11760]"/>
        <member name="[Activities].[(*)Budgeted Total Cost(AED)].&amp;[12340]"/>
        <member name="[Activities].[(*)Budgeted Total Cost(AED)].&amp;[12341]"/>
        <member name="[Activities].[(*)Budgeted Total Cost(AED)].&amp;[12342]"/>
        <member name="[Activities].[(*)Budgeted Total Cost(AED)].&amp;[12344]"/>
        <member name="[Activities].[(*)Budgeted Total Cost(AED)].&amp;[12615]"/>
        <member name="[Activities].[(*)Budgeted Total Cost(AED)].&amp;[12692]"/>
        <member name="[Activities].[(*)Budgeted Total Cost(AED)].&amp;[13558]"/>
        <member name="[Activities].[(*)Budgeted Total Cost(AED)].&amp;[13599]"/>
        <member name="[Activities].[(*)Budgeted Total Cost(AED)].&amp;[13600]"/>
        <member name="[Activities].[(*)Budgeted Total Cost(AED)].&amp;[14509]"/>
        <member name="[Activities].[(*)Budgeted Total Cost(AED)].&amp;[15185]"/>
        <member name="[Activities].[(*)Budgeted Total Cost(AED)].&amp;[15186]"/>
        <member name="[Activities].[(*)Budgeted Total Cost(AED)].&amp;[15325]"/>
        <member name="[Activities].[(*)Budgeted Total Cost(AED)].&amp;[15998]"/>
        <member name="[Activities].[(*)Budgeted Total Cost(AED)].&amp;[16641]"/>
        <member name="[Activities].[(*)Budgeted Total Cost(AED)].&amp;[16704]"/>
        <member name="[Activities].[(*)Budgeted Total Cost(AED)].&amp;[16800]"/>
        <member name="[Activities].[(*)Budgeted Total Cost(AED)].&amp;[17189]"/>
        <member name="[Activities].[(*)Budgeted Total Cost(AED)].&amp;[17190]"/>
        <member name="[Activities].[(*)Budgeted Total Cost(AED)].&amp;[17220]"/>
        <member name="[Activities].[(*)Budgeted Total Cost(AED)].&amp;[17845]"/>
        <member name="[Activities].[(*)Budgeted Total Cost(AED)].&amp;[17846]"/>
        <member name="[Activities].[(*)Budgeted Total Cost(AED)].&amp;[18388]"/>
        <member name="[Activities].[(*)Budgeted Total Cost(AED)].&amp;[18389]"/>
        <member name="[Activities].[(*)Budgeted Total Cost(AED)].&amp;[18598]"/>
        <member name="[Activities].[(*)Budgeted Total Cost(AED)].&amp;[18599]"/>
        <member name="[Activities].[(*)Budgeted Total Cost(AED)].&amp;[18819]"/>
        <member name="[Activities].[(*)Budgeted Total Cost(AED)].&amp;[18849]"/>
        <member name="[Activities].[(*)Budgeted Total Cost(AED)].&amp;[18906]"/>
        <member name="[Activities].[(*)Budgeted Total Cost(AED)].&amp;[19044]"/>
        <member name="[Activities].[(*)Budgeted Total Cost(AED)].&amp;[19103]"/>
        <member name="[Activities].[(*)Budgeted Total Cost(AED)].&amp;[19285]"/>
        <member name="[Activities].[(*)Budgeted Total Cost(AED)].&amp;[19346]"/>
        <member name="[Activities].[(*)Budgeted Total Cost(AED)].&amp;[19950]"/>
        <member name="[Activities].[(*)Budgeted Total Cost(AED)].&amp;[20247]"/>
        <member name="[Activities].[(*)Budgeted Total Cost(AED)].&amp;[20434]"/>
        <member name="[Activities].[(*)Budgeted Total Cost(AED)].&amp;[20590]"/>
        <member name="[Activities].[(*)Budgeted Total Cost(AED)].&amp;[20591]"/>
        <member name="[Activities].[(*)Budgeted Total Cost(AED)].&amp;[20691]"/>
        <member name="[Activities].[(*)Budgeted Total Cost(AED)].&amp;[20692]"/>
        <member name="[Activities].[(*)Budgeted Total Cost(AED)].&amp;[20820]"/>
        <member name="[Activities].[(*)Budgeted Total Cost(AED)].&amp;[20821]"/>
        <member name="[Activities].[(*)Budgeted Total Cost(AED)].&amp;[20822]"/>
        <member name="[Activities].[(*)Budgeted Total Cost(AED)].&amp;[21000]"/>
        <member name="[Activities].[(*)Budgeted Total Cost(AED)].&amp;[21250]"/>
        <member name="[Activities].[(*)Budgeted Total Cost(AED)].&amp;[21331]"/>
        <member name="[Activities].[(*)Budgeted Total Cost(AED)].&amp;[22000]"/>
        <member name="[Activities].[(*)Budgeted Total Cost(AED)].&amp;[22188]"/>
        <member name="[Activities].[(*)Budgeted Total Cost(AED)].&amp;[22200]"/>
        <member name="[Activities].[(*)Budgeted Total Cost(AED)].&amp;[22272]"/>
        <member name="[Activities].[(*)Budgeted Total Cost(AED)].&amp;[23520]"/>
        <member name="[Activities].[(*)Budgeted Total Cost(AED)].&amp;[23714]"/>
        <member name="[Activities].[(*)Budgeted Total Cost(AED)].&amp;[23715]"/>
        <member name="[Activities].[(*)Budgeted Total Cost(AED)].&amp;[23716]"/>
        <member name="[Activities].[(*)Budgeted Total Cost(AED)].&amp;[24287]"/>
        <member name="[Activities].[(*)Budgeted Total Cost(AED)].&amp;[24288]"/>
        <member name="[Activities].[(*)Budgeted Total Cost(AED)].&amp;[24315]"/>
        <member name="[Activities].[(*)Budgeted Total Cost(AED)].&amp;[25092]"/>
        <member name="[Activities].[(*)Budgeted Total Cost(AED)].&amp;[25117]"/>
        <member name="[Activities].[(*)Budgeted Total Cost(AED)].&amp;[25118]"/>
        <member name="[Activities].[(*)Budgeted Total Cost(AED)].&amp;[25132]"/>
        <member name="[Activities].[(*)Budgeted Total Cost(AED)].&amp;[25208]"/>
        <member name="[Activities].[(*)Budgeted Total Cost(AED)].&amp;[25392]"/>
        <member name="[Activities].[(*)Budgeted Total Cost(AED)].&amp;[25471]"/>
        <member name="[Activities].[(*)Budgeted Total Cost(AED)].&amp;[26755]"/>
        <member name="[Activities].[(*)Budgeted Total Cost(AED)].&amp;[27450]"/>
        <member name="[Activities].[(*)Budgeted Total Cost(AED)].&amp;[27454]"/>
        <member name="[Activities].[(*)Budgeted Total Cost(AED)].&amp;[27666]"/>
        <member name="[Activities].[(*)Budgeted Total Cost(AED)].&amp;[27667]"/>
        <member name="[Activities].[(*)Budgeted Total Cost(AED)].&amp;[27668]"/>
        <member name="[Activities].[(*)Budgeted Total Cost(AED)].&amp;[27710]"/>
        <member name="[Activities].[(*)Budgeted Total Cost(AED)].&amp;[27711]"/>
        <member name="[Activities].[(*)Budgeted Total Cost(AED)].&amp;[27907]"/>
        <member name="[Activities].[(*)Budgeted Total Cost(AED)].&amp;[27908]"/>
        <member name="[Activities].[(*)Budgeted Total Cost(AED)].&amp;[27909]"/>
        <member name="[Activities].[(*)Budgeted Total Cost(AED)].&amp;[27930]"/>
        <member name="[Activities].[(*)Budgeted Total Cost(AED)].&amp;[28239]"/>
        <member name="[Activities].[(*)Budgeted Total Cost(AED)].&amp;[28287]"/>
        <member name="[Activities].[(*)Budgeted Total Cost(AED)].&amp;[28738]"/>
        <member name="[Activities].[(*)Budgeted Total Cost(AED)].&amp;[28739]"/>
        <member name="[Activities].[(*)Budgeted Total Cost(AED)].&amp;[28908]"/>
        <member name="[Activities].[(*)Budgeted Total Cost(AED)].&amp;[29018]"/>
        <member name="[Activities].[(*)Budgeted Total Cost(AED)].&amp;[29019]"/>
        <member name="[Activities].[(*)Budgeted Total Cost(AED)].&amp;[30339]"/>
        <member name="[Activities].[(*)Budgeted Total Cost(AED)].&amp;[30991]"/>
        <member name="[Activities].[(*)Budgeted Total Cost(AED)].&amp;[30992]"/>
        <member name="[Activities].[(*)Budgeted Total Cost(AED)].&amp;[31615]"/>
        <member name="[Activities].[(*)Budgeted Total Cost(AED)].&amp;[31620]"/>
        <member name="[Activities].[(*)Budgeted Total Cost(AED)].&amp;[31626]"/>
        <member name="[Activities].[(*)Budgeted Total Cost(AED)].&amp;[32421]"/>
        <member name="[Activities].[(*)Budgeted Total Cost(AED)].&amp;[32535]"/>
        <member name="[Activities].[(*)Budgeted Total Cost(AED)].&amp;[32690]"/>
        <member name="[Activities].[(*)Budgeted Total Cost(AED)].&amp;[32713]"/>
        <member name="[Activities].[(*)Budgeted Total Cost(AED)].&amp;[32714]"/>
        <member name="[Activities].[(*)Budgeted Total Cost(AED)].&amp;[32904]"/>
        <member name="[Activities].[(*)Budgeted Total Cost(AED)].&amp;[32905]"/>
        <member name="[Activities].[(*)Budgeted Total Cost(AED)].&amp;[32940]"/>
        <member name="[Activities].[(*)Budgeted Total Cost(AED)].&amp;[33489]"/>
        <member name="[Activities].[(*)Budgeted Total Cost(AED)].&amp;[33788]"/>
        <member name="[Activities].[(*)Budgeted Total Cost(AED)].&amp;[33899]"/>
        <member name="[Activities].[(*)Budgeted Total Cost(AED)].&amp;[34210]"/>
        <member name="[Activities].[(*)Budgeted Total Cost(AED)].&amp;[34810]"/>
        <member name="[Activities].[(*)Budgeted Total Cost(AED)].&amp;[35418]"/>
        <member name="[Activities].[(*)Budgeted Total Cost(AED)].&amp;[35619]"/>
        <member name="[Activities].[(*)Budgeted Total Cost(AED)].&amp;[35620]"/>
        <member name="[Activities].[(*)Budgeted Total Cost(AED)].&amp;[35621]"/>
        <member name="[Activities].[(*)Budgeted Total Cost(AED)].&amp;[36875]"/>
        <member name="[Activities].[(*)Budgeted Total Cost(AED)].&amp;[36876]"/>
        <member name="[Activities].[(*)Budgeted Total Cost(AED)].&amp;[37210]"/>
        <member name="[Activities].[(*)Budgeted Total Cost(AED)].&amp;[37650]"/>
        <member name="[Activities].[(*)Budgeted Total Cost(AED)].&amp;[37716]"/>
        <member name="[Activities].[(*)Budgeted Total Cost(AED)].&amp;[37830]"/>
        <member name="[Activities].[(*)Budgeted Total Cost(AED)].&amp;[38017]"/>
        <member name="[Activities].[(*)Budgeted Total Cost(AED)].&amp;[38299]"/>
        <member name="[Activities].[(*)Budgeted Total Cost(AED)].&amp;[38691]"/>
        <member name="[Activities].[(*)Budgeted Total Cost(AED)].&amp;[38692]"/>
        <member name="[Activities].[(*)Budgeted Total Cost(AED)].&amp;[39000]"/>
        <member name="[Activities].[(*)Budgeted Total Cost(AED)].&amp;[39011]"/>
        <member name="[Activities].[(*)Budgeted Total Cost(AED)].&amp;[39085]"/>
        <member name="[Activities].[(*)Budgeted Total Cost(AED)].&amp;[40997]"/>
        <member name="[Activities].[(*)Budgeted Total Cost(AED)].&amp;[41321]"/>
        <member name="[Activities].[(*)Budgeted Total Cost(AED)].&amp;[41489]"/>
        <member name="[Activities].[(*)Budgeted Total Cost(AED)].&amp;[41824]"/>
        <member name="[Activities].[(*)Budgeted Total Cost(AED)].&amp;[42000]"/>
        <member name="[Activities].[(*)Budgeted Total Cost(AED)].&amp;[43050]"/>
        <member name="[Activities].[(*)Budgeted Total Cost(AED)].&amp;[43578]"/>
        <member name="[Activities].[(*)Budgeted Total Cost(AED)].&amp;[43618]"/>
        <member name="[Activities].[(*)Budgeted Total Cost(AED)].&amp;[43910]"/>
        <member name="[Activities].[(*)Budgeted Total Cost(AED)].&amp;[45050]"/>
        <member name="[Activities].[(*)Budgeted Total Cost(AED)].&amp;[45198]"/>
        <member name="[Activities].[(*)Budgeted Total Cost(AED)].&amp;[45350]"/>
        <member name="[Activities].[(*)Budgeted Total Cost(AED)].&amp;[45508]"/>
        <member name="[Activities].[(*)Budgeted Total Cost(AED)].&amp;[45974]"/>
        <member name="[Activities].[(*)Budgeted Total Cost(AED)].&amp;[46003]"/>
        <member name="[Activities].[(*)Budgeted Total Cost(AED)].&amp;[46004]"/>
        <member name="[Activities].[(*)Budgeted Total Cost(AED)].&amp;[46414]"/>
        <member name="[Activities].[(*)Budgeted Total Cost(AED)].&amp;[46612]"/>
        <member name="[Activities].[(*)Budgeted Total Cost(AED)].&amp;[46613]"/>
        <member name="[Activities].[(*)Budgeted Total Cost(AED)].&amp;[47215]"/>
        <member name="[Activities].[(*)Budgeted Total Cost(AED)].&amp;[47223]"/>
        <member name="[Activities].[(*)Budgeted Total Cost(AED)].&amp;[47430]"/>
        <member name="[Activities].[(*)Budgeted Total Cost(AED)].&amp;[47431]"/>
        <member name="[Activities].[(*)Budgeted Total Cost(AED)].&amp;[47439]"/>
        <member name="[Activities].[(*)Budgeted Total Cost(AED)].&amp;[48001]"/>
        <member name="[Activities].[(*)Budgeted Total Cost(AED)].&amp;[48984]"/>
        <member name="[Activities].[(*)Budgeted Total Cost(AED)].&amp;[49035]"/>
        <member name="[Activities].[(*)Budgeted Total Cost(AED)].&amp;[49489]"/>
        <member name="[Activities].[(*)Budgeted Total Cost(AED)].&amp;[49823]"/>
        <member name="[Activities].[(*)Budgeted Total Cost(AED)].&amp;[50067]"/>
        <member name="[Activities].[(*)Budgeted Total Cost(AED)].&amp;[50440]"/>
        <member name="[Activities].[(*)Budgeted Total Cost(AED)].&amp;[50689]"/>
        <member name="[Activities].[(*)Budgeted Total Cost(AED)].&amp;[51065]"/>
        <member name="[Activities].[(*)Budgeted Total Cost(AED)].&amp;[51069]"/>
        <member name="[Activities].[(*)Budgeted Total Cost(AED)].&amp;[51070]"/>
        <member name="[Activities].[(*)Budgeted Total Cost(AED)].&amp;[51140]"/>
        <member name="[Activities].[(*)Budgeted Total Cost(AED)].&amp;[51660]"/>
        <member name="[Activities].[(*)Budgeted Total Cost(AED)].&amp;[53594]"/>
        <member name="[Activities].[(*)Budgeted Total Cost(AED)].&amp;[54255]"/>
        <member name="[Activities].[(*)Budgeted Total Cost(AED)].&amp;[54661]"/>
        <member name="[Activities].[(*)Budgeted Total Cost(AED)].&amp;[55000]"/>
        <member name="[Activities].[(*)Budgeted Total Cost(AED)].&amp;[55001]"/>
        <member name="[Activities].[(*)Budgeted Total Cost(AED)].&amp;[55661]"/>
        <member name="[Activities].[(*)Budgeted Total Cost(AED)].&amp;[55965]"/>
        <member name="[Activities].[(*)Budgeted Total Cost(AED)].&amp;[56412]"/>
        <member name="[Activities].[(*)Budgeted Total Cost(AED)].&amp;[58518]"/>
        <member name="[Activities].[(*)Budgeted Total Cost(AED)].&amp;[59346]"/>
        <member name="[Activities].[(*)Budgeted Total Cost(AED)].&amp;[59364]"/>
        <member name="[Activities].[(*)Budgeted Total Cost(AED)].&amp;[60000]"/>
        <member name="[Activities].[(*)Budgeted Total Cost(AED)].&amp;[60652]"/>
        <member name="[Activities].[(*)Budgeted Total Cost(AED)].&amp;[61105]"/>
        <member name="[Activities].[(*)Budgeted Total Cost(AED)].&amp;[61108]"/>
        <member name="[Activities].[(*)Budgeted Total Cost(AED)].&amp;[61109]"/>
        <member name="[Activities].[(*)Budgeted Total Cost(AED)].&amp;[63240]"/>
        <member name="[Activities].[(*)Budgeted Total Cost(AED)].&amp;[64003]"/>
        <member name="[Activities].[(*)Budgeted Total Cost(AED)].&amp;[64068]"/>
        <member name="[Activities].[(*)Budgeted Total Cost(AED)].&amp;[64069]"/>
        <member name="[Activities].[(*)Budgeted Total Cost(AED)].&amp;[65100]"/>
        <member name="[Activities].[(*)Budgeted Total Cost(AED)].&amp;[65426]"/>
        <member name="[Activities].[(*)Budgeted Total Cost(AED)].&amp;[65427]"/>
        <member name="[Activities].[(*)Budgeted Total Cost(AED)].&amp;[65428]"/>
        <member name="[Activities].[(*)Budgeted Total Cost(AED)].&amp;[65648]"/>
        <member name="[Activities].[(*)Budgeted Total Cost(AED)].&amp;[66757]"/>
        <member name="[Activities].[(*)Budgeted Total Cost(AED)].&amp;[68913]"/>
        <member name="[Activities].[(*)Budgeted Total Cost(AED)].&amp;[70700]"/>
        <member name="[Activities].[(*)Budgeted Total Cost(AED)].&amp;[70822]"/>
        <member name="[Activities].[(*)Budgeted Total Cost(AED)].&amp;[71458]"/>
        <member name="[Activities].[(*)Budgeted Total Cost(AED)].&amp;[72339]"/>
        <member name="[Activities].[(*)Budgeted Total Cost(AED)].&amp;[72503]"/>
        <member name="[Activities].[(*)Budgeted Total Cost(AED)].&amp;[72632]"/>
        <member name="[Activities].[(*)Budgeted Total Cost(AED)].&amp;[73448]"/>
        <member name="[Activities].[(*)Budgeted Total Cost(AED)].&amp;[74214]"/>
        <member name="[Activities].[(*)Budgeted Total Cost(AED)].&amp;[75216]"/>
        <member name="[Activities].[(*)Budgeted Total Cost(AED)].&amp;[75574]"/>
        <member name="[Activities].[(*)Budgeted Total Cost(AED)].&amp;[75575]"/>
        <member name="[Activities].[(*)Budgeted Total Cost(AED)].&amp;[75888]"/>
        <member name="[Activities].[(*)Budgeted Total Cost(AED)].&amp;[76127]"/>
        <member name="[Activities].[(*)Budgeted Total Cost(AED)].&amp;[78093]"/>
        <member name="[Activities].[(*)Budgeted Total Cost(AED)].&amp;[78094]"/>
        <member name="[Activities].[(*)Budgeted Total Cost(AED)].&amp;[78300]"/>
        <member name="[Activities].[(*)Budgeted Total Cost(AED)].&amp;[80000]"/>
        <member name="[Activities].[(*)Budgeted Total Cost(AED)].&amp;[80001]"/>
        <member name="[Activities].[(*)Budgeted Total Cost(AED)].&amp;[80416]"/>
        <member name="[Activities].[(*)Budgeted Total Cost(AED)].&amp;[80417]"/>
        <member name="[Activities].[(*)Budgeted Total Cost(AED)].&amp;[82008]"/>
        <member name="[Activities].[(*)Budgeted Total Cost(AED)].&amp;[83199]"/>
        <member name="[Activities].[(*)Budgeted Total Cost(AED)].&amp;[84716]"/>
        <member name="[Activities].[(*)Budgeted Total Cost(AED)].&amp;[84717]"/>
        <member name="[Activities].[(*)Budgeted Total Cost(AED)].&amp;[84718]"/>
        <member name="[Activities].[(*)Budgeted Total Cost(AED)].&amp;[84719]"/>
        <member name="[Activities].[(*)Budgeted Total Cost(AED)].&amp;[84732]"/>
        <member name="[Activities].[(*)Budgeted Total Cost(AED)].&amp;[87236]"/>
        <member name="[Activities].[(*)Budgeted Total Cost(AED)].&amp;[89500]"/>
        <member name="[Activities].[(*)Budgeted Total Cost(AED)].&amp;[95000]"/>
        <member name="[Activities].[(*)Budgeted Total Cost(AED)].&amp;[96670]"/>
        <member name="[Activities].[(*)Budgeted Total Cost(AED)].&amp;[97230]"/>
        <member name="[Activities].[(*)Budgeted Total Cost(AED)].&amp;[97231]"/>
        <member name="[Activities].[(*)Budgeted Total Cost(AED)].&amp;[97652]"/>
        <member name="[Activities].[(*)Budgeted Total Cost(AED)].&amp;[97930]"/>
        <member name="[Activities].[(*)Budgeted Total Cost(AED)].&amp;[100000]"/>
        <member name="[Activities].[(*)Budgeted Total Cost(AED)].&amp;[100188]"/>
        <member name="[Activities].[(*)Budgeted Total Cost(AED)].&amp;[101184]"/>
        <member name="[Activities].[(*)Budgeted Total Cost(AED)].&amp;[101503]"/>
        <member name="[Activities].[(*)Budgeted Total Cost(AED)].&amp;[102280]"/>
        <member name="[Activities].[(*)Budgeted Total Cost(AED)].&amp;[103369]"/>
        <member name="[Activities].[(*)Budgeted Total Cost(AED)].&amp;[104055]"/>
        <member name="[Activities].[(*)Budgeted Total Cost(AED)].&amp;[104153]"/>
        <member name="[Activities].[(*)Budgeted Total Cost(AED)].&amp;[106570]"/>
        <member name="[Activities].[(*)Budgeted Total Cost(AED)].&amp;[106571]"/>
        <member name="[Activities].[(*)Budgeted Total Cost(AED)].&amp;[106572]"/>
        <member name="[Activities].[(*)Budgeted Total Cost(AED)].&amp;[107000]"/>
        <member name="[Activities].[(*)Budgeted Total Cost(AED)].&amp;[107625]"/>
        <member name="[Activities].[(*)Budgeted Total Cost(AED)].&amp;[108948]"/>
        <member name="[Activities].[(*)Budgeted Total Cost(AED)].&amp;[114257]"/>
        <member name="[Activities].[(*)Budgeted Total Cost(AED)].&amp;[115828]"/>
        <member name="[Activities].[(*)Budgeted Total Cost(AED)].&amp;[115829]"/>
        <member name="[Activities].[(*)Budgeted Total Cost(AED)].&amp;[119801]"/>
        <member name="[Activities].[(*)Budgeted Total Cost(AED)].&amp;[127099]"/>
        <member name="[Activities].[(*)Budgeted Total Cost(AED)].&amp;[129638]"/>
        <member name="[Activities].[(*)Budgeted Total Cost(AED)].&amp;[129834]"/>
        <member name="[Activities].[(*)Budgeted Total Cost(AED)].&amp;[129835]"/>
        <member name="[Activities].[(*)Budgeted Total Cost(AED)].&amp;[130418]"/>
        <member name="[Activities].[(*)Budgeted Total Cost(AED)].&amp;[130693]"/>
        <member name="[Activities].[(*)Budgeted Total Cost(AED)].&amp;[130694]"/>
        <member name="[Activities].[(*)Budgeted Total Cost(AED)].&amp;[132301]"/>
        <member name="[Activities].[(*)Budgeted Total Cost(AED)].&amp;[138666]"/>
        <member name="[Activities].[(*)Budgeted Total Cost(AED)].&amp;[138667]"/>
        <member name="[Activities].[(*)Budgeted Total Cost(AED)].&amp;[140001]"/>
        <member name="[Activities].[(*)Budgeted Total Cost(AED)].&amp;[144102]"/>
        <member name="[Activities].[(*)Budgeted Total Cost(AED)].&amp;[144300]"/>
        <member name="[Activities].[(*)Budgeted Total Cost(AED)].&amp;[144523]"/>
        <member name="[Activities].[(*)Budgeted Total Cost(AED)].&amp;[145000]"/>
        <member name="[Activities].[(*)Budgeted Total Cost(AED)].&amp;[145648]"/>
        <member name="[Activities].[(*)Budgeted Total Cost(AED)].&amp;[145945]"/>
        <member name="[Activities].[(*)Budgeted Total Cost(AED)].&amp;[149383]"/>
        <member name="[Activities].[(*)Budgeted Total Cost(AED)].&amp;[151284]"/>
        <member name="[Activities].[(*)Budgeted Total Cost(AED)].&amp;[152558]"/>
        <member name="[Activities].[(*)Budgeted Total Cost(AED)].&amp;[156343]"/>
        <member name="[Activities].[(*)Budgeted Total Cost(AED)].&amp;[157584]"/>
        <member name="[Activities].[(*)Budgeted Total Cost(AED)].&amp;[157731]"/>
        <member name="[Activities].[(*)Budgeted Total Cost(AED)].&amp;[158075]"/>
        <member name="[Activities].[(*)Budgeted Total Cost(AED)].&amp;[158821]"/>
        <member name="[Activities].[(*)Budgeted Total Cost(AED)].&amp;[161333]"/>
        <member name="[Activities].[(*)Budgeted Total Cost(AED)].&amp;[162250]"/>
        <member name="[Activities].[(*)Budgeted Total Cost(AED)].&amp;[163921]"/>
        <member name="[Activities].[(*)Budgeted Total Cost(AED)].&amp;[180856]"/>
        <member name="[Activities].[(*)Budgeted Total Cost(AED)].&amp;[187928]"/>
        <member name="[Activities].[(*)Budgeted Total Cost(AED)].&amp;[192257]"/>
        <member name="[Activities].[(*)Budgeted Total Cost(AED)].&amp;[193299]"/>
        <member name="[Activities].[(*)Budgeted Total Cost(AED)].&amp;[196850]"/>
        <member name="[Activities].[(*)Budgeted Total Cost(AED)].&amp;[199500]"/>
        <member name="[Activities].[(*)Budgeted Total Cost(AED)].&amp;[200376]"/>
        <member name="[Activities].[(*)Budgeted Total Cost(AED)].&amp;[202071]"/>
        <member name="[Activities].[(*)Budgeted Total Cost(AED)].&amp;[205840]"/>
        <member name="[Activities].[(*)Budgeted Total Cost(AED)].&amp;[205841]"/>
        <member name="[Activities].[(*)Budgeted Total Cost(AED)].&amp;[205842]"/>
        <member name="[Activities].[(*)Budgeted Total Cost(AED)].&amp;[207509]"/>
        <member name="[Activities].[(*)Budgeted Total Cost(AED)].&amp;[208301]"/>
        <member name="[Activities].[(*)Budgeted Total Cost(AED)].&amp;[208302]"/>
        <member name="[Activities].[(*)Budgeted Total Cost(AED)].&amp;[210418]"/>
        <member name="[Activities].[(*)Budgeted Total Cost(AED)].&amp;[219801]"/>
        <member name="[Activities].[(*)Budgeted Total Cost(AED)].&amp;[220779]"/>
        <member name="[Activities].[(*)Budgeted Total Cost(AED)].&amp;[220780]"/>
        <member name="[Activities].[(*)Budgeted Total Cost(AED)].&amp;[223435]"/>
        <member name="[Activities].[(*)Budgeted Total Cost(AED)].&amp;[225500]"/>
        <member name="[Activities].[(*)Budgeted Total Cost(AED)].&amp;[226317]"/>
        <member name="[Activities].[(*)Budgeted Total Cost(AED)].&amp;[228211]"/>
        <member name="[Activities].[(*)Budgeted Total Cost(AED)].&amp;[228837]"/>
        <member name="[Activities].[(*)Budgeted Total Cost(AED)].&amp;[230096]"/>
        <member name="[Activities].[(*)Budgeted Total Cost(AED)].&amp;[231184]"/>
        <member name="[Activities].[(*)Budgeted Total Cost(AED)].&amp;[236165]"/>
        <member name="[Activities].[(*)Budgeted Total Cost(AED)].&amp;[250571]"/>
        <member name="[Activities].[(*)Budgeted Total Cost(AED)].&amp;[253253]"/>
        <member name="[Activities].[(*)Budgeted Total Cost(AED)].&amp;[254480]"/>
        <member name="[Activities].[(*)Budgeted Total Cost(AED)].&amp;[255700]"/>
        <member name="[Activities].[(*)Budgeted Total Cost(AED)].&amp;[255701]"/>
        <member name="[Activities].[(*)Budgeted Total Cost(AED)].&amp;[259000]"/>
        <member name="[Activities].[(*)Budgeted Total Cost(AED)].&amp;[259274]"/>
        <member name="[Activities].[(*)Budgeted Total Cost(AED)].&amp;[259275]"/>
        <member name="[Activities].[(*)Budgeted Total Cost(AED)].&amp;[264001]"/>
        <member name="[Activities].[(*)Budgeted Total Cost(AED)].&amp;[271284]"/>
        <member name="[Activities].[(*)Budgeted Total Cost(AED)].&amp;[271608]"/>
        <member name="[Activities].[(*)Budgeted Total Cost(AED)].&amp;[274411]"/>
        <member name="[Activities].[(*)Budgeted Total Cost(AED)].&amp;[288597]"/>
        <member name="[Activities].[(*)Budgeted Total Cost(AED)].&amp;[293640]"/>
        <member name="[Activities].[(*)Budgeted Total Cost(AED)].&amp;[293641]"/>
        <member name="[Activities].[(*)Budgeted Total Cost(AED)].&amp;[306840]"/>
        <member name="[Activities].[(*)Budgeted Total Cost(AED)].&amp;[308219]"/>
        <member name="[Activities].[(*)Budgeted Total Cost(AED)].&amp;[315168]"/>
        <member name="[Activities].[(*)Budgeted Total Cost(AED)].&amp;[326686]"/>
        <member name="[Activities].[(*)Budgeted Total Cost(AED)].&amp;[335154]"/>
        <member name="[Activities].[(*)Budgeted Total Cost(AED)].&amp;[339718]"/>
        <member name="[Activities].[(*)Budgeted Total Cost(AED)].&amp;[345090]"/>
        <member name="[Activities].[(*)Budgeted Total Cost(AED)].&amp;[348229]"/>
        <member name="[Activities].[(*)Budgeted Total Cost(AED)].&amp;[392832]"/>
        <member name="[Activities].[(*)Budgeted Total Cost(AED)].&amp;[393699]"/>
        <member name="[Activities].[(*)Budgeted Total Cost(AED)].&amp;[393700]"/>
        <member name="[Activities].[(*)Budgeted Total Cost(AED)].&amp;[404399]"/>
        <member name="[Activities].[(*)Budgeted Total Cost(AED)].&amp;[404400]"/>
        <member name="[Activities].[(*)Budgeted Total Cost(AED)].&amp;[440461]"/>
        <member name="[Activities].[(*)Budgeted Total Cost(AED)].&amp;[442610]"/>
        <member name="[Activities].[(*)Budgeted Total Cost(AED)].&amp;[446000]"/>
        <member name="[Activities].[(*)Budgeted Total Cost(AED)].&amp;[452180]"/>
        <member name="[Activities].[(*)Budgeted Total Cost(AED)].&amp;[455692]"/>
        <member name="[Activities].[(*)Budgeted Total Cost(AED)].&amp;[461149]"/>
        <member name="[Activities].[(*)Budgeted Total Cost(AED)].&amp;[544585]"/>
        <member name="[Activities].[(*)Budgeted Total Cost(AED)].&amp;[548054]"/>
        <member name="[Activities].[(*)Budgeted Total Cost(AED)].&amp;[687066]"/>
        <member name="[Activities].[(*)Budgeted Total Cost(AED)].&amp;[703940]"/>
        <member name="[Activities].[(*)Budgeted Total Cost(AED)].&amp;[746627]"/>
        <member name="[Activities].[(*)Budgeted Total Cost(AED)].&amp;[767001]"/>
        <member name="[Activities].[(*)Budgeted Total Cost(AED)].&amp;[822232]"/>
        <member name="[Activities].[(*)Budgeted Total Cost(AED)].&amp;[965476]"/>
        <member name="[Activities].[(*)Budgeted Total Cost(AED)].&amp;[968627]"/>
        <member name="[Activities].[(*)Budgeted Total Cost(AED)].&amp;[1004127]"/>
        <member name="[Activities].[(*)Budgeted Total Cost(AED)].&amp;[1210608]"/>
        <member name="[Activities].[(*)Budgeted Total Cost(AED)].&amp;[2016502]"/>
        <member name="[Activities].[(*)Budgeted Total Cost(AED)].&amp;[2570001]"/>
        <member name="[Activities].[(*)Budgeted Total Cost(AED)].&amp;[2987501]"/>
        <member name="[Activities].[(*)Budgeted Total Cost(AED)].&amp;[4687620]"/>
      </members>
    </pivotHierarchy>
    <pivotHierarchy multipleItemSelectionAllowed="1" dragToData="1"/>
    <pivotHierarchy dragToData="1"/>
    <pivotHierarchy multipleItemSelectionAllowed="1" dragToData="1">
      <members count="15" level="1">
        <member name="[Activities].[1817-BOQ Summary].&amp;[Div 01]"/>
        <member name="[Activities].[1817-BOQ Summary].&amp;[Div 02]"/>
        <member name="[Activities].[1817-BOQ Summary].&amp;[Div 03]"/>
        <member name="[Activities].[1817-BOQ Summary].&amp;[Div 04]"/>
        <member name="[Activities].[1817-BOQ Summary].&amp;[Div 05]"/>
        <member name="[Activities].[1817-BOQ Summary].&amp;[Div 06]"/>
        <member name="[Activities].[1817-BOQ Summary].&amp;[Div 07]"/>
        <member name="[Activities].[1817-BOQ Summary].&amp;[Div 08]"/>
        <member name="[Activities].[1817-BOQ Summary].&amp;[Div 09]"/>
        <member name="[Activities].[1817-BOQ Summary].&amp;[Div 10]"/>
        <member name="[Activities].[1817-BOQ Summary].&amp;[Div 11]"/>
        <member name="[Activities].[1817-BOQ Summary].&amp;[Div 12]"/>
        <member name="[Activities].[1817-BOQ Summary].&amp;[Div 13]"/>
        <member name="[Activities].[1817-BOQ Summary].&amp;[Div 14]"/>
        <member name="[Activities].[1817-BOQ Summary].&amp;[Div 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udgetCOst"/>
    <pivotHierarchy dragToData="1" caption="BudgetH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pivotTableUISettings>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name="PivotTable2" cacheId="23" applyNumberFormats="0" applyBorderFormats="0" applyFontFormats="0" applyPatternFormats="0" applyAlignmentFormats="0" applyWidthHeightFormats="1" dataCaption="Values" tag="b76e4515-9692-4856-8ce6-b8be9a23b705" updatedVersion="5" minRefreshableVersion="3" subtotalHiddenItems="1" rowGrandTotals="0" colGrandTotals="0" itemPrintTitles="1" createdVersion="5" indent="0" outline="1" outlineData="1" multipleFieldFilters="0" chartFormat="1" rowHeaderCaption="BOQ Item" colHeaderCaption="Month ID">
  <location ref="A4:AA15" firstHeaderRow="1" firstDataRow="2" firstDataCol="1"/>
  <pivotFields count="6">
    <pivotField dataField="1" showAll="0"/>
    <pivotField axis="axisRow" allDrilled="1" showAll="0" dataSourceSort="1" defaultAttributeDrillState="1">
      <items count="11">
        <item x="0"/>
        <item x="1"/>
        <item x="2"/>
        <item x="3"/>
        <item x="4"/>
        <item x="5"/>
        <item x="6"/>
        <item x="7"/>
        <item x="8"/>
        <item x="9"/>
        <item t="default"/>
      </items>
    </pivotField>
    <pivotField axis="axisCol" allDrilled="1" showAll="0" dataSourceSort="1" defaultAttributeDrillState="1">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10">
    <i>
      <x/>
    </i>
    <i>
      <x v="1"/>
    </i>
    <i>
      <x v="2"/>
    </i>
    <i>
      <x v="3"/>
    </i>
    <i>
      <x v="4"/>
    </i>
    <i>
      <x v="5"/>
    </i>
    <i>
      <x v="6"/>
    </i>
    <i>
      <x v="7"/>
    </i>
    <i>
      <x v="8"/>
    </i>
    <i>
      <x v="9"/>
    </i>
  </rowItems>
  <colFields count="1">
    <field x="2"/>
  </colFields>
  <colItems count="26">
    <i>
      <x/>
    </i>
    <i>
      <x v="1"/>
    </i>
    <i>
      <x v="2"/>
    </i>
    <i>
      <x v="3"/>
    </i>
    <i>
      <x v="4"/>
    </i>
    <i>
      <x v="5"/>
    </i>
    <i>
      <x v="6"/>
    </i>
    <i>
      <x v="7"/>
    </i>
    <i>
      <x v="8"/>
    </i>
    <i>
      <x v="9"/>
    </i>
    <i>
      <x v="10"/>
    </i>
    <i>
      <x v="11"/>
    </i>
    <i>
      <x v="12"/>
    </i>
    <i>
      <x v="13"/>
    </i>
    <i>
      <x v="14"/>
    </i>
    <i>
      <x v="15"/>
    </i>
    <i>
      <x v="16"/>
    </i>
    <i>
      <x v="17"/>
    </i>
    <i>
      <x v="18"/>
    </i>
    <i>
      <x v="19"/>
    </i>
    <i>
      <x v="20"/>
    </i>
    <i>
      <x v="21"/>
    </i>
    <i>
      <x v="22"/>
    </i>
    <i>
      <x v="23"/>
    </i>
    <i>
      <x v="24"/>
    </i>
    <i>
      <x v="25"/>
    </i>
  </colItems>
  <dataFields count="1">
    <dataField name="Sum of Monthly Indv Trade Hrs" fld="0" baseField="0" baseItem="0"/>
  </dataFields>
  <chartFormats count="2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 chart="0" format="16" series="1">
      <pivotArea type="data" outline="0" fieldPosition="0">
        <references count="2">
          <reference field="4294967294" count="1" selected="0">
            <x v="0"/>
          </reference>
          <reference field="2" count="1" selected="0">
            <x v="16"/>
          </reference>
        </references>
      </pivotArea>
    </chartFormat>
    <chartFormat chart="0" format="17" series="1">
      <pivotArea type="data" outline="0" fieldPosition="0">
        <references count="2">
          <reference field="4294967294" count="1" selected="0">
            <x v="0"/>
          </reference>
          <reference field="2" count="1" selected="0">
            <x v="17"/>
          </reference>
        </references>
      </pivotArea>
    </chartFormat>
    <chartFormat chart="0" format="18" series="1">
      <pivotArea type="data" outline="0" fieldPosition="0">
        <references count="2">
          <reference field="4294967294" count="1" selected="0">
            <x v="0"/>
          </reference>
          <reference field="2" count="1" selected="0">
            <x v="18"/>
          </reference>
        </references>
      </pivotArea>
    </chartFormat>
    <chartFormat chart="0" format="19" series="1">
      <pivotArea type="data" outline="0" fieldPosition="0">
        <references count="2">
          <reference field="4294967294" count="1" selected="0">
            <x v="0"/>
          </reference>
          <reference field="2" count="1" selected="0">
            <x v="19"/>
          </reference>
        </references>
      </pivotArea>
    </chartFormat>
    <chartFormat chart="0" format="20" series="1">
      <pivotArea type="data" outline="0" fieldPosition="0">
        <references count="2">
          <reference field="4294967294" count="1" selected="0">
            <x v="0"/>
          </reference>
          <reference field="2" count="1" selected="0">
            <x v="20"/>
          </reference>
        </references>
      </pivotArea>
    </chartFormat>
    <chartFormat chart="0" format="21" series="1">
      <pivotArea type="data" outline="0" fieldPosition="0">
        <references count="2">
          <reference field="4294967294" count="1" selected="0">
            <x v="0"/>
          </reference>
          <reference field="2" count="1" selected="0">
            <x v="21"/>
          </reference>
        </references>
      </pivotArea>
    </chartFormat>
    <chartFormat chart="0" format="22" series="1">
      <pivotArea type="data" outline="0" fieldPosition="0">
        <references count="2">
          <reference field="4294967294" count="1" selected="0">
            <x v="0"/>
          </reference>
          <reference field="2" count="1" selected="0">
            <x v="22"/>
          </reference>
        </references>
      </pivotArea>
    </chartFormat>
    <chartFormat chart="0" format="23" series="1">
      <pivotArea type="data" outline="0" fieldPosition="0">
        <references count="2">
          <reference field="4294967294" count="1" selected="0">
            <x v="0"/>
          </reference>
          <reference field="2" count="1" selected="0">
            <x v="23"/>
          </reference>
        </references>
      </pivotArea>
    </chartFormat>
    <chartFormat chart="0" format="24" series="1">
      <pivotArea type="data" outline="0" fieldPosition="0">
        <references count="2">
          <reference field="4294967294" count="1" selected="0">
            <x v="0"/>
          </reference>
          <reference field="2" count="1" selected="0">
            <x v="24"/>
          </reference>
        </references>
      </pivotArea>
    </chartFormat>
    <chartFormat chart="0" format="25" series="1">
      <pivotArea type="data" outline="0" fieldPosition="0">
        <references count="2">
          <reference field="4294967294" count="1" selected="0">
            <x v="0"/>
          </reference>
          <reference field="2" count="1" selected="0">
            <x v="25"/>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Dates].[MonthID].&amp;[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38"/>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WeekDisCostP]"/>
        <x15:activeTabTopLevelEntity name="[WeekDates]"/>
        <x15:activeTabTopLevelEntity name="[MonthDates]"/>
        <x15:activeTabTopLevelEntity name="[MonthDisCostP]"/>
        <x15:activeTabTopLevelEntity name="[ProgressSheet]"/>
        <x15:activeTabTopLevelEntity name="[MonthDisHrsP]"/>
        <x15:activeTabTopLevelEntity name="[ResourceIDs]"/>
        <x15:activeTabTopLevelEntity name="[MonthyIndvDisHrs]"/>
        <x15:activeTabTopLevelEntity name="[MonthyIndvEarnedHrs]"/>
      </x15:pivotTableUISettings>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name="PivotTable1" cacheId="11" applyNumberFormats="0" applyBorderFormats="0" applyFontFormats="0" applyPatternFormats="0" applyAlignmentFormats="0" applyWidthHeightFormats="1" dataCaption="Values" tag="2d24500b-b36c-4be0-a44f-c634aa1dbc83" updatedVersion="5" minRefreshableVersion="3" subtotalHiddenItems="1" itemPrintTitles="1" createdVersion="5" indent="0" outline="1" outlineData="1" multipleFieldFilters="0">
  <location ref="A26:C29" firstHeaderRow="1" firstDataRow="2" firstDataCol="1"/>
  <pivotFields count="4">
    <pivotField axis="axisRow" allDrilled="1" showAll="0" dataSourceSort="1" defaultAttributeDrillState="1">
      <items count="2">
        <item x="0"/>
        <item t="default"/>
      </items>
    </pivotField>
    <pivotField axis="axisCol" allDrilled="1" showAll="0" dataSourceSort="1" defaultAttributeDrillState="1">
      <items count="2">
        <item x="0"/>
        <item t="default"/>
      </items>
    </pivotField>
    <pivotField dataField="1" showAll="0"/>
    <pivotField allDrilled="1" showAll="0" dataSourceSort="1" defaultAttributeDrillState="1"/>
  </pivotFields>
  <rowFields count="1">
    <field x="0"/>
  </rowFields>
  <rowItems count="2">
    <i>
      <x/>
    </i>
    <i t="grand">
      <x/>
    </i>
  </rowItems>
  <colFields count="1">
    <field x="1"/>
  </colFields>
  <colItems count="2">
    <i>
      <x/>
    </i>
    <i t="grand">
      <x/>
    </i>
  </colItems>
  <dataFields count="1">
    <dataField name="Sum of Monthly Indv Trade Hrs" fld="2"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43"/>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MonthDates]"/>
        <x15:activeTabTopLevelEntity name="[ProgressSheet]"/>
        <x15:activeTabTopLevelEntity name="[MonthyIndvEarnedHrs]"/>
        <x15:activeTabTopLevelEntity name="[MonthDisHrsP]"/>
        <x15:activeTabTopLevelEntity name="[MonthyIndvDisHr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1817_BOQ_Summary" sourceName="[Activities].[1817-BOQ Summary]">
  <pivotTables>
    <pivotTable tabId="2" name="PivotTable2"/>
    <pivotTable tabId="2" name="PivotTable3"/>
  </pivotTables>
  <data>
    <olap pivotCacheId="1955197876">
      <levels count="2">
        <level uniqueName="[Activities].[1817-BOQ Summary].[(All)]" sourceCaption="(All)" count="0"/>
        <level uniqueName="[Activities].[1817-BOQ Summary].[1817-BOQ Summary]" sourceCaption="1817-BOQ Summary" count="16">
          <ranges>
            <range startItem="0">
              <i n="[Activities].[1817-BOQ Summary].&amp;[Div 01]" c="Div 01"/>
              <i n="[Activities].[1817-BOQ Summary].&amp;[Div 02]" c="Div 02"/>
              <i n="[Activities].[1817-BOQ Summary].&amp;[Div 03]" c="Div 03"/>
              <i n="[Activities].[1817-BOQ Summary].&amp;[Div 04]" c="Div 04"/>
              <i n="[Activities].[1817-BOQ Summary].&amp;[Div 05]" c="Div 05"/>
              <i n="[Activities].[1817-BOQ Summary].&amp;[Div 06]" c="Div 06"/>
              <i n="[Activities].[1817-BOQ Summary].&amp;[Div 07]" c="Div 07"/>
              <i n="[Activities].[1817-BOQ Summary].&amp;[Div 08]" c="Div 08"/>
              <i n="[Activities].[1817-BOQ Summary].&amp;[Div 09]" c="Div 09"/>
              <i n="[Activities].[1817-BOQ Summary].&amp;[Div 10]" c="Div 10"/>
              <i n="[Activities].[1817-BOQ Summary].&amp;[Div 11]" c="Div 11"/>
              <i n="[Activities].[1817-BOQ Summary].&amp;[Div 12]" c="Div 12"/>
              <i n="[Activities].[1817-BOQ Summary].&amp;[Div 13]" c="Div 13"/>
              <i n="[Activities].[1817-BOQ Summary].&amp;[Div 14]" c="Div 14"/>
              <i n="[Activities].[1817-BOQ Summary].&amp;[Div 15]" c="Div 15"/>
              <i n="[Activities].[1817-BOQ Summary].&amp;" c="(blank)" nd="1"/>
            </range>
          </ranges>
        </level>
      </levels>
      <selections count="15">
        <selection n="[Activities].[1817-BOQ Summary].&amp;[Div 01]"/>
        <selection n="[Activities].[1817-BOQ Summary].&amp;[Div 02]"/>
        <selection n="[Activities].[1817-BOQ Summary].&amp;[Div 03]"/>
        <selection n="[Activities].[1817-BOQ Summary].&amp;[Div 04]"/>
        <selection n="[Activities].[1817-BOQ Summary].&amp;[Div 05]"/>
        <selection n="[Activities].[1817-BOQ Summary].&amp;[Div 06]"/>
        <selection n="[Activities].[1817-BOQ Summary].&amp;[Div 07]"/>
        <selection n="[Activities].[1817-BOQ Summary].&amp;[Div 08]"/>
        <selection n="[Activities].[1817-BOQ Summary].&amp;[Div 09]"/>
        <selection n="[Activities].[1817-BOQ Summary].&amp;[Div 10]"/>
        <selection n="[Activities].[1817-BOQ Summary].&amp;[Div 11]"/>
        <selection n="[Activities].[1817-BOQ Summary].&amp;[Div 12]"/>
        <selection n="[Activities].[1817-BOQ Summary].&amp;[Div 13]"/>
        <selection n="[Activities].[1817-BOQ Summary].&amp;[Div 14]"/>
        <selection n="[Activities].[1817-BOQ Summary].&amp;[Div 1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1817_Zone" sourceName="[Activities].[1817-Zone]">
  <pivotTables>
    <pivotTable tabId="3" name="PivotTable2"/>
  </pivotTables>
  <data>
    <olap pivotCacheId="1955197876">
      <levels count="2">
        <level uniqueName="[Activities].[1817-Zone].[(All)]" sourceCaption="(All)" count="0"/>
        <level uniqueName="[Activities].[1817-Zone].[1817-Zone]" sourceCaption="1817-Zone" count="4">
          <ranges>
            <range startItem="0">
              <i n="[Activities].[1817-Zone].&amp;" c="(blank)"/>
              <i n="[Activities].[1817-Zone].&amp;[Z1]" c="Z1"/>
              <i n="[Activities].[1817-Zone].&amp;[Z2]" c="Z2"/>
              <i n="[Activities].[1817-Zone].&amp;[Z3]" c="Z3"/>
            </range>
          </ranges>
        </level>
      </levels>
      <selections count="1">
        <selection n="[Activities].[1817-Zon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ek_ID1" sourceName="[WeekDisCostP].[Week ID]">
  <pivotTables>
    <pivotTable tabId="3" name="PivotTable2"/>
    <pivotTable tabId="2" name="PivotTable2"/>
    <pivotTable tabId="2" name="PivotTable3"/>
  </pivotTables>
  <data>
    <olap pivotCacheId="1955197876">
      <levels count="2">
        <level uniqueName="[WeekDisCostP].[Week ID].[(All)]" sourceCaption="(All)" count="0"/>
        <level uniqueName="[WeekDisCostP].[Week ID].[Week ID]" sourceCaption="Week ID" count="114">
          <ranges>
            <range startItem="0">
              <i n="[WeekDisCostP].[Week ID].&amp;[1]" c="1"/>
              <i n="[WeekDisCostP].[Week ID].&amp;[2]" c="2"/>
              <i n="[WeekDisCostP].[Week ID].&amp;[3]" c="3"/>
              <i n="[WeekDisCostP].[Week ID].&amp;[4]" c="4"/>
              <i n="[WeekDisCostP].[Week ID].&amp;[5]" c="5"/>
              <i n="[WeekDisCostP].[Week ID].&amp;[6]" c="6"/>
              <i n="[WeekDisCostP].[Week ID].&amp;[7]" c="7"/>
              <i n="[WeekDisCostP].[Week ID].&amp;[8]" c="8"/>
              <i n="[WeekDisCostP].[Week ID].&amp;[9]" c="9"/>
              <i n="[WeekDisCostP].[Week ID].&amp;[10]" c="10"/>
              <i n="[WeekDisCostP].[Week ID].&amp;[11]" c="11"/>
              <i n="[WeekDisCostP].[Week ID].&amp;[12]" c="12"/>
              <i n="[WeekDisCostP].[Week ID].&amp;[13]" c="13"/>
              <i n="[WeekDisCostP].[Week ID].&amp;[14]" c="14"/>
              <i n="[WeekDisCostP].[Week ID].&amp;[15]" c="15"/>
              <i n="[WeekDisCostP].[Week ID].&amp;[16]" c="16"/>
              <i n="[WeekDisCostP].[Week ID].&amp;[17]" c="17"/>
              <i n="[WeekDisCostP].[Week ID].&amp;[18]" c="18"/>
              <i n="[WeekDisCostP].[Week ID].&amp;[19]" c="19"/>
              <i n="[WeekDisCostP].[Week ID].&amp;[20]" c="20"/>
              <i n="[WeekDisCostP].[Week ID].&amp;[21]" c="21"/>
              <i n="[WeekDisCostP].[Week ID].&amp;[22]" c="22"/>
              <i n="[WeekDisCostP].[Week ID].&amp;[23]" c="23"/>
              <i n="[WeekDisCostP].[Week ID].&amp;[24]" c="24"/>
              <i n="[WeekDisCostP].[Week ID].&amp;[25]" c="25"/>
              <i n="[WeekDisCostP].[Week ID].&amp;[26]" c="26"/>
              <i n="[WeekDisCostP].[Week ID].&amp;[27]" c="27"/>
              <i n="[WeekDisCostP].[Week ID].&amp;[28]" c="28"/>
              <i n="[WeekDisCostP].[Week ID].&amp;[29]" c="29"/>
              <i n="[WeekDisCostP].[Week ID].&amp;[30]" c="30"/>
              <i n="[WeekDisCostP].[Week ID].&amp;[31]" c="31"/>
              <i n="[WeekDisCostP].[Week ID].&amp;[32]" c="32"/>
              <i n="[WeekDisCostP].[Week ID].&amp;[33]" c="33"/>
              <i n="[WeekDisCostP].[Week ID].&amp;[34]" c="34"/>
              <i n="[WeekDisCostP].[Week ID].&amp;[35]" c="35"/>
              <i n="[WeekDisCostP].[Week ID].&amp;[36]" c="36"/>
              <i n="[WeekDisCostP].[Week ID].&amp;[37]" c="37"/>
              <i n="[WeekDisCostP].[Week ID].&amp;[38]" c="38"/>
              <i n="[WeekDisCostP].[Week ID].&amp;[39]" c="39"/>
              <i n="[WeekDisCostP].[Week ID].&amp;[40]" c="40"/>
              <i n="[WeekDisCostP].[Week ID].&amp;[41]" c="41"/>
              <i n="[WeekDisCostP].[Week ID].&amp;[42]" c="42"/>
              <i n="[WeekDisCostP].[Week ID].&amp;[43]" c="43"/>
              <i n="[WeekDisCostP].[Week ID].&amp;[44]" c="44"/>
              <i n="[WeekDisCostP].[Week ID].&amp;[45]" c="45"/>
              <i n="[WeekDisCostP].[Week ID].&amp;[46]" c="46"/>
              <i n="[WeekDisCostP].[Week ID].&amp;[47]" c="47"/>
              <i n="[WeekDisCostP].[Week ID].&amp;[48]" c="48"/>
              <i n="[WeekDisCostP].[Week ID].&amp;[49]" c="49"/>
              <i n="[WeekDisCostP].[Week ID].&amp;[50]" c="50"/>
              <i n="[WeekDisCostP].[Week ID].&amp;[51]" c="51"/>
              <i n="[WeekDisCostP].[Week ID].&amp;[52]" c="52"/>
              <i n="[WeekDisCostP].[Week ID].&amp;[53]" c="53"/>
              <i n="[WeekDisCostP].[Week ID].&amp;[54]" c="54"/>
              <i n="[WeekDisCostP].[Week ID].&amp;[55]" c="55"/>
              <i n="[WeekDisCostP].[Week ID].&amp;[56]" c="56"/>
              <i n="[WeekDisCostP].[Week ID].&amp;[57]" c="57"/>
              <i n="[WeekDisCostP].[Week ID].&amp;[58]" c="58"/>
              <i n="[WeekDisCostP].[Week ID].&amp;[59]" c="59"/>
              <i n="[WeekDisCostP].[Week ID].&amp;[60]" c="60"/>
              <i n="[WeekDisCostP].[Week ID].&amp;[61]" c="61"/>
              <i n="[WeekDisCostP].[Week ID].&amp;[62]" c="62"/>
              <i n="[WeekDisCostP].[Week ID].&amp;[63]" c="63"/>
              <i n="[WeekDisCostP].[Week ID].&amp;[64]" c="64"/>
              <i n="[WeekDisCostP].[Week ID].&amp;[65]" c="65"/>
              <i n="[WeekDisCostP].[Week ID].&amp;[66]" c="66"/>
              <i n="[WeekDisCostP].[Week ID].&amp;[67]" c="67"/>
              <i n="[WeekDisCostP].[Week ID].&amp;[68]" c="68"/>
              <i n="[WeekDisCostP].[Week ID].&amp;[69]" c="69"/>
              <i n="[WeekDisCostP].[Week ID].&amp;[70]" c="70"/>
              <i n="[WeekDisCostP].[Week ID].&amp;[71]" c="71"/>
              <i n="[WeekDisCostP].[Week ID].&amp;[72]" c="72"/>
              <i n="[WeekDisCostP].[Week ID].&amp;[73]" c="73"/>
              <i n="[WeekDisCostP].[Week ID].&amp;[74]" c="74"/>
              <i n="[WeekDisCostP].[Week ID].&amp;[75]" c="75"/>
              <i n="[WeekDisCostP].[Week ID].&amp;[76]" c="76"/>
              <i n="[WeekDisCostP].[Week ID].&amp;[77]" c="77"/>
              <i n="[WeekDisCostP].[Week ID].&amp;[78]" c="78"/>
              <i n="[WeekDisCostP].[Week ID].&amp;[79]" c="79"/>
              <i n="[WeekDisCostP].[Week ID].&amp;[80]" c="80"/>
              <i n="[WeekDisCostP].[Week ID].&amp;[81]" c="81"/>
              <i n="[WeekDisCostP].[Week ID].&amp;[82]" c="82"/>
              <i n="[WeekDisCostP].[Week ID].&amp;[83]" c="83"/>
              <i n="[WeekDisCostP].[Week ID].&amp;[84]" c="84"/>
              <i n="[WeekDisCostP].[Week ID].&amp;[85]" c="85"/>
              <i n="[WeekDisCostP].[Week ID].&amp;[86]" c="86"/>
              <i n="[WeekDisCostP].[Week ID].&amp;[87]" c="87"/>
              <i n="[WeekDisCostP].[Week ID].&amp;[88]" c="88"/>
              <i n="[WeekDisCostP].[Week ID].&amp;[89]" c="89"/>
              <i n="[WeekDisCostP].[Week ID].&amp;[90]" c="90"/>
              <i n="[WeekDisCostP].[Week ID].&amp;[91]" c="91"/>
              <i n="[WeekDisCostP].[Week ID].&amp;[92]" c="92"/>
              <i n="[WeekDisCostP].[Week ID].&amp;[93]" c="93"/>
              <i n="[WeekDisCostP].[Week ID].&amp;[94]" c="94"/>
              <i n="[WeekDisCostP].[Week ID].&amp;[95]" c="95"/>
              <i n="[WeekDisCostP].[Week ID].&amp;[96]" c="96"/>
              <i n="[WeekDisCostP].[Week ID].&amp;[97]" c="97"/>
              <i n="[WeekDisCostP].[Week ID].&amp;[98]" c="98"/>
              <i n="[WeekDisCostP].[Week ID].&amp;[99]" c="99"/>
              <i n="[WeekDisCostP].[Week ID].&amp;[100]" c="100"/>
              <i n="[WeekDisCostP].[Week ID].&amp;[101]" c="101"/>
              <i n="[WeekDisCostP].[Week ID].&amp;[102]" c="102"/>
              <i n="[WeekDisCostP].[Week ID].&amp;[103]" c="103"/>
              <i n="[WeekDisCostP].[Week ID].&amp;[104]" c="104"/>
              <i n="[WeekDisCostP].[Week ID].&amp;[105]" c="105"/>
              <i n="[WeekDisCostP].[Week ID].&amp;[106]" c="106"/>
              <i n="[WeekDisCostP].[Week ID].&amp;[107]" c="107"/>
              <i n="[WeekDisCostP].[Week ID].&amp;[108]" c="108"/>
              <i n="[WeekDisCostP].[Week ID].&amp;[109]" c="109"/>
              <i n="[WeekDisCostP].[Week ID].&amp;[110]" c="110"/>
              <i n="[WeekDisCostP].[Week ID].&amp;[111]" c="111"/>
              <i n="[WeekDisCostP].[Week ID].&amp;[112]" c="112"/>
              <i n="[WeekDisCostP].[Week ID].&amp;[113]" c="113"/>
              <i n="[WeekDisCostP].[Week ID].&amp;" c="(blank)"/>
            </range>
          </ranges>
        </level>
      </levels>
      <selections count="113">
        <selection n="[WeekDisCostP].[Week ID].&amp;[1]"/>
        <selection n="[WeekDisCostP].[Week ID].&amp;[10]"/>
        <selection n="[WeekDisCostP].[Week ID].&amp;[100]"/>
        <selection n="[WeekDisCostP].[Week ID].&amp;[101]"/>
        <selection n="[WeekDisCostP].[Week ID].&amp;[102]"/>
        <selection n="[WeekDisCostP].[Week ID].&amp;[103]"/>
        <selection n="[WeekDisCostP].[Week ID].&amp;[104]"/>
        <selection n="[WeekDisCostP].[Week ID].&amp;[105]"/>
        <selection n="[WeekDisCostP].[Week ID].&amp;[106]"/>
        <selection n="[WeekDisCostP].[Week ID].&amp;[107]"/>
        <selection n="[WeekDisCostP].[Week ID].&amp;[108]"/>
        <selection n="[WeekDisCostP].[Week ID].&amp;[109]"/>
        <selection n="[WeekDisCostP].[Week ID].&amp;[11]"/>
        <selection n="[WeekDisCostP].[Week ID].&amp;[110]"/>
        <selection n="[WeekDisCostP].[Week ID].&amp;[111]"/>
        <selection n="[WeekDisCostP].[Week ID].&amp;[112]"/>
        <selection n="[WeekDisCostP].[Week ID].&amp;[113]"/>
        <selection n="[WeekDisCostP].[Week ID].&amp;[12]"/>
        <selection n="[WeekDisCostP].[Week ID].&amp;[13]"/>
        <selection n="[WeekDisCostP].[Week ID].&amp;[14]"/>
        <selection n="[WeekDisCostP].[Week ID].&amp;[15]"/>
        <selection n="[WeekDisCostP].[Week ID].&amp;[16]"/>
        <selection n="[WeekDisCostP].[Week ID].&amp;[17]"/>
        <selection n="[WeekDisCostP].[Week ID].&amp;[18]"/>
        <selection n="[WeekDisCostP].[Week ID].&amp;[19]"/>
        <selection n="[WeekDisCostP].[Week ID].&amp;[2]"/>
        <selection n="[WeekDisCostP].[Week ID].&amp;[20]"/>
        <selection n="[WeekDisCostP].[Week ID].&amp;[21]"/>
        <selection n="[WeekDisCostP].[Week ID].&amp;[22]"/>
        <selection n="[WeekDisCostP].[Week ID].&amp;[23]"/>
        <selection n="[WeekDisCostP].[Week ID].&amp;[24]"/>
        <selection n="[WeekDisCostP].[Week ID].&amp;[25]"/>
        <selection n="[WeekDisCostP].[Week ID].&amp;[26]"/>
        <selection n="[WeekDisCostP].[Week ID].&amp;[27]"/>
        <selection n="[WeekDisCostP].[Week ID].&amp;[28]"/>
        <selection n="[WeekDisCostP].[Week ID].&amp;[29]"/>
        <selection n="[WeekDisCostP].[Week ID].&amp;[3]"/>
        <selection n="[WeekDisCostP].[Week ID].&amp;[30]"/>
        <selection n="[WeekDisCostP].[Week ID].&amp;[31]"/>
        <selection n="[WeekDisCostP].[Week ID].&amp;[32]"/>
        <selection n="[WeekDisCostP].[Week ID].&amp;[33]"/>
        <selection n="[WeekDisCostP].[Week ID].&amp;[34]"/>
        <selection n="[WeekDisCostP].[Week ID].&amp;[35]"/>
        <selection n="[WeekDisCostP].[Week ID].&amp;[36]"/>
        <selection n="[WeekDisCostP].[Week ID].&amp;[37]"/>
        <selection n="[WeekDisCostP].[Week ID].&amp;[38]"/>
        <selection n="[WeekDisCostP].[Week ID].&amp;[39]"/>
        <selection n="[WeekDisCostP].[Week ID].&amp;[4]"/>
        <selection n="[WeekDisCostP].[Week ID].&amp;[40]"/>
        <selection n="[WeekDisCostP].[Week ID].&amp;[41]"/>
        <selection n="[WeekDisCostP].[Week ID].&amp;[42]"/>
        <selection n="[WeekDisCostP].[Week ID].&amp;[43]"/>
        <selection n="[WeekDisCostP].[Week ID].&amp;[44]"/>
        <selection n="[WeekDisCostP].[Week ID].&amp;[45]"/>
        <selection n="[WeekDisCostP].[Week ID].&amp;[46]"/>
        <selection n="[WeekDisCostP].[Week ID].&amp;[47]"/>
        <selection n="[WeekDisCostP].[Week ID].&amp;[48]"/>
        <selection n="[WeekDisCostP].[Week ID].&amp;[49]"/>
        <selection n="[WeekDisCostP].[Week ID].&amp;[5]"/>
        <selection n="[WeekDisCostP].[Week ID].&amp;[50]"/>
        <selection n="[WeekDisCostP].[Week ID].&amp;[51]"/>
        <selection n="[WeekDisCostP].[Week ID].&amp;[52]"/>
        <selection n="[WeekDisCostP].[Week ID].&amp;[53]"/>
        <selection n="[WeekDisCostP].[Week ID].&amp;[54]"/>
        <selection n="[WeekDisCostP].[Week ID].&amp;[55]"/>
        <selection n="[WeekDisCostP].[Week ID].&amp;[56]"/>
        <selection n="[WeekDisCostP].[Week ID].&amp;[57]"/>
        <selection n="[WeekDisCostP].[Week ID].&amp;[58]"/>
        <selection n="[WeekDisCostP].[Week ID].&amp;[59]"/>
        <selection n="[WeekDisCostP].[Week ID].&amp;[6]"/>
        <selection n="[WeekDisCostP].[Week ID].&amp;[60]"/>
        <selection n="[WeekDisCostP].[Week ID].&amp;[61]"/>
        <selection n="[WeekDisCostP].[Week ID].&amp;[62]"/>
        <selection n="[WeekDisCostP].[Week ID].&amp;[63]"/>
        <selection n="[WeekDisCostP].[Week ID].&amp;[64]"/>
        <selection n="[WeekDisCostP].[Week ID].&amp;[65]"/>
        <selection n="[WeekDisCostP].[Week ID].&amp;[66]"/>
        <selection n="[WeekDisCostP].[Week ID].&amp;[67]"/>
        <selection n="[WeekDisCostP].[Week ID].&amp;[68]"/>
        <selection n="[WeekDisCostP].[Week ID].&amp;[69]"/>
        <selection n="[WeekDisCostP].[Week ID].&amp;[7]"/>
        <selection n="[WeekDisCostP].[Week ID].&amp;[70]"/>
        <selection n="[WeekDisCostP].[Week ID].&amp;[71]"/>
        <selection n="[WeekDisCostP].[Week ID].&amp;[72]"/>
        <selection n="[WeekDisCostP].[Week ID].&amp;[73]"/>
        <selection n="[WeekDisCostP].[Week ID].&amp;[74]"/>
        <selection n="[WeekDisCostP].[Week ID].&amp;[75]"/>
        <selection n="[WeekDisCostP].[Week ID].&amp;[76]"/>
        <selection n="[WeekDisCostP].[Week ID].&amp;[77]"/>
        <selection n="[WeekDisCostP].[Week ID].&amp;[78]"/>
        <selection n="[WeekDisCostP].[Week ID].&amp;[79]"/>
        <selection n="[WeekDisCostP].[Week ID].&amp;[8]"/>
        <selection n="[WeekDisCostP].[Week ID].&amp;[80]"/>
        <selection n="[WeekDisCostP].[Week ID].&amp;[81]"/>
        <selection n="[WeekDisCostP].[Week ID].&amp;[82]"/>
        <selection n="[WeekDisCostP].[Week ID].&amp;[83]"/>
        <selection n="[WeekDisCostP].[Week ID].&amp;[84]"/>
        <selection n="[WeekDisCostP].[Week ID].&amp;[85]"/>
        <selection n="[WeekDisCostP].[Week ID].&amp;[86]"/>
        <selection n="[WeekDisCostP].[Week ID].&amp;[87]"/>
        <selection n="[WeekDisCostP].[Week ID].&amp;[88]"/>
        <selection n="[WeekDisCostP].[Week ID].&amp;[89]"/>
        <selection n="[WeekDisCostP].[Week ID].&amp;[9]"/>
        <selection n="[WeekDisCostP].[Week ID].&amp;[90]"/>
        <selection n="[WeekDisCostP].[Week ID].&amp;[91]"/>
        <selection n="[WeekDisCostP].[Week ID].&amp;[92]"/>
        <selection n="[WeekDisCostP].[Week ID].&amp;[93]"/>
        <selection n="[WeekDisCostP].[Week ID].&amp;[94]"/>
        <selection n="[WeekDisCostP].[Week ID].&amp;[95]"/>
        <selection n="[WeekDisCostP].[Week ID].&amp;[96]"/>
        <selection n="[WeekDisCostP].[Week ID].&amp;[97]"/>
        <selection n="[WeekDisCostP].[Week ID].&amp;[98]"/>
        <selection n="[WeekDisCostP].[Week ID].&amp;[99]"/>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1817_BOQ_Summary1" sourceName="[Activities].[1817-BOQ Summary]">
  <pivotTables>
    <pivotTable tabId="7" name="PivotTable2"/>
    <pivotTable tabId="7" name="PivotTable3"/>
  </pivotTables>
  <data>
    <olap pivotCacheId="1955197877">
      <levels count="2">
        <level uniqueName="[Activities].[1817-BOQ Summary].[(All)]" sourceCaption="(All)" count="0"/>
        <level uniqueName="[Activities].[1817-BOQ Summary].[1817-BOQ Summary]" sourceCaption="1817-BOQ Summary" count="16">
          <ranges>
            <range startItem="0">
              <i n="[Activities].[1817-BOQ Summary].&amp;[Div 01]" c="Div 01"/>
              <i n="[Activities].[1817-BOQ Summary].&amp;[Div 02]" c="Div 02"/>
              <i n="[Activities].[1817-BOQ Summary].&amp;[Div 03]" c="Div 03"/>
              <i n="[Activities].[1817-BOQ Summary].&amp;[Div 04]" c="Div 04"/>
              <i n="[Activities].[1817-BOQ Summary].&amp;[Div 05]" c="Div 05"/>
              <i n="[Activities].[1817-BOQ Summary].&amp;[Div 06]" c="Div 06"/>
              <i n="[Activities].[1817-BOQ Summary].&amp;[Div 07]" c="Div 07"/>
              <i n="[Activities].[1817-BOQ Summary].&amp;[Div 08]" c="Div 08"/>
              <i n="[Activities].[1817-BOQ Summary].&amp;[Div 09]" c="Div 09"/>
              <i n="[Activities].[1817-BOQ Summary].&amp;[Div 10]" c="Div 10"/>
              <i n="[Activities].[1817-BOQ Summary].&amp;[Div 11]" c="Div 11"/>
              <i n="[Activities].[1817-BOQ Summary].&amp;[Div 12]" c="Div 12"/>
              <i n="[Activities].[1817-BOQ Summary].&amp;[Div 13]" c="Div 13"/>
              <i n="[Activities].[1817-BOQ Summary].&amp;[Div 14]" c="Div 14"/>
              <i n="[Activities].[1817-BOQ Summary].&amp;[Div 15]" c="Div 15"/>
              <i n="[Activities].[1817-BOQ Summary].&amp;" c="(blank)" nd="1"/>
            </range>
          </ranges>
        </level>
      </levels>
      <selections count="15">
        <selection n="[Activities].[1817-BOQ Summary].&amp;[Div 01]"/>
        <selection n="[Activities].[1817-BOQ Summary].&amp;[Div 02]"/>
        <selection n="[Activities].[1817-BOQ Summary].&amp;[Div 03]"/>
        <selection n="[Activities].[1817-BOQ Summary].&amp;[Div 04]"/>
        <selection n="[Activities].[1817-BOQ Summary].&amp;[Div 05]"/>
        <selection n="[Activities].[1817-BOQ Summary].&amp;[Div 06]"/>
        <selection n="[Activities].[1817-BOQ Summary].&amp;[Div 07]"/>
        <selection n="[Activities].[1817-BOQ Summary].&amp;[Div 08]"/>
        <selection n="[Activities].[1817-BOQ Summary].&amp;[Div 09]"/>
        <selection n="[Activities].[1817-BOQ Summary].&amp;[Div 10]"/>
        <selection n="[Activities].[1817-BOQ Summary].&amp;[Div 11]"/>
        <selection n="[Activities].[1817-BOQ Summary].&amp;[Div 12]"/>
        <selection n="[Activities].[1817-BOQ Summary].&amp;[Div 13]"/>
        <selection n="[Activities].[1817-BOQ Summary].&amp;[Div 14]"/>
        <selection n="[Activities].[1817-BOQ Summary].&amp;[Div 15]"/>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1817_Zone1" sourceName="[Activities].[1817-Zone]">
  <pivotTables>
    <pivotTable tabId="8" name="PivotTable2"/>
  </pivotTables>
  <data>
    <olap pivotCacheId="1955197878">
      <levels count="2">
        <level uniqueName="[Activities].[1817-Zone].[(All)]" sourceCaption="(All)" count="0"/>
        <level uniqueName="[Activities].[1817-Zone].[1817-Zone]" sourceCaption="1817-Zone" count="4">
          <ranges>
            <range startItem="0">
              <i n="[Activities].[1817-Zone].&amp;" c="(blank)"/>
              <i n="[Activities].[1817-Zone].&amp;[Z1]" c="Z1"/>
              <i n="[Activities].[1817-Zone].&amp;[Z2]" c="Z2"/>
              <i n="[Activities].[1817-Zone].&amp;[Z3]" c="Z3"/>
            </range>
          </ranges>
        </level>
      </levels>
      <selections count="1">
        <selection n="[Activities].[1817-Zon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1817_BOQ_Summary2" sourceName="[Activities].[1817-BOQ Summary]">
  <pivotTables>
    <pivotTable tabId="14" name="PivotTable2"/>
    <pivotTable tabId="14" name="PivotTable3"/>
  </pivotTables>
  <data>
    <olap pivotCacheId="1955197876">
      <levels count="2">
        <level uniqueName="[Activities].[1817-BOQ Summary].[(All)]" sourceCaption="(All)" count="0"/>
        <level uniqueName="[Activities].[1817-BOQ Summary].[1817-BOQ Summary]" sourceCaption="1817-BOQ Summary" count="16">
          <ranges>
            <range startItem="0">
              <i n="[Activities].[1817-BOQ Summary].&amp;[Div 01]" c="Div 01"/>
              <i n="[Activities].[1817-BOQ Summary].&amp;[Div 02]" c="Div 02"/>
              <i n="[Activities].[1817-BOQ Summary].&amp;[Div 03]" c="Div 03"/>
              <i n="[Activities].[1817-BOQ Summary].&amp;[Div 04]" c="Div 04"/>
              <i n="[Activities].[1817-BOQ Summary].&amp;[Div 05]" c="Div 05"/>
              <i n="[Activities].[1817-BOQ Summary].&amp;[Div 06]" c="Div 06"/>
              <i n="[Activities].[1817-BOQ Summary].&amp;[Div 07]" c="Div 07"/>
              <i n="[Activities].[1817-BOQ Summary].&amp;[Div 08]" c="Div 08"/>
              <i n="[Activities].[1817-BOQ Summary].&amp;[Div 09]" c="Div 09"/>
              <i n="[Activities].[1817-BOQ Summary].&amp;[Div 10]" c="Div 10"/>
              <i n="[Activities].[1817-BOQ Summary].&amp;[Div 11]" c="Div 11"/>
              <i n="[Activities].[1817-BOQ Summary].&amp;[Div 12]" c="Div 12"/>
              <i n="[Activities].[1817-BOQ Summary].&amp;[Div 13]" c="Div 13"/>
              <i n="[Activities].[1817-BOQ Summary].&amp;[Div 14]" c="Div 14"/>
              <i n="[Activities].[1817-BOQ Summary].&amp;[Div 15]" c="Div 15"/>
              <i n="[Activities].[1817-BOQ Summary].&amp;" c="(blank)" nd="1"/>
            </range>
          </ranges>
        </level>
      </levels>
      <selections count="1">
        <selection n="[Activities].[1817-BOQ Summa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WeekID1" sourceName="[WeekDates].[WeekID]">
  <pivotTables>
    <pivotTable tabId="14" name="PivotTable1"/>
    <pivotTable tabId="14" name="PivotTable2"/>
    <pivotTable tabId="14" name="PivotTable3"/>
    <pivotTable tabId="2" name="PivotTable1"/>
    <pivotTable tabId="2" name="PivotTable2"/>
    <pivotTable tabId="2" name="PivotTable3"/>
    <pivotTable tabId="15" name="PivotTable8"/>
    <pivotTable tabId="10" name="PivotTable8"/>
  </pivotTables>
  <data>
    <olap pivotCacheId="1955197876">
      <levels count="2">
        <level uniqueName="[WeekDates].[WeekID].[(All)]" sourceCaption="(All)" count="0"/>
        <level uniqueName="[WeekDates].[WeekID].[WeekID]" sourceCaption="WeekID" count="115">
          <ranges>
            <range startItem="0">
              <i n="[WeekDates].[WeekID].&amp;[1]" c="1"/>
              <i n="[WeekDates].[WeekID].&amp;[2]" c="2"/>
              <i n="[WeekDates].[WeekID].&amp;[3]" c="3"/>
              <i n="[WeekDates].[WeekID].&amp;[4]" c="4"/>
              <i n="[WeekDates].[WeekID].&amp;[5]" c="5"/>
              <i n="[WeekDates].[WeekID].&amp;[6]" c="6"/>
              <i n="[WeekDates].[WeekID].&amp;[7]" c="7"/>
              <i n="[WeekDates].[WeekID].&amp;[8]" c="8"/>
              <i n="[WeekDates].[WeekID].&amp;[9]" c="9"/>
              <i n="[WeekDates].[WeekID].&amp;[10]" c="10"/>
              <i n="[WeekDates].[WeekID].&amp;[11]" c="11"/>
              <i n="[WeekDates].[WeekID].&amp;[12]" c="12"/>
              <i n="[WeekDates].[WeekID].&amp;[13]" c="13"/>
              <i n="[WeekDates].[WeekID].&amp;[14]" c="14"/>
              <i n="[WeekDates].[WeekID].&amp;[15]" c="15"/>
              <i n="[WeekDates].[WeekID].&amp;[16]" c="16"/>
              <i n="[WeekDates].[WeekID].&amp;[17]" c="17"/>
              <i n="[WeekDates].[WeekID].&amp;[18]" c="18"/>
              <i n="[WeekDates].[WeekID].&amp;[19]" c="19"/>
              <i n="[WeekDates].[WeekID].&amp;[20]" c="20"/>
              <i n="[WeekDates].[WeekID].&amp;[21]" c="21"/>
              <i n="[WeekDates].[WeekID].&amp;[22]" c="22"/>
              <i n="[WeekDates].[WeekID].&amp;[23]" c="23"/>
              <i n="[WeekDates].[WeekID].&amp;[24]" c="24"/>
              <i n="[WeekDates].[WeekID].&amp;[25]" c="25"/>
              <i n="[WeekDates].[WeekID].&amp;[26]" c="26"/>
              <i n="[WeekDates].[WeekID].&amp;[27]" c="27"/>
              <i n="[WeekDates].[WeekID].&amp;[28]" c="28"/>
              <i n="[WeekDates].[WeekID].&amp;[29]" c="29"/>
              <i n="[WeekDates].[WeekID].&amp;[30]" c="30"/>
              <i n="[WeekDates].[WeekID].&amp;[31]" c="31"/>
              <i n="[WeekDates].[WeekID].&amp;[32]" c="32"/>
              <i n="[WeekDates].[WeekID].&amp;[33]" c="33"/>
              <i n="[WeekDates].[WeekID].&amp;[34]" c="34"/>
              <i n="[WeekDates].[WeekID].&amp;[35]" c="35"/>
              <i n="[WeekDates].[WeekID].&amp;[36]" c="36"/>
              <i n="[WeekDates].[WeekID].&amp;[37]" c="37"/>
              <i n="[WeekDates].[WeekID].&amp;[38]" c="38"/>
              <i n="[WeekDates].[WeekID].&amp;[39]" c="39"/>
              <i n="[WeekDates].[WeekID].&amp;[40]" c="40"/>
              <i n="[WeekDates].[WeekID].&amp;[41]" c="41"/>
              <i n="[WeekDates].[WeekID].&amp;[42]" c="42"/>
              <i n="[WeekDates].[WeekID].&amp;[43]" c="43"/>
              <i n="[WeekDates].[WeekID].&amp;[44]" c="44"/>
              <i n="[WeekDates].[WeekID].&amp;[45]" c="45"/>
              <i n="[WeekDates].[WeekID].&amp;[46]" c="46"/>
              <i n="[WeekDates].[WeekID].&amp;[47]" c="47"/>
              <i n="[WeekDates].[WeekID].&amp;[48]" c="48"/>
              <i n="[WeekDates].[WeekID].&amp;[49]" c="49"/>
              <i n="[WeekDates].[WeekID].&amp;[50]" c="50"/>
              <i n="[WeekDates].[WeekID].&amp;[51]" c="51"/>
              <i n="[WeekDates].[WeekID].&amp;[52]" c="52"/>
              <i n="[WeekDates].[WeekID].&amp;[53]" c="53"/>
              <i n="[WeekDates].[WeekID].&amp;[54]" c="54"/>
              <i n="[WeekDates].[WeekID].&amp;[55]" c="55"/>
              <i n="[WeekDates].[WeekID].&amp;[56]" c="56"/>
              <i n="[WeekDates].[WeekID].&amp;[57]" c="57"/>
              <i n="[WeekDates].[WeekID].&amp;[58]" c="58"/>
              <i n="[WeekDates].[WeekID].&amp;[59]" c="59"/>
              <i n="[WeekDates].[WeekID].&amp;[60]" c="60"/>
              <i n="[WeekDates].[WeekID].&amp;[61]" c="61"/>
              <i n="[WeekDates].[WeekID].&amp;[62]" c="62"/>
              <i n="[WeekDates].[WeekID].&amp;[63]" c="63"/>
              <i n="[WeekDates].[WeekID].&amp;[64]" c="64"/>
              <i n="[WeekDates].[WeekID].&amp;[65]" c="65"/>
              <i n="[WeekDates].[WeekID].&amp;[66]" c="66"/>
              <i n="[WeekDates].[WeekID].&amp;[67]" c="67"/>
              <i n="[WeekDates].[WeekID].&amp;[68]" c="68"/>
              <i n="[WeekDates].[WeekID].&amp;[69]" c="69"/>
              <i n="[WeekDates].[WeekID].&amp;[70]" c="70"/>
              <i n="[WeekDates].[WeekID].&amp;[71]" c="71"/>
              <i n="[WeekDates].[WeekID].&amp;[72]" c="72"/>
              <i n="[WeekDates].[WeekID].&amp;[73]" c="73"/>
              <i n="[WeekDates].[WeekID].&amp;[74]" c="74"/>
              <i n="[WeekDates].[WeekID].&amp;[75]" c="75"/>
              <i n="[WeekDates].[WeekID].&amp;[76]" c="76"/>
              <i n="[WeekDates].[WeekID].&amp;[77]" c="77"/>
              <i n="[WeekDates].[WeekID].&amp;[78]" c="78"/>
              <i n="[WeekDates].[WeekID].&amp;[79]" c="79"/>
              <i n="[WeekDates].[WeekID].&amp;[80]" c="80"/>
              <i n="[WeekDates].[WeekID].&amp;[81]" c="81"/>
              <i n="[WeekDates].[WeekID].&amp;[82]" c="82"/>
              <i n="[WeekDates].[WeekID].&amp;[83]" c="83"/>
              <i n="[WeekDates].[WeekID].&amp;[84]" c="84"/>
              <i n="[WeekDates].[WeekID].&amp;[85]" c="85"/>
              <i n="[WeekDates].[WeekID].&amp;[86]" c="86"/>
              <i n="[WeekDates].[WeekID].&amp;[87]" c="87"/>
              <i n="[WeekDates].[WeekID].&amp;[88]" c="88"/>
              <i n="[WeekDates].[WeekID].&amp;[89]" c="89"/>
              <i n="[WeekDates].[WeekID].&amp;[90]" c="90"/>
              <i n="[WeekDates].[WeekID].&amp;[91]" c="91"/>
              <i n="[WeekDates].[WeekID].&amp;[92]" c="92"/>
              <i n="[WeekDates].[WeekID].&amp;[93]" c="93"/>
              <i n="[WeekDates].[WeekID].&amp;[94]" c="94"/>
              <i n="[WeekDates].[WeekID].&amp;[95]" c="95"/>
              <i n="[WeekDates].[WeekID].&amp;[96]" c="96"/>
              <i n="[WeekDates].[WeekID].&amp;[97]" c="97"/>
              <i n="[WeekDates].[WeekID].&amp;[98]" c="98"/>
              <i n="[WeekDates].[WeekID].&amp;[99]" c="99"/>
              <i n="[WeekDates].[WeekID].&amp;[100]" c="100"/>
              <i n="[WeekDates].[WeekID].&amp;[101]" c="101"/>
              <i n="[WeekDates].[WeekID].&amp;[102]" c="102"/>
              <i n="[WeekDates].[WeekID].&amp;[103]" c="103"/>
              <i n="[WeekDates].[WeekID].&amp;[104]" c="104"/>
              <i n="[WeekDates].[WeekID].&amp;[105]" c="105"/>
              <i n="[WeekDates].[WeekID].&amp;[106]" c="106"/>
              <i n="[WeekDates].[WeekID].&amp;[107]" c="107"/>
              <i n="[WeekDates].[WeekID].&amp;[108]" c="108"/>
              <i n="[WeekDates].[WeekID].&amp;[109]" c="109"/>
              <i n="[WeekDates].[WeekID].&amp;[110]" c="110"/>
              <i n="[WeekDates].[WeekID].&amp;[111]" c="111"/>
              <i n="[WeekDates].[WeekID].&amp;[112]" c="112"/>
              <i n="[WeekDates].[WeekID].&amp;[113]" c="113"/>
              <i n="[WeekDates].[WeekID].&amp;[114]" c="114"/>
              <i n="[WeekDates].[WeekID].&amp;" c="(blank)"/>
            </range>
          </ranges>
        </level>
      </levels>
      <selections count="48">
        <selection n="[WeekDates].[WeekID].&amp;[1]"/>
        <selection n="[WeekDates].[WeekID].&amp;[10]"/>
        <selection n="[WeekDates].[WeekID].&amp;[11]"/>
        <selection n="[WeekDates].[WeekID].&amp;[12]"/>
        <selection n="[WeekDates].[WeekID].&amp;[13]"/>
        <selection n="[WeekDates].[WeekID].&amp;[14]"/>
        <selection n="[WeekDates].[WeekID].&amp;[15]"/>
        <selection n="[WeekDates].[WeekID].&amp;[16]"/>
        <selection n="[WeekDates].[WeekID].&amp;[17]"/>
        <selection n="[WeekDates].[WeekID].&amp;[18]"/>
        <selection n="[WeekDates].[WeekID].&amp;[19]"/>
        <selection n="[WeekDates].[WeekID].&amp;[2]"/>
        <selection n="[WeekDates].[WeekID].&amp;[20]"/>
        <selection n="[WeekDates].[WeekID].&amp;[21]"/>
        <selection n="[WeekDates].[WeekID].&amp;[22]"/>
        <selection n="[WeekDates].[WeekID].&amp;[23]"/>
        <selection n="[WeekDates].[WeekID].&amp;[24]"/>
        <selection n="[WeekDates].[WeekID].&amp;[25]"/>
        <selection n="[WeekDates].[WeekID].&amp;[26]"/>
        <selection n="[WeekDates].[WeekID].&amp;[27]"/>
        <selection n="[WeekDates].[WeekID].&amp;[28]"/>
        <selection n="[WeekDates].[WeekID].&amp;[29]"/>
        <selection n="[WeekDates].[WeekID].&amp;[3]"/>
        <selection n="[WeekDates].[WeekID].&amp;[30]"/>
        <selection n="[WeekDates].[WeekID].&amp;[31]"/>
        <selection n="[WeekDates].[WeekID].&amp;[32]"/>
        <selection n="[WeekDates].[WeekID].&amp;[33]"/>
        <selection n="[WeekDates].[WeekID].&amp;[34]"/>
        <selection n="[WeekDates].[WeekID].&amp;[35]"/>
        <selection n="[WeekDates].[WeekID].&amp;[36]"/>
        <selection n="[WeekDates].[WeekID].&amp;[37]"/>
        <selection n="[WeekDates].[WeekID].&amp;[38]"/>
        <selection n="[WeekDates].[WeekID].&amp;[39]"/>
        <selection n="[WeekDates].[WeekID].&amp;[4]"/>
        <selection n="[WeekDates].[WeekID].&amp;[40]"/>
        <selection n="[WeekDates].[WeekID].&amp;[41]"/>
        <selection n="[WeekDates].[WeekID].&amp;[42]"/>
        <selection n="[WeekDates].[WeekID].&amp;[43]"/>
        <selection n="[WeekDates].[WeekID].&amp;[44]"/>
        <selection n="[WeekDates].[WeekID].&amp;[45]"/>
        <selection n="[WeekDates].[WeekID].&amp;[46]"/>
        <selection n="[WeekDates].[WeekID].&amp;[47]"/>
        <selection n="[WeekDates].[WeekID].&amp;[48]"/>
        <selection n="[WeekDates].[WeekID].&amp;[5]"/>
        <selection n="[WeekDates].[WeekID].&amp;[6]"/>
        <selection n="[WeekDates].[WeekID].&amp;[7]"/>
        <selection n="[WeekDates].[WeekID].&amp;[8]"/>
        <selection n="[WeekDates].[WeekID].&amp;[9]"/>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1817_BOQ_Summary11" sourceName="[Activities].[1817-BOQ Summary]">
  <pivotTables>
    <pivotTable tabId="16" name="PivotTable2"/>
    <pivotTable tabId="16" name="PivotTable3"/>
  </pivotTables>
  <data>
    <olap pivotCacheId="1955197877">
      <levels count="2">
        <level uniqueName="[Activities].[1817-BOQ Summary].[(All)]" sourceCaption="(All)" count="0"/>
        <level uniqueName="[Activities].[1817-BOQ Summary].[1817-BOQ Summary]" sourceCaption="1817-BOQ Summary" count="16">
          <ranges>
            <range startItem="0">
              <i n="[Activities].[1817-BOQ Summary].&amp;[Div 01]" c="Div 01"/>
              <i n="[Activities].[1817-BOQ Summary].&amp;[Div 02]" c="Div 02"/>
              <i n="[Activities].[1817-BOQ Summary].&amp;[Div 03]" c="Div 03"/>
              <i n="[Activities].[1817-BOQ Summary].&amp;[Div 04]" c="Div 04"/>
              <i n="[Activities].[1817-BOQ Summary].&amp;[Div 05]" c="Div 05"/>
              <i n="[Activities].[1817-BOQ Summary].&amp;[Div 06]" c="Div 06"/>
              <i n="[Activities].[1817-BOQ Summary].&amp;[Div 07]" c="Div 07"/>
              <i n="[Activities].[1817-BOQ Summary].&amp;[Div 08]" c="Div 08"/>
              <i n="[Activities].[1817-BOQ Summary].&amp;[Div 09]" c="Div 09"/>
              <i n="[Activities].[1817-BOQ Summary].&amp;[Div 10]" c="Div 10"/>
              <i n="[Activities].[1817-BOQ Summary].&amp;[Div 11]" c="Div 11"/>
              <i n="[Activities].[1817-BOQ Summary].&amp;[Div 12]" c="Div 12"/>
              <i n="[Activities].[1817-BOQ Summary].&amp;[Div 13]" c="Div 13"/>
              <i n="[Activities].[1817-BOQ Summary].&amp;[Div 14]" c="Div 14"/>
              <i n="[Activities].[1817-BOQ Summary].&amp;[Div 15]" c="Div 15"/>
              <i n="[Activities].[1817-BOQ Summary].&amp;" c="(blank)" nd="1"/>
            </range>
          </ranges>
        </level>
      </levels>
      <selections count="15">
        <selection n="[Activities].[1817-BOQ Summary].&amp;[Div 01]"/>
        <selection n="[Activities].[1817-BOQ Summary].&amp;[Div 02]"/>
        <selection n="[Activities].[1817-BOQ Summary].&amp;[Div 03]"/>
        <selection n="[Activities].[1817-BOQ Summary].&amp;[Div 04]"/>
        <selection n="[Activities].[1817-BOQ Summary].&amp;[Div 05]"/>
        <selection n="[Activities].[1817-BOQ Summary].&amp;[Div 06]"/>
        <selection n="[Activities].[1817-BOQ Summary].&amp;[Div 07]"/>
        <selection n="[Activities].[1817-BOQ Summary].&amp;[Div 08]"/>
        <selection n="[Activities].[1817-BOQ Summary].&amp;[Div 09]"/>
        <selection n="[Activities].[1817-BOQ Summary].&amp;[Div 10]"/>
        <selection n="[Activities].[1817-BOQ Summary].&amp;[Div 11]"/>
        <selection n="[Activities].[1817-BOQ Summary].&amp;[Div 12]"/>
        <selection n="[Activities].[1817-BOQ Summary].&amp;[Div 13]"/>
        <selection n="[Activities].[1817-BOQ Summary].&amp;[Div 14]"/>
        <selection n="[Activities].[1817-BOQ Summary].&amp;[Div 15]"/>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1817_Zone11" sourceName="[Activities].[1817-Zone]">
  <pivotTables>
    <pivotTable tabId="19" name="PivotTable2"/>
  </pivotTables>
  <data>
    <olap pivotCacheId="1955197877">
      <levels count="2">
        <level uniqueName="[Activities].[1817-Zone].[(All)]" sourceCaption="(All)" count="0"/>
        <level uniqueName="[Activities].[1817-Zone].[1817-Zone]" sourceCaption="1817-Zone" count="4">
          <ranges>
            <range startItem="0">
              <i n="[Activities].[1817-Zone].&amp;" c="(blank)"/>
              <i n="[Activities].[1817-Zone].&amp;[Z1]" c="Z1"/>
              <i n="[Activities].[1817-Zone].&amp;[Z2]" c="Z2"/>
              <i n="[Activities].[1817-Zone].&amp;[Z3]" c="Z3"/>
            </range>
          </ranges>
        </level>
      </levels>
      <selections count="1">
        <selection n="[Activities].[1817-Zon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MonthID" sourceName="[MonthDates].[MonthID]">
  <pivotTables>
    <pivotTable tabId="7" name="PivotTable6"/>
    <pivotTable tabId="7" name="PivotTable2"/>
    <pivotTable tabId="7" name="PivotTable3"/>
    <pivotTable tabId="8" name="PivotTable1"/>
    <pivotTable tabId="9" name="PivotTable1"/>
    <pivotTable tabId="13" name="PivotTable8"/>
    <pivotTable tabId="16" name="PivotTable3"/>
    <pivotTable tabId="16" name="PivotTable2"/>
    <pivotTable tabId="16" name="PivotTable6"/>
    <pivotTable tabId="17" name="PivotTable8"/>
    <pivotTable tabId="19" name="PivotTable1"/>
    <pivotTable tabId="21" name="PivotTable2"/>
  </pivotTables>
  <data>
    <olap pivotCacheId="1955197877">
      <levels count="2">
        <level uniqueName="[MonthDates].[MonthID].[(All)]" sourceCaption="(All)" count="0"/>
        <level uniqueName="[MonthDates].[MonthID].[MonthID]" sourceCaption="MonthID" count="27">
          <ranges>
            <range startItem="0">
              <i n="[MonthDates].[MonthID].&amp;[1]" c="1"/>
              <i n="[MonthDates].[MonthID].&amp;[2]" c="2"/>
              <i n="[MonthDates].[MonthID].&amp;[3]" c="3"/>
              <i n="[MonthDates].[MonthID].&amp;[4]" c="4"/>
              <i n="[MonthDates].[MonthID].&amp;[5]" c="5"/>
              <i n="[MonthDates].[MonthID].&amp;[6]" c="6"/>
              <i n="[MonthDates].[MonthID].&amp;[7]" c="7"/>
              <i n="[MonthDates].[MonthID].&amp;[8]" c="8"/>
              <i n="[MonthDates].[MonthID].&amp;[9]" c="9"/>
              <i n="[MonthDates].[MonthID].&amp;[10]" c="10"/>
              <i n="[MonthDates].[MonthID].&amp;[11]" c="11"/>
              <i n="[MonthDates].[MonthID].&amp;[12]" c="12"/>
              <i n="[MonthDates].[MonthID].&amp;[13]" c="13"/>
              <i n="[MonthDates].[MonthID].&amp;[14]" c="14"/>
              <i n="[MonthDates].[MonthID].&amp;[15]" c="15"/>
              <i n="[MonthDates].[MonthID].&amp;[16]" c="16"/>
              <i n="[MonthDates].[MonthID].&amp;[17]" c="17"/>
              <i n="[MonthDates].[MonthID].&amp;[18]" c="18"/>
              <i n="[MonthDates].[MonthID].&amp;[19]" c="19"/>
              <i n="[MonthDates].[MonthID].&amp;[20]" c="20"/>
              <i n="[MonthDates].[MonthID].&amp;[21]" c="21"/>
              <i n="[MonthDates].[MonthID].&amp;[22]" c="22"/>
              <i n="[MonthDates].[MonthID].&amp;[23]" c="23"/>
              <i n="[MonthDates].[MonthID].&amp;[24]" c="24"/>
              <i n="[MonthDates].[MonthID].&amp;[25]" c="25"/>
              <i n="[MonthDates].[MonthID].&amp;[26]" c="26"/>
              <i n="[MonthDates].[MonthID].&amp;" c="(blank)"/>
            </range>
          </ranges>
        </level>
      </levels>
      <selections count="1">
        <selection n="[MonthDates].[MonthID].[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ResourceID1" sourceName="[MonthyIndvEarnedHrs].[ResourceID]">
  <pivotTables>
    <pivotTable tabId="19" name="PivotTable1"/>
    <pivotTable tabId="19" name="PivotTable2"/>
  </pivotTables>
  <data>
    <olap pivotCacheId="1955197877">
      <levels count="2">
        <level uniqueName="[MonthyIndvEarnedHrs].[ResourceID].[(All)]" sourceCaption="(All)" count="0"/>
        <level uniqueName="[MonthyIndvEarnedHrs].[ResourceID].[ResourceID]" sourceCaption="ResourceID" count="1">
          <ranges>
            <range startItem="0">
              <i n="[MonthyIndvEarnedHrs].[ResourceID].&amp;" c="(blank)"/>
            </range>
          </ranges>
        </level>
      </levels>
      <selections count="1">
        <selection n="[MonthyIndvEarnedHrs].[Resource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ekID 3" cache="Slicer_WeekID1" caption="WeekID" columnCount="4"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1817-BOQ Summary 2" cache="Slicer_1817_BOQ_Summary2" caption="1817-BOQ Summary" columnCount="3" level="1" rowHeight="241300"/>
  <slicer name="WeekID 2" cache="Slicer_WeekID1" caption="WeekID" columnCount="4" level="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WeekID 1" cache="Slicer_WeekID1" caption="WeekID" columnCount="4" level="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1817-BOQ Summary" cache="Slicer_1817_BOQ_Summary" caption="1817-BOQ Summary" columnCount="3" level="1" rowHeight="241300"/>
  <slicer name="WeekID" cache="Slicer_WeekID1" caption="WeekID" columnCount="4" level="1"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1817-Zone" cache="Slicer_1817_Zone" caption="1817-Zone" level="1" rowHeight="241300"/>
  <slicer name="Week ID 1" cache="Slicer_Week_ID1" caption="Week ID" columnCount="4" level="1"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MonthID 2" cache="Slicer_MonthID" caption="MonthID" columnCount="3" level="1" rowHeight="241300"/>
</slicers>
</file>

<file path=xl/slicers/slicer7.xml><?xml version="1.0" encoding="utf-8"?>
<slicers xmlns="http://schemas.microsoft.com/office/spreadsheetml/2009/9/main" xmlns:mc="http://schemas.openxmlformats.org/markup-compatibility/2006" xmlns:x="http://schemas.openxmlformats.org/spreadsheetml/2006/main" mc:Ignorable="x">
  <slicer name="1817-BOQ Summary 3" cache="Slicer_1817_BOQ_Summary11" caption="1817-BOQ Summary" columnCount="3" level="1" rowHeight="241300"/>
  <slicer name="MonthID 4" cache="Slicer_MonthID" caption="MonthID" columnCount="3" level="1" rowHeight="241300"/>
</slicers>
</file>

<file path=xl/slicers/slicer8.xml><?xml version="1.0" encoding="utf-8"?>
<slicers xmlns="http://schemas.microsoft.com/office/spreadsheetml/2009/9/main" xmlns:mc="http://schemas.openxmlformats.org/markup-compatibility/2006" xmlns:x="http://schemas.openxmlformats.org/spreadsheetml/2006/main" mc:Ignorable="x">
  <slicer name="1817-BOQ Summary 1" cache="Slicer_1817_BOQ_Summary1" caption="1817-BOQ Summary" columnCount="3" level="1" rowHeight="241300"/>
  <slicer name="MonthID" cache="Slicer_MonthID" caption="MonthID" columnCount="3" level="1" rowHeight="241300"/>
</slicers>
</file>

<file path=xl/slicers/slicer9.xml><?xml version="1.0" encoding="utf-8"?>
<slicers xmlns="http://schemas.microsoft.com/office/spreadsheetml/2009/9/main" xmlns:mc="http://schemas.openxmlformats.org/markup-compatibility/2006" xmlns:x="http://schemas.openxmlformats.org/spreadsheetml/2006/main" mc:Ignorable="x">
  <slicer name="MonthID 5" cache="Slicer_MonthID" caption="MonthID" columnCount="3" level="1" rowHeight="241300"/>
</slicers>
</file>

<file path=xl/slicers/slicer10.xml><?xml version="1.0" encoding="utf-8"?>
<slicers xmlns="http://schemas.microsoft.com/office/spreadsheetml/2009/9/main" xmlns:mc="http://schemas.openxmlformats.org/markup-compatibility/2006" xmlns:x="http://schemas.openxmlformats.org/spreadsheetml/2006/main" mc:Ignorable="x">
  <slicer name="MonthID 3" cache="Slicer_MonthID" caption="MonthID" columnCount="3" level="1" rowHeight="241300"/>
</slicers>
</file>

<file path=xl/slicers/slicer11.xml><?xml version="1.0" encoding="utf-8"?>
<slicers xmlns="http://schemas.microsoft.com/office/spreadsheetml/2009/9/main" xmlns:mc="http://schemas.openxmlformats.org/markup-compatibility/2006" xmlns:x="http://schemas.openxmlformats.org/spreadsheetml/2006/main" mc:Ignorable="x">
  <slicer name="1817-Zone 1" cache="Slicer_1817_Zone1" caption="1817-Zone" level="1" rowHeight="241300"/>
  <slicer name="MonthID 1" cache="Slicer_MonthID" caption="MonthID" columnCount="3" level="1" rowHeight="241300"/>
</slicers>
</file>

<file path=xl/slicers/slicer12.xml><?xml version="1.0" encoding="utf-8"?>
<slicers xmlns="http://schemas.microsoft.com/office/spreadsheetml/2009/9/main" xmlns:mc="http://schemas.openxmlformats.org/markup-compatibility/2006" xmlns:x="http://schemas.openxmlformats.org/spreadsheetml/2006/main" mc:Ignorable="x">
  <slicer name="1817-Zone 2" cache="Slicer_1817_Zone11" caption="1817-Zone" level="1" rowHeight="241300"/>
  <slicer name="MonthID 6" cache="Slicer_MonthID" caption="MonthID" columnCount="3" level="1" rowHeight="241300"/>
  <slicer name="ResourceID 2" cache="Slicer_ResourceID1" caption="ResourceID" columnCount="2" level="1" rowHeight="241300"/>
</slicers>
</file>

<file path=xl/tables/table1.xml><?xml version="1.0" encoding="utf-8"?>
<table xmlns="http://schemas.openxmlformats.org/spreadsheetml/2006/main" id="2" name="WeekDates2" displayName="WeekDates2" ref="A1:B27" totalsRowShown="0" headerRowDxfId="19" dataDxfId="18">
  <autoFilter ref="A1:B27"/>
  <tableColumns count="2">
    <tableColumn id="1" name="MonthID" dataDxfId="17"/>
    <tableColumn id="2" name="MonthDates" dataDxfId="16"/>
  </tableColumns>
  <tableStyleInfo name="TableStyleMedium2" showFirstColumn="0" showLastColumn="0" showRowStripes="1" showColumnStripes="0"/>
</table>
</file>

<file path=xl/tables/table2.xml><?xml version="1.0" encoding="utf-8"?>
<table xmlns="http://schemas.openxmlformats.org/spreadsheetml/2006/main" id="1" name="WeekDates" displayName="WeekDates" ref="A1:D115" totalsRowShown="0" headerRowDxfId="15" dataDxfId="14">
  <autoFilter ref="A1:D115"/>
  <tableColumns count="4">
    <tableColumn id="1" name="WeekID" dataDxfId="13"/>
    <tableColumn id="2" name="WeekDates" dataDxfId="12"/>
    <tableColumn id="4" name="Month Name" dataDxfId="11">
      <calculatedColumnFormula>TEXT(B2,"mmmm")</calculatedColumnFormula>
    </tableColumn>
    <tableColumn id="5" name="Year" dataDxfId="10">
      <calculatedColumnFormula>YEAR(B2)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9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61847E8-27D9-4910-9049-4D935D07E076}">
  <we:reference id="wa104168603" version="1.0.0.6" store="en-US" storeType="OMEX"/>
  <we:alternateReferences>
    <we:reference id="WA104168603" version="1.0.0.6" store="WA104168603" storeType="OMEX"/>
  </we:alternateReferences>
  <we:properties>
    <we:property name="savedSettings" value="{&quot;state&quot;:{&quot;seed&quot;:161218,&quot;currentseed&quot;:null,&quot;powerbi&quot;:{&quot;datasetId&quot;:null,&quot;tableName&quot;:null,&quot;datasetName&quot;:null},&quot;powerBILoaded&quot;:false,&quot;VisualizationName&quot;:&quot;Power Bubbles&quot;,&quot;category&quot;:&quot;Country&quot;,&quot;aggregate&quot;:&quot;Sum&quot;,&quot;measure&quot;:&quot;Sales_Amount&quot;},&quot;date&quot;:&quot;Fri, 24 Jan 2020 20:26:06 GMT&quot;,&quot;appVersion&quot;:&quot;1.140.6206.22452, 28-12-2016 12:28:2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5.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4.x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5.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microsoft.com/office/2007/relationships/slicer" Target="../slicers/slicer6.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7.xml"/><Relationship Id="rId5" Type="http://schemas.openxmlformats.org/officeDocument/2006/relationships/drawing" Target="../drawings/drawing8.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microsoft.com/office/2007/relationships/slicer" Target="../slicers/slicer8.xml"/><Relationship Id="rId5" Type="http://schemas.openxmlformats.org/officeDocument/2006/relationships/drawing" Target="../drawings/drawing9.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9.bin"/><Relationship Id="rId1" Type="http://schemas.openxmlformats.org/officeDocument/2006/relationships/pivotTable" Target="../pivotTables/pivotTable19.xml"/><Relationship Id="rId4" Type="http://schemas.microsoft.com/office/2007/relationships/slicer" Target="../slicers/slicer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0.bin"/><Relationship Id="rId1" Type="http://schemas.openxmlformats.org/officeDocument/2006/relationships/pivotTable" Target="../pivotTables/pivotTable20.xml"/><Relationship Id="rId4" Type="http://schemas.microsoft.com/office/2007/relationships/slicer" Target="../slicers/slicer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microsoft.com/office/2007/relationships/slicer" Target="../slicers/slicer11.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25.xml"/><Relationship Id="rId1" Type="http://schemas.openxmlformats.org/officeDocument/2006/relationships/pivotTable" Target="../pivotTables/pivotTable2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ivotTable" Target="../pivotTables/pivotTable28.xml"/><Relationship Id="rId1" Type="http://schemas.openxmlformats.org/officeDocument/2006/relationships/pivotTable" Target="../pivotTables/pivotTable27.xml"/><Relationship Id="rId5" Type="http://schemas.microsoft.com/office/2007/relationships/slicer" Target="../slicers/slicer12.xm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L1286"/>
  <sheetViews>
    <sheetView view="pageBreakPreview" zoomScaleNormal="100" zoomScaleSheetLayoutView="100" workbookViewId="0">
      <pane xSplit="1" ySplit="5" topLeftCell="B6" activePane="bottomRight" state="frozen"/>
      <selection pane="topRight" activeCell="B1" sqref="B1"/>
      <selection pane="bottomLeft" activeCell="A6" sqref="A6"/>
      <selection pane="bottomRight" activeCell="S16" sqref="S16"/>
    </sheetView>
  </sheetViews>
  <sheetFormatPr defaultRowHeight="15" x14ac:dyDescent="0.25"/>
  <cols>
    <col min="1" max="1" width="5.7109375" customWidth="1"/>
    <col min="2" max="2" width="9" customWidth="1"/>
    <col min="3" max="3" width="21.7109375" customWidth="1"/>
    <col min="4" max="4" width="41.140625" customWidth="1"/>
    <col min="5" max="5" width="10.140625" bestFit="1" customWidth="1"/>
    <col min="6" max="6" width="9" bestFit="1" customWidth="1"/>
    <col min="7" max="7" width="8.85546875" customWidth="1"/>
    <col min="8" max="8" width="12" style="90" customWidth="1"/>
    <col min="9" max="9" width="12.140625" style="124" bestFit="1" customWidth="1"/>
    <col min="10" max="10" width="11.140625" style="124" customWidth="1"/>
    <col min="11" max="11" width="12.28515625" style="90" customWidth="1"/>
    <col min="12" max="12" width="11.42578125" style="90" customWidth="1"/>
  </cols>
  <sheetData>
    <row r="1" spans="1:12" ht="18.75" x14ac:dyDescent="0.3">
      <c r="A1" s="106" t="str">
        <f>'Weekly Cost Summary'!A1</f>
        <v>Project Name</v>
      </c>
      <c r="B1" s="105"/>
      <c r="I1" s="196" t="str">
        <f>'Weekly Cost Summary'!N1</f>
        <v>Data Date:</v>
      </c>
      <c r="J1" s="196"/>
      <c r="K1" s="197">
        <f>'Weekly Cost Summary'!P1</f>
        <v>44192</v>
      </c>
      <c r="L1" s="197"/>
    </row>
    <row r="2" spans="1:12" ht="18.75" x14ac:dyDescent="0.3">
      <c r="A2" s="106" t="str">
        <f>'Weekly Cost Summary'!A2</f>
        <v>Location</v>
      </c>
      <c r="I2" s="196" t="str">
        <f>'Weekly Cost Summary'!N2</f>
        <v>Current Week</v>
      </c>
      <c r="J2" s="196"/>
      <c r="K2" s="107">
        <f>'Weekly Cost Summary'!P2</f>
        <v>48</v>
      </c>
    </row>
    <row r="3" spans="1:12" x14ac:dyDescent="0.25">
      <c r="I3" s="196" t="str">
        <f>'Weekly Cost Summary'!N3</f>
        <v>Total Weeks</v>
      </c>
      <c r="J3" s="196"/>
      <c r="K3" s="107">
        <f>'Weekly Cost Summary'!P3</f>
        <v>114</v>
      </c>
    </row>
    <row r="4" spans="1:12" ht="15.75" thickBot="1" x14ac:dyDescent="0.3"/>
    <row r="5" spans="1:12" ht="60" x14ac:dyDescent="0.25">
      <c r="A5" s="1" t="s">
        <v>2649</v>
      </c>
      <c r="B5" s="1" t="s">
        <v>1300</v>
      </c>
      <c r="C5" s="1" t="s">
        <v>1299</v>
      </c>
      <c r="D5" s="1" t="s">
        <v>1301</v>
      </c>
      <c r="E5" s="2" t="s">
        <v>2655</v>
      </c>
      <c r="F5" s="2" t="s">
        <v>2656</v>
      </c>
      <c r="G5" s="2" t="s">
        <v>2657</v>
      </c>
      <c r="H5" s="98" t="s">
        <v>2658</v>
      </c>
      <c r="I5" s="125" t="s">
        <v>2651</v>
      </c>
      <c r="J5" s="125" t="s">
        <v>2653</v>
      </c>
      <c r="K5" s="98" t="s">
        <v>2659</v>
      </c>
      <c r="L5" s="122" t="s">
        <v>2660</v>
      </c>
    </row>
    <row r="6" spans="1:12" s="95" customFormat="1" x14ac:dyDescent="0.25">
      <c r="A6" t="s">
        <v>2646</v>
      </c>
      <c r="B6" s="93" t="s">
        <v>2596</v>
      </c>
      <c r="C6" s="93" t="s">
        <v>72</v>
      </c>
      <c r="D6" s="93" t="s">
        <v>1368</v>
      </c>
      <c r="E6" s="94">
        <v>162</v>
      </c>
      <c r="F6" s="94">
        <v>162</v>
      </c>
      <c r="G6" s="94">
        <v>124</v>
      </c>
      <c r="H6" s="141">
        <f>IFERROR(F6/E6,"")</f>
        <v>1</v>
      </c>
      <c r="I6" s="142">
        <f>IF(F6/ActivitySum!$C$1300=0%,"",F6/ActivitySum!$C$1300)</f>
        <v>1.8675706569419572E-6</v>
      </c>
      <c r="J6" s="142">
        <f>IF(G6/ActivitySum!$C$1300=0%,"",G6/ActivitySum!$C$1300)</f>
        <v>1.4294985275358192E-6</v>
      </c>
      <c r="K6" s="141">
        <f>IFERROR(G6/E6,"")</f>
        <v>0.76543209876543206</v>
      </c>
      <c r="L6" s="141">
        <f>IFERROR(G6/F6,"")</f>
        <v>0.76543209876543206</v>
      </c>
    </row>
    <row r="7" spans="1:12" x14ac:dyDescent="0.25">
      <c r="C7" t="s">
        <v>73</v>
      </c>
      <c r="D7" t="s">
        <v>1369</v>
      </c>
      <c r="E7" s="32">
        <v>162</v>
      </c>
      <c r="F7" s="32">
        <v>162</v>
      </c>
      <c r="G7" s="32">
        <v>124</v>
      </c>
      <c r="H7" s="90">
        <f t="shared" ref="H7:H70" si="0">IFERROR(F7/E7,"")</f>
        <v>1</v>
      </c>
      <c r="I7" s="124">
        <f>IF(F7/ActivitySum!$C$1300=0%,"",F7/ActivitySum!$C$1300)</f>
        <v>1.8675706569419572E-6</v>
      </c>
      <c r="J7" s="126">
        <f>IF(G7/ActivitySum!$C$1300=0%,"",G7/ActivitySum!$C$1300)</f>
        <v>1.4294985275358192E-6</v>
      </c>
      <c r="K7" s="99">
        <f t="shared" ref="K7:K70" si="1">IFERROR(G7/E7,"")</f>
        <v>0.76543209876543206</v>
      </c>
      <c r="L7" s="99">
        <f t="shared" ref="L7:L70" si="2">IFERROR(G7/F7,"")</f>
        <v>0.76543209876543206</v>
      </c>
    </row>
    <row r="8" spans="1:12" x14ac:dyDescent="0.25">
      <c r="C8" t="s">
        <v>74</v>
      </c>
      <c r="D8" t="s">
        <v>1370</v>
      </c>
      <c r="E8" s="32">
        <v>190</v>
      </c>
      <c r="F8" s="32">
        <v>190</v>
      </c>
      <c r="G8" s="32">
        <v>145</v>
      </c>
      <c r="H8" s="90">
        <f t="shared" si="0"/>
        <v>1</v>
      </c>
      <c r="I8" s="124">
        <f>IF(F8/ActivitySum!$C$1300=0%,"",F8/ActivitySum!$C$1300)</f>
        <v>2.1903606470306904E-6</v>
      </c>
      <c r="J8" s="126">
        <f>IF(G8/ActivitySum!$C$1300=0%,"",G8/ActivitySum!$C$1300)</f>
        <v>1.6715910201023691E-6</v>
      </c>
      <c r="K8" s="99">
        <f t="shared" si="1"/>
        <v>0.76315789473684215</v>
      </c>
      <c r="L8" s="99">
        <f t="shared" si="2"/>
        <v>0.76315789473684215</v>
      </c>
    </row>
    <row r="9" spans="1:12" x14ac:dyDescent="0.25">
      <c r="B9" s="93" t="s">
        <v>2566</v>
      </c>
      <c r="C9" s="93" t="s">
        <v>36</v>
      </c>
      <c r="D9" s="93" t="s">
        <v>1332</v>
      </c>
      <c r="E9" s="94">
        <v>2271</v>
      </c>
      <c r="F9" s="94">
        <v>2271</v>
      </c>
      <c r="G9" s="94">
        <v>1249</v>
      </c>
      <c r="H9" s="141">
        <f t="shared" si="0"/>
        <v>1</v>
      </c>
      <c r="I9" s="142">
        <f>IF(F9/ActivitySum!$C$1300=0%,"",F9/ActivitySum!$C$1300)</f>
        <v>2.6180573838982622E-5</v>
      </c>
      <c r="J9" s="142">
        <f>IF(G9/ActivitySum!$C$1300=0%,"",G9/ActivitySum!$C$1300)</f>
        <v>1.4398739200743856E-5</v>
      </c>
      <c r="K9" s="141">
        <f t="shared" si="1"/>
        <v>0.54997798326728309</v>
      </c>
      <c r="L9" s="141">
        <f t="shared" si="2"/>
        <v>0.54997798326728309</v>
      </c>
    </row>
    <row r="10" spans="1:12" x14ac:dyDescent="0.25">
      <c r="C10" t="s">
        <v>38</v>
      </c>
      <c r="D10" t="s">
        <v>1334</v>
      </c>
      <c r="E10" s="32">
        <v>2272</v>
      </c>
      <c r="F10" s="32">
        <v>2272</v>
      </c>
      <c r="G10" s="32">
        <v>1250</v>
      </c>
      <c r="H10" s="90">
        <f t="shared" si="0"/>
        <v>1</v>
      </c>
      <c r="I10" s="124">
        <f>IF(F10/ActivitySum!$C$1300=0%,"",F10/ActivitySum!$C$1300)</f>
        <v>2.6192102052914363E-5</v>
      </c>
      <c r="J10" s="126">
        <f>IF(G10/ActivitySum!$C$1300=0%,"",G10/ActivitySum!$C$1300)</f>
        <v>1.4410267414675596E-5</v>
      </c>
      <c r="K10" s="99">
        <f t="shared" si="1"/>
        <v>0.55017605633802813</v>
      </c>
      <c r="L10" s="99">
        <f t="shared" si="2"/>
        <v>0.55017605633802813</v>
      </c>
    </row>
    <row r="11" spans="1:12" x14ac:dyDescent="0.25">
      <c r="C11" t="s">
        <v>43</v>
      </c>
      <c r="D11" t="s">
        <v>1339</v>
      </c>
      <c r="E11" s="32">
        <v>200</v>
      </c>
      <c r="F11" s="32">
        <v>200</v>
      </c>
      <c r="G11" s="32"/>
      <c r="H11" s="90">
        <f t="shared" si="0"/>
        <v>1</v>
      </c>
      <c r="I11" s="124">
        <f>IF(F11/ActivitySum!$C$1300=0%,"",F11/ActivitySum!$C$1300)</f>
        <v>2.3056427863480954E-6</v>
      </c>
      <c r="J11" s="126" t="str">
        <f>IF(G11/ActivitySum!$C$1300=0%,"",G11/ActivitySum!$C$1300)</f>
        <v/>
      </c>
      <c r="K11" s="99">
        <f t="shared" si="1"/>
        <v>0</v>
      </c>
      <c r="L11" s="99">
        <f t="shared" si="2"/>
        <v>0</v>
      </c>
    </row>
    <row r="12" spans="1:12" x14ac:dyDescent="0.25">
      <c r="C12" t="s">
        <v>49</v>
      </c>
      <c r="D12" t="s">
        <v>1345</v>
      </c>
      <c r="E12" s="32">
        <v>200</v>
      </c>
      <c r="F12" s="32">
        <v>200</v>
      </c>
      <c r="G12" s="32"/>
      <c r="H12" s="90">
        <f t="shared" si="0"/>
        <v>1</v>
      </c>
      <c r="I12" s="124">
        <f>IF(F12/ActivitySum!$C$1300=0%,"",F12/ActivitySum!$C$1300)</f>
        <v>2.3056427863480954E-6</v>
      </c>
      <c r="J12" s="126" t="str">
        <f>IF(G12/ActivitySum!$C$1300=0%,"",G12/ActivitySum!$C$1300)</f>
        <v/>
      </c>
      <c r="K12" s="99">
        <f t="shared" si="1"/>
        <v>0</v>
      </c>
      <c r="L12" s="99">
        <f t="shared" si="2"/>
        <v>0</v>
      </c>
    </row>
    <row r="13" spans="1:12" x14ac:dyDescent="0.25">
      <c r="C13" t="s">
        <v>66</v>
      </c>
      <c r="D13" t="s">
        <v>1362</v>
      </c>
      <c r="E13" s="32">
        <v>249</v>
      </c>
      <c r="F13" s="32">
        <v>249</v>
      </c>
      <c r="G13" s="32">
        <v>274</v>
      </c>
      <c r="H13" s="90">
        <f t="shared" si="0"/>
        <v>1</v>
      </c>
      <c r="I13" s="124">
        <f>IF(F13/ActivitySum!$C$1300=0%,"",F13/ActivitySum!$C$1300)</f>
        <v>2.8705252690033788E-6</v>
      </c>
      <c r="J13" s="126">
        <f>IF(G13/ActivitySum!$C$1300=0%,"",G13/ActivitySum!$C$1300)</f>
        <v>3.1587306172968905E-6</v>
      </c>
      <c r="K13" s="99">
        <f t="shared" si="1"/>
        <v>1.1004016064257027</v>
      </c>
      <c r="L13" s="99">
        <f t="shared" si="2"/>
        <v>1.1004016064257027</v>
      </c>
    </row>
    <row r="14" spans="1:12" x14ac:dyDescent="0.25">
      <c r="C14" t="s">
        <v>68</v>
      </c>
      <c r="D14" t="s">
        <v>1364</v>
      </c>
      <c r="E14" s="32">
        <v>2461</v>
      </c>
      <c r="F14" s="32">
        <v>2461</v>
      </c>
      <c r="G14" s="32">
        <v>1353</v>
      </c>
      <c r="H14" s="90">
        <f t="shared" si="0"/>
        <v>1</v>
      </c>
      <c r="I14" s="124">
        <f>IF(F14/ActivitySum!$C$1300=0%,"",F14/ActivitySum!$C$1300)</f>
        <v>2.8370934486013315E-5</v>
      </c>
      <c r="J14" s="126">
        <f>IF(G14/ActivitySum!$C$1300=0%,"",G14/ActivitySum!$C$1300)</f>
        <v>1.5597673449644866E-5</v>
      </c>
      <c r="K14" s="99">
        <f t="shared" si="1"/>
        <v>0.54977651361235269</v>
      </c>
      <c r="L14" s="99">
        <f t="shared" si="2"/>
        <v>0.54977651361235269</v>
      </c>
    </row>
    <row r="15" spans="1:12" x14ac:dyDescent="0.25">
      <c r="C15" t="s">
        <v>78</v>
      </c>
      <c r="D15" t="s">
        <v>1374</v>
      </c>
      <c r="E15" s="32">
        <v>495</v>
      </c>
      <c r="F15" s="32">
        <v>495</v>
      </c>
      <c r="G15" s="32">
        <v>272</v>
      </c>
      <c r="H15" s="90">
        <f t="shared" si="0"/>
        <v>1</v>
      </c>
      <c r="I15" s="124">
        <f>IF(F15/ActivitySum!$C$1300=0%,"",F15/ActivitySum!$C$1300)</f>
        <v>5.7064658962115358E-6</v>
      </c>
      <c r="J15" s="126">
        <f>IF(G15/ActivitySum!$C$1300=0%,"",G15/ActivitySum!$C$1300)</f>
        <v>3.1356741894334096E-6</v>
      </c>
      <c r="K15" s="99">
        <f t="shared" si="1"/>
        <v>0.54949494949494948</v>
      </c>
      <c r="L15" s="99">
        <f t="shared" si="2"/>
        <v>0.54949494949494948</v>
      </c>
    </row>
    <row r="16" spans="1:12" x14ac:dyDescent="0.25">
      <c r="B16" s="93" t="s">
        <v>2567</v>
      </c>
      <c r="C16" s="93" t="s">
        <v>48</v>
      </c>
      <c r="D16" s="93" t="s">
        <v>1344</v>
      </c>
      <c r="E16" s="94">
        <v>333</v>
      </c>
      <c r="F16" s="94">
        <v>333</v>
      </c>
      <c r="G16" s="94">
        <v>283</v>
      </c>
      <c r="H16">
        <f t="shared" si="0"/>
        <v>1</v>
      </c>
      <c r="I16">
        <f>IF(F16/ActivitySum!$C$1300=0%,"",F16/ActivitySum!$C$1300)</f>
        <v>3.8388952392695792E-6</v>
      </c>
      <c r="J16">
        <f>IF(G16/ActivitySum!$C$1300=0%,"",G16/ActivitySum!$C$1300)</f>
        <v>3.262484542682555E-6</v>
      </c>
      <c r="K16">
        <f t="shared" si="1"/>
        <v>0.8498498498498499</v>
      </c>
      <c r="L16" s="141">
        <f t="shared" si="2"/>
        <v>0.8498498498498499</v>
      </c>
    </row>
    <row r="17" spans="3:12" x14ac:dyDescent="0.25">
      <c r="C17" t="s">
        <v>180</v>
      </c>
      <c r="D17" t="s">
        <v>1475</v>
      </c>
      <c r="E17" s="32">
        <v>6</v>
      </c>
      <c r="F17" s="32">
        <v>6</v>
      </c>
      <c r="G17" s="32">
        <v>5</v>
      </c>
      <c r="H17" s="90">
        <f t="shared" si="0"/>
        <v>1</v>
      </c>
      <c r="I17" s="124">
        <f>IF(F17/ActivitySum!$C$1300=0%,"",F17/ActivitySum!$C$1300)</f>
        <v>6.9169283590442868E-8</v>
      </c>
      <c r="J17" s="126">
        <f>IF(G17/ActivitySum!$C$1300=0%,"",G17/ActivitySum!$C$1300)</f>
        <v>5.7641069658702383E-8</v>
      </c>
      <c r="K17" s="99">
        <f t="shared" si="1"/>
        <v>0.83333333333333337</v>
      </c>
      <c r="L17" s="99">
        <f t="shared" si="2"/>
        <v>0.83333333333333337</v>
      </c>
    </row>
    <row r="18" spans="3:12" x14ac:dyDescent="0.25">
      <c r="C18" t="s">
        <v>181</v>
      </c>
      <c r="D18" t="s">
        <v>1476</v>
      </c>
      <c r="E18" s="32">
        <v>40</v>
      </c>
      <c r="F18" s="32">
        <v>40</v>
      </c>
      <c r="G18" s="32">
        <v>34</v>
      </c>
      <c r="H18" s="90">
        <f t="shared" si="0"/>
        <v>1</v>
      </c>
      <c r="I18" s="124">
        <f>IF(F18/ActivitySum!$C$1300=0%,"",F18/ActivitySum!$C$1300)</f>
        <v>4.6112855726961906E-7</v>
      </c>
      <c r="J18" s="126">
        <f>IF(G18/ActivitySum!$C$1300=0%,"",G18/ActivitySum!$C$1300)</f>
        <v>3.919592736791762E-7</v>
      </c>
      <c r="K18" s="99">
        <f t="shared" si="1"/>
        <v>0.85</v>
      </c>
      <c r="L18" s="99">
        <f t="shared" si="2"/>
        <v>0.85</v>
      </c>
    </row>
    <row r="19" spans="3:12" x14ac:dyDescent="0.25">
      <c r="C19" t="s">
        <v>182</v>
      </c>
      <c r="D19" t="s">
        <v>1477</v>
      </c>
      <c r="E19" s="32">
        <v>24</v>
      </c>
      <c r="F19" s="32">
        <v>24</v>
      </c>
      <c r="G19" s="32">
        <v>20</v>
      </c>
      <c r="H19" s="90">
        <f t="shared" si="0"/>
        <v>1</v>
      </c>
      <c r="I19" s="124">
        <f>IF(F19/ActivitySum!$C$1300=0%,"",F19/ActivitySum!$C$1300)</f>
        <v>2.7667713436177147E-7</v>
      </c>
      <c r="J19" s="126">
        <f>IF(G19/ActivitySum!$C$1300=0%,"",G19/ActivitySum!$C$1300)</f>
        <v>2.3056427863480953E-7</v>
      </c>
      <c r="K19" s="99">
        <f t="shared" si="1"/>
        <v>0.83333333333333337</v>
      </c>
      <c r="L19" s="99">
        <f t="shared" si="2"/>
        <v>0.83333333333333337</v>
      </c>
    </row>
    <row r="20" spans="3:12" x14ac:dyDescent="0.25">
      <c r="C20" t="s">
        <v>183</v>
      </c>
      <c r="D20" t="s">
        <v>1478</v>
      </c>
      <c r="E20" s="32">
        <v>497</v>
      </c>
      <c r="F20" s="32">
        <v>497</v>
      </c>
      <c r="G20" s="32">
        <v>422</v>
      </c>
      <c r="H20" s="90">
        <f t="shared" si="0"/>
        <v>1</v>
      </c>
      <c r="I20" s="124">
        <f>IF(F20/ActivitySum!$C$1300=0%,"",F20/ActivitySum!$C$1300)</f>
        <v>5.7295223240750167E-6</v>
      </c>
      <c r="J20" s="126">
        <f>IF(G20/ActivitySum!$C$1300=0%,"",G20/ActivitySum!$C$1300)</f>
        <v>4.8649062791944815E-6</v>
      </c>
      <c r="K20" s="99">
        <f t="shared" si="1"/>
        <v>0.84909456740442657</v>
      </c>
      <c r="L20" s="99">
        <f t="shared" si="2"/>
        <v>0.84909456740442657</v>
      </c>
    </row>
    <row r="21" spans="3:12" x14ac:dyDescent="0.25">
      <c r="C21" t="s">
        <v>184</v>
      </c>
      <c r="D21" t="s">
        <v>1479</v>
      </c>
      <c r="E21" s="32">
        <v>95</v>
      </c>
      <c r="F21" s="32">
        <v>95</v>
      </c>
      <c r="G21" s="32">
        <v>81</v>
      </c>
      <c r="H21" s="90">
        <f t="shared" si="0"/>
        <v>1</v>
      </c>
      <c r="I21" s="124">
        <f>IF(F21/ActivitySum!$C$1300=0%,"",F21/ActivitySum!$C$1300)</f>
        <v>1.0951803235153452E-6</v>
      </c>
      <c r="J21" s="126">
        <f>IF(G21/ActivitySum!$C$1300=0%,"",G21/ActivitySum!$C$1300)</f>
        <v>9.3378532847097858E-7</v>
      </c>
      <c r="K21" s="99">
        <f t="shared" si="1"/>
        <v>0.85263157894736841</v>
      </c>
      <c r="L21" s="99">
        <f t="shared" si="2"/>
        <v>0.85263157894736841</v>
      </c>
    </row>
    <row r="22" spans="3:12" x14ac:dyDescent="0.25">
      <c r="C22" t="s">
        <v>185</v>
      </c>
      <c r="D22" t="s">
        <v>1480</v>
      </c>
      <c r="E22" s="32">
        <v>196</v>
      </c>
      <c r="F22" s="32">
        <v>196</v>
      </c>
      <c r="G22" s="32">
        <v>167</v>
      </c>
      <c r="H22" s="90">
        <f t="shared" si="0"/>
        <v>1</v>
      </c>
      <c r="I22" s="124">
        <f>IF(F22/ActivitySum!$C$1300=0%,"",F22/ActivitySum!$C$1300)</f>
        <v>2.2595299306211336E-6</v>
      </c>
      <c r="J22" s="126">
        <f>IF(G22/ActivitySum!$C$1300=0%,"",G22/ActivitySum!$C$1300)</f>
        <v>1.9252117266006596E-6</v>
      </c>
      <c r="K22" s="99">
        <f t="shared" si="1"/>
        <v>0.85204081632653061</v>
      </c>
      <c r="L22" s="99">
        <f t="shared" si="2"/>
        <v>0.85204081632653061</v>
      </c>
    </row>
    <row r="23" spans="3:12" x14ac:dyDescent="0.25">
      <c r="C23" t="s">
        <v>186</v>
      </c>
      <c r="D23" t="s">
        <v>1481</v>
      </c>
      <c r="E23" s="32">
        <v>1560</v>
      </c>
      <c r="F23" s="32">
        <v>1560</v>
      </c>
      <c r="G23" s="32">
        <v>1326</v>
      </c>
      <c r="H23" s="90">
        <f t="shared" si="0"/>
        <v>1</v>
      </c>
      <c r="I23" s="124">
        <f>IF(F23/ActivitySum!$C$1300=0%,"",F23/ActivitySum!$C$1300)</f>
        <v>1.7984013733515145E-5</v>
      </c>
      <c r="J23" s="126">
        <f>IF(G23/ActivitySum!$C$1300=0%,"",G23/ActivitySum!$C$1300)</f>
        <v>1.5286411673487873E-5</v>
      </c>
      <c r="K23" s="99">
        <f t="shared" si="1"/>
        <v>0.85</v>
      </c>
      <c r="L23" s="99">
        <f t="shared" si="2"/>
        <v>0.85</v>
      </c>
    </row>
    <row r="24" spans="3:12" x14ac:dyDescent="0.25">
      <c r="C24" t="s">
        <v>187</v>
      </c>
      <c r="D24" t="s">
        <v>1482</v>
      </c>
      <c r="E24" s="32">
        <v>96</v>
      </c>
      <c r="F24" s="32">
        <v>96</v>
      </c>
      <c r="G24" s="32">
        <v>3</v>
      </c>
      <c r="H24" s="90">
        <f t="shared" si="0"/>
        <v>1</v>
      </c>
      <c r="I24" s="124">
        <f>IF(F24/ActivitySum!$C$1300=0%,"",F24/ActivitySum!$C$1300)</f>
        <v>1.1067085374470859E-6</v>
      </c>
      <c r="J24" s="126">
        <f>IF(G24/ActivitySum!$C$1300=0%,"",G24/ActivitySum!$C$1300)</f>
        <v>3.4584641795221434E-8</v>
      </c>
      <c r="K24" s="99">
        <f t="shared" si="1"/>
        <v>3.125E-2</v>
      </c>
      <c r="L24" s="99">
        <f t="shared" si="2"/>
        <v>3.125E-2</v>
      </c>
    </row>
    <row r="25" spans="3:12" x14ac:dyDescent="0.25">
      <c r="C25" t="s">
        <v>188</v>
      </c>
      <c r="D25" t="s">
        <v>1483</v>
      </c>
      <c r="E25" s="32">
        <v>18159</v>
      </c>
      <c r="F25" s="32">
        <v>18159</v>
      </c>
      <c r="G25" s="32">
        <v>182</v>
      </c>
      <c r="H25" s="90">
        <f t="shared" si="0"/>
        <v>1</v>
      </c>
      <c r="I25" s="124">
        <f>IF(F25/ActivitySum!$C$1300=0%,"",F25/ActivitySum!$C$1300)</f>
        <v>2.0934083678647531E-4</v>
      </c>
      <c r="J25" s="126">
        <f>IF(G25/ActivitySum!$C$1300=0%,"",G25/ActivitySum!$C$1300)</f>
        <v>2.0981349355767668E-6</v>
      </c>
      <c r="K25" s="99">
        <f t="shared" si="1"/>
        <v>1.0022578335811444E-2</v>
      </c>
      <c r="L25" s="99">
        <f t="shared" si="2"/>
        <v>1.0022578335811444E-2</v>
      </c>
    </row>
    <row r="26" spans="3:12" x14ac:dyDescent="0.25">
      <c r="C26" t="s">
        <v>190</v>
      </c>
      <c r="D26" t="s">
        <v>1485</v>
      </c>
      <c r="E26" s="32">
        <v>261</v>
      </c>
      <c r="F26" s="32">
        <v>261</v>
      </c>
      <c r="G26" s="32">
        <v>55</v>
      </c>
      <c r="H26" s="90">
        <f t="shared" si="0"/>
        <v>1</v>
      </c>
      <c r="I26" s="124">
        <f>IF(F26/ActivitySum!$C$1300=0%,"",F26/ActivitySum!$C$1300)</f>
        <v>3.0088638361842646E-6</v>
      </c>
      <c r="J26" s="126">
        <f>IF(G26/ActivitySum!$C$1300=0%,"",G26/ActivitySum!$C$1300)</f>
        <v>6.3405176624572621E-7</v>
      </c>
      <c r="K26" s="99">
        <f t="shared" si="1"/>
        <v>0.21072796934865901</v>
      </c>
      <c r="L26" s="99">
        <f t="shared" si="2"/>
        <v>0.21072796934865901</v>
      </c>
    </row>
    <row r="27" spans="3:12" x14ac:dyDescent="0.25">
      <c r="C27" t="s">
        <v>191</v>
      </c>
      <c r="D27" t="s">
        <v>1486</v>
      </c>
      <c r="E27" s="32">
        <v>4422</v>
      </c>
      <c r="F27" s="32">
        <v>4422</v>
      </c>
      <c r="G27" s="32">
        <v>940</v>
      </c>
      <c r="H27" s="90">
        <f t="shared" si="0"/>
        <v>1</v>
      </c>
      <c r="I27" s="124">
        <f>IF(F27/ActivitySum!$C$1300=0%,"",F27/ActivitySum!$C$1300)</f>
        <v>5.0977762006156386E-5</v>
      </c>
      <c r="J27" s="126">
        <f>IF(G27/ActivitySum!$C$1300=0%,"",G27/ActivitySum!$C$1300)</f>
        <v>1.0836521095836048E-5</v>
      </c>
      <c r="K27" s="99">
        <f t="shared" si="1"/>
        <v>0.21257349615558571</v>
      </c>
      <c r="L27" s="99">
        <f t="shared" si="2"/>
        <v>0.21257349615558571</v>
      </c>
    </row>
    <row r="28" spans="3:12" x14ac:dyDescent="0.25">
      <c r="C28" t="s">
        <v>192</v>
      </c>
      <c r="D28" t="s">
        <v>1487</v>
      </c>
      <c r="E28" s="32">
        <v>1609</v>
      </c>
      <c r="F28" s="32">
        <v>1609</v>
      </c>
      <c r="G28" s="32">
        <v>342</v>
      </c>
      <c r="H28" s="90">
        <f t="shared" si="0"/>
        <v>1</v>
      </c>
      <c r="I28" s="124">
        <f>IF(F28/ActivitySum!$C$1300=0%,"",F28/ActivitySum!$C$1300)</f>
        <v>1.8548896216170428E-5</v>
      </c>
      <c r="J28" s="126">
        <f>IF(G28/ActivitySum!$C$1300=0%,"",G28/ActivitySum!$C$1300)</f>
        <v>3.9426491646552429E-6</v>
      </c>
      <c r="K28" s="99">
        <f t="shared" si="1"/>
        <v>0.21255438160348042</v>
      </c>
      <c r="L28" s="99">
        <f t="shared" si="2"/>
        <v>0.21255438160348042</v>
      </c>
    </row>
    <row r="29" spans="3:12" x14ac:dyDescent="0.25">
      <c r="C29" t="s">
        <v>193</v>
      </c>
      <c r="D29" t="s">
        <v>1488</v>
      </c>
      <c r="E29" s="32">
        <v>1547</v>
      </c>
      <c r="F29" s="32">
        <v>1547</v>
      </c>
      <c r="G29" s="32">
        <v>1315</v>
      </c>
      <c r="H29" s="90">
        <f t="shared" si="0"/>
        <v>1</v>
      </c>
      <c r="I29" s="124">
        <f>IF(F29/ActivitySum!$C$1300=0%,"",F29/ActivitySum!$C$1300)</f>
        <v>1.783414695240252E-5</v>
      </c>
      <c r="J29" s="126">
        <f>IF(G29/ActivitySum!$C$1300=0%,"",G29/ActivitySum!$C$1300)</f>
        <v>1.5159601320238728E-5</v>
      </c>
      <c r="K29" s="99">
        <f t="shared" si="1"/>
        <v>0.85003232062055589</v>
      </c>
      <c r="L29" s="99">
        <f t="shared" si="2"/>
        <v>0.85003232062055589</v>
      </c>
    </row>
    <row r="30" spans="3:12" x14ac:dyDescent="0.25">
      <c r="C30" t="s">
        <v>194</v>
      </c>
      <c r="D30" t="s">
        <v>1489</v>
      </c>
      <c r="E30" s="32">
        <v>2863</v>
      </c>
      <c r="F30" s="32">
        <v>2863</v>
      </c>
      <c r="G30" s="32">
        <v>1216</v>
      </c>
      <c r="H30" s="90">
        <f t="shared" si="0"/>
        <v>1</v>
      </c>
      <c r="I30" s="124">
        <f>IF(F30/ActivitySum!$C$1300=0%,"",F30/ActivitySum!$C$1300)</f>
        <v>3.3005276486572982E-5</v>
      </c>
      <c r="J30" s="126">
        <f>IF(G30/ActivitySum!$C$1300=0%,"",G30/ActivitySum!$C$1300)</f>
        <v>1.4018308140996419E-5</v>
      </c>
      <c r="K30" s="99">
        <f t="shared" si="1"/>
        <v>0.42472930492490396</v>
      </c>
      <c r="L30" s="99">
        <f t="shared" si="2"/>
        <v>0.42472930492490396</v>
      </c>
    </row>
    <row r="31" spans="3:12" x14ac:dyDescent="0.25">
      <c r="C31" t="s">
        <v>195</v>
      </c>
      <c r="D31" t="s">
        <v>1490</v>
      </c>
      <c r="E31" s="32">
        <v>2342</v>
      </c>
      <c r="F31" s="32">
        <v>2342</v>
      </c>
      <c r="G31" s="32">
        <v>498</v>
      </c>
      <c r="H31" s="90">
        <f t="shared" si="0"/>
        <v>1</v>
      </c>
      <c r="I31" s="124">
        <f>IF(F31/ActivitySum!$C$1300=0%,"",F31/ActivitySum!$C$1300)</f>
        <v>2.6999077028136196E-5</v>
      </c>
      <c r="J31" s="126">
        <f>IF(G31/ActivitySum!$C$1300=0%,"",G31/ActivitySum!$C$1300)</f>
        <v>5.7410505380067575E-6</v>
      </c>
      <c r="K31" s="99">
        <f t="shared" si="1"/>
        <v>0.21263877028181041</v>
      </c>
      <c r="L31" s="99">
        <f t="shared" si="2"/>
        <v>0.21263877028181041</v>
      </c>
    </row>
    <row r="32" spans="3:12" x14ac:dyDescent="0.25">
      <c r="C32" t="s">
        <v>196</v>
      </c>
      <c r="D32" t="s">
        <v>1491</v>
      </c>
      <c r="E32" s="32">
        <v>482</v>
      </c>
      <c r="F32" s="32">
        <v>482</v>
      </c>
      <c r="G32" s="32">
        <v>410</v>
      </c>
      <c r="H32" s="90">
        <f t="shared" si="0"/>
        <v>1</v>
      </c>
      <c r="I32" s="124">
        <f>IF(F32/ActivitySum!$C$1300=0%,"",F32/ActivitySum!$C$1300)</f>
        <v>5.5565991150989095E-6</v>
      </c>
      <c r="J32" s="126">
        <f>IF(G32/ActivitySum!$C$1300=0%,"",G32/ActivitySum!$C$1300)</f>
        <v>4.7265677120135953E-6</v>
      </c>
      <c r="K32" s="99">
        <f t="shared" si="1"/>
        <v>0.85062240663900412</v>
      </c>
      <c r="L32" s="99">
        <f t="shared" si="2"/>
        <v>0.85062240663900412</v>
      </c>
    </row>
    <row r="33" spans="3:12" x14ac:dyDescent="0.25">
      <c r="C33" t="s">
        <v>197</v>
      </c>
      <c r="D33" t="s">
        <v>1492</v>
      </c>
      <c r="E33" s="32">
        <v>248</v>
      </c>
      <c r="F33" s="32">
        <v>248</v>
      </c>
      <c r="G33" s="32">
        <v>211</v>
      </c>
      <c r="H33" s="90">
        <f t="shared" si="0"/>
        <v>1</v>
      </c>
      <c r="I33" s="124">
        <f>IF(F33/ActivitySum!$C$1300=0%,"",F33/ActivitySum!$C$1300)</f>
        <v>2.8589970550716383E-6</v>
      </c>
      <c r="J33" s="126">
        <f>IF(G33/ActivitySum!$C$1300=0%,"",G33/ActivitySum!$C$1300)</f>
        <v>2.4324531395972408E-6</v>
      </c>
      <c r="K33" s="99">
        <f t="shared" si="1"/>
        <v>0.85080645161290325</v>
      </c>
      <c r="L33" s="99">
        <f t="shared" si="2"/>
        <v>0.85080645161290325</v>
      </c>
    </row>
    <row r="34" spans="3:12" x14ac:dyDescent="0.25">
      <c r="C34" t="s">
        <v>198</v>
      </c>
      <c r="D34" t="s">
        <v>1493</v>
      </c>
      <c r="E34" s="32">
        <v>3020</v>
      </c>
      <c r="F34" s="32">
        <v>3020</v>
      </c>
      <c r="G34" s="32">
        <v>1284</v>
      </c>
      <c r="H34" s="90">
        <f t="shared" si="0"/>
        <v>1</v>
      </c>
      <c r="I34" s="124">
        <f>IF(F34/ActivitySum!$C$1300=0%,"",F34/ActivitySum!$C$1300)</f>
        <v>3.481520607385624E-5</v>
      </c>
      <c r="J34" s="126">
        <f>IF(G34/ActivitySum!$C$1300=0%,"",G34/ActivitySum!$C$1300)</f>
        <v>1.4802226688354772E-5</v>
      </c>
      <c r="K34" s="99">
        <f t="shared" si="1"/>
        <v>0.42516556291390728</v>
      </c>
      <c r="L34" s="99">
        <f t="shared" si="2"/>
        <v>0.42516556291390728</v>
      </c>
    </row>
    <row r="35" spans="3:12" x14ac:dyDescent="0.25">
      <c r="C35" t="s">
        <v>199</v>
      </c>
      <c r="D35" t="s">
        <v>1494</v>
      </c>
      <c r="E35" s="32">
        <v>889</v>
      </c>
      <c r="F35" s="32">
        <v>889</v>
      </c>
      <c r="G35" s="32">
        <v>189</v>
      </c>
      <c r="H35" s="90">
        <f t="shared" si="0"/>
        <v>1</v>
      </c>
      <c r="I35" s="124">
        <f>IF(F35/ActivitySum!$C$1300=0%,"",F35/ActivitySum!$C$1300)</f>
        <v>1.0248582185317285E-5</v>
      </c>
      <c r="J35" s="126">
        <f>IF(G35/ActivitySum!$C$1300=0%,"",G35/ActivitySum!$C$1300)</f>
        <v>2.17883243309895E-6</v>
      </c>
      <c r="K35" s="99">
        <f t="shared" si="1"/>
        <v>0.2125984251968504</v>
      </c>
      <c r="L35" s="99">
        <f t="shared" si="2"/>
        <v>0.2125984251968504</v>
      </c>
    </row>
    <row r="36" spans="3:12" x14ac:dyDescent="0.25">
      <c r="C36" t="s">
        <v>200</v>
      </c>
      <c r="D36" t="s">
        <v>1495</v>
      </c>
      <c r="E36" s="32">
        <v>174</v>
      </c>
      <c r="F36" s="32">
        <v>174</v>
      </c>
      <c r="G36" s="32">
        <v>37</v>
      </c>
      <c r="H36" s="90">
        <f t="shared" si="0"/>
        <v>1</v>
      </c>
      <c r="I36" s="124">
        <f>IF(F36/ActivitySum!$C$1300=0%,"",F36/ActivitySum!$C$1300)</f>
        <v>2.0059092241228428E-6</v>
      </c>
      <c r="J36" s="126">
        <f>IF(G36/ActivitySum!$C$1300=0%,"",G36/ActivitySum!$C$1300)</f>
        <v>4.2654391547439766E-7</v>
      </c>
      <c r="K36" s="99">
        <f t="shared" si="1"/>
        <v>0.21264367816091953</v>
      </c>
      <c r="L36" s="99">
        <f t="shared" si="2"/>
        <v>0.21264367816091953</v>
      </c>
    </row>
    <row r="37" spans="3:12" x14ac:dyDescent="0.25">
      <c r="C37" t="s">
        <v>201</v>
      </c>
      <c r="D37" t="s">
        <v>1496</v>
      </c>
      <c r="E37" s="32">
        <v>4</v>
      </c>
      <c r="F37" s="32">
        <v>4</v>
      </c>
      <c r="G37" s="32">
        <v>1</v>
      </c>
      <c r="H37" s="90">
        <f t="shared" si="0"/>
        <v>1</v>
      </c>
      <c r="I37" s="124">
        <f>IF(F37/ActivitySum!$C$1300=0%,"",F37/ActivitySum!$C$1300)</f>
        <v>4.6112855726961905E-8</v>
      </c>
      <c r="J37" s="126">
        <f>IF(G37/ActivitySum!$C$1300=0%,"",G37/ActivitySum!$C$1300)</f>
        <v>1.1528213931740476E-8</v>
      </c>
      <c r="K37" s="99">
        <f t="shared" si="1"/>
        <v>0.25</v>
      </c>
      <c r="L37" s="99">
        <f t="shared" si="2"/>
        <v>0.25</v>
      </c>
    </row>
    <row r="38" spans="3:12" x14ac:dyDescent="0.25">
      <c r="C38" t="s">
        <v>202</v>
      </c>
      <c r="D38" t="s">
        <v>1497</v>
      </c>
      <c r="E38" s="32">
        <v>43</v>
      </c>
      <c r="F38" s="32">
        <v>43</v>
      </c>
      <c r="G38" s="32">
        <v>1</v>
      </c>
      <c r="H38" s="90">
        <f t="shared" si="0"/>
        <v>1</v>
      </c>
      <c r="I38" s="124">
        <f>IF(F38/ActivitySum!$C$1300=0%,"",F38/ActivitySum!$C$1300)</f>
        <v>4.9571319906484047E-7</v>
      </c>
      <c r="J38" s="126">
        <f>IF(G38/ActivitySum!$C$1300=0%,"",G38/ActivitySum!$C$1300)</f>
        <v>1.1528213931740476E-8</v>
      </c>
      <c r="K38" s="99">
        <f t="shared" si="1"/>
        <v>2.3255813953488372E-2</v>
      </c>
      <c r="L38" s="99">
        <f t="shared" si="2"/>
        <v>2.3255813953488372E-2</v>
      </c>
    </row>
    <row r="39" spans="3:12" x14ac:dyDescent="0.25">
      <c r="C39" t="s">
        <v>203</v>
      </c>
      <c r="D39" t="s">
        <v>1498</v>
      </c>
      <c r="E39" s="32">
        <v>8</v>
      </c>
      <c r="F39" s="32">
        <v>8</v>
      </c>
      <c r="G39" s="32">
        <v>0</v>
      </c>
      <c r="H39" s="90">
        <f t="shared" si="0"/>
        <v>1</v>
      </c>
      <c r="I39" s="124">
        <f>IF(F39/ActivitySum!$C$1300=0%,"",F39/ActivitySum!$C$1300)</f>
        <v>9.222571145392381E-8</v>
      </c>
      <c r="J39" s="126" t="str">
        <f>IF(G39/ActivitySum!$C$1300=0%,"",G39/ActivitySum!$C$1300)</f>
        <v/>
      </c>
      <c r="K39" s="99">
        <f t="shared" si="1"/>
        <v>0</v>
      </c>
      <c r="L39" s="99">
        <f t="shared" si="2"/>
        <v>0</v>
      </c>
    </row>
    <row r="40" spans="3:12" x14ac:dyDescent="0.25">
      <c r="C40" t="s">
        <v>204</v>
      </c>
      <c r="D40" t="s">
        <v>1499</v>
      </c>
      <c r="E40" s="32">
        <v>1426</v>
      </c>
      <c r="F40" s="32">
        <v>1426</v>
      </c>
      <c r="G40" s="32">
        <v>1212</v>
      </c>
      <c r="H40" s="90">
        <f t="shared" si="0"/>
        <v>1</v>
      </c>
      <c r="I40" s="124">
        <f>IF(F40/ActivitySum!$C$1300=0%,"",F40/ActivitySum!$C$1300)</f>
        <v>1.643923306666192E-5</v>
      </c>
      <c r="J40" s="126">
        <f>IF(G40/ActivitySum!$C$1300=0%,"",G40/ActivitySum!$C$1300)</f>
        <v>1.3972195285269458E-5</v>
      </c>
      <c r="K40" s="99">
        <f t="shared" si="1"/>
        <v>0.84992987377279106</v>
      </c>
      <c r="L40" s="99">
        <f t="shared" si="2"/>
        <v>0.84992987377279106</v>
      </c>
    </row>
    <row r="41" spans="3:12" x14ac:dyDescent="0.25">
      <c r="C41" t="s">
        <v>205</v>
      </c>
      <c r="D41" t="s">
        <v>1500</v>
      </c>
      <c r="E41" s="32">
        <v>4167</v>
      </c>
      <c r="F41" s="32">
        <v>4167</v>
      </c>
      <c r="G41" s="32">
        <v>3542</v>
      </c>
      <c r="H41" s="90">
        <f t="shared" si="0"/>
        <v>1</v>
      </c>
      <c r="I41" s="124">
        <f>IF(F41/ActivitySum!$C$1300=0%,"",F41/ActivitySum!$C$1300)</f>
        <v>4.8038067453562568E-5</v>
      </c>
      <c r="J41" s="126">
        <f>IF(G41/ActivitySum!$C$1300=0%,"",G41/ActivitySum!$C$1300)</f>
        <v>4.0832933746224768E-5</v>
      </c>
      <c r="K41" s="99">
        <f t="shared" si="1"/>
        <v>0.85001199904007685</v>
      </c>
      <c r="L41" s="99">
        <f t="shared" si="2"/>
        <v>0.85001199904007685</v>
      </c>
    </row>
    <row r="42" spans="3:12" x14ac:dyDescent="0.25">
      <c r="C42" t="s">
        <v>206</v>
      </c>
      <c r="D42" t="s">
        <v>1501</v>
      </c>
      <c r="E42" s="32">
        <v>5965</v>
      </c>
      <c r="F42" s="32">
        <v>5965</v>
      </c>
      <c r="G42" s="32">
        <v>5070</v>
      </c>
      <c r="H42" s="90">
        <f t="shared" si="0"/>
        <v>1</v>
      </c>
      <c r="I42" s="124">
        <f>IF(F42/ActivitySum!$C$1300=0%,"",F42/ActivitySum!$C$1300)</f>
        <v>6.8765796102831942E-5</v>
      </c>
      <c r="J42" s="126">
        <f>IF(G42/ActivitySum!$C$1300=0%,"",G42/ActivitySum!$C$1300)</f>
        <v>5.8448044633924215E-5</v>
      </c>
      <c r="K42" s="99">
        <f t="shared" si="1"/>
        <v>0.84995808885163449</v>
      </c>
      <c r="L42" s="99">
        <f t="shared" si="2"/>
        <v>0.84995808885163449</v>
      </c>
    </row>
    <row r="43" spans="3:12" x14ac:dyDescent="0.25">
      <c r="C43" t="s">
        <v>207</v>
      </c>
      <c r="D43" t="s">
        <v>1502</v>
      </c>
      <c r="E43" s="32">
        <v>2275</v>
      </c>
      <c r="F43" s="32">
        <v>2275</v>
      </c>
      <c r="G43" s="32">
        <v>23</v>
      </c>
      <c r="H43" s="90">
        <f t="shared" si="0"/>
        <v>1</v>
      </c>
      <c r="I43" s="124">
        <f>IF(F43/ActivitySum!$C$1300=0%,"",F43/ActivitySum!$C$1300)</f>
        <v>2.6226686694709585E-5</v>
      </c>
      <c r="J43" s="126">
        <f>IF(G43/ActivitySum!$C$1300=0%,"",G43/ActivitySum!$C$1300)</f>
        <v>2.6514892043003097E-7</v>
      </c>
      <c r="K43" s="99">
        <f t="shared" si="1"/>
        <v>1.0109890109890111E-2</v>
      </c>
      <c r="L43" s="99">
        <f t="shared" si="2"/>
        <v>1.0109890109890111E-2</v>
      </c>
    </row>
    <row r="44" spans="3:12" x14ac:dyDescent="0.25">
      <c r="C44" t="s">
        <v>208</v>
      </c>
      <c r="D44" t="s">
        <v>1503</v>
      </c>
      <c r="E44" s="32">
        <v>2342</v>
      </c>
      <c r="F44" s="32">
        <v>2342</v>
      </c>
      <c r="G44" s="32">
        <v>70</v>
      </c>
      <c r="H44" s="90">
        <f t="shared" si="0"/>
        <v>1</v>
      </c>
      <c r="I44" s="124">
        <f>IF(F44/ActivitySum!$C$1300=0%,"",F44/ActivitySum!$C$1300)</f>
        <v>2.6999077028136196E-5</v>
      </c>
      <c r="J44" s="126">
        <f>IF(G44/ActivitySum!$C$1300=0%,"",G44/ActivitySum!$C$1300)</f>
        <v>8.069749752218334E-7</v>
      </c>
      <c r="K44" s="99">
        <f t="shared" si="1"/>
        <v>2.9888983774551667E-2</v>
      </c>
      <c r="L44" s="99">
        <f t="shared" si="2"/>
        <v>2.9888983774551667E-2</v>
      </c>
    </row>
    <row r="45" spans="3:12" x14ac:dyDescent="0.25">
      <c r="C45" t="s">
        <v>209</v>
      </c>
      <c r="D45" t="s">
        <v>1504</v>
      </c>
      <c r="E45" s="32">
        <v>484</v>
      </c>
      <c r="F45" s="32">
        <v>484</v>
      </c>
      <c r="G45" s="32">
        <v>20</v>
      </c>
      <c r="H45" s="90">
        <f t="shared" si="0"/>
        <v>1</v>
      </c>
      <c r="I45" s="124">
        <f>IF(F45/ActivitySum!$C$1300=0%,"",F45/ActivitySum!$C$1300)</f>
        <v>5.5796555429623912E-6</v>
      </c>
      <c r="J45" s="126">
        <f>IF(G45/ActivitySum!$C$1300=0%,"",G45/ActivitySum!$C$1300)</f>
        <v>2.3056427863480953E-7</v>
      </c>
      <c r="K45" s="99">
        <f t="shared" si="1"/>
        <v>4.1322314049586778E-2</v>
      </c>
      <c r="L45" s="99">
        <f t="shared" si="2"/>
        <v>4.1322314049586778E-2</v>
      </c>
    </row>
    <row r="46" spans="3:12" x14ac:dyDescent="0.25">
      <c r="C46" t="s">
        <v>210</v>
      </c>
      <c r="D46" t="s">
        <v>1505</v>
      </c>
      <c r="E46" s="32">
        <v>1493</v>
      </c>
      <c r="F46" s="32">
        <v>1493</v>
      </c>
      <c r="G46" s="32">
        <v>15</v>
      </c>
      <c r="H46" s="90">
        <f t="shared" si="0"/>
        <v>1</v>
      </c>
      <c r="I46" s="124">
        <f>IF(F46/ActivitySum!$C$1300=0%,"",F46/ActivitySum!$C$1300)</f>
        <v>1.7211623400088531E-5</v>
      </c>
      <c r="J46" s="126">
        <f>IF(G46/ActivitySum!$C$1300=0%,"",G46/ActivitySum!$C$1300)</f>
        <v>1.7292320897610714E-7</v>
      </c>
      <c r="K46" s="99">
        <f t="shared" si="1"/>
        <v>1.0046885465505693E-2</v>
      </c>
      <c r="L46" s="99">
        <f t="shared" si="2"/>
        <v>1.0046885465505693E-2</v>
      </c>
    </row>
    <row r="47" spans="3:12" x14ac:dyDescent="0.25">
      <c r="C47" t="s">
        <v>211</v>
      </c>
      <c r="D47" t="s">
        <v>1506</v>
      </c>
      <c r="E47" s="32">
        <v>1539</v>
      </c>
      <c r="F47" s="32">
        <v>1539</v>
      </c>
      <c r="G47" s="32">
        <v>240</v>
      </c>
      <c r="H47" s="90">
        <f t="shared" si="0"/>
        <v>1</v>
      </c>
      <c r="I47" s="124">
        <f>IF(F47/ActivitySum!$C$1300=0%,"",F47/ActivitySum!$C$1300)</f>
        <v>1.7741921240948593E-5</v>
      </c>
      <c r="J47" s="126">
        <f>IF(G47/ActivitySum!$C$1300=0%,"",G47/ActivitySum!$C$1300)</f>
        <v>2.7667713436177143E-6</v>
      </c>
      <c r="K47" s="99">
        <f t="shared" si="1"/>
        <v>0.15594541910331383</v>
      </c>
      <c r="L47" s="99">
        <f t="shared" si="2"/>
        <v>0.15594541910331383</v>
      </c>
    </row>
    <row r="48" spans="3:12" x14ac:dyDescent="0.25">
      <c r="C48" t="s">
        <v>212</v>
      </c>
      <c r="D48" t="s">
        <v>1507</v>
      </c>
      <c r="E48" s="32">
        <v>284</v>
      </c>
      <c r="F48" s="32">
        <v>284</v>
      </c>
      <c r="G48" s="32">
        <v>6</v>
      </c>
      <c r="H48" s="90">
        <f t="shared" si="0"/>
        <v>1</v>
      </c>
      <c r="I48" s="124">
        <f>IF(F48/ActivitySum!$C$1300=0%,"",F48/ActivitySum!$C$1300)</f>
        <v>3.2740127566142954E-6</v>
      </c>
      <c r="J48" s="126">
        <f>IF(G48/ActivitySum!$C$1300=0%,"",G48/ActivitySum!$C$1300)</f>
        <v>6.9169283590442868E-8</v>
      </c>
      <c r="K48" s="99">
        <f t="shared" si="1"/>
        <v>2.1126760563380281E-2</v>
      </c>
      <c r="L48" s="99">
        <f t="shared" si="2"/>
        <v>2.1126760563380281E-2</v>
      </c>
    </row>
    <row r="49" spans="3:12" x14ac:dyDescent="0.25">
      <c r="C49" t="s">
        <v>213</v>
      </c>
      <c r="D49" t="s">
        <v>1508</v>
      </c>
      <c r="E49" s="32">
        <v>2314</v>
      </c>
      <c r="F49" s="32">
        <v>2314</v>
      </c>
      <c r="G49" s="32">
        <v>315</v>
      </c>
      <c r="H49" s="90">
        <f t="shared" si="0"/>
        <v>1</v>
      </c>
      <c r="I49" s="124">
        <f>IF(F49/ActivitySum!$C$1300=0%,"",F49/ActivitySum!$C$1300)</f>
        <v>2.6676287038047465E-5</v>
      </c>
      <c r="J49" s="126">
        <f>IF(G49/ActivitySum!$C$1300=0%,"",G49/ActivitySum!$C$1300)</f>
        <v>3.6313873884982503E-6</v>
      </c>
      <c r="K49" s="99">
        <f t="shared" si="1"/>
        <v>0.13612791702679344</v>
      </c>
      <c r="L49" s="99">
        <f t="shared" si="2"/>
        <v>0.13612791702679344</v>
      </c>
    </row>
    <row r="50" spans="3:12" x14ac:dyDescent="0.25">
      <c r="C50" t="s">
        <v>214</v>
      </c>
      <c r="D50" t="s">
        <v>1509</v>
      </c>
      <c r="E50" s="32">
        <v>991</v>
      </c>
      <c r="F50" s="32">
        <v>991</v>
      </c>
      <c r="G50" s="32">
        <v>30</v>
      </c>
      <c r="H50" s="90">
        <f t="shared" si="0"/>
        <v>1</v>
      </c>
      <c r="I50" s="124">
        <f>IF(F50/ActivitySum!$C$1300=0%,"",F50/ActivitySum!$C$1300)</f>
        <v>1.1424460006354813E-5</v>
      </c>
      <c r="J50" s="126">
        <f>IF(G50/ActivitySum!$C$1300=0%,"",G50/ActivitySum!$C$1300)</f>
        <v>3.4584641795221429E-7</v>
      </c>
      <c r="K50" s="99">
        <f t="shared" si="1"/>
        <v>3.0272452068617558E-2</v>
      </c>
      <c r="L50" s="99">
        <f t="shared" si="2"/>
        <v>3.0272452068617558E-2</v>
      </c>
    </row>
    <row r="51" spans="3:12" x14ac:dyDescent="0.25">
      <c r="C51" t="s">
        <v>215</v>
      </c>
      <c r="D51" t="s">
        <v>1510</v>
      </c>
      <c r="E51" s="32">
        <v>194</v>
      </c>
      <c r="F51" s="32">
        <v>194</v>
      </c>
      <c r="G51" s="32">
        <v>30</v>
      </c>
      <c r="H51" s="90">
        <f t="shared" si="0"/>
        <v>1</v>
      </c>
      <c r="I51" s="124">
        <f>IF(F51/ActivitySum!$C$1300=0%,"",F51/ActivitySum!$C$1300)</f>
        <v>2.2364735027576527E-6</v>
      </c>
      <c r="J51" s="126">
        <f>IF(G51/ActivitySum!$C$1300=0%,"",G51/ActivitySum!$C$1300)</f>
        <v>3.4584641795221429E-7</v>
      </c>
      <c r="K51" s="99">
        <f t="shared" si="1"/>
        <v>0.15463917525773196</v>
      </c>
      <c r="L51" s="99">
        <f t="shared" si="2"/>
        <v>0.15463917525773196</v>
      </c>
    </row>
    <row r="52" spans="3:12" x14ac:dyDescent="0.25">
      <c r="C52" t="s">
        <v>216</v>
      </c>
      <c r="D52" t="s">
        <v>1511</v>
      </c>
      <c r="E52" s="32">
        <v>4</v>
      </c>
      <c r="F52" s="32">
        <v>4</v>
      </c>
      <c r="G52" s="32">
        <v>0</v>
      </c>
      <c r="H52" s="90">
        <f t="shared" si="0"/>
        <v>1</v>
      </c>
      <c r="I52" s="124">
        <f>IF(F52/ActivitySum!$C$1300=0%,"",F52/ActivitySum!$C$1300)</f>
        <v>4.6112855726961905E-8</v>
      </c>
      <c r="J52" s="126" t="str">
        <f>IF(G52/ActivitySum!$C$1300=0%,"",G52/ActivitySum!$C$1300)</f>
        <v/>
      </c>
      <c r="K52" s="99">
        <f t="shared" si="1"/>
        <v>0</v>
      </c>
      <c r="L52" s="99">
        <f t="shared" si="2"/>
        <v>0</v>
      </c>
    </row>
    <row r="53" spans="3:12" x14ac:dyDescent="0.25">
      <c r="C53" t="s">
        <v>217</v>
      </c>
      <c r="D53" t="s">
        <v>1512</v>
      </c>
      <c r="E53" s="32">
        <v>43</v>
      </c>
      <c r="F53" s="32">
        <v>43</v>
      </c>
      <c r="G53" s="32">
        <v>3</v>
      </c>
      <c r="H53" s="90">
        <f t="shared" si="0"/>
        <v>1</v>
      </c>
      <c r="I53" s="124">
        <f>IF(F53/ActivitySum!$C$1300=0%,"",F53/ActivitySum!$C$1300)</f>
        <v>4.9571319906484047E-7</v>
      </c>
      <c r="J53" s="126">
        <f>IF(G53/ActivitySum!$C$1300=0%,"",G53/ActivitySum!$C$1300)</f>
        <v>3.4584641795221434E-8</v>
      </c>
      <c r="K53" s="99">
        <f t="shared" si="1"/>
        <v>6.9767441860465115E-2</v>
      </c>
      <c r="L53" s="99">
        <f t="shared" si="2"/>
        <v>6.9767441860465115E-2</v>
      </c>
    </row>
    <row r="54" spans="3:12" x14ac:dyDescent="0.25">
      <c r="C54" t="s">
        <v>218</v>
      </c>
      <c r="D54" t="s">
        <v>1513</v>
      </c>
      <c r="E54" s="32">
        <v>8</v>
      </c>
      <c r="F54" s="32">
        <v>8</v>
      </c>
      <c r="G54" s="32">
        <v>0</v>
      </c>
      <c r="H54" s="90">
        <f t="shared" si="0"/>
        <v>1</v>
      </c>
      <c r="I54" s="124">
        <f>IF(F54/ActivitySum!$C$1300=0%,"",F54/ActivitySum!$C$1300)</f>
        <v>9.222571145392381E-8</v>
      </c>
      <c r="J54" s="126" t="str">
        <f>IF(G54/ActivitySum!$C$1300=0%,"",G54/ActivitySum!$C$1300)</f>
        <v/>
      </c>
      <c r="K54" s="99">
        <f t="shared" si="1"/>
        <v>0</v>
      </c>
      <c r="L54" s="99">
        <f t="shared" si="2"/>
        <v>0</v>
      </c>
    </row>
    <row r="55" spans="3:12" x14ac:dyDescent="0.25">
      <c r="C55" t="s">
        <v>219</v>
      </c>
      <c r="D55" t="s">
        <v>1514</v>
      </c>
      <c r="E55" s="32">
        <v>4684</v>
      </c>
      <c r="F55" s="32">
        <v>4684</v>
      </c>
      <c r="G55" s="32">
        <v>94</v>
      </c>
      <c r="H55" s="90">
        <f t="shared" si="0"/>
        <v>1</v>
      </c>
      <c r="I55" s="124">
        <f>IF(F55/ActivitySum!$C$1300=0%,"",F55/ActivitySum!$C$1300)</f>
        <v>5.3998154056272392E-5</v>
      </c>
      <c r="J55" s="126">
        <f>IF(G55/ActivitySum!$C$1300=0%,"",G55/ActivitySum!$C$1300)</f>
        <v>1.0836521095836048E-6</v>
      </c>
      <c r="K55" s="99">
        <f t="shared" si="1"/>
        <v>2.0068317677198976E-2</v>
      </c>
      <c r="L55" s="99">
        <f t="shared" si="2"/>
        <v>2.0068317677198976E-2</v>
      </c>
    </row>
    <row r="56" spans="3:12" x14ac:dyDescent="0.25">
      <c r="C56" t="s">
        <v>220</v>
      </c>
      <c r="D56" t="s">
        <v>1515</v>
      </c>
      <c r="E56" s="32">
        <v>11392</v>
      </c>
      <c r="F56" s="32">
        <v>11392</v>
      </c>
      <c r="G56" s="32">
        <v>9683</v>
      </c>
      <c r="H56" s="90">
        <f t="shared" si="0"/>
        <v>1</v>
      </c>
      <c r="I56" s="124">
        <f>IF(F56/ActivitySum!$C$1300=0%,"",F56/ActivitySum!$C$1300)</f>
        <v>1.3132941311038752E-4</v>
      </c>
      <c r="J56" s="126">
        <f>IF(G56/ActivitySum!$C$1300=0%,"",G56/ActivitySum!$C$1300)</f>
        <v>1.1162769550104304E-4</v>
      </c>
      <c r="K56" s="99">
        <f t="shared" si="1"/>
        <v>0.8499824438202247</v>
      </c>
      <c r="L56" s="99">
        <f t="shared" si="2"/>
        <v>0.8499824438202247</v>
      </c>
    </row>
    <row r="57" spans="3:12" x14ac:dyDescent="0.25">
      <c r="C57" t="s">
        <v>221</v>
      </c>
      <c r="D57" t="s">
        <v>1516</v>
      </c>
      <c r="E57" s="32">
        <v>1908</v>
      </c>
      <c r="F57" s="32">
        <v>1908</v>
      </c>
      <c r="G57" s="32">
        <v>114</v>
      </c>
      <c r="H57" s="90">
        <f t="shared" si="0"/>
        <v>1</v>
      </c>
      <c r="I57" s="124">
        <f>IF(F57/ActivitySum!$C$1300=0%,"",F57/ActivitySum!$C$1300)</f>
        <v>2.1995832181760831E-5</v>
      </c>
      <c r="J57" s="126">
        <f>IF(G57/ActivitySum!$C$1300=0%,"",G57/ActivitySum!$C$1300)</f>
        <v>1.3142163882184144E-6</v>
      </c>
      <c r="K57" s="99">
        <f t="shared" si="1"/>
        <v>5.9748427672955975E-2</v>
      </c>
      <c r="L57" s="99">
        <f t="shared" si="2"/>
        <v>5.9748427672955975E-2</v>
      </c>
    </row>
    <row r="58" spans="3:12" x14ac:dyDescent="0.25">
      <c r="C58" t="s">
        <v>222</v>
      </c>
      <c r="D58" t="s">
        <v>1517</v>
      </c>
      <c r="E58" s="32">
        <v>2275</v>
      </c>
      <c r="F58" s="32">
        <v>2275</v>
      </c>
      <c r="G58" s="32">
        <v>136</v>
      </c>
      <c r="H58" s="90">
        <f t="shared" si="0"/>
        <v>1</v>
      </c>
      <c r="I58" s="124">
        <f>IF(F58/ActivitySum!$C$1300=0%,"",F58/ActivitySum!$C$1300)</f>
        <v>2.6226686694709585E-5</v>
      </c>
      <c r="J58" s="126">
        <f>IF(G58/ActivitySum!$C$1300=0%,"",G58/ActivitySum!$C$1300)</f>
        <v>1.5678370947167048E-6</v>
      </c>
      <c r="K58" s="99">
        <f t="shared" si="1"/>
        <v>5.978021978021978E-2</v>
      </c>
      <c r="L58" s="99">
        <f t="shared" si="2"/>
        <v>5.978021978021978E-2</v>
      </c>
    </row>
    <row r="59" spans="3:12" x14ac:dyDescent="0.25">
      <c r="C59" t="s">
        <v>223</v>
      </c>
      <c r="D59" t="s">
        <v>1518</v>
      </c>
      <c r="E59" s="32">
        <v>2295</v>
      </c>
      <c r="F59" s="32">
        <v>1377</v>
      </c>
      <c r="G59" s="32">
        <v>1211</v>
      </c>
      <c r="H59" s="90">
        <f t="shared" si="0"/>
        <v>0.6</v>
      </c>
      <c r="I59" s="124">
        <f>IF(F59/ActivitySum!$C$1300=0%,"",F59/ActivitySum!$C$1300)</f>
        <v>1.5874350584006637E-5</v>
      </c>
      <c r="J59" s="126">
        <f>IF(G59/ActivitySum!$C$1300=0%,"",G59/ActivitySum!$C$1300)</f>
        <v>1.3960667071337718E-5</v>
      </c>
      <c r="K59" s="99">
        <f t="shared" si="1"/>
        <v>0.52766884531590419</v>
      </c>
      <c r="L59" s="99">
        <f t="shared" si="2"/>
        <v>0.87944807552650694</v>
      </c>
    </row>
    <row r="60" spans="3:12" x14ac:dyDescent="0.25">
      <c r="C60" t="s">
        <v>225</v>
      </c>
      <c r="D60" t="s">
        <v>1520</v>
      </c>
      <c r="E60" s="32">
        <v>3008</v>
      </c>
      <c r="F60" s="32">
        <v>3008</v>
      </c>
      <c r="G60" s="32">
        <v>180</v>
      </c>
      <c r="H60" s="90">
        <f t="shared" si="0"/>
        <v>1</v>
      </c>
      <c r="I60" s="124">
        <f>IF(F60/ActivitySum!$C$1300=0%,"",F60/ActivitySum!$C$1300)</f>
        <v>3.4676867506675353E-5</v>
      </c>
      <c r="J60" s="126">
        <f>IF(G60/ActivitySum!$C$1300=0%,"",G60/ActivitySum!$C$1300)</f>
        <v>2.0750785077132859E-6</v>
      </c>
      <c r="K60" s="99">
        <f t="shared" si="1"/>
        <v>5.9840425531914897E-2</v>
      </c>
      <c r="L60" s="99">
        <f t="shared" si="2"/>
        <v>5.9840425531914897E-2</v>
      </c>
    </row>
    <row r="61" spans="3:12" x14ac:dyDescent="0.25">
      <c r="C61" t="s">
        <v>226</v>
      </c>
      <c r="D61" t="s">
        <v>1521</v>
      </c>
      <c r="E61" s="32">
        <v>1515</v>
      </c>
      <c r="F61" s="32">
        <v>1515</v>
      </c>
      <c r="G61" s="32">
        <v>1416</v>
      </c>
      <c r="H61" s="90">
        <f t="shared" si="0"/>
        <v>1</v>
      </c>
      <c r="I61" s="124">
        <f>IF(F61/ActivitySum!$C$1300=0%,"",F61/ActivitySum!$C$1300)</f>
        <v>1.7465244106586822E-5</v>
      </c>
      <c r="J61" s="126">
        <f>IF(G61/ActivitySum!$C$1300=0%,"",G61/ActivitySum!$C$1300)</f>
        <v>1.6323950927344517E-5</v>
      </c>
      <c r="K61" s="99">
        <f t="shared" si="1"/>
        <v>0.93465346534653471</v>
      </c>
      <c r="L61" s="99">
        <f t="shared" si="2"/>
        <v>0.93465346534653471</v>
      </c>
    </row>
    <row r="62" spans="3:12" x14ac:dyDescent="0.25">
      <c r="C62" t="s">
        <v>227</v>
      </c>
      <c r="D62" t="s">
        <v>1522</v>
      </c>
      <c r="E62" s="32">
        <v>300</v>
      </c>
      <c r="F62" s="32">
        <v>262</v>
      </c>
      <c r="G62" s="32">
        <v>158</v>
      </c>
      <c r="H62" s="90">
        <f t="shared" si="0"/>
        <v>0.87333333333333329</v>
      </c>
      <c r="I62" s="124">
        <f>IF(F62/ActivitySum!$C$1300=0%,"",F62/ActivitySum!$C$1300)</f>
        <v>3.0203920501160051E-6</v>
      </c>
      <c r="J62" s="126">
        <f>IF(G62/ActivitySum!$C$1300=0%,"",G62/ActivitySum!$C$1300)</f>
        <v>1.8214578012149954E-6</v>
      </c>
      <c r="K62" s="99">
        <f t="shared" si="1"/>
        <v>0.52666666666666662</v>
      </c>
      <c r="L62" s="99">
        <f t="shared" si="2"/>
        <v>0.60305343511450382</v>
      </c>
    </row>
    <row r="63" spans="3:12" x14ac:dyDescent="0.25">
      <c r="C63" t="s">
        <v>293</v>
      </c>
      <c r="D63" t="s">
        <v>1588</v>
      </c>
      <c r="E63" s="32">
        <v>270</v>
      </c>
      <c r="F63" s="32">
        <v>270</v>
      </c>
      <c r="G63" s="32">
        <v>229</v>
      </c>
      <c r="H63" s="90">
        <f t="shared" si="0"/>
        <v>1</v>
      </c>
      <c r="I63" s="124">
        <f>IF(F63/ActivitySum!$C$1300=0%,"",F63/ActivitySum!$C$1300)</f>
        <v>3.1126177615699287E-6</v>
      </c>
      <c r="J63" s="126">
        <f>IF(G63/ActivitySum!$C$1300=0%,"",G63/ActivitySum!$C$1300)</f>
        <v>2.6399609903685693E-6</v>
      </c>
      <c r="K63" s="99">
        <f t="shared" si="1"/>
        <v>0.8481481481481481</v>
      </c>
      <c r="L63" s="99">
        <f t="shared" si="2"/>
        <v>0.8481481481481481</v>
      </c>
    </row>
    <row r="64" spans="3:12" x14ac:dyDescent="0.25">
      <c r="C64" t="s">
        <v>294</v>
      </c>
      <c r="D64" t="s">
        <v>1589</v>
      </c>
      <c r="E64" s="32">
        <v>97</v>
      </c>
      <c r="F64" s="32">
        <v>97</v>
      </c>
      <c r="G64" s="32">
        <v>1</v>
      </c>
      <c r="H64" s="90">
        <f t="shared" si="0"/>
        <v>1</v>
      </c>
      <c r="I64" s="124">
        <f>IF(F64/ActivitySum!$C$1300=0%,"",F64/ActivitySum!$C$1300)</f>
        <v>1.1182367513788263E-6</v>
      </c>
      <c r="J64" s="126">
        <f>IF(G64/ActivitySum!$C$1300=0%,"",G64/ActivitySum!$C$1300)</f>
        <v>1.1528213931740476E-8</v>
      </c>
      <c r="K64" s="99">
        <f t="shared" si="1"/>
        <v>1.0309278350515464E-2</v>
      </c>
      <c r="L64" s="99">
        <f t="shared" si="2"/>
        <v>1.0309278350515464E-2</v>
      </c>
    </row>
    <row r="65" spans="1:12" x14ac:dyDescent="0.25">
      <c r="C65" t="s">
        <v>295</v>
      </c>
      <c r="D65" t="s">
        <v>1590</v>
      </c>
      <c r="E65" s="32">
        <v>114</v>
      </c>
      <c r="F65" s="32">
        <v>114</v>
      </c>
      <c r="G65" s="32">
        <v>1</v>
      </c>
      <c r="H65" s="90">
        <f t="shared" si="0"/>
        <v>1</v>
      </c>
      <c r="I65" s="124">
        <f>IF(F65/ActivitySum!$C$1300=0%,"",F65/ActivitySum!$C$1300)</f>
        <v>1.3142163882184144E-6</v>
      </c>
      <c r="J65" s="126">
        <f>IF(G65/ActivitySum!$C$1300=0%,"",G65/ActivitySum!$C$1300)</f>
        <v>1.1528213931740476E-8</v>
      </c>
      <c r="K65" s="99">
        <f t="shared" si="1"/>
        <v>8.771929824561403E-3</v>
      </c>
      <c r="L65" s="99">
        <f t="shared" si="2"/>
        <v>8.771929824561403E-3</v>
      </c>
    </row>
    <row r="66" spans="1:12" x14ac:dyDescent="0.25">
      <c r="C66" t="s">
        <v>296</v>
      </c>
      <c r="D66" t="s">
        <v>1591</v>
      </c>
      <c r="E66" s="32">
        <v>231</v>
      </c>
      <c r="F66" s="32">
        <v>231</v>
      </c>
      <c r="G66" s="32">
        <v>14</v>
      </c>
      <c r="H66" s="90">
        <f t="shared" si="0"/>
        <v>1</v>
      </c>
      <c r="I66" s="124">
        <f>IF(F66/ActivitySum!$C$1300=0%,"",F66/ActivitySum!$C$1300)</f>
        <v>2.6630174182320502E-6</v>
      </c>
      <c r="J66" s="126">
        <f>IF(G66/ActivitySum!$C$1300=0%,"",G66/ActivitySum!$C$1300)</f>
        <v>1.6139499504436666E-7</v>
      </c>
      <c r="K66" s="99">
        <f t="shared" si="1"/>
        <v>6.0606060606060608E-2</v>
      </c>
      <c r="L66" s="99">
        <f t="shared" si="2"/>
        <v>6.0606060606060608E-2</v>
      </c>
    </row>
    <row r="67" spans="1:12" x14ac:dyDescent="0.25">
      <c r="C67" t="s">
        <v>297</v>
      </c>
      <c r="D67" t="s">
        <v>1592</v>
      </c>
      <c r="E67" s="32">
        <v>372</v>
      </c>
      <c r="F67" s="32">
        <v>372</v>
      </c>
      <c r="G67" s="32">
        <v>22</v>
      </c>
      <c r="H67" s="90">
        <f t="shared" si="0"/>
        <v>1</v>
      </c>
      <c r="I67" s="124">
        <f>IF(F67/ActivitySum!$C$1300=0%,"",F67/ActivitySum!$C$1300)</f>
        <v>4.2884955826074573E-6</v>
      </c>
      <c r="J67" s="126">
        <f>IF(G67/ActivitySum!$C$1300=0%,"",G67/ActivitySum!$C$1300)</f>
        <v>2.5362070649829051E-7</v>
      </c>
      <c r="K67" s="99">
        <f t="shared" si="1"/>
        <v>5.9139784946236562E-2</v>
      </c>
      <c r="L67" s="99">
        <f t="shared" si="2"/>
        <v>5.9139784946236562E-2</v>
      </c>
    </row>
    <row r="68" spans="1:12" x14ac:dyDescent="0.25">
      <c r="C68" t="s">
        <v>298</v>
      </c>
      <c r="D68" t="s">
        <v>1593</v>
      </c>
      <c r="E68" s="32">
        <v>98</v>
      </c>
      <c r="F68" s="32">
        <v>98</v>
      </c>
      <c r="G68" s="32">
        <v>6</v>
      </c>
      <c r="H68" s="90">
        <f t="shared" si="0"/>
        <v>1</v>
      </c>
      <c r="I68" s="124">
        <f>IF(F68/ActivitySum!$C$1300=0%,"",F68/ActivitySum!$C$1300)</f>
        <v>1.1297649653105668E-6</v>
      </c>
      <c r="J68" s="126">
        <f>IF(G68/ActivitySum!$C$1300=0%,"",G68/ActivitySum!$C$1300)</f>
        <v>6.9169283590442868E-8</v>
      </c>
      <c r="K68" s="99">
        <f t="shared" si="1"/>
        <v>6.1224489795918366E-2</v>
      </c>
      <c r="L68" s="99">
        <f t="shared" si="2"/>
        <v>6.1224489795918366E-2</v>
      </c>
    </row>
    <row r="69" spans="1:12" x14ac:dyDescent="0.25">
      <c r="C69" t="s">
        <v>299</v>
      </c>
      <c r="D69" t="s">
        <v>1594</v>
      </c>
      <c r="E69" s="32">
        <v>1055</v>
      </c>
      <c r="F69" s="32">
        <v>1055</v>
      </c>
      <c r="G69" s="32">
        <v>897</v>
      </c>
      <c r="H69" s="90">
        <f t="shared" si="0"/>
        <v>1</v>
      </c>
      <c r="I69" s="124">
        <f>IF(F69/ActivitySum!$C$1300=0%,"",F69/ActivitySum!$C$1300)</f>
        <v>1.2162265697986204E-5</v>
      </c>
      <c r="J69" s="126">
        <f>IF(G69/ActivitySum!$C$1300=0%,"",G69/ActivitySum!$C$1300)</f>
        <v>1.0340807896771208E-5</v>
      </c>
      <c r="K69" s="99">
        <f t="shared" si="1"/>
        <v>0.85023696682464456</v>
      </c>
      <c r="L69" s="99">
        <f t="shared" si="2"/>
        <v>0.85023696682464456</v>
      </c>
    </row>
    <row r="70" spans="1:12" x14ac:dyDescent="0.25">
      <c r="C70" t="s">
        <v>300</v>
      </c>
      <c r="D70" t="s">
        <v>1595</v>
      </c>
      <c r="E70" s="32">
        <v>1040</v>
      </c>
      <c r="F70" s="32">
        <v>1040</v>
      </c>
      <c r="G70" s="32">
        <v>884</v>
      </c>
      <c r="H70" s="90">
        <f t="shared" si="0"/>
        <v>1</v>
      </c>
      <c r="I70" s="124">
        <f>IF(F70/ActivitySum!$C$1300=0%,"",F70/ActivitySum!$C$1300)</f>
        <v>1.1989342489010097E-5</v>
      </c>
      <c r="J70" s="126">
        <f>IF(G70/ActivitySum!$C$1300=0%,"",G70/ActivitySum!$C$1300)</f>
        <v>1.0190941115658581E-5</v>
      </c>
      <c r="K70" s="99">
        <f t="shared" si="1"/>
        <v>0.85</v>
      </c>
      <c r="L70" s="99">
        <f t="shared" si="2"/>
        <v>0.85</v>
      </c>
    </row>
    <row r="71" spans="1:12" x14ac:dyDescent="0.25">
      <c r="C71" t="s">
        <v>301</v>
      </c>
      <c r="D71" t="s">
        <v>1596</v>
      </c>
      <c r="E71" s="32">
        <v>152</v>
      </c>
      <c r="F71" s="32">
        <v>152</v>
      </c>
      <c r="G71" s="32">
        <v>129</v>
      </c>
      <c r="H71" s="90">
        <f t="shared" ref="H71:H134" si="3">IFERROR(F71/E71,"")</f>
        <v>1</v>
      </c>
      <c r="I71" s="124">
        <f>IF(F71/ActivitySum!$C$1300=0%,"",F71/ActivitySum!$C$1300)</f>
        <v>1.7522885176245524E-6</v>
      </c>
      <c r="J71" s="126">
        <f>IF(G71/ActivitySum!$C$1300=0%,"",G71/ActivitySum!$C$1300)</f>
        <v>1.4871395971945216E-6</v>
      </c>
      <c r="K71" s="99">
        <f t="shared" ref="K71:K134" si="4">IFERROR(G71/E71,"")</f>
        <v>0.84868421052631582</v>
      </c>
      <c r="L71" s="99">
        <f t="shared" ref="L71:L134" si="5">IFERROR(G71/F71,"")</f>
        <v>0.84868421052631582</v>
      </c>
    </row>
    <row r="72" spans="1:12" x14ac:dyDescent="0.25">
      <c r="C72" t="s">
        <v>302</v>
      </c>
      <c r="D72" t="s">
        <v>1597</v>
      </c>
      <c r="E72" s="32">
        <v>1015</v>
      </c>
      <c r="F72" s="32">
        <v>1015</v>
      </c>
      <c r="G72" s="32">
        <v>20</v>
      </c>
      <c r="H72" s="90">
        <f t="shared" si="3"/>
        <v>1</v>
      </c>
      <c r="I72" s="124">
        <f>IF(F72/ActivitySum!$C$1300=0%,"",F72/ActivitySum!$C$1300)</f>
        <v>1.1701137140716584E-5</v>
      </c>
      <c r="J72" s="126">
        <f>IF(G72/ActivitySum!$C$1300=0%,"",G72/ActivitySum!$C$1300)</f>
        <v>2.3056427863480953E-7</v>
      </c>
      <c r="K72" s="99">
        <f t="shared" si="4"/>
        <v>1.9704433497536946E-2</v>
      </c>
      <c r="L72" s="99">
        <f t="shared" si="5"/>
        <v>1.9704433497536946E-2</v>
      </c>
    </row>
    <row r="73" spans="1:12" x14ac:dyDescent="0.25">
      <c r="C73" t="s">
        <v>303</v>
      </c>
      <c r="D73" t="s">
        <v>1598</v>
      </c>
      <c r="E73" s="32">
        <v>1050</v>
      </c>
      <c r="F73" s="32">
        <v>1050</v>
      </c>
      <c r="G73" s="32">
        <v>143</v>
      </c>
      <c r="H73" s="90">
        <f t="shared" si="3"/>
        <v>1</v>
      </c>
      <c r="I73" s="124">
        <f>IF(F73/ActivitySum!$C$1300=0%,"",F73/ActivitySum!$C$1300)</f>
        <v>1.21046246283275E-5</v>
      </c>
      <c r="J73" s="126">
        <f>IF(G73/ActivitySum!$C$1300=0%,"",G73/ActivitySum!$C$1300)</f>
        <v>1.6485345922388882E-6</v>
      </c>
      <c r="K73" s="99">
        <f t="shared" si="4"/>
        <v>0.1361904761904762</v>
      </c>
      <c r="L73" s="99">
        <f t="shared" si="5"/>
        <v>0.1361904761904762</v>
      </c>
    </row>
    <row r="74" spans="1:12" x14ac:dyDescent="0.25">
      <c r="C74" t="s">
        <v>304</v>
      </c>
      <c r="D74" t="s">
        <v>1599</v>
      </c>
      <c r="E74" s="32">
        <v>152</v>
      </c>
      <c r="F74" s="32">
        <v>152</v>
      </c>
      <c r="G74" s="32">
        <v>129</v>
      </c>
      <c r="H74" s="90">
        <f t="shared" si="3"/>
        <v>1</v>
      </c>
      <c r="I74" s="124">
        <f>IF(F74/ActivitySum!$C$1300=0%,"",F74/ActivitySum!$C$1300)</f>
        <v>1.7522885176245524E-6</v>
      </c>
      <c r="J74" s="126">
        <f>IF(G74/ActivitySum!$C$1300=0%,"",G74/ActivitySum!$C$1300)</f>
        <v>1.4871395971945216E-6</v>
      </c>
      <c r="K74" s="99">
        <f t="shared" si="4"/>
        <v>0.84868421052631582</v>
      </c>
      <c r="L74" s="99">
        <f t="shared" si="5"/>
        <v>0.84868421052631582</v>
      </c>
    </row>
    <row r="75" spans="1:12" x14ac:dyDescent="0.25">
      <c r="B75" s="93" t="s">
        <v>2568</v>
      </c>
      <c r="C75" t="s">
        <v>402</v>
      </c>
      <c r="D75" t="s">
        <v>1695</v>
      </c>
      <c r="E75" s="32">
        <v>38</v>
      </c>
      <c r="F75" s="32">
        <v>38</v>
      </c>
      <c r="G75" s="32">
        <v>2</v>
      </c>
      <c r="H75" s="90">
        <f t="shared" si="3"/>
        <v>1</v>
      </c>
      <c r="I75" s="124">
        <f>IF(F75/ActivitySum!$C$1300=0%,"",F75/ActivitySum!$C$1300)</f>
        <v>4.3807212940613811E-7</v>
      </c>
      <c r="J75" s="126">
        <f>IF(G75/ActivitySum!$C$1300=0%,"",G75/ActivitySum!$C$1300)</f>
        <v>2.3056427863480953E-8</v>
      </c>
      <c r="K75" s="99">
        <f t="shared" si="4"/>
        <v>5.2631578947368418E-2</v>
      </c>
      <c r="L75" s="99">
        <f t="shared" si="5"/>
        <v>5.2631578947368418E-2</v>
      </c>
    </row>
    <row r="76" spans="1:12" x14ac:dyDescent="0.25">
      <c r="B76" s="93" t="s">
        <v>2574</v>
      </c>
      <c r="C76" t="s">
        <v>189</v>
      </c>
      <c r="D76" t="s">
        <v>1484</v>
      </c>
      <c r="E76" s="32">
        <v>100</v>
      </c>
      <c r="F76" s="32">
        <v>100</v>
      </c>
      <c r="G76" s="32">
        <v>21</v>
      </c>
      <c r="H76" s="90">
        <f t="shared" si="3"/>
        <v>1</v>
      </c>
      <c r="I76" s="124">
        <f>IF(F76/ActivitySum!$C$1300=0%,"",F76/ActivitySum!$C$1300)</f>
        <v>1.1528213931740477E-6</v>
      </c>
      <c r="J76" s="126">
        <f>IF(G76/ActivitySum!$C$1300=0%,"",G76/ActivitySum!$C$1300)</f>
        <v>2.4209249256655001E-7</v>
      </c>
      <c r="K76" s="99">
        <f t="shared" si="4"/>
        <v>0.21</v>
      </c>
      <c r="L76" s="99">
        <f t="shared" si="5"/>
        <v>0.21</v>
      </c>
    </row>
    <row r="77" spans="1:12" x14ac:dyDescent="0.25">
      <c r="B77" s="93" t="s">
        <v>2579</v>
      </c>
      <c r="C77" t="s">
        <v>511</v>
      </c>
      <c r="D77" t="s">
        <v>1798</v>
      </c>
      <c r="E77" s="32">
        <v>50</v>
      </c>
      <c r="F77" s="32">
        <v>29</v>
      </c>
      <c r="G77" s="32">
        <v>26</v>
      </c>
      <c r="H77" s="90">
        <f t="shared" si="3"/>
        <v>0.57999999999999996</v>
      </c>
      <c r="I77" s="124">
        <f>IF(F77/ActivitySum!$C$1300=0%,"",F77/ActivitySum!$C$1300)</f>
        <v>3.3431820402047383E-7</v>
      </c>
      <c r="J77" s="126">
        <f>IF(G77/ActivitySum!$C$1300=0%,"",G77/ActivitySum!$C$1300)</f>
        <v>2.9973356222525243E-7</v>
      </c>
      <c r="K77" s="99">
        <f t="shared" si="4"/>
        <v>0.52</v>
      </c>
      <c r="L77" s="99">
        <f t="shared" si="5"/>
        <v>0.89655172413793105</v>
      </c>
    </row>
    <row r="78" spans="1:12" x14ac:dyDescent="0.25">
      <c r="A78" t="s">
        <v>2647</v>
      </c>
      <c r="B78" s="93" t="s">
        <v>2566</v>
      </c>
      <c r="C78" s="93" t="s">
        <v>39</v>
      </c>
      <c r="D78" s="93" t="s">
        <v>1335</v>
      </c>
      <c r="E78" s="94">
        <v>3408</v>
      </c>
      <c r="F78" s="94">
        <v>3408</v>
      </c>
      <c r="G78" s="94">
        <v>2207</v>
      </c>
      <c r="H78" s="90">
        <f t="shared" si="3"/>
        <v>1</v>
      </c>
      <c r="I78" s="124">
        <f>IF(F78/ActivitySum!$C$1300=0%,"",F78/ActivitySum!$C$1300)</f>
        <v>3.9288153079371547E-5</v>
      </c>
      <c r="J78" s="126">
        <f>IF(G78/ActivitySum!$C$1300=0%,"",G78/ActivitySum!$C$1300)</f>
        <v>2.5442768147351233E-5</v>
      </c>
      <c r="K78" s="99">
        <f t="shared" si="4"/>
        <v>0.647593896713615</v>
      </c>
      <c r="L78" s="99">
        <f t="shared" si="5"/>
        <v>0.647593896713615</v>
      </c>
    </row>
    <row r="79" spans="1:12" x14ac:dyDescent="0.25">
      <c r="C79" t="s">
        <v>42</v>
      </c>
      <c r="D79" t="s">
        <v>1338</v>
      </c>
      <c r="E79" s="32">
        <v>3409</v>
      </c>
      <c r="F79" s="32">
        <v>3409</v>
      </c>
      <c r="G79" s="32">
        <v>2082</v>
      </c>
      <c r="H79" s="90">
        <f t="shared" si="3"/>
        <v>1</v>
      </c>
      <c r="I79" s="124">
        <f>IF(F79/ActivitySum!$C$1300=0%,"",F79/ActivitySum!$C$1300)</f>
        <v>3.9299681293303285E-5</v>
      </c>
      <c r="J79" s="126">
        <f>IF(G79/ActivitySum!$C$1300=0%,"",G79/ActivitySum!$C$1300)</f>
        <v>2.4001741405883673E-5</v>
      </c>
      <c r="K79" s="99">
        <f t="shared" si="4"/>
        <v>0.61073628630096799</v>
      </c>
      <c r="L79" s="99">
        <f t="shared" si="5"/>
        <v>0.61073628630096799</v>
      </c>
    </row>
    <row r="80" spans="1:12" x14ac:dyDescent="0.25">
      <c r="C80" t="s">
        <v>44</v>
      </c>
      <c r="D80" t="s">
        <v>1340</v>
      </c>
      <c r="E80" s="32">
        <v>200</v>
      </c>
      <c r="F80" s="32">
        <v>200</v>
      </c>
      <c r="G80" s="32"/>
      <c r="H80" s="90">
        <f t="shared" si="3"/>
        <v>1</v>
      </c>
      <c r="I80" s="124">
        <f>IF(F80/ActivitySum!$C$1300=0%,"",F80/ActivitySum!$C$1300)</f>
        <v>2.3056427863480954E-6</v>
      </c>
      <c r="J80" s="126" t="str">
        <f>IF(G80/ActivitySum!$C$1300=0%,"",G80/ActivitySum!$C$1300)</f>
        <v/>
      </c>
      <c r="K80" s="99">
        <f t="shared" si="4"/>
        <v>0</v>
      </c>
      <c r="L80" s="99">
        <f t="shared" si="5"/>
        <v>0</v>
      </c>
    </row>
    <row r="81" spans="2:12" x14ac:dyDescent="0.25">
      <c r="C81" t="s">
        <v>45</v>
      </c>
      <c r="D81" t="s">
        <v>1341</v>
      </c>
      <c r="E81" s="32">
        <v>333</v>
      </c>
      <c r="F81" s="32">
        <v>333</v>
      </c>
      <c r="G81" s="32"/>
      <c r="H81" s="90">
        <f t="shared" si="3"/>
        <v>1</v>
      </c>
      <c r="I81" s="124">
        <f>IF(F81/ActivitySum!$C$1300=0%,"",F81/ActivitySum!$C$1300)</f>
        <v>3.8388952392695792E-6</v>
      </c>
      <c r="J81" s="126" t="str">
        <f>IF(G81/ActivitySum!$C$1300=0%,"",G81/ActivitySum!$C$1300)</f>
        <v/>
      </c>
      <c r="K81" s="99">
        <f t="shared" si="4"/>
        <v>0</v>
      </c>
      <c r="L81" s="99">
        <f t="shared" si="5"/>
        <v>0</v>
      </c>
    </row>
    <row r="82" spans="2:12" x14ac:dyDescent="0.25">
      <c r="C82" t="s">
        <v>69</v>
      </c>
      <c r="D82" t="s">
        <v>1365</v>
      </c>
      <c r="E82" s="32">
        <v>249</v>
      </c>
      <c r="F82" s="32">
        <v>249</v>
      </c>
      <c r="G82" s="32">
        <v>274</v>
      </c>
      <c r="H82" s="90">
        <f t="shared" si="3"/>
        <v>1</v>
      </c>
      <c r="I82" s="124">
        <f>IF(F82/ActivitySum!$C$1300=0%,"",F82/ActivitySum!$C$1300)</f>
        <v>2.8705252690033788E-6</v>
      </c>
      <c r="J82" s="126">
        <f>IF(G82/ActivitySum!$C$1300=0%,"",G82/ActivitySum!$C$1300)</f>
        <v>3.1587306172968905E-6</v>
      </c>
      <c r="K82" s="99">
        <f t="shared" si="4"/>
        <v>1.1004016064257027</v>
      </c>
      <c r="L82" s="99">
        <f t="shared" si="5"/>
        <v>1.1004016064257027</v>
      </c>
    </row>
    <row r="83" spans="2:12" x14ac:dyDescent="0.25">
      <c r="C83" t="s">
        <v>71</v>
      </c>
      <c r="D83" t="s">
        <v>1367</v>
      </c>
      <c r="E83" s="32">
        <v>3692</v>
      </c>
      <c r="F83" s="32">
        <v>3692</v>
      </c>
      <c r="G83" s="32">
        <v>4062</v>
      </c>
      <c r="H83" s="90">
        <f t="shared" si="3"/>
        <v>1</v>
      </c>
      <c r="I83" s="124">
        <f>IF(F83/ActivitySum!$C$1300=0%,"",F83/ActivitySum!$C$1300)</f>
        <v>4.2562165835985843E-5</v>
      </c>
      <c r="J83" s="126">
        <f>IF(G83/ActivitySum!$C$1300=0%,"",G83/ActivitySum!$C$1300)</f>
        <v>4.682760499072982E-5</v>
      </c>
      <c r="K83" s="99">
        <f t="shared" si="4"/>
        <v>1.1002166847237269</v>
      </c>
      <c r="L83" s="99">
        <f t="shared" si="5"/>
        <v>1.1002166847237269</v>
      </c>
    </row>
    <row r="84" spans="2:12" x14ac:dyDescent="0.25">
      <c r="C84" t="s">
        <v>1136</v>
      </c>
      <c r="D84" t="s">
        <v>2419</v>
      </c>
      <c r="E84" s="32">
        <v>200</v>
      </c>
      <c r="F84" s="32">
        <v>200</v>
      </c>
      <c r="G84" s="32"/>
      <c r="H84" s="90">
        <f t="shared" si="3"/>
        <v>1</v>
      </c>
      <c r="I84" s="124">
        <f>IF(F84/ActivitySum!$C$1300=0%,"",F84/ActivitySum!$C$1300)</f>
        <v>2.3056427863480954E-6</v>
      </c>
      <c r="J84" s="126" t="str">
        <f>IF(G84/ActivitySum!$C$1300=0%,"",G84/ActivitySum!$C$1300)</f>
        <v/>
      </c>
      <c r="K84" s="99">
        <f t="shared" si="4"/>
        <v>0</v>
      </c>
      <c r="L84" s="99">
        <f t="shared" si="5"/>
        <v>0</v>
      </c>
    </row>
    <row r="85" spans="2:12" x14ac:dyDescent="0.25">
      <c r="B85" s="93" t="s">
        <v>2567</v>
      </c>
      <c r="C85" s="93" t="s">
        <v>40</v>
      </c>
      <c r="D85" s="93" t="s">
        <v>1336</v>
      </c>
      <c r="E85" s="94">
        <v>333</v>
      </c>
      <c r="F85" s="94">
        <v>333</v>
      </c>
      <c r="G85" s="94">
        <v>3</v>
      </c>
      <c r="H85" s="90">
        <f t="shared" si="3"/>
        <v>1</v>
      </c>
      <c r="I85" s="124">
        <f>IF(F85/ActivitySum!$C$1300=0%,"",F85/ActivitySum!$C$1300)</f>
        <v>3.8388952392695792E-6</v>
      </c>
      <c r="J85" s="126">
        <f>IF(G85/ActivitySum!$C$1300=0%,"",G85/ActivitySum!$C$1300)</f>
        <v>3.4584641795221434E-8</v>
      </c>
      <c r="K85" s="99">
        <f t="shared" si="4"/>
        <v>9.0090090090090089E-3</v>
      </c>
      <c r="L85" s="99">
        <f t="shared" si="5"/>
        <v>9.0090090090090089E-3</v>
      </c>
    </row>
    <row r="86" spans="2:12" x14ac:dyDescent="0.25">
      <c r="C86" t="s">
        <v>1023</v>
      </c>
      <c r="D86" t="s">
        <v>2306</v>
      </c>
      <c r="E86" s="32">
        <v>4</v>
      </c>
      <c r="F86" s="32">
        <v>4</v>
      </c>
      <c r="G86" s="32">
        <v>0</v>
      </c>
      <c r="H86" s="90">
        <f t="shared" si="3"/>
        <v>1</v>
      </c>
      <c r="I86" s="124">
        <f>IF(F86/ActivitySum!$C$1300=0%,"",F86/ActivitySum!$C$1300)</f>
        <v>4.6112855726961905E-8</v>
      </c>
      <c r="J86" s="126" t="str">
        <f>IF(G86/ActivitySum!$C$1300=0%,"",G86/ActivitySum!$C$1300)</f>
        <v/>
      </c>
      <c r="K86" s="99">
        <f t="shared" si="4"/>
        <v>0</v>
      </c>
      <c r="L86" s="99">
        <f t="shared" si="5"/>
        <v>0</v>
      </c>
    </row>
    <row r="87" spans="2:12" x14ac:dyDescent="0.25">
      <c r="C87" t="s">
        <v>1024</v>
      </c>
      <c r="D87" t="s">
        <v>2307</v>
      </c>
      <c r="E87" s="32">
        <v>20</v>
      </c>
      <c r="F87" s="32">
        <v>20</v>
      </c>
      <c r="G87" s="32">
        <v>0</v>
      </c>
      <c r="H87" s="90">
        <f t="shared" si="3"/>
        <v>1</v>
      </c>
      <c r="I87" s="124">
        <f>IF(F87/ActivitySum!$C$1300=0%,"",F87/ActivitySum!$C$1300)</f>
        <v>2.3056427863480953E-7</v>
      </c>
      <c r="J87" s="126" t="str">
        <f>IF(G87/ActivitySum!$C$1300=0%,"",G87/ActivitySum!$C$1300)</f>
        <v/>
      </c>
      <c r="K87" s="99">
        <f t="shared" si="4"/>
        <v>0</v>
      </c>
      <c r="L87" s="99">
        <f t="shared" si="5"/>
        <v>0</v>
      </c>
    </row>
    <row r="88" spans="2:12" x14ac:dyDescent="0.25">
      <c r="C88" t="s">
        <v>1025</v>
      </c>
      <c r="D88" t="s">
        <v>2308</v>
      </c>
      <c r="E88" s="32">
        <v>26</v>
      </c>
      <c r="F88" s="32">
        <v>26</v>
      </c>
      <c r="G88" s="32">
        <v>0</v>
      </c>
      <c r="H88" s="90">
        <f t="shared" si="3"/>
        <v>1</v>
      </c>
      <c r="I88" s="124">
        <f>IF(F88/ActivitySum!$C$1300=0%,"",F88/ActivitySum!$C$1300)</f>
        <v>2.9973356222525243E-7</v>
      </c>
      <c r="J88" s="126" t="str">
        <f>IF(G88/ActivitySum!$C$1300=0%,"",G88/ActivitySum!$C$1300)</f>
        <v/>
      </c>
      <c r="K88" s="99">
        <f t="shared" si="4"/>
        <v>0</v>
      </c>
      <c r="L88" s="99">
        <f t="shared" si="5"/>
        <v>0</v>
      </c>
    </row>
    <row r="89" spans="2:12" x14ac:dyDescent="0.25">
      <c r="C89" t="s">
        <v>1026</v>
      </c>
      <c r="D89" t="s">
        <v>2309</v>
      </c>
      <c r="E89" s="32">
        <v>249</v>
      </c>
      <c r="F89" s="32">
        <v>249</v>
      </c>
      <c r="G89" s="32">
        <v>5</v>
      </c>
      <c r="H89" s="90">
        <f t="shared" si="3"/>
        <v>1</v>
      </c>
      <c r="I89" s="124">
        <f>IF(F89/ActivitySum!$C$1300=0%,"",F89/ActivitySum!$C$1300)</f>
        <v>2.8705252690033788E-6</v>
      </c>
      <c r="J89" s="126">
        <f>IF(G89/ActivitySum!$C$1300=0%,"",G89/ActivitySum!$C$1300)</f>
        <v>5.7641069658702383E-8</v>
      </c>
      <c r="K89" s="99">
        <f t="shared" si="4"/>
        <v>2.0080321285140562E-2</v>
      </c>
      <c r="L89" s="99">
        <f t="shared" si="5"/>
        <v>2.0080321285140562E-2</v>
      </c>
    </row>
    <row r="90" spans="2:12" x14ac:dyDescent="0.25">
      <c r="C90" t="s">
        <v>1027</v>
      </c>
      <c r="D90" t="s">
        <v>2310</v>
      </c>
      <c r="E90" s="32">
        <v>72</v>
      </c>
      <c r="F90" s="32">
        <v>72</v>
      </c>
      <c r="G90" s="32">
        <v>15</v>
      </c>
      <c r="H90" s="90">
        <f t="shared" si="3"/>
        <v>1</v>
      </c>
      <c r="I90" s="124">
        <f>IF(F90/ActivitySum!$C$1300=0%,"",F90/ActivitySum!$C$1300)</f>
        <v>8.3003140308531431E-7</v>
      </c>
      <c r="J90" s="126">
        <f>IF(G90/ActivitySum!$C$1300=0%,"",G90/ActivitySum!$C$1300)</f>
        <v>1.7292320897610714E-7</v>
      </c>
      <c r="K90" s="99">
        <f t="shared" si="4"/>
        <v>0.20833333333333334</v>
      </c>
      <c r="L90" s="99">
        <f t="shared" si="5"/>
        <v>0.20833333333333334</v>
      </c>
    </row>
    <row r="91" spans="2:12" x14ac:dyDescent="0.25">
      <c r="C91" t="s">
        <v>1028</v>
      </c>
      <c r="D91" t="s">
        <v>2311</v>
      </c>
      <c r="E91" s="32">
        <v>148</v>
      </c>
      <c r="F91" s="32">
        <v>148</v>
      </c>
      <c r="G91" s="32">
        <v>31</v>
      </c>
      <c r="H91" s="90">
        <f t="shared" si="3"/>
        <v>1</v>
      </c>
      <c r="I91" s="124">
        <f>IF(F91/ActivitySum!$C$1300=0%,"",F91/ActivitySum!$C$1300)</f>
        <v>1.7061756618975906E-6</v>
      </c>
      <c r="J91" s="126">
        <f>IF(G91/ActivitySum!$C$1300=0%,"",G91/ActivitySum!$C$1300)</f>
        <v>3.5737463188395479E-7</v>
      </c>
      <c r="K91" s="99">
        <f t="shared" si="4"/>
        <v>0.20945945945945946</v>
      </c>
      <c r="L91" s="99">
        <f t="shared" si="5"/>
        <v>0.20945945945945946</v>
      </c>
    </row>
    <row r="92" spans="2:12" x14ac:dyDescent="0.25">
      <c r="C92" t="s">
        <v>1029</v>
      </c>
      <c r="D92" t="s">
        <v>2312</v>
      </c>
      <c r="E92" s="32">
        <v>1180</v>
      </c>
      <c r="F92" s="32">
        <v>1180</v>
      </c>
      <c r="G92" s="32">
        <v>251</v>
      </c>
      <c r="H92" s="90">
        <f t="shared" si="3"/>
        <v>1</v>
      </c>
      <c r="I92" s="124">
        <f>IF(F92/ActivitySum!$C$1300=0%,"",F92/ActivitySum!$C$1300)</f>
        <v>1.3603292439453763E-5</v>
      </c>
      <c r="J92" s="126">
        <f>IF(G92/ActivitySum!$C$1300=0%,"",G92/ActivitySum!$C$1300)</f>
        <v>2.8935816968668597E-6</v>
      </c>
      <c r="K92" s="99">
        <f t="shared" si="4"/>
        <v>0.21271186440677967</v>
      </c>
      <c r="L92" s="99">
        <f t="shared" si="5"/>
        <v>0.21271186440677967</v>
      </c>
    </row>
    <row r="93" spans="2:12" x14ac:dyDescent="0.25">
      <c r="C93" t="s">
        <v>1030</v>
      </c>
      <c r="D93" t="s">
        <v>2313</v>
      </c>
      <c r="E93" s="32">
        <v>72</v>
      </c>
      <c r="F93" s="32">
        <v>72</v>
      </c>
      <c r="G93" s="32">
        <v>15</v>
      </c>
      <c r="H93" s="90">
        <f t="shared" si="3"/>
        <v>1</v>
      </c>
      <c r="I93" s="124">
        <f>IF(F93/ActivitySum!$C$1300=0%,"",F93/ActivitySum!$C$1300)</f>
        <v>8.3003140308531431E-7</v>
      </c>
      <c r="J93" s="126">
        <f>IF(G93/ActivitySum!$C$1300=0%,"",G93/ActivitySum!$C$1300)</f>
        <v>1.7292320897610714E-7</v>
      </c>
      <c r="K93" s="99">
        <f t="shared" si="4"/>
        <v>0.20833333333333334</v>
      </c>
      <c r="L93" s="99">
        <f t="shared" si="5"/>
        <v>0.20833333333333334</v>
      </c>
    </row>
    <row r="94" spans="2:12" x14ac:dyDescent="0.25">
      <c r="C94" t="s">
        <v>1031</v>
      </c>
      <c r="D94" t="s">
        <v>2314</v>
      </c>
      <c r="E94" s="32">
        <v>13737</v>
      </c>
      <c r="F94" s="32">
        <v>13737</v>
      </c>
      <c r="G94" s="32">
        <v>11676</v>
      </c>
      <c r="H94" s="90">
        <f t="shared" si="3"/>
        <v>1</v>
      </c>
      <c r="I94" s="124">
        <f>IF(F94/ActivitySum!$C$1300=0%,"",F94/ActivitySum!$C$1300)</f>
        <v>1.5836307478031894E-4</v>
      </c>
      <c r="J94" s="126">
        <f>IF(G94/ActivitySum!$C$1300=0%,"",G94/ActivitySum!$C$1300)</f>
        <v>1.346034258670018E-4</v>
      </c>
      <c r="K94" s="99">
        <f t="shared" si="4"/>
        <v>0.84996724175584193</v>
      </c>
      <c r="L94" s="99">
        <f t="shared" si="5"/>
        <v>0.84996724175584193</v>
      </c>
    </row>
    <row r="95" spans="2:12" x14ac:dyDescent="0.25">
      <c r="C95" t="s">
        <v>1033</v>
      </c>
      <c r="D95" t="s">
        <v>2316</v>
      </c>
      <c r="E95" s="32">
        <v>196</v>
      </c>
      <c r="F95" s="32">
        <v>196</v>
      </c>
      <c r="G95" s="32">
        <v>167</v>
      </c>
      <c r="H95" s="90">
        <f t="shared" si="3"/>
        <v>1</v>
      </c>
      <c r="I95" s="124">
        <f>IF(F95/ActivitySum!$C$1300=0%,"",F95/ActivitySum!$C$1300)</f>
        <v>2.2595299306211336E-6</v>
      </c>
      <c r="J95" s="126">
        <f>IF(G95/ActivitySum!$C$1300=0%,"",G95/ActivitySum!$C$1300)</f>
        <v>1.9252117266006596E-6</v>
      </c>
      <c r="K95" s="99">
        <f t="shared" si="4"/>
        <v>0.85204081632653061</v>
      </c>
      <c r="L95" s="99">
        <f t="shared" si="5"/>
        <v>0.85204081632653061</v>
      </c>
    </row>
    <row r="96" spans="2:12" x14ac:dyDescent="0.25">
      <c r="C96" t="s">
        <v>1034</v>
      </c>
      <c r="D96" t="s">
        <v>2317</v>
      </c>
      <c r="E96" s="32">
        <v>3317</v>
      </c>
      <c r="F96" s="32">
        <v>3317</v>
      </c>
      <c r="G96" s="32">
        <v>2819</v>
      </c>
      <c r="H96" s="90">
        <f t="shared" si="3"/>
        <v>1</v>
      </c>
      <c r="I96" s="124">
        <f>IF(F96/ActivitySum!$C$1300=0%,"",F96/ActivitySum!$C$1300)</f>
        <v>3.8239085611583162E-5</v>
      </c>
      <c r="J96" s="126">
        <f>IF(G96/ActivitySum!$C$1300=0%,"",G96/ActivitySum!$C$1300)</f>
        <v>3.2498035073576408E-5</v>
      </c>
      <c r="K96" s="99">
        <f t="shared" si="4"/>
        <v>0.84986433524268923</v>
      </c>
      <c r="L96" s="99">
        <f t="shared" si="5"/>
        <v>0.84986433524268923</v>
      </c>
    </row>
    <row r="97" spans="3:12" x14ac:dyDescent="0.25">
      <c r="C97" t="s">
        <v>1035</v>
      </c>
      <c r="D97" t="s">
        <v>2318</v>
      </c>
      <c r="E97" s="32">
        <v>2266</v>
      </c>
      <c r="F97" s="32">
        <v>2266</v>
      </c>
      <c r="G97" s="32">
        <v>1926</v>
      </c>
      <c r="H97" s="90">
        <f t="shared" si="3"/>
        <v>1</v>
      </c>
      <c r="I97" s="124">
        <f>IF(F97/ActivitySum!$C$1300=0%,"",F97/ActivitySum!$C$1300)</f>
        <v>2.612293276932392E-5</v>
      </c>
      <c r="J97" s="126">
        <f>IF(G97/ActivitySum!$C$1300=0%,"",G97/ActivitySum!$C$1300)</f>
        <v>2.2203340032532158E-5</v>
      </c>
      <c r="K97" s="99">
        <f t="shared" si="4"/>
        <v>0.84995586937334511</v>
      </c>
      <c r="L97" s="99">
        <f t="shared" si="5"/>
        <v>0.84995586937334511</v>
      </c>
    </row>
    <row r="98" spans="3:12" x14ac:dyDescent="0.25">
      <c r="C98" t="s">
        <v>1036</v>
      </c>
      <c r="D98" t="s">
        <v>2319</v>
      </c>
      <c r="E98" s="32">
        <v>667</v>
      </c>
      <c r="F98" s="32">
        <v>667</v>
      </c>
      <c r="G98" s="32">
        <v>567</v>
      </c>
      <c r="H98" s="90">
        <f t="shared" si="3"/>
        <v>1</v>
      </c>
      <c r="I98" s="124">
        <f>IF(F98/ActivitySum!$C$1300=0%,"",F98/ActivitySum!$C$1300)</f>
        <v>7.6893186924708985E-6</v>
      </c>
      <c r="J98" s="126">
        <f>IF(G98/ActivitySum!$C$1300=0%,"",G98/ActivitySum!$C$1300)</f>
        <v>6.5364972992968508E-6</v>
      </c>
      <c r="K98" s="99">
        <f t="shared" si="4"/>
        <v>0.8500749625187406</v>
      </c>
      <c r="L98" s="99">
        <f t="shared" si="5"/>
        <v>0.8500749625187406</v>
      </c>
    </row>
    <row r="99" spans="3:12" x14ac:dyDescent="0.25">
      <c r="C99" t="s">
        <v>1037</v>
      </c>
      <c r="D99" t="s">
        <v>2320</v>
      </c>
      <c r="E99" s="32">
        <v>130</v>
      </c>
      <c r="F99" s="32">
        <v>130</v>
      </c>
      <c r="G99" s="32">
        <v>110</v>
      </c>
      <c r="H99" s="90">
        <f t="shared" si="3"/>
        <v>1</v>
      </c>
      <c r="I99" s="124">
        <f>IF(F99/ActivitySum!$C$1300=0%,"",F99/ActivitySum!$C$1300)</f>
        <v>1.4986678111262621E-6</v>
      </c>
      <c r="J99" s="126">
        <f>IF(G99/ActivitySum!$C$1300=0%,"",G99/ActivitySum!$C$1300)</f>
        <v>1.2681035324914524E-6</v>
      </c>
      <c r="K99" s="99">
        <f t="shared" si="4"/>
        <v>0.84615384615384615</v>
      </c>
      <c r="L99" s="99">
        <f t="shared" si="5"/>
        <v>0.84615384615384615</v>
      </c>
    </row>
    <row r="100" spans="3:12" x14ac:dyDescent="0.25">
      <c r="C100" t="s">
        <v>1038</v>
      </c>
      <c r="D100" t="s">
        <v>2321</v>
      </c>
      <c r="E100" s="32">
        <v>1432</v>
      </c>
      <c r="F100" s="32">
        <v>1432</v>
      </c>
      <c r="G100" s="32">
        <v>1217</v>
      </c>
      <c r="H100" s="90">
        <f t="shared" si="3"/>
        <v>1</v>
      </c>
      <c r="I100" s="124">
        <f>IF(F100/ActivitySum!$C$1300=0%,"",F100/ActivitySum!$C$1300)</f>
        <v>1.6508402350252364E-5</v>
      </c>
      <c r="J100" s="126">
        <f>IF(G100/ActivitySum!$C$1300=0%,"",G100/ActivitySum!$C$1300)</f>
        <v>1.4029836354928161E-5</v>
      </c>
      <c r="K100" s="99">
        <f t="shared" si="4"/>
        <v>0.84986033519553073</v>
      </c>
      <c r="L100" s="99">
        <f t="shared" si="5"/>
        <v>0.84986033519553073</v>
      </c>
    </row>
    <row r="101" spans="3:12" x14ac:dyDescent="0.25">
      <c r="C101" t="s">
        <v>1039</v>
      </c>
      <c r="D101" t="s">
        <v>2322</v>
      </c>
      <c r="E101" s="32">
        <v>1171</v>
      </c>
      <c r="F101" s="32">
        <v>1171</v>
      </c>
      <c r="G101" s="32">
        <v>995</v>
      </c>
      <c r="H101" s="90">
        <f t="shared" si="3"/>
        <v>1</v>
      </c>
      <c r="I101" s="124">
        <f>IF(F101/ActivitySum!$C$1300=0%,"",F101/ActivitySum!$C$1300)</f>
        <v>1.3499538514068098E-5</v>
      </c>
      <c r="J101" s="126">
        <f>IF(G101/ActivitySum!$C$1300=0%,"",G101/ActivitySum!$C$1300)</f>
        <v>1.1470572862081775E-5</v>
      </c>
      <c r="K101" s="99">
        <f t="shared" si="4"/>
        <v>0.84970111016225447</v>
      </c>
      <c r="L101" s="99">
        <f t="shared" si="5"/>
        <v>0.84970111016225447</v>
      </c>
    </row>
    <row r="102" spans="3:12" x14ac:dyDescent="0.25">
      <c r="C102" t="s">
        <v>1040</v>
      </c>
      <c r="D102" t="s">
        <v>2323</v>
      </c>
      <c r="E102" s="32">
        <v>240</v>
      </c>
      <c r="F102" s="32">
        <v>240</v>
      </c>
      <c r="G102" s="32">
        <v>204</v>
      </c>
      <c r="H102" s="90">
        <f t="shared" si="3"/>
        <v>1</v>
      </c>
      <c r="I102" s="124">
        <f>IF(F102/ActivitySum!$C$1300=0%,"",F102/ActivitySum!$C$1300)</f>
        <v>2.7667713436177143E-6</v>
      </c>
      <c r="J102" s="126">
        <f>IF(G102/ActivitySum!$C$1300=0%,"",G102/ActivitySum!$C$1300)</f>
        <v>2.3517556420750572E-6</v>
      </c>
      <c r="K102" s="99">
        <f t="shared" si="4"/>
        <v>0.85</v>
      </c>
      <c r="L102" s="99">
        <f t="shared" si="5"/>
        <v>0.85</v>
      </c>
    </row>
    <row r="103" spans="3:12" x14ac:dyDescent="0.25">
      <c r="C103" t="s">
        <v>1041</v>
      </c>
      <c r="D103" t="s">
        <v>2324</v>
      </c>
      <c r="E103" s="32">
        <v>136</v>
      </c>
      <c r="F103" s="32">
        <v>136</v>
      </c>
      <c r="G103" s="32">
        <v>116</v>
      </c>
      <c r="H103" s="90">
        <f t="shared" si="3"/>
        <v>1</v>
      </c>
      <c r="I103" s="124">
        <f>IF(F103/ActivitySum!$C$1300=0%,"",F103/ActivitySum!$C$1300)</f>
        <v>1.5678370947167048E-6</v>
      </c>
      <c r="J103" s="126">
        <f>IF(G103/ActivitySum!$C$1300=0%,"",G103/ActivitySum!$C$1300)</f>
        <v>1.3372728160818953E-6</v>
      </c>
      <c r="K103" s="99">
        <f t="shared" si="4"/>
        <v>0.8529411764705882</v>
      </c>
      <c r="L103" s="99">
        <f t="shared" si="5"/>
        <v>0.8529411764705882</v>
      </c>
    </row>
    <row r="104" spans="3:12" x14ac:dyDescent="0.25">
      <c r="C104" t="s">
        <v>1042</v>
      </c>
      <c r="D104" t="s">
        <v>2325</v>
      </c>
      <c r="E104" s="32">
        <v>950</v>
      </c>
      <c r="F104" s="32">
        <v>950</v>
      </c>
      <c r="G104" s="32">
        <v>807</v>
      </c>
      <c r="H104" s="90">
        <f t="shared" si="3"/>
        <v>1</v>
      </c>
      <c r="I104" s="124">
        <f>IF(F104/ActivitySum!$C$1300=0%,"",F104/ActivitySum!$C$1300)</f>
        <v>1.0951803235153453E-5</v>
      </c>
      <c r="J104" s="126">
        <f>IF(G104/ActivitySum!$C$1300=0%,"",G104/ActivitySum!$C$1300)</f>
        <v>9.3032686429145651E-6</v>
      </c>
      <c r="K104" s="99">
        <f t="shared" si="4"/>
        <v>0.84947368421052627</v>
      </c>
      <c r="L104" s="99">
        <f t="shared" si="5"/>
        <v>0.84947368421052627</v>
      </c>
    </row>
    <row r="105" spans="3:12" x14ac:dyDescent="0.25">
      <c r="C105" t="s">
        <v>1043</v>
      </c>
      <c r="D105" t="s">
        <v>2326</v>
      </c>
      <c r="E105" s="32">
        <v>936</v>
      </c>
      <c r="F105" s="32">
        <v>936</v>
      </c>
      <c r="G105" s="32">
        <v>796</v>
      </c>
      <c r="H105" s="90">
        <f t="shared" si="3"/>
        <v>1</v>
      </c>
      <c r="I105" s="124">
        <f>IF(F105/ActivitySum!$C$1300=0%,"",F105/ActivitySum!$C$1300)</f>
        <v>1.0790408240109086E-5</v>
      </c>
      <c r="J105" s="126">
        <f>IF(G105/ActivitySum!$C$1300=0%,"",G105/ActivitySum!$C$1300)</f>
        <v>9.1764582896654197E-6</v>
      </c>
      <c r="K105" s="99">
        <f t="shared" si="4"/>
        <v>0.8504273504273504</v>
      </c>
      <c r="L105" s="99">
        <f t="shared" si="5"/>
        <v>0.8504273504273504</v>
      </c>
    </row>
    <row r="106" spans="3:12" x14ac:dyDescent="0.25">
      <c r="C106" t="s">
        <v>1044</v>
      </c>
      <c r="D106" t="s">
        <v>2327</v>
      </c>
      <c r="E106" s="32">
        <v>3</v>
      </c>
      <c r="F106" s="32">
        <v>3</v>
      </c>
      <c r="G106" s="32">
        <v>0</v>
      </c>
      <c r="H106" s="90">
        <f t="shared" si="3"/>
        <v>1</v>
      </c>
      <c r="I106" s="124">
        <f>IF(F106/ActivitySum!$C$1300=0%,"",F106/ActivitySum!$C$1300)</f>
        <v>3.4584641795221434E-8</v>
      </c>
      <c r="J106" s="126" t="str">
        <f>IF(G106/ActivitySum!$C$1300=0%,"",G106/ActivitySum!$C$1300)</f>
        <v/>
      </c>
      <c r="K106" s="99">
        <f t="shared" si="4"/>
        <v>0</v>
      </c>
      <c r="L106" s="99">
        <f t="shared" si="5"/>
        <v>0</v>
      </c>
    </row>
    <row r="107" spans="3:12" x14ac:dyDescent="0.25">
      <c r="C107" t="s">
        <v>1045</v>
      </c>
      <c r="D107" t="s">
        <v>2328</v>
      </c>
      <c r="E107" s="32">
        <v>32</v>
      </c>
      <c r="F107" s="32">
        <v>32</v>
      </c>
      <c r="G107" s="32">
        <v>1</v>
      </c>
      <c r="H107" s="90">
        <f t="shared" si="3"/>
        <v>1</v>
      </c>
      <c r="I107" s="124">
        <f>IF(F107/ActivitySum!$C$1300=0%,"",F107/ActivitySum!$C$1300)</f>
        <v>3.6890284581569524E-7</v>
      </c>
      <c r="J107" s="126">
        <f>IF(G107/ActivitySum!$C$1300=0%,"",G107/ActivitySum!$C$1300)</f>
        <v>1.1528213931740476E-8</v>
      </c>
      <c r="K107" s="99">
        <f t="shared" si="4"/>
        <v>3.125E-2</v>
      </c>
      <c r="L107" s="99">
        <f t="shared" si="5"/>
        <v>3.125E-2</v>
      </c>
    </row>
    <row r="108" spans="3:12" x14ac:dyDescent="0.25">
      <c r="C108" t="s">
        <v>1046</v>
      </c>
      <c r="D108" t="s">
        <v>2329</v>
      </c>
      <c r="E108" s="32">
        <v>8</v>
      </c>
      <c r="F108" s="32">
        <v>8</v>
      </c>
      <c r="G108" s="32">
        <v>1</v>
      </c>
      <c r="H108" s="90">
        <f t="shared" si="3"/>
        <v>1</v>
      </c>
      <c r="I108" s="124">
        <f>IF(F108/ActivitySum!$C$1300=0%,"",F108/ActivitySum!$C$1300)</f>
        <v>9.222571145392381E-8</v>
      </c>
      <c r="J108" s="126">
        <f>IF(G108/ActivitySum!$C$1300=0%,"",G108/ActivitySum!$C$1300)</f>
        <v>1.1528213931740476E-8</v>
      </c>
      <c r="K108" s="99">
        <f t="shared" si="4"/>
        <v>0.125</v>
      </c>
      <c r="L108" s="99">
        <f t="shared" si="5"/>
        <v>0.125</v>
      </c>
    </row>
    <row r="109" spans="3:12" x14ac:dyDescent="0.25">
      <c r="C109" t="s">
        <v>1047</v>
      </c>
      <c r="D109" t="s">
        <v>2330</v>
      </c>
      <c r="E109" s="32">
        <v>1138</v>
      </c>
      <c r="F109" s="32">
        <v>1138</v>
      </c>
      <c r="G109" s="32">
        <v>155</v>
      </c>
      <c r="H109" s="90">
        <f t="shared" si="3"/>
        <v>1</v>
      </c>
      <c r="I109" s="124">
        <f>IF(F109/ActivitySum!$C$1300=0%,"",F109/ActivitySum!$C$1300)</f>
        <v>1.3119107454320663E-5</v>
      </c>
      <c r="J109" s="126">
        <f>IF(G109/ActivitySum!$C$1300=0%,"",G109/ActivitySum!$C$1300)</f>
        <v>1.786873159419774E-6</v>
      </c>
      <c r="K109" s="99">
        <f t="shared" si="4"/>
        <v>0.13620386643233742</v>
      </c>
      <c r="L109" s="99">
        <f t="shared" si="5"/>
        <v>0.13620386643233742</v>
      </c>
    </row>
    <row r="110" spans="3:12" x14ac:dyDescent="0.25">
      <c r="C110" t="s">
        <v>1048</v>
      </c>
      <c r="D110" t="s">
        <v>2331</v>
      </c>
      <c r="E110" s="32">
        <v>1171</v>
      </c>
      <c r="F110" s="32">
        <v>1171</v>
      </c>
      <c r="G110" s="32">
        <v>269</v>
      </c>
      <c r="H110" s="90">
        <f t="shared" si="3"/>
        <v>1</v>
      </c>
      <c r="I110" s="124">
        <f>IF(F110/ActivitySum!$C$1300=0%,"",F110/ActivitySum!$C$1300)</f>
        <v>1.3499538514068098E-5</v>
      </c>
      <c r="J110" s="126">
        <f>IF(G110/ActivitySum!$C$1300=0%,"",G110/ActivitySum!$C$1300)</f>
        <v>3.1010895476381882E-6</v>
      </c>
      <c r="K110" s="99">
        <f t="shared" si="4"/>
        <v>0.22971818958155424</v>
      </c>
      <c r="L110" s="99">
        <f t="shared" si="5"/>
        <v>0.22971818958155424</v>
      </c>
    </row>
    <row r="111" spans="3:12" x14ac:dyDescent="0.25">
      <c r="C111" t="s">
        <v>1049</v>
      </c>
      <c r="D111" t="s">
        <v>2332</v>
      </c>
      <c r="E111" s="32">
        <v>240</v>
      </c>
      <c r="F111" s="32">
        <v>240</v>
      </c>
      <c r="G111" s="32">
        <v>14</v>
      </c>
      <c r="H111" s="90">
        <f t="shared" si="3"/>
        <v>1</v>
      </c>
      <c r="I111" s="124">
        <f>IF(F111/ActivitySum!$C$1300=0%,"",F111/ActivitySum!$C$1300)</f>
        <v>2.7667713436177143E-6</v>
      </c>
      <c r="J111" s="126">
        <f>IF(G111/ActivitySum!$C$1300=0%,"",G111/ActivitySum!$C$1300)</f>
        <v>1.6139499504436666E-7</v>
      </c>
      <c r="K111" s="99">
        <f t="shared" si="4"/>
        <v>5.8333333333333334E-2</v>
      </c>
      <c r="L111" s="99">
        <f t="shared" si="5"/>
        <v>5.8333333333333334E-2</v>
      </c>
    </row>
    <row r="112" spans="3:12" x14ac:dyDescent="0.25">
      <c r="C112" t="s">
        <v>1050</v>
      </c>
      <c r="D112" t="s">
        <v>2333</v>
      </c>
      <c r="E112" s="32">
        <v>946</v>
      </c>
      <c r="F112" s="32">
        <v>946</v>
      </c>
      <c r="G112" s="32">
        <v>804</v>
      </c>
      <c r="H112" s="90">
        <f t="shared" si="3"/>
        <v>1</v>
      </c>
      <c r="I112" s="124">
        <f>IF(F112/ActivitySum!$C$1300=0%,"",F112/ActivitySum!$C$1300)</f>
        <v>1.0905690379426492E-5</v>
      </c>
      <c r="J112" s="126">
        <f>IF(G112/ActivitySum!$C$1300=0%,"",G112/ActivitySum!$C$1300)</f>
        <v>9.2686840011193433E-6</v>
      </c>
      <c r="K112" s="99">
        <f t="shared" si="4"/>
        <v>0.84989429175475684</v>
      </c>
      <c r="L112" s="99">
        <f t="shared" si="5"/>
        <v>0.84989429175475684</v>
      </c>
    </row>
    <row r="113" spans="1:12" x14ac:dyDescent="0.25">
      <c r="C113" t="s">
        <v>1051</v>
      </c>
      <c r="D113" t="s">
        <v>2334</v>
      </c>
      <c r="E113" s="32">
        <v>913</v>
      </c>
      <c r="F113" s="32">
        <v>913</v>
      </c>
      <c r="G113" s="32">
        <v>18</v>
      </c>
      <c r="H113" s="90">
        <f t="shared" si="3"/>
        <v>1</v>
      </c>
      <c r="I113" s="124">
        <f>IF(F113/ActivitySum!$C$1300=0%,"",F113/ActivitySum!$C$1300)</f>
        <v>1.0525259319679055E-5</v>
      </c>
      <c r="J113" s="126">
        <f>IF(G113/ActivitySum!$C$1300=0%,"",G113/ActivitySum!$C$1300)</f>
        <v>2.0750785077132858E-7</v>
      </c>
      <c r="K113" s="99">
        <f t="shared" si="4"/>
        <v>1.9715224534501644E-2</v>
      </c>
      <c r="L113" s="99">
        <f t="shared" si="5"/>
        <v>1.9715224534501644E-2</v>
      </c>
    </row>
    <row r="114" spans="1:12" x14ac:dyDescent="0.25">
      <c r="C114" t="s">
        <v>1052</v>
      </c>
      <c r="D114" t="s">
        <v>2335</v>
      </c>
      <c r="E114" s="32">
        <v>138</v>
      </c>
      <c r="F114" s="32">
        <v>138</v>
      </c>
      <c r="G114" s="32">
        <v>7</v>
      </c>
      <c r="H114" s="90">
        <f t="shared" si="3"/>
        <v>1</v>
      </c>
      <c r="I114" s="124">
        <f>IF(F114/ActivitySum!$C$1300=0%,"",F114/ActivitySum!$C$1300)</f>
        <v>1.5908935225801859E-6</v>
      </c>
      <c r="J114" s="126">
        <f>IF(G114/ActivitySum!$C$1300=0%,"",G114/ActivitySum!$C$1300)</f>
        <v>8.0697497522183332E-8</v>
      </c>
      <c r="K114" s="99">
        <f t="shared" si="4"/>
        <v>5.0724637681159424E-2</v>
      </c>
      <c r="L114" s="99">
        <f t="shared" si="5"/>
        <v>5.0724637681159424E-2</v>
      </c>
    </row>
    <row r="115" spans="1:12" x14ac:dyDescent="0.25">
      <c r="C115" t="s">
        <v>1053</v>
      </c>
      <c r="D115" t="s">
        <v>2336</v>
      </c>
      <c r="E115" s="32">
        <v>1735</v>
      </c>
      <c r="F115" s="32">
        <v>1735</v>
      </c>
      <c r="G115" s="32">
        <v>35</v>
      </c>
      <c r="H115" s="90">
        <f t="shared" si="3"/>
        <v>1</v>
      </c>
      <c r="I115" s="124">
        <f>IF(F115/ActivitySum!$C$1300=0%,"",F115/ActivitySum!$C$1300)</f>
        <v>2.0001451171569726E-5</v>
      </c>
      <c r="J115" s="126">
        <f>IF(G115/ActivitySum!$C$1300=0%,"",G115/ActivitySum!$C$1300)</f>
        <v>4.034874876109167E-7</v>
      </c>
      <c r="K115" s="99">
        <f t="shared" si="4"/>
        <v>2.0172910662824207E-2</v>
      </c>
      <c r="L115" s="99">
        <f t="shared" si="5"/>
        <v>2.0172910662824207E-2</v>
      </c>
    </row>
    <row r="116" spans="1:12" x14ac:dyDescent="0.25">
      <c r="C116" t="s">
        <v>1054</v>
      </c>
      <c r="D116" t="s">
        <v>2337</v>
      </c>
      <c r="E116" s="32">
        <v>743</v>
      </c>
      <c r="F116" s="32">
        <v>743</v>
      </c>
      <c r="G116" s="32">
        <v>101</v>
      </c>
      <c r="H116" s="90">
        <f t="shared" si="3"/>
        <v>1</v>
      </c>
      <c r="I116" s="124">
        <f>IF(F116/ActivitySum!$C$1300=0%,"",F116/ActivitySum!$C$1300)</f>
        <v>8.5654629512831745E-6</v>
      </c>
      <c r="J116" s="126">
        <f>IF(G116/ActivitySum!$C$1300=0%,"",G116/ActivitySum!$C$1300)</f>
        <v>1.1643496071057881E-6</v>
      </c>
      <c r="K116" s="99">
        <f t="shared" si="4"/>
        <v>0.13593539703903096</v>
      </c>
      <c r="L116" s="99">
        <f t="shared" si="5"/>
        <v>0.13593539703903096</v>
      </c>
    </row>
    <row r="117" spans="1:12" x14ac:dyDescent="0.25">
      <c r="C117" t="s">
        <v>1055</v>
      </c>
      <c r="D117" t="s">
        <v>2338</v>
      </c>
      <c r="E117" s="32">
        <v>146</v>
      </c>
      <c r="F117" s="32">
        <v>146</v>
      </c>
      <c r="G117" s="32">
        <v>20</v>
      </c>
      <c r="H117" s="90">
        <f t="shared" si="3"/>
        <v>1</v>
      </c>
      <c r="I117" s="124">
        <f>IF(F117/ActivitySum!$C$1300=0%,"",F117/ActivitySum!$C$1300)</f>
        <v>1.6831192340341097E-6</v>
      </c>
      <c r="J117" s="126">
        <f>IF(G117/ActivitySum!$C$1300=0%,"",G117/ActivitySum!$C$1300)</f>
        <v>2.3056427863480953E-7</v>
      </c>
      <c r="K117" s="99">
        <f t="shared" si="4"/>
        <v>0.13698630136986301</v>
      </c>
      <c r="L117" s="99">
        <f t="shared" si="5"/>
        <v>0.13698630136986301</v>
      </c>
    </row>
    <row r="118" spans="1:12" x14ac:dyDescent="0.25">
      <c r="C118" t="s">
        <v>1059</v>
      </c>
      <c r="D118" t="s">
        <v>2342</v>
      </c>
      <c r="E118" s="32">
        <v>3041</v>
      </c>
      <c r="F118" s="32">
        <v>3041</v>
      </c>
      <c r="G118" s="32">
        <v>2585</v>
      </c>
      <c r="H118" s="90">
        <f t="shared" si="3"/>
        <v>1</v>
      </c>
      <c r="I118" s="124">
        <f>IF(F118/ActivitySum!$C$1300=0%,"",F118/ActivitySum!$C$1300)</f>
        <v>3.5057298566422792E-5</v>
      </c>
      <c r="J118" s="126">
        <f>IF(G118/ActivitySum!$C$1300=0%,"",G118/ActivitySum!$C$1300)</f>
        <v>2.9800433013549133E-5</v>
      </c>
      <c r="K118" s="99">
        <f t="shared" si="4"/>
        <v>0.85004932587964488</v>
      </c>
      <c r="L118" s="99">
        <f t="shared" si="5"/>
        <v>0.85004932587964488</v>
      </c>
    </row>
    <row r="119" spans="1:12" x14ac:dyDescent="0.25">
      <c r="C119" t="s">
        <v>1060</v>
      </c>
      <c r="D119" t="s">
        <v>2343</v>
      </c>
      <c r="E119" s="32">
        <v>4027</v>
      </c>
      <c r="F119" s="32">
        <v>4027</v>
      </c>
      <c r="G119" s="32">
        <v>121</v>
      </c>
      <c r="H119" s="90">
        <f t="shared" si="3"/>
        <v>1</v>
      </c>
      <c r="I119" s="124">
        <f>IF(F119/ActivitySum!$C$1300=0%,"",F119/ActivitySum!$C$1300)</f>
        <v>4.6424117503118904E-5</v>
      </c>
      <c r="J119" s="126">
        <f>IF(G119/ActivitySum!$C$1300=0%,"",G119/ActivitySum!$C$1300)</f>
        <v>1.3949138857405978E-6</v>
      </c>
      <c r="K119" s="99">
        <f t="shared" si="4"/>
        <v>3.0047181524708221E-2</v>
      </c>
      <c r="L119" s="99">
        <f t="shared" si="5"/>
        <v>3.0047181524708221E-2</v>
      </c>
    </row>
    <row r="120" spans="1:12" x14ac:dyDescent="0.25">
      <c r="C120" t="s">
        <v>1061</v>
      </c>
      <c r="D120" t="s">
        <v>2344</v>
      </c>
      <c r="E120" s="32">
        <v>1036</v>
      </c>
      <c r="F120" s="32">
        <v>1036</v>
      </c>
      <c r="G120" s="32">
        <v>21</v>
      </c>
      <c r="H120" s="90">
        <f t="shared" si="3"/>
        <v>1</v>
      </c>
      <c r="I120" s="124">
        <f>IF(F120/ActivitySum!$C$1300=0%,"",F120/ActivitySum!$C$1300)</f>
        <v>1.1943229633283135E-5</v>
      </c>
      <c r="J120" s="126">
        <f>IF(G120/ActivitySum!$C$1300=0%,"",G120/ActivitySum!$C$1300)</f>
        <v>2.4209249256655001E-7</v>
      </c>
      <c r="K120" s="99">
        <f t="shared" si="4"/>
        <v>2.0270270270270271E-2</v>
      </c>
      <c r="L120" s="99">
        <f t="shared" si="5"/>
        <v>2.0270270270270271E-2</v>
      </c>
    </row>
    <row r="121" spans="1:12" x14ac:dyDescent="0.25">
      <c r="C121" t="s">
        <v>1072</v>
      </c>
      <c r="D121" t="s">
        <v>2355</v>
      </c>
      <c r="E121" s="32">
        <v>2844</v>
      </c>
      <c r="F121" s="32">
        <v>2844</v>
      </c>
      <c r="G121" s="32">
        <v>171</v>
      </c>
      <c r="H121" s="90">
        <f t="shared" si="3"/>
        <v>1</v>
      </c>
      <c r="I121" s="124">
        <f>IF(F121/ActivitySum!$C$1300=0%,"",F121/ActivitySum!$C$1300)</f>
        <v>3.2786240421869913E-5</v>
      </c>
      <c r="J121" s="126">
        <f>IF(G121/ActivitySum!$C$1300=0%,"",G121/ActivitySum!$C$1300)</f>
        <v>1.9713245823276214E-6</v>
      </c>
      <c r="K121" s="99">
        <f t="shared" si="4"/>
        <v>6.0126582278481014E-2</v>
      </c>
      <c r="L121" s="99">
        <f t="shared" si="5"/>
        <v>6.0126582278481014E-2</v>
      </c>
    </row>
    <row r="122" spans="1:12" x14ac:dyDescent="0.25">
      <c r="C122" t="s">
        <v>1073</v>
      </c>
      <c r="D122" t="s">
        <v>2356</v>
      </c>
      <c r="E122" s="32">
        <v>7049</v>
      </c>
      <c r="F122" s="32">
        <v>4934</v>
      </c>
      <c r="G122" s="32">
        <v>3718</v>
      </c>
      <c r="H122" s="90">
        <f t="shared" si="3"/>
        <v>0.69995744077174071</v>
      </c>
      <c r="I122" s="124">
        <f>IF(F122/ActivitySum!$C$1300=0%,"",F122/ActivitySum!$C$1300)</f>
        <v>5.688020753920751E-5</v>
      </c>
      <c r="J122" s="126">
        <f>IF(G122/ActivitySum!$C$1300=0%,"",G122/ActivitySum!$C$1300)</f>
        <v>4.2861899398211094E-5</v>
      </c>
      <c r="K122" s="99">
        <f t="shared" si="4"/>
        <v>0.52745070222726631</v>
      </c>
      <c r="L122" s="99">
        <f t="shared" si="5"/>
        <v>0.75354681799756784</v>
      </c>
    </row>
    <row r="123" spans="1:12" x14ac:dyDescent="0.25">
      <c r="B123" s="93" t="s">
        <v>2574</v>
      </c>
      <c r="C123" t="s">
        <v>1032</v>
      </c>
      <c r="D123" t="s">
        <v>2315</v>
      </c>
      <c r="E123" s="32">
        <v>100</v>
      </c>
      <c r="F123" s="32">
        <v>100</v>
      </c>
      <c r="G123" s="32">
        <v>85</v>
      </c>
      <c r="H123" s="90">
        <f t="shared" si="3"/>
        <v>1</v>
      </c>
      <c r="I123" s="124">
        <f>IF(F123/ActivitySum!$C$1300=0%,"",F123/ActivitySum!$C$1300)</f>
        <v>1.1528213931740477E-6</v>
      </c>
      <c r="J123" s="126">
        <f>IF(G123/ActivitySum!$C$1300=0%,"",G123/ActivitySum!$C$1300)</f>
        <v>9.7989818419794049E-7</v>
      </c>
      <c r="K123" s="99">
        <f t="shared" si="4"/>
        <v>0.85</v>
      </c>
      <c r="L123" s="99">
        <f t="shared" si="5"/>
        <v>0.85</v>
      </c>
    </row>
    <row r="124" spans="1:12" x14ac:dyDescent="0.25">
      <c r="A124" t="s">
        <v>2648</v>
      </c>
      <c r="B124" s="93" t="s">
        <v>2566</v>
      </c>
      <c r="C124" s="93" t="s">
        <v>46</v>
      </c>
      <c r="D124" s="93" t="s">
        <v>1342</v>
      </c>
      <c r="E124" s="94">
        <v>200</v>
      </c>
      <c r="F124" s="94">
        <v>200</v>
      </c>
      <c r="G124" s="94"/>
      <c r="H124" s="90">
        <f t="shared" si="3"/>
        <v>1</v>
      </c>
      <c r="I124" s="124">
        <f>IF(F124/ActivitySum!$C$1300=0%,"",F124/ActivitySum!$C$1300)</f>
        <v>2.3056427863480954E-6</v>
      </c>
      <c r="J124" s="126" t="str">
        <f>IF(G124/ActivitySum!$C$1300=0%,"",G124/ActivitySum!$C$1300)</f>
        <v/>
      </c>
      <c r="K124" s="99">
        <f t="shared" si="4"/>
        <v>0</v>
      </c>
      <c r="L124" s="99">
        <f t="shared" si="5"/>
        <v>0</v>
      </c>
    </row>
    <row r="125" spans="1:12" x14ac:dyDescent="0.25">
      <c r="C125" t="s">
        <v>47</v>
      </c>
      <c r="D125" t="s">
        <v>1343</v>
      </c>
      <c r="E125" s="32">
        <v>200</v>
      </c>
      <c r="F125" s="32">
        <v>200</v>
      </c>
      <c r="G125" s="32"/>
      <c r="H125" s="90">
        <f t="shared" si="3"/>
        <v>1</v>
      </c>
      <c r="I125" s="124">
        <f>IF(F125/ActivitySum!$C$1300=0%,"",F125/ActivitySum!$C$1300)</f>
        <v>2.3056427863480954E-6</v>
      </c>
      <c r="J125" s="126" t="str">
        <f>IF(G125/ActivitySum!$C$1300=0%,"",G125/ActivitySum!$C$1300)</f>
        <v/>
      </c>
      <c r="K125" s="99">
        <f t="shared" si="4"/>
        <v>0</v>
      </c>
      <c r="L125" s="99">
        <f t="shared" si="5"/>
        <v>0</v>
      </c>
    </row>
    <row r="126" spans="1:12" x14ac:dyDescent="0.25">
      <c r="B126" s="93" t="s">
        <v>2567</v>
      </c>
      <c r="C126" s="93" t="s">
        <v>1185</v>
      </c>
      <c r="D126" s="93" t="s">
        <v>2451</v>
      </c>
      <c r="E126" s="94">
        <v>4</v>
      </c>
      <c r="F126" s="94">
        <v>4</v>
      </c>
      <c r="G126" s="94">
        <v>0</v>
      </c>
      <c r="H126" s="90">
        <f t="shared" si="3"/>
        <v>1</v>
      </c>
      <c r="I126" s="124">
        <f>IF(F126/ActivitySum!$C$1300=0%,"",F126/ActivitySum!$C$1300)</f>
        <v>4.6112855726961905E-8</v>
      </c>
      <c r="J126" s="126" t="str">
        <f>IF(G126/ActivitySum!$C$1300=0%,"",G126/ActivitySum!$C$1300)</f>
        <v/>
      </c>
      <c r="K126" s="99">
        <f t="shared" si="4"/>
        <v>0</v>
      </c>
      <c r="L126" s="99">
        <f t="shared" si="5"/>
        <v>0</v>
      </c>
    </row>
    <row r="127" spans="1:12" x14ac:dyDescent="0.25">
      <c r="C127" t="s">
        <v>1187</v>
      </c>
      <c r="D127" t="s">
        <v>2453</v>
      </c>
      <c r="E127" s="32">
        <v>26</v>
      </c>
      <c r="F127" s="32">
        <v>26</v>
      </c>
      <c r="G127" s="32">
        <v>0</v>
      </c>
      <c r="H127" s="90">
        <f t="shared" si="3"/>
        <v>1</v>
      </c>
      <c r="I127" s="124">
        <f>IF(F127/ActivitySum!$C$1300=0%,"",F127/ActivitySum!$C$1300)</f>
        <v>2.9973356222525243E-7</v>
      </c>
      <c r="J127" s="126" t="str">
        <f>IF(G127/ActivitySum!$C$1300=0%,"",G127/ActivitySum!$C$1300)</f>
        <v/>
      </c>
      <c r="K127" s="99">
        <f t="shared" si="4"/>
        <v>0</v>
      </c>
      <c r="L127" s="99">
        <f t="shared" si="5"/>
        <v>0</v>
      </c>
    </row>
    <row r="128" spans="1:12" x14ac:dyDescent="0.25">
      <c r="C128" t="s">
        <v>1188</v>
      </c>
      <c r="D128" t="s">
        <v>2454</v>
      </c>
      <c r="E128" s="32">
        <v>248</v>
      </c>
      <c r="F128" s="32">
        <v>248</v>
      </c>
      <c r="G128" s="32">
        <v>2</v>
      </c>
      <c r="H128" s="90">
        <f t="shared" si="3"/>
        <v>1</v>
      </c>
      <c r="I128" s="124">
        <f>IF(F128/ActivitySum!$C$1300=0%,"",F128/ActivitySum!$C$1300)</f>
        <v>2.8589970550716383E-6</v>
      </c>
      <c r="J128" s="126">
        <f>IF(G128/ActivitySum!$C$1300=0%,"",G128/ActivitySum!$C$1300)</f>
        <v>2.3056427863480953E-8</v>
      </c>
      <c r="K128" s="99">
        <f t="shared" si="4"/>
        <v>8.0645161290322578E-3</v>
      </c>
      <c r="L128" s="99">
        <f t="shared" si="5"/>
        <v>8.0645161290322578E-3</v>
      </c>
    </row>
    <row r="129" spans="3:12" x14ac:dyDescent="0.25">
      <c r="C129" t="s">
        <v>1189</v>
      </c>
      <c r="D129" t="s">
        <v>2455</v>
      </c>
      <c r="E129" s="32">
        <v>72</v>
      </c>
      <c r="F129" s="32">
        <v>72</v>
      </c>
      <c r="G129" s="32">
        <v>15</v>
      </c>
      <c r="H129" s="90">
        <f t="shared" si="3"/>
        <v>1</v>
      </c>
      <c r="I129" s="124">
        <f>IF(F129/ActivitySum!$C$1300=0%,"",F129/ActivitySum!$C$1300)</f>
        <v>8.3003140308531431E-7</v>
      </c>
      <c r="J129" s="126">
        <f>IF(G129/ActivitySum!$C$1300=0%,"",G129/ActivitySum!$C$1300)</f>
        <v>1.7292320897610714E-7</v>
      </c>
      <c r="K129" s="99">
        <f t="shared" si="4"/>
        <v>0.20833333333333334</v>
      </c>
      <c r="L129" s="99">
        <f t="shared" si="5"/>
        <v>0.20833333333333334</v>
      </c>
    </row>
    <row r="130" spans="3:12" x14ac:dyDescent="0.25">
      <c r="C130" t="s">
        <v>1190</v>
      </c>
      <c r="D130" t="s">
        <v>2456</v>
      </c>
      <c r="E130" s="32">
        <v>148</v>
      </c>
      <c r="F130" s="32">
        <v>148</v>
      </c>
      <c r="G130" s="32">
        <v>126</v>
      </c>
      <c r="H130" s="90">
        <f t="shared" si="3"/>
        <v>1</v>
      </c>
      <c r="I130" s="124">
        <f>IF(F130/ActivitySum!$C$1300=0%,"",F130/ActivitySum!$C$1300)</f>
        <v>1.7061756618975906E-6</v>
      </c>
      <c r="J130" s="126">
        <f>IF(G130/ActivitySum!$C$1300=0%,"",G130/ActivitySum!$C$1300)</f>
        <v>1.4525549553993001E-6</v>
      </c>
      <c r="K130" s="99">
        <f t="shared" si="4"/>
        <v>0.85135135135135132</v>
      </c>
      <c r="L130" s="99">
        <f t="shared" si="5"/>
        <v>0.85135135135135132</v>
      </c>
    </row>
    <row r="131" spans="3:12" x14ac:dyDescent="0.25">
      <c r="C131" t="s">
        <v>1192</v>
      </c>
      <c r="D131" t="s">
        <v>2458</v>
      </c>
      <c r="E131" s="32">
        <v>74</v>
      </c>
      <c r="F131" s="32">
        <v>74</v>
      </c>
      <c r="G131" s="32">
        <v>63</v>
      </c>
      <c r="H131" s="90">
        <f t="shared" si="3"/>
        <v>1</v>
      </c>
      <c r="I131" s="124">
        <f>IF(F131/ActivitySum!$C$1300=0%,"",F131/ActivitySum!$C$1300)</f>
        <v>8.5308783094879531E-7</v>
      </c>
      <c r="J131" s="126">
        <f>IF(G131/ActivitySum!$C$1300=0%,"",G131/ActivitySum!$C$1300)</f>
        <v>7.2627747769965003E-7</v>
      </c>
      <c r="K131" s="99">
        <f t="shared" si="4"/>
        <v>0.85135135135135132</v>
      </c>
      <c r="L131" s="99">
        <f t="shared" si="5"/>
        <v>0.85135135135135132</v>
      </c>
    </row>
    <row r="132" spans="3:12" x14ac:dyDescent="0.25">
      <c r="C132" t="s">
        <v>1193</v>
      </c>
      <c r="D132" t="s">
        <v>2459</v>
      </c>
      <c r="E132" s="32">
        <v>13737</v>
      </c>
      <c r="F132" s="32">
        <v>13737</v>
      </c>
      <c r="G132" s="32">
        <v>11676</v>
      </c>
      <c r="H132" s="90">
        <f t="shared" si="3"/>
        <v>1</v>
      </c>
      <c r="I132" s="124">
        <f>IF(F132/ActivitySum!$C$1300=0%,"",F132/ActivitySum!$C$1300)</f>
        <v>1.5836307478031894E-4</v>
      </c>
      <c r="J132" s="126">
        <f>IF(G132/ActivitySum!$C$1300=0%,"",G132/ActivitySum!$C$1300)</f>
        <v>1.346034258670018E-4</v>
      </c>
      <c r="K132" s="99">
        <f t="shared" si="4"/>
        <v>0.84996724175584193</v>
      </c>
      <c r="L132" s="99">
        <f t="shared" si="5"/>
        <v>0.84996724175584193</v>
      </c>
    </row>
    <row r="133" spans="3:12" x14ac:dyDescent="0.25">
      <c r="C133" t="s">
        <v>1195</v>
      </c>
      <c r="D133" t="s">
        <v>2461</v>
      </c>
      <c r="E133" s="32">
        <v>196</v>
      </c>
      <c r="F133" s="32">
        <v>196</v>
      </c>
      <c r="G133" s="32">
        <v>167</v>
      </c>
      <c r="H133" s="90">
        <f t="shared" si="3"/>
        <v>1</v>
      </c>
      <c r="I133" s="124">
        <f>IF(F133/ActivitySum!$C$1300=0%,"",F133/ActivitySum!$C$1300)</f>
        <v>2.2595299306211336E-6</v>
      </c>
      <c r="J133" s="126">
        <f>IF(G133/ActivitySum!$C$1300=0%,"",G133/ActivitySum!$C$1300)</f>
        <v>1.9252117266006596E-6</v>
      </c>
      <c r="K133" s="99">
        <f t="shared" si="4"/>
        <v>0.85204081632653061</v>
      </c>
      <c r="L133" s="99">
        <f t="shared" si="5"/>
        <v>0.85204081632653061</v>
      </c>
    </row>
    <row r="134" spans="3:12" x14ac:dyDescent="0.25">
      <c r="C134" t="s">
        <v>1196</v>
      </c>
      <c r="D134" t="s">
        <v>2462</v>
      </c>
      <c r="E134" s="32">
        <v>3317</v>
      </c>
      <c r="F134" s="32">
        <v>3317</v>
      </c>
      <c r="G134" s="32">
        <v>2819</v>
      </c>
      <c r="H134" s="90">
        <f t="shared" si="3"/>
        <v>1</v>
      </c>
      <c r="I134" s="124">
        <f>IF(F134/ActivitySum!$C$1300=0%,"",F134/ActivitySum!$C$1300)</f>
        <v>3.8239085611583162E-5</v>
      </c>
      <c r="J134" s="126">
        <f>IF(G134/ActivitySum!$C$1300=0%,"",G134/ActivitySum!$C$1300)</f>
        <v>3.2498035073576408E-5</v>
      </c>
      <c r="K134" s="99">
        <f t="shared" si="4"/>
        <v>0.84986433524268923</v>
      </c>
      <c r="L134" s="99">
        <f t="shared" si="5"/>
        <v>0.84986433524268923</v>
      </c>
    </row>
    <row r="135" spans="3:12" x14ac:dyDescent="0.25">
      <c r="C135" t="s">
        <v>1197</v>
      </c>
      <c r="D135" t="s">
        <v>2463</v>
      </c>
      <c r="E135" s="32">
        <v>2265</v>
      </c>
      <c r="F135" s="32">
        <v>2265</v>
      </c>
      <c r="G135" s="32">
        <v>1925</v>
      </c>
      <c r="H135" s="90">
        <f t="shared" ref="H135:H198" si="6">IFERROR(F135/E135,"")</f>
        <v>1</v>
      </c>
      <c r="I135" s="124">
        <f>IF(F135/ActivitySum!$C$1300=0%,"",F135/ActivitySum!$C$1300)</f>
        <v>2.6111404555392181E-5</v>
      </c>
      <c r="J135" s="126">
        <f>IF(G135/ActivitySum!$C$1300=0%,"",G135/ActivitySum!$C$1300)</f>
        <v>2.2191811818600419E-5</v>
      </c>
      <c r="K135" s="99">
        <f t="shared" ref="K135:K198" si="7">IFERROR(G135/E135,"")</f>
        <v>0.84988962472406182</v>
      </c>
      <c r="L135" s="99">
        <f t="shared" ref="L135:L198" si="8">IFERROR(G135/F135,"")</f>
        <v>0.84988962472406182</v>
      </c>
    </row>
    <row r="136" spans="3:12" x14ac:dyDescent="0.25">
      <c r="C136" t="s">
        <v>1198</v>
      </c>
      <c r="D136" t="s">
        <v>2464</v>
      </c>
      <c r="E136" s="32">
        <v>668</v>
      </c>
      <c r="F136" s="32">
        <v>668</v>
      </c>
      <c r="G136" s="32">
        <v>91</v>
      </c>
      <c r="H136" s="90">
        <f t="shared" si="6"/>
        <v>1</v>
      </c>
      <c r="I136" s="124">
        <f>IF(F136/ActivitySum!$C$1300=0%,"",F136/ActivitySum!$C$1300)</f>
        <v>7.7008469064026385E-6</v>
      </c>
      <c r="J136" s="126">
        <f>IF(G136/ActivitySum!$C$1300=0%,"",G136/ActivitySum!$C$1300)</f>
        <v>1.0490674677883834E-6</v>
      </c>
      <c r="K136" s="99">
        <f t="shared" si="7"/>
        <v>0.13622754491017963</v>
      </c>
      <c r="L136" s="99">
        <f t="shared" si="8"/>
        <v>0.13622754491017963</v>
      </c>
    </row>
    <row r="137" spans="3:12" x14ac:dyDescent="0.25">
      <c r="C137" t="s">
        <v>1199</v>
      </c>
      <c r="D137" t="s">
        <v>2465</v>
      </c>
      <c r="E137" s="32">
        <v>132</v>
      </c>
      <c r="F137" s="32">
        <v>132</v>
      </c>
      <c r="G137" s="32">
        <v>18</v>
      </c>
      <c r="H137" s="90">
        <f t="shared" si="6"/>
        <v>1</v>
      </c>
      <c r="I137" s="124">
        <f>IF(F137/ActivitySum!$C$1300=0%,"",F137/ActivitySum!$C$1300)</f>
        <v>1.521724238989743E-6</v>
      </c>
      <c r="J137" s="126">
        <f>IF(G137/ActivitySum!$C$1300=0%,"",G137/ActivitySum!$C$1300)</f>
        <v>2.0750785077132858E-7</v>
      </c>
      <c r="K137" s="99">
        <f t="shared" si="7"/>
        <v>0.13636363636363635</v>
      </c>
      <c r="L137" s="99">
        <f t="shared" si="8"/>
        <v>0.13636363636363635</v>
      </c>
    </row>
    <row r="138" spans="3:12" x14ac:dyDescent="0.25">
      <c r="C138" t="s">
        <v>1200</v>
      </c>
      <c r="D138" t="s">
        <v>2466</v>
      </c>
      <c r="E138" s="32">
        <v>1433</v>
      </c>
      <c r="F138" s="32">
        <v>1433</v>
      </c>
      <c r="G138" s="32">
        <v>1218</v>
      </c>
      <c r="H138" s="90">
        <f t="shared" si="6"/>
        <v>1</v>
      </c>
      <c r="I138" s="124">
        <f>IF(F138/ActivitySum!$C$1300=0%,"",F138/ActivitySum!$C$1300)</f>
        <v>1.6519930564184102E-5</v>
      </c>
      <c r="J138" s="126">
        <f>IF(G138/ActivitySum!$C$1300=0%,"",G138/ActivitySum!$C$1300)</f>
        <v>1.4041364568859901E-5</v>
      </c>
      <c r="K138" s="99">
        <f t="shared" si="7"/>
        <v>0.84996510816468951</v>
      </c>
      <c r="L138" s="99">
        <f t="shared" si="8"/>
        <v>0.84996510816468951</v>
      </c>
    </row>
    <row r="139" spans="3:12" x14ac:dyDescent="0.25">
      <c r="C139" t="s">
        <v>1201</v>
      </c>
      <c r="D139" t="s">
        <v>2467</v>
      </c>
      <c r="E139" s="32">
        <v>1172</v>
      </c>
      <c r="F139" s="32">
        <v>1172</v>
      </c>
      <c r="G139" s="32">
        <v>159</v>
      </c>
      <c r="H139" s="90">
        <f t="shared" si="6"/>
        <v>1</v>
      </c>
      <c r="I139" s="124">
        <f>IF(F139/ActivitySum!$C$1300=0%,"",F139/ActivitySum!$C$1300)</f>
        <v>1.351106672799984E-5</v>
      </c>
      <c r="J139" s="126">
        <f>IF(G139/ActivitySum!$C$1300=0%,"",G139/ActivitySum!$C$1300)</f>
        <v>1.8329860151467358E-6</v>
      </c>
      <c r="K139" s="99">
        <f t="shared" si="7"/>
        <v>0.1356655290102389</v>
      </c>
      <c r="L139" s="99">
        <f t="shared" si="8"/>
        <v>0.1356655290102389</v>
      </c>
    </row>
    <row r="140" spans="3:12" x14ac:dyDescent="0.25">
      <c r="C140" t="s">
        <v>1202</v>
      </c>
      <c r="D140" t="s">
        <v>2468</v>
      </c>
      <c r="E140" s="32">
        <v>242</v>
      </c>
      <c r="F140" s="32">
        <v>242</v>
      </c>
      <c r="G140" s="32">
        <v>2</v>
      </c>
      <c r="H140" s="141">
        <f t="shared" si="6"/>
        <v>1</v>
      </c>
      <c r="I140" s="142">
        <f>IF(F140/ActivitySum!$C$1300=0%,"",F140/ActivitySum!$C$1300)</f>
        <v>2.7898277714811956E-6</v>
      </c>
      <c r="J140" s="142">
        <f>IF(G140/ActivitySum!$C$1300=0%,"",G140/ActivitySum!$C$1300)</f>
        <v>2.3056427863480953E-8</v>
      </c>
      <c r="K140" s="141">
        <f t="shared" si="7"/>
        <v>8.2644628099173556E-3</v>
      </c>
      <c r="L140" s="141">
        <f t="shared" si="8"/>
        <v>8.2644628099173556E-3</v>
      </c>
    </row>
    <row r="141" spans="3:12" x14ac:dyDescent="0.25">
      <c r="C141" t="s">
        <v>1203</v>
      </c>
      <c r="D141" t="s">
        <v>2469</v>
      </c>
      <c r="E141" s="32">
        <v>136</v>
      </c>
      <c r="F141" s="32">
        <v>136</v>
      </c>
      <c r="G141" s="32">
        <v>1</v>
      </c>
      <c r="H141" s="90">
        <f t="shared" si="6"/>
        <v>1</v>
      </c>
      <c r="I141" s="124">
        <f>IF(F141/ActivitySum!$C$1300=0%,"",F141/ActivitySum!$C$1300)</f>
        <v>1.5678370947167048E-6</v>
      </c>
      <c r="J141" s="126">
        <f>IF(G141/ActivitySum!$C$1300=0%,"",G141/ActivitySum!$C$1300)</f>
        <v>1.1528213931740476E-8</v>
      </c>
      <c r="K141" s="99">
        <f t="shared" si="7"/>
        <v>7.3529411764705881E-3</v>
      </c>
      <c r="L141" s="99">
        <f t="shared" si="8"/>
        <v>7.3529411764705881E-3</v>
      </c>
    </row>
    <row r="142" spans="3:12" x14ac:dyDescent="0.25">
      <c r="C142" t="s">
        <v>1204</v>
      </c>
      <c r="D142" t="s">
        <v>2470</v>
      </c>
      <c r="E142" s="32">
        <v>949</v>
      </c>
      <c r="F142" s="32">
        <v>949</v>
      </c>
      <c r="G142" s="32">
        <v>9</v>
      </c>
      <c r="H142" s="90">
        <f t="shared" si="6"/>
        <v>1</v>
      </c>
      <c r="I142" s="124">
        <f>IF(F142/ActivitySum!$C$1300=0%,"",F142/ActivitySum!$C$1300)</f>
        <v>1.0940275021221713E-5</v>
      </c>
      <c r="J142" s="126">
        <f>IF(G142/ActivitySum!$C$1300=0%,"",G142/ActivitySum!$C$1300)</f>
        <v>1.0375392538566429E-7</v>
      </c>
      <c r="K142" s="99">
        <f t="shared" si="7"/>
        <v>9.4836670179135937E-3</v>
      </c>
      <c r="L142" s="99">
        <f t="shared" si="8"/>
        <v>9.4836670179135937E-3</v>
      </c>
    </row>
    <row r="143" spans="3:12" x14ac:dyDescent="0.25">
      <c r="C143" t="s">
        <v>1205</v>
      </c>
      <c r="D143" t="s">
        <v>2471</v>
      </c>
      <c r="E143" s="32">
        <v>936</v>
      </c>
      <c r="F143" s="32">
        <v>936</v>
      </c>
      <c r="G143" s="32">
        <v>9</v>
      </c>
      <c r="H143" s="90">
        <f t="shared" si="6"/>
        <v>1</v>
      </c>
      <c r="I143" s="124">
        <f>IF(F143/ActivitySum!$C$1300=0%,"",F143/ActivitySum!$C$1300)</f>
        <v>1.0790408240109086E-5</v>
      </c>
      <c r="J143" s="126">
        <f>IF(G143/ActivitySum!$C$1300=0%,"",G143/ActivitySum!$C$1300)</f>
        <v>1.0375392538566429E-7</v>
      </c>
      <c r="K143" s="99">
        <f t="shared" si="7"/>
        <v>9.6153846153846159E-3</v>
      </c>
      <c r="L143" s="99">
        <f t="shared" si="8"/>
        <v>9.6153846153846159E-3</v>
      </c>
    </row>
    <row r="144" spans="3:12" x14ac:dyDescent="0.25">
      <c r="C144" t="s">
        <v>1206</v>
      </c>
      <c r="D144" t="s">
        <v>2472</v>
      </c>
      <c r="E144" s="32">
        <v>3</v>
      </c>
      <c r="F144" s="32">
        <v>3</v>
      </c>
      <c r="G144" s="32">
        <v>3</v>
      </c>
      <c r="H144" s="90">
        <f t="shared" si="6"/>
        <v>1</v>
      </c>
      <c r="I144" s="124">
        <f>IF(F144/ActivitySum!$C$1300=0%,"",F144/ActivitySum!$C$1300)</f>
        <v>3.4584641795221434E-8</v>
      </c>
      <c r="J144" s="126">
        <f>IF(G144/ActivitySum!$C$1300=0%,"",G144/ActivitySum!$C$1300)</f>
        <v>3.4584641795221434E-8</v>
      </c>
      <c r="K144" s="99">
        <f t="shared" si="7"/>
        <v>1</v>
      </c>
      <c r="L144" s="99">
        <f t="shared" si="8"/>
        <v>1</v>
      </c>
    </row>
    <row r="145" spans="2:12" x14ac:dyDescent="0.25">
      <c r="C145" t="s">
        <v>1207</v>
      </c>
      <c r="D145" t="s">
        <v>2473</v>
      </c>
      <c r="E145" s="32">
        <v>32</v>
      </c>
      <c r="F145" s="32">
        <v>32</v>
      </c>
      <c r="G145" s="32">
        <v>4</v>
      </c>
      <c r="H145" s="90">
        <f t="shared" si="6"/>
        <v>1</v>
      </c>
      <c r="I145" s="124">
        <f>IF(F145/ActivitySum!$C$1300=0%,"",F145/ActivitySum!$C$1300)</f>
        <v>3.6890284581569524E-7</v>
      </c>
      <c r="J145" s="126">
        <f>IF(G145/ActivitySum!$C$1300=0%,"",G145/ActivitySum!$C$1300)</f>
        <v>4.6112855726961905E-8</v>
      </c>
      <c r="K145" s="99">
        <f t="shared" si="7"/>
        <v>0.125</v>
      </c>
      <c r="L145" s="99">
        <f t="shared" si="8"/>
        <v>0.125</v>
      </c>
    </row>
    <row r="146" spans="2:12" x14ac:dyDescent="0.25">
      <c r="C146" t="s">
        <v>1208</v>
      </c>
      <c r="D146" t="s">
        <v>2474</v>
      </c>
      <c r="E146" s="32">
        <v>8</v>
      </c>
      <c r="F146" s="32">
        <v>8</v>
      </c>
      <c r="G146" s="32">
        <v>0</v>
      </c>
      <c r="H146" s="90">
        <f t="shared" si="6"/>
        <v>1</v>
      </c>
      <c r="I146" s="124">
        <f>IF(F146/ActivitySum!$C$1300=0%,"",F146/ActivitySum!$C$1300)</f>
        <v>9.222571145392381E-8</v>
      </c>
      <c r="J146" s="126" t="str">
        <f>IF(G146/ActivitySum!$C$1300=0%,"",G146/ActivitySum!$C$1300)</f>
        <v/>
      </c>
      <c r="K146" s="99">
        <f t="shared" si="7"/>
        <v>0</v>
      </c>
      <c r="L146" s="99">
        <f t="shared" si="8"/>
        <v>0</v>
      </c>
    </row>
    <row r="147" spans="2:12" x14ac:dyDescent="0.25">
      <c r="C147" t="s">
        <v>1209</v>
      </c>
      <c r="D147" t="s">
        <v>2475</v>
      </c>
      <c r="E147" s="32">
        <v>1138</v>
      </c>
      <c r="F147" s="32">
        <v>1138</v>
      </c>
      <c r="G147" s="32">
        <v>68</v>
      </c>
      <c r="H147" s="90">
        <f t="shared" si="6"/>
        <v>1</v>
      </c>
      <c r="I147" s="124">
        <f>IF(F147/ActivitySum!$C$1300=0%,"",F147/ActivitySum!$C$1300)</f>
        <v>1.3119107454320663E-5</v>
      </c>
      <c r="J147" s="126">
        <f>IF(G147/ActivitySum!$C$1300=0%,"",G147/ActivitySum!$C$1300)</f>
        <v>7.8391854735835239E-7</v>
      </c>
      <c r="K147" s="99">
        <f t="shared" si="7"/>
        <v>5.9753954305799648E-2</v>
      </c>
      <c r="L147" s="99">
        <f t="shared" si="8"/>
        <v>5.9753954305799648E-2</v>
      </c>
    </row>
    <row r="148" spans="2:12" x14ac:dyDescent="0.25">
      <c r="C148" t="s">
        <v>1210</v>
      </c>
      <c r="D148" t="s">
        <v>2476</v>
      </c>
      <c r="E148" s="32">
        <v>1171</v>
      </c>
      <c r="F148" s="32">
        <v>1171</v>
      </c>
      <c r="G148" s="32">
        <v>70</v>
      </c>
      <c r="H148" s="141">
        <f t="shared" si="6"/>
        <v>1</v>
      </c>
      <c r="I148" s="142">
        <f>IF(F148/ActivitySum!$C$1300=0%,"",F148/ActivitySum!$C$1300)</f>
        <v>1.3499538514068098E-5</v>
      </c>
      <c r="J148" s="142">
        <f>IF(G148/ActivitySum!$C$1300=0%,"",G148/ActivitySum!$C$1300)</f>
        <v>8.069749752218334E-7</v>
      </c>
      <c r="K148" s="141">
        <f t="shared" si="7"/>
        <v>5.9777967549103334E-2</v>
      </c>
      <c r="L148" s="141">
        <f t="shared" si="8"/>
        <v>5.9777967549103334E-2</v>
      </c>
    </row>
    <row r="149" spans="2:12" x14ac:dyDescent="0.25">
      <c r="C149" t="s">
        <v>1211</v>
      </c>
      <c r="D149" t="s">
        <v>2477</v>
      </c>
      <c r="E149" s="32">
        <v>240</v>
      </c>
      <c r="F149" s="32">
        <v>240</v>
      </c>
      <c r="G149" s="32">
        <v>112</v>
      </c>
      <c r="H149" s="90">
        <f t="shared" si="6"/>
        <v>1</v>
      </c>
      <c r="I149" s="124">
        <f>IF(F149/ActivitySum!$C$1300=0%,"",F149/ActivitySum!$C$1300)</f>
        <v>2.7667713436177143E-6</v>
      </c>
      <c r="J149" s="126">
        <f>IF(G149/ActivitySum!$C$1300=0%,"",G149/ActivitySum!$C$1300)</f>
        <v>1.2911599603549333E-6</v>
      </c>
      <c r="K149" s="99">
        <f t="shared" si="7"/>
        <v>0.46666666666666667</v>
      </c>
      <c r="L149" s="99">
        <f t="shared" si="8"/>
        <v>0.46666666666666667</v>
      </c>
    </row>
    <row r="150" spans="2:12" x14ac:dyDescent="0.25">
      <c r="C150" t="s">
        <v>1212</v>
      </c>
      <c r="D150" t="s">
        <v>2478</v>
      </c>
      <c r="E150" s="32">
        <v>945</v>
      </c>
      <c r="F150" s="32">
        <v>945</v>
      </c>
      <c r="G150" s="32">
        <v>57</v>
      </c>
      <c r="H150" s="90">
        <f t="shared" si="6"/>
        <v>1</v>
      </c>
      <c r="I150" s="124">
        <f>IF(F150/ActivitySum!$C$1300=0%,"",F150/ActivitySum!$C$1300)</f>
        <v>1.089416216549475E-5</v>
      </c>
      <c r="J150" s="126">
        <f>IF(G150/ActivitySum!$C$1300=0%,"",G150/ActivitySum!$C$1300)</f>
        <v>6.5710819410920722E-7</v>
      </c>
      <c r="K150" s="99">
        <f t="shared" si="7"/>
        <v>6.0317460317460318E-2</v>
      </c>
      <c r="L150" s="99">
        <f t="shared" si="8"/>
        <v>6.0317460317460318E-2</v>
      </c>
    </row>
    <row r="151" spans="2:12" x14ac:dyDescent="0.25">
      <c r="C151" t="s">
        <v>1213</v>
      </c>
      <c r="D151" t="s">
        <v>2479</v>
      </c>
      <c r="E151" s="32">
        <v>914</v>
      </c>
      <c r="F151" s="32">
        <v>914</v>
      </c>
      <c r="G151" s="32">
        <v>629</v>
      </c>
      <c r="H151" s="90">
        <f t="shared" si="6"/>
        <v>1</v>
      </c>
      <c r="I151" s="124">
        <f>IF(F151/ActivitySum!$C$1300=0%,"",F151/ActivitySum!$C$1300)</f>
        <v>1.0536787533610796E-5</v>
      </c>
      <c r="J151" s="126">
        <f>IF(G151/ActivitySum!$C$1300=0%,"",G151/ActivitySum!$C$1300)</f>
        <v>7.2512465630647596E-6</v>
      </c>
      <c r="K151" s="99">
        <f t="shared" si="7"/>
        <v>0.68818380743982499</v>
      </c>
      <c r="L151" s="99">
        <f t="shared" si="8"/>
        <v>0.68818380743982499</v>
      </c>
    </row>
    <row r="152" spans="2:12" x14ac:dyDescent="0.25">
      <c r="C152" t="s">
        <v>1214</v>
      </c>
      <c r="D152" t="s">
        <v>2480</v>
      </c>
      <c r="E152" s="32">
        <v>138</v>
      </c>
      <c r="F152" s="32">
        <v>138</v>
      </c>
      <c r="G152" s="32">
        <v>8</v>
      </c>
      <c r="H152" s="90">
        <f t="shared" si="6"/>
        <v>1</v>
      </c>
      <c r="I152" s="124">
        <f>IF(F152/ActivitySum!$C$1300=0%,"",F152/ActivitySum!$C$1300)</f>
        <v>1.5908935225801859E-6</v>
      </c>
      <c r="J152" s="126">
        <f>IF(G152/ActivitySum!$C$1300=0%,"",G152/ActivitySum!$C$1300)</f>
        <v>9.222571145392381E-8</v>
      </c>
      <c r="K152" s="99">
        <f t="shared" si="7"/>
        <v>5.7971014492753624E-2</v>
      </c>
      <c r="L152" s="99">
        <f t="shared" si="8"/>
        <v>5.7971014492753624E-2</v>
      </c>
    </row>
    <row r="153" spans="2:12" x14ac:dyDescent="0.25">
      <c r="C153" t="s">
        <v>1215</v>
      </c>
      <c r="D153" t="s">
        <v>2481</v>
      </c>
      <c r="E153" s="32">
        <v>1735</v>
      </c>
      <c r="F153" s="32">
        <v>1735</v>
      </c>
      <c r="G153" s="32">
        <v>1475</v>
      </c>
      <c r="H153" s="90">
        <f t="shared" si="6"/>
        <v>1</v>
      </c>
      <c r="I153" s="124">
        <f>IF(F153/ActivitySum!$C$1300=0%,"",F153/ActivitySum!$C$1300)</f>
        <v>2.0001451171569726E-5</v>
      </c>
      <c r="J153" s="126">
        <f>IF(G153/ActivitySum!$C$1300=0%,"",G153/ActivitySum!$C$1300)</f>
        <v>1.7004115549317204E-5</v>
      </c>
      <c r="K153" s="99">
        <f t="shared" si="7"/>
        <v>0.85014409221902021</v>
      </c>
      <c r="L153" s="99">
        <f t="shared" si="8"/>
        <v>0.85014409221902021</v>
      </c>
    </row>
    <row r="154" spans="2:12" x14ac:dyDescent="0.25">
      <c r="C154" t="s">
        <v>1216</v>
      </c>
      <c r="D154" t="s">
        <v>2482</v>
      </c>
      <c r="E154" s="32">
        <v>743</v>
      </c>
      <c r="F154" s="32">
        <v>743</v>
      </c>
      <c r="G154" s="32">
        <v>45</v>
      </c>
      <c r="H154" s="90">
        <f t="shared" si="6"/>
        <v>1</v>
      </c>
      <c r="I154" s="124">
        <f>IF(F154/ActivitySum!$C$1300=0%,"",F154/ActivitySum!$C$1300)</f>
        <v>8.5654629512831745E-6</v>
      </c>
      <c r="J154" s="126">
        <f>IF(G154/ActivitySum!$C$1300=0%,"",G154/ActivitySum!$C$1300)</f>
        <v>5.1876962692832148E-7</v>
      </c>
      <c r="K154" s="99">
        <f t="shared" si="7"/>
        <v>6.0565275908479141E-2</v>
      </c>
      <c r="L154" s="99">
        <f t="shared" si="8"/>
        <v>6.0565275908479141E-2</v>
      </c>
    </row>
    <row r="155" spans="2:12" x14ac:dyDescent="0.25">
      <c r="C155" t="s">
        <v>1217</v>
      </c>
      <c r="D155" t="s">
        <v>2483</v>
      </c>
      <c r="E155" s="32">
        <v>146</v>
      </c>
      <c r="F155" s="32">
        <v>146</v>
      </c>
      <c r="G155" s="32">
        <v>9</v>
      </c>
      <c r="H155" s="90">
        <f t="shared" si="6"/>
        <v>1</v>
      </c>
      <c r="I155" s="124">
        <f>IF(F155/ActivitySum!$C$1300=0%,"",F155/ActivitySum!$C$1300)</f>
        <v>1.6831192340341097E-6</v>
      </c>
      <c r="J155" s="126">
        <f>IF(G155/ActivitySum!$C$1300=0%,"",G155/ActivitySum!$C$1300)</f>
        <v>1.0375392538566429E-7</v>
      </c>
      <c r="K155" s="99">
        <f t="shared" si="7"/>
        <v>6.1643835616438353E-2</v>
      </c>
      <c r="L155" s="99">
        <f t="shared" si="8"/>
        <v>6.1643835616438353E-2</v>
      </c>
    </row>
    <row r="156" spans="2:12" x14ac:dyDescent="0.25">
      <c r="C156" t="s">
        <v>1221</v>
      </c>
      <c r="D156" t="s">
        <v>2487</v>
      </c>
      <c r="E156" s="32">
        <v>3040</v>
      </c>
      <c r="F156" s="32">
        <v>3040</v>
      </c>
      <c r="G156" s="32">
        <v>91</v>
      </c>
      <c r="H156" s="90">
        <f t="shared" si="6"/>
        <v>1</v>
      </c>
      <c r="I156" s="124">
        <f>IF(F156/ActivitySum!$C$1300=0%,"",F156/ActivitySum!$C$1300)</f>
        <v>3.5045770352491047E-5</v>
      </c>
      <c r="J156" s="126">
        <f>IF(G156/ActivitySum!$C$1300=0%,"",G156/ActivitySum!$C$1300)</f>
        <v>1.0490674677883834E-6</v>
      </c>
      <c r="K156" s="99">
        <f t="shared" si="7"/>
        <v>2.9934210526315789E-2</v>
      </c>
      <c r="L156" s="99">
        <f t="shared" si="8"/>
        <v>2.9934210526315789E-2</v>
      </c>
    </row>
    <row r="157" spans="2:12" x14ac:dyDescent="0.25">
      <c r="C157" t="s">
        <v>1222</v>
      </c>
      <c r="D157" t="s">
        <v>2488</v>
      </c>
      <c r="E157" s="32">
        <v>4028</v>
      </c>
      <c r="F157" s="32">
        <v>4028</v>
      </c>
      <c r="G157" s="32">
        <v>81</v>
      </c>
      <c r="H157" s="90">
        <f t="shared" si="6"/>
        <v>1</v>
      </c>
      <c r="I157" s="124">
        <f>IF(F157/ActivitySum!$C$1300=0%,"",F157/ActivitySum!$C$1300)</f>
        <v>4.6435645717050642E-5</v>
      </c>
      <c r="J157" s="126">
        <f>IF(G157/ActivitySum!$C$1300=0%,"",G157/ActivitySum!$C$1300)</f>
        <v>9.3378532847097858E-7</v>
      </c>
      <c r="K157" s="99">
        <f t="shared" si="7"/>
        <v>2.0109235352532274E-2</v>
      </c>
      <c r="L157" s="99">
        <f t="shared" si="8"/>
        <v>2.0109235352532274E-2</v>
      </c>
    </row>
    <row r="158" spans="2:12" x14ac:dyDescent="0.25">
      <c r="C158" t="s">
        <v>1223</v>
      </c>
      <c r="D158" t="s">
        <v>2489</v>
      </c>
      <c r="E158" s="32">
        <v>1036</v>
      </c>
      <c r="F158" s="32">
        <v>1036</v>
      </c>
      <c r="G158" s="32">
        <v>881</v>
      </c>
      <c r="H158" s="90">
        <f t="shared" si="6"/>
        <v>1</v>
      </c>
      <c r="I158" s="124">
        <f>IF(F158/ActivitySum!$C$1300=0%,"",F158/ActivitySum!$C$1300)</f>
        <v>1.1943229633283135E-5</v>
      </c>
      <c r="J158" s="126">
        <f>IF(G158/ActivitySum!$C$1300=0%,"",G158/ActivitySum!$C$1300)</f>
        <v>1.0156356473863359E-5</v>
      </c>
      <c r="K158" s="99">
        <f t="shared" si="7"/>
        <v>0.85038610038610041</v>
      </c>
      <c r="L158" s="99">
        <f t="shared" si="8"/>
        <v>0.85038610038610041</v>
      </c>
    </row>
    <row r="159" spans="2:12" x14ac:dyDescent="0.25">
      <c r="C159" t="s">
        <v>1234</v>
      </c>
      <c r="D159" t="s">
        <v>2500</v>
      </c>
      <c r="E159" s="32">
        <v>2844</v>
      </c>
      <c r="F159" s="32">
        <v>1422</v>
      </c>
      <c r="G159" s="32">
        <v>1501</v>
      </c>
      <c r="H159" s="141">
        <f t="shared" si="6"/>
        <v>0.5</v>
      </c>
      <c r="I159" s="142">
        <f>IF(F159/ActivitySum!$C$1300=0%,"",F159/ActivitySum!$C$1300)</f>
        <v>1.6393120210934957E-5</v>
      </c>
      <c r="J159" s="142">
        <f>IF(G159/ActivitySum!$C$1300=0%,"",G159/ActivitySum!$C$1300)</f>
        <v>1.7303849111542454E-5</v>
      </c>
      <c r="K159" s="141">
        <f t="shared" si="7"/>
        <v>0.52777777777777779</v>
      </c>
      <c r="L159" s="141">
        <f t="shared" si="8"/>
        <v>1.0555555555555556</v>
      </c>
    </row>
    <row r="160" spans="2:12" x14ac:dyDescent="0.25">
      <c r="B160" s="93" t="s">
        <v>2574</v>
      </c>
      <c r="C160" s="93" t="s">
        <v>1194</v>
      </c>
      <c r="D160" s="93" t="s">
        <v>2460</v>
      </c>
      <c r="E160" s="94">
        <v>100</v>
      </c>
      <c r="F160" s="94">
        <v>100</v>
      </c>
      <c r="G160" s="94">
        <v>85</v>
      </c>
      <c r="H160" s="90">
        <f t="shared" si="6"/>
        <v>1</v>
      </c>
      <c r="I160" s="124">
        <f>IF(F160/ActivitySum!$C$1300=0%,"",F160/ActivitySum!$C$1300)</f>
        <v>1.1528213931740477E-6</v>
      </c>
      <c r="J160" s="126">
        <f>IF(G160/ActivitySum!$C$1300=0%,"",G160/ActivitySum!$C$1300)</f>
        <v>9.7989818419794049E-7</v>
      </c>
      <c r="K160" s="99">
        <f t="shared" si="7"/>
        <v>0.85</v>
      </c>
      <c r="L160" s="99">
        <f t="shared" si="8"/>
        <v>0.85</v>
      </c>
    </row>
    <row r="161" spans="1:12" x14ac:dyDescent="0.25">
      <c r="A161" t="s">
        <v>1298</v>
      </c>
      <c r="E161" s="32">
        <v>212819</v>
      </c>
      <c r="F161" s="32">
        <v>208305</v>
      </c>
      <c r="G161" s="32">
        <v>101795</v>
      </c>
      <c r="H161" s="141">
        <f t="shared" si="6"/>
        <v>0.9787894877806963</v>
      </c>
      <c r="I161" s="142">
        <f>IF(F161/ActivitySum!$C$1300=0%,"",F161/ActivitySum!$C$1300)</f>
        <v>2.4013846030512E-3</v>
      </c>
      <c r="J161" s="142">
        <f>IF(G161/ActivitySum!$C$1300=0%,"",G161/ActivitySum!$C$1300)</f>
        <v>1.1735145371815218E-3</v>
      </c>
      <c r="K161" s="141">
        <f t="shared" si="7"/>
        <v>0.47831725550820181</v>
      </c>
      <c r="L161" s="141">
        <f t="shared" si="8"/>
        <v>0.48868246081467082</v>
      </c>
    </row>
    <row r="162" spans="1:12" x14ac:dyDescent="0.25">
      <c r="H162" s="90" t="str">
        <f t="shared" si="6"/>
        <v/>
      </c>
      <c r="I162" s="124" t="str">
        <f>IF(F162/ActivitySum!$C$1300=0%,"",F162/ActivitySum!$C$1300)</f>
        <v/>
      </c>
      <c r="J162" s="126" t="str">
        <f>IF(G162/ActivitySum!$C$1300=0%,"",G162/ActivitySum!$C$1300)</f>
        <v/>
      </c>
      <c r="K162" s="99" t="str">
        <f t="shared" si="7"/>
        <v/>
      </c>
      <c r="L162" s="99" t="str">
        <f t="shared" si="8"/>
        <v/>
      </c>
    </row>
    <row r="163" spans="1:12" x14ac:dyDescent="0.25">
      <c r="H163" s="90" t="str">
        <f t="shared" si="6"/>
        <v/>
      </c>
      <c r="I163" s="124" t="str">
        <f>IF(F163/ActivitySum!$C$1300=0%,"",F163/ActivitySum!$C$1300)</f>
        <v/>
      </c>
      <c r="J163" s="126" t="str">
        <f>IF(G163/ActivitySum!$C$1300=0%,"",G163/ActivitySum!$C$1300)</f>
        <v/>
      </c>
      <c r="K163" s="99" t="str">
        <f t="shared" si="7"/>
        <v/>
      </c>
      <c r="L163" s="99" t="str">
        <f t="shared" si="8"/>
        <v/>
      </c>
    </row>
    <row r="164" spans="1:12" x14ac:dyDescent="0.25">
      <c r="H164" s="90" t="str">
        <f t="shared" si="6"/>
        <v/>
      </c>
      <c r="I164" s="124" t="str">
        <f>IF(F164/ActivitySum!$C$1300=0%,"",F164/ActivitySum!$C$1300)</f>
        <v/>
      </c>
      <c r="J164" s="126" t="str">
        <f>IF(G164/ActivitySum!$C$1300=0%,"",G164/ActivitySum!$C$1300)</f>
        <v/>
      </c>
      <c r="K164" s="99" t="str">
        <f t="shared" si="7"/>
        <v/>
      </c>
      <c r="L164" s="99" t="str">
        <f t="shared" si="8"/>
        <v/>
      </c>
    </row>
    <row r="165" spans="1:12" x14ac:dyDescent="0.25">
      <c r="H165" s="90" t="str">
        <f t="shared" si="6"/>
        <v/>
      </c>
      <c r="I165" s="124" t="str">
        <f>IF(F165/ActivitySum!$C$1300=0%,"",F165/ActivitySum!$C$1300)</f>
        <v/>
      </c>
      <c r="J165" s="126" t="str">
        <f>IF(G165/ActivitySum!$C$1300=0%,"",G165/ActivitySum!$C$1300)</f>
        <v/>
      </c>
      <c r="K165" s="99" t="str">
        <f t="shared" si="7"/>
        <v/>
      </c>
      <c r="L165" s="99" t="str">
        <f t="shared" si="8"/>
        <v/>
      </c>
    </row>
    <row r="166" spans="1:12" x14ac:dyDescent="0.25">
      <c r="H166" s="90" t="str">
        <f t="shared" si="6"/>
        <v/>
      </c>
      <c r="I166" s="124" t="str">
        <f>IF(F166/ActivitySum!$C$1300=0%,"",F166/ActivitySum!$C$1300)</f>
        <v/>
      </c>
      <c r="J166" s="126" t="str">
        <f>IF(G166/ActivitySum!$C$1300=0%,"",G166/ActivitySum!$C$1300)</f>
        <v/>
      </c>
      <c r="K166" s="99" t="str">
        <f t="shared" si="7"/>
        <v/>
      </c>
      <c r="L166" s="99" t="str">
        <f t="shared" si="8"/>
        <v/>
      </c>
    </row>
    <row r="167" spans="1:12" x14ac:dyDescent="0.25">
      <c r="H167" s="90" t="str">
        <f t="shared" si="6"/>
        <v/>
      </c>
      <c r="I167" s="124" t="str">
        <f>IF(F167/ActivitySum!$C$1300=0%,"",F167/ActivitySum!$C$1300)</f>
        <v/>
      </c>
      <c r="J167" s="126" t="str">
        <f>IF(G167/ActivitySum!$C$1300=0%,"",G167/ActivitySum!$C$1300)</f>
        <v/>
      </c>
      <c r="K167" s="99" t="str">
        <f t="shared" si="7"/>
        <v/>
      </c>
      <c r="L167" s="99" t="str">
        <f t="shared" si="8"/>
        <v/>
      </c>
    </row>
    <row r="168" spans="1:12" x14ac:dyDescent="0.25">
      <c r="H168" s="90" t="str">
        <f t="shared" si="6"/>
        <v/>
      </c>
      <c r="I168" s="124" t="str">
        <f>IF(F168/ActivitySum!$C$1300=0%,"",F168/ActivitySum!$C$1300)</f>
        <v/>
      </c>
      <c r="J168" s="126" t="str">
        <f>IF(G168/ActivitySum!$C$1300=0%,"",G168/ActivitySum!$C$1300)</f>
        <v/>
      </c>
      <c r="K168" s="99" t="str">
        <f t="shared" si="7"/>
        <v/>
      </c>
      <c r="L168" s="99" t="str">
        <f t="shared" si="8"/>
        <v/>
      </c>
    </row>
    <row r="169" spans="1:12" x14ac:dyDescent="0.25">
      <c r="H169" s="90" t="str">
        <f t="shared" si="6"/>
        <v/>
      </c>
      <c r="I169" s="124" t="str">
        <f>IF(F169/ActivitySum!$C$1300=0%,"",F169/ActivitySum!$C$1300)</f>
        <v/>
      </c>
      <c r="J169" s="126" t="str">
        <f>IF(G169/ActivitySum!$C$1300=0%,"",G169/ActivitySum!$C$1300)</f>
        <v/>
      </c>
      <c r="K169" s="99" t="str">
        <f t="shared" si="7"/>
        <v/>
      </c>
      <c r="L169" s="99" t="str">
        <f t="shared" si="8"/>
        <v/>
      </c>
    </row>
    <row r="170" spans="1:12" x14ac:dyDescent="0.25">
      <c r="H170" s="90" t="str">
        <f t="shared" si="6"/>
        <v/>
      </c>
      <c r="I170" s="124" t="str">
        <f>IF(F170/ActivitySum!$C$1300=0%,"",F170/ActivitySum!$C$1300)</f>
        <v/>
      </c>
      <c r="J170" s="126" t="str">
        <f>IF(G170/ActivitySum!$C$1300=0%,"",G170/ActivitySum!$C$1300)</f>
        <v/>
      </c>
      <c r="K170" s="99" t="str">
        <f t="shared" si="7"/>
        <v/>
      </c>
      <c r="L170" s="99" t="str">
        <f t="shared" si="8"/>
        <v/>
      </c>
    </row>
    <row r="171" spans="1:12" x14ac:dyDescent="0.25">
      <c r="H171" s="90" t="str">
        <f t="shared" si="6"/>
        <v/>
      </c>
      <c r="I171" s="124" t="str">
        <f>IF(F171/ActivitySum!$C$1300=0%,"",F171/ActivitySum!$C$1300)</f>
        <v/>
      </c>
      <c r="J171" s="126" t="str">
        <f>IF(G171/ActivitySum!$C$1300=0%,"",G171/ActivitySum!$C$1300)</f>
        <v/>
      </c>
      <c r="K171" s="99" t="str">
        <f t="shared" si="7"/>
        <v/>
      </c>
      <c r="L171" s="99" t="str">
        <f t="shared" si="8"/>
        <v/>
      </c>
    </row>
    <row r="172" spans="1:12" x14ac:dyDescent="0.25">
      <c r="H172" s="90" t="str">
        <f t="shared" si="6"/>
        <v/>
      </c>
      <c r="I172" s="124" t="str">
        <f>IF(F172/ActivitySum!$C$1300=0%,"",F172/ActivitySum!$C$1300)</f>
        <v/>
      </c>
      <c r="J172" s="126" t="str">
        <f>IF(G172/ActivitySum!$C$1300=0%,"",G172/ActivitySum!$C$1300)</f>
        <v/>
      </c>
      <c r="K172" s="99" t="str">
        <f t="shared" si="7"/>
        <v/>
      </c>
      <c r="L172" s="99" t="str">
        <f t="shared" si="8"/>
        <v/>
      </c>
    </row>
    <row r="173" spans="1:12" x14ac:dyDescent="0.25">
      <c r="H173" s="90" t="str">
        <f t="shared" si="6"/>
        <v/>
      </c>
      <c r="I173" s="124" t="str">
        <f>IF(F173/ActivitySum!$C$1300=0%,"",F173/ActivitySum!$C$1300)</f>
        <v/>
      </c>
      <c r="J173" s="126" t="str">
        <f>IF(G173/ActivitySum!$C$1300=0%,"",G173/ActivitySum!$C$1300)</f>
        <v/>
      </c>
      <c r="K173" s="99" t="str">
        <f t="shared" si="7"/>
        <v/>
      </c>
      <c r="L173" s="99" t="str">
        <f t="shared" si="8"/>
        <v/>
      </c>
    </row>
    <row r="174" spans="1:12" x14ac:dyDescent="0.25">
      <c r="H174" s="90" t="str">
        <f t="shared" si="6"/>
        <v/>
      </c>
      <c r="I174" s="124" t="str">
        <f>IF(F174/ActivitySum!$C$1300=0%,"",F174/ActivitySum!$C$1300)</f>
        <v/>
      </c>
      <c r="J174" s="126" t="str">
        <f>IF(G174/ActivitySum!$C$1300=0%,"",G174/ActivitySum!$C$1300)</f>
        <v/>
      </c>
      <c r="K174" s="99" t="str">
        <f t="shared" si="7"/>
        <v/>
      </c>
      <c r="L174" s="99" t="str">
        <f t="shared" si="8"/>
        <v/>
      </c>
    </row>
    <row r="175" spans="1:12" x14ac:dyDescent="0.25">
      <c r="H175" s="90" t="str">
        <f t="shared" si="6"/>
        <v/>
      </c>
      <c r="I175" s="124" t="str">
        <f>IF(F175/ActivitySum!$C$1300=0%,"",F175/ActivitySum!$C$1300)</f>
        <v/>
      </c>
      <c r="J175" s="126" t="str">
        <f>IF(G175/ActivitySum!$C$1300=0%,"",G175/ActivitySum!$C$1300)</f>
        <v/>
      </c>
      <c r="K175" s="99" t="str">
        <f t="shared" si="7"/>
        <v/>
      </c>
      <c r="L175" s="99" t="str">
        <f t="shared" si="8"/>
        <v/>
      </c>
    </row>
    <row r="176" spans="1:12" x14ac:dyDescent="0.25">
      <c r="H176" s="90" t="str">
        <f t="shared" si="6"/>
        <v/>
      </c>
      <c r="I176" s="124" t="str">
        <f>IF(F176/ActivitySum!$C$1300=0%,"",F176/ActivitySum!$C$1300)</f>
        <v/>
      </c>
      <c r="J176" s="126" t="str">
        <f>IF(G176/ActivitySum!$C$1300=0%,"",G176/ActivitySum!$C$1300)</f>
        <v/>
      </c>
      <c r="K176" s="99" t="str">
        <f t="shared" si="7"/>
        <v/>
      </c>
      <c r="L176" s="99" t="str">
        <f t="shared" si="8"/>
        <v/>
      </c>
    </row>
    <row r="177" spans="8:12" x14ac:dyDescent="0.25">
      <c r="H177" s="90" t="str">
        <f t="shared" si="6"/>
        <v/>
      </c>
      <c r="I177" s="124" t="str">
        <f>IF(F177/ActivitySum!$C$1300=0%,"",F177/ActivitySum!$C$1300)</f>
        <v/>
      </c>
      <c r="J177" s="126" t="str">
        <f>IF(G177/ActivitySum!$C$1300=0%,"",G177/ActivitySum!$C$1300)</f>
        <v/>
      </c>
      <c r="K177" s="99" t="str">
        <f t="shared" si="7"/>
        <v/>
      </c>
      <c r="L177" s="99" t="str">
        <f t="shared" si="8"/>
        <v/>
      </c>
    </row>
    <row r="178" spans="8:12" x14ac:dyDescent="0.25">
      <c r="H178" s="90" t="str">
        <f t="shared" si="6"/>
        <v/>
      </c>
      <c r="I178" s="124" t="str">
        <f>IF(F178/ActivitySum!$C$1300=0%,"",F178/ActivitySum!$C$1300)</f>
        <v/>
      </c>
      <c r="J178" s="126" t="str">
        <f>IF(G178/ActivitySum!$C$1300=0%,"",G178/ActivitySum!$C$1300)</f>
        <v/>
      </c>
      <c r="K178" s="99" t="str">
        <f t="shared" si="7"/>
        <v/>
      </c>
      <c r="L178" s="99" t="str">
        <f t="shared" si="8"/>
        <v/>
      </c>
    </row>
    <row r="179" spans="8:12" x14ac:dyDescent="0.25">
      <c r="H179" s="90" t="str">
        <f t="shared" si="6"/>
        <v/>
      </c>
      <c r="I179" s="124" t="str">
        <f>IF(F179/ActivitySum!$C$1300=0%,"",F179/ActivitySum!$C$1300)</f>
        <v/>
      </c>
      <c r="J179" s="126" t="str">
        <f>IF(G179/ActivitySum!$C$1300=0%,"",G179/ActivitySum!$C$1300)</f>
        <v/>
      </c>
      <c r="K179" s="99" t="str">
        <f t="shared" si="7"/>
        <v/>
      </c>
      <c r="L179" s="99" t="str">
        <f t="shared" si="8"/>
        <v/>
      </c>
    </row>
    <row r="180" spans="8:12" x14ac:dyDescent="0.25">
      <c r="H180" s="141" t="str">
        <f t="shared" si="6"/>
        <v/>
      </c>
      <c r="I180" s="142" t="str">
        <f>IF(F180/ActivitySum!$C$1300=0%,"",F180/ActivitySum!$C$1300)</f>
        <v/>
      </c>
      <c r="J180" s="142" t="str">
        <f>IF(G180/ActivitySum!$C$1300=0%,"",G180/ActivitySum!$C$1300)</f>
        <v/>
      </c>
      <c r="K180" s="141" t="str">
        <f t="shared" si="7"/>
        <v/>
      </c>
      <c r="L180" s="141" t="str">
        <f t="shared" si="8"/>
        <v/>
      </c>
    </row>
    <row r="181" spans="8:12" x14ac:dyDescent="0.25">
      <c r="H181" s="90" t="str">
        <f t="shared" si="6"/>
        <v/>
      </c>
      <c r="I181" s="124" t="str">
        <f>IF(F181/ActivitySum!$C$1300=0%,"",F181/ActivitySum!$C$1300)</f>
        <v/>
      </c>
      <c r="J181" s="126" t="str">
        <f>IF(G181/ActivitySum!$C$1300=0%,"",G181/ActivitySum!$C$1300)</f>
        <v/>
      </c>
      <c r="K181" s="99" t="str">
        <f t="shared" si="7"/>
        <v/>
      </c>
      <c r="L181" s="99" t="str">
        <f t="shared" si="8"/>
        <v/>
      </c>
    </row>
    <row r="182" spans="8:12" x14ac:dyDescent="0.25">
      <c r="H182" s="90" t="str">
        <f t="shared" si="6"/>
        <v/>
      </c>
      <c r="I182" s="124" t="str">
        <f>IF(F182/ActivitySum!$C$1300=0%,"",F182/ActivitySum!$C$1300)</f>
        <v/>
      </c>
      <c r="J182" s="126" t="str">
        <f>IF(G182/ActivitySum!$C$1300=0%,"",G182/ActivitySum!$C$1300)</f>
        <v/>
      </c>
      <c r="K182" s="99" t="str">
        <f t="shared" si="7"/>
        <v/>
      </c>
      <c r="L182" s="99" t="str">
        <f t="shared" si="8"/>
        <v/>
      </c>
    </row>
    <row r="183" spans="8:12" x14ac:dyDescent="0.25">
      <c r="H183" s="90" t="str">
        <f t="shared" si="6"/>
        <v/>
      </c>
      <c r="I183" s="124" t="str">
        <f>IF(F183/ActivitySum!$C$1300=0%,"",F183/ActivitySum!$C$1300)</f>
        <v/>
      </c>
      <c r="J183" s="126" t="str">
        <f>IF(G183/ActivitySum!$C$1300=0%,"",G183/ActivitySum!$C$1300)</f>
        <v/>
      </c>
      <c r="K183" s="99" t="str">
        <f t="shared" si="7"/>
        <v/>
      </c>
      <c r="L183" s="99" t="str">
        <f t="shared" si="8"/>
        <v/>
      </c>
    </row>
    <row r="184" spans="8:12" x14ac:dyDescent="0.25">
      <c r="H184" s="90" t="str">
        <f t="shared" si="6"/>
        <v/>
      </c>
      <c r="I184" s="124" t="str">
        <f>IF(F184/ActivitySum!$C$1300=0%,"",F184/ActivitySum!$C$1300)</f>
        <v/>
      </c>
      <c r="J184" s="126" t="str">
        <f>IF(G184/ActivitySum!$C$1300=0%,"",G184/ActivitySum!$C$1300)</f>
        <v/>
      </c>
      <c r="K184" s="99" t="str">
        <f t="shared" si="7"/>
        <v/>
      </c>
      <c r="L184" s="99" t="str">
        <f t="shared" si="8"/>
        <v/>
      </c>
    </row>
    <row r="185" spans="8:12" x14ac:dyDescent="0.25">
      <c r="H185" s="90" t="str">
        <f t="shared" si="6"/>
        <v/>
      </c>
      <c r="I185" s="124" t="str">
        <f>IF(F185/ActivitySum!$C$1300=0%,"",F185/ActivitySum!$C$1300)</f>
        <v/>
      </c>
      <c r="J185" s="126" t="str">
        <f>IF(G185/ActivitySum!$C$1300=0%,"",G185/ActivitySum!$C$1300)</f>
        <v/>
      </c>
      <c r="K185" s="99" t="str">
        <f t="shared" si="7"/>
        <v/>
      </c>
      <c r="L185" s="99" t="str">
        <f t="shared" si="8"/>
        <v/>
      </c>
    </row>
    <row r="186" spans="8:12" x14ac:dyDescent="0.25">
      <c r="H186" s="90" t="str">
        <f t="shared" si="6"/>
        <v/>
      </c>
      <c r="I186" s="124" t="str">
        <f>IF(F186/ActivitySum!$C$1300=0%,"",F186/ActivitySum!$C$1300)</f>
        <v/>
      </c>
      <c r="J186" s="126" t="str">
        <f>IF(G186/ActivitySum!$C$1300=0%,"",G186/ActivitySum!$C$1300)</f>
        <v/>
      </c>
      <c r="K186" s="99" t="str">
        <f t="shared" si="7"/>
        <v/>
      </c>
      <c r="L186" s="99" t="str">
        <f t="shared" si="8"/>
        <v/>
      </c>
    </row>
    <row r="187" spans="8:12" x14ac:dyDescent="0.25">
      <c r="H187" s="90" t="str">
        <f t="shared" si="6"/>
        <v/>
      </c>
      <c r="I187" s="124" t="str">
        <f>IF(F187/ActivitySum!$C$1300=0%,"",F187/ActivitySum!$C$1300)</f>
        <v/>
      </c>
      <c r="J187" s="126" t="str">
        <f>IF(G187/ActivitySum!$C$1300=0%,"",G187/ActivitySum!$C$1300)</f>
        <v/>
      </c>
      <c r="K187" s="99" t="str">
        <f t="shared" si="7"/>
        <v/>
      </c>
      <c r="L187" s="99" t="str">
        <f t="shared" si="8"/>
        <v/>
      </c>
    </row>
    <row r="188" spans="8:12" x14ac:dyDescent="0.25">
      <c r="H188" s="90" t="str">
        <f t="shared" si="6"/>
        <v/>
      </c>
      <c r="I188" s="124" t="str">
        <f>IF(F188/ActivitySum!$C$1300=0%,"",F188/ActivitySum!$C$1300)</f>
        <v/>
      </c>
      <c r="J188" s="126" t="str">
        <f>IF(G188/ActivitySum!$C$1300=0%,"",G188/ActivitySum!$C$1300)</f>
        <v/>
      </c>
      <c r="K188" s="99" t="str">
        <f t="shared" si="7"/>
        <v/>
      </c>
      <c r="L188" s="99" t="str">
        <f t="shared" si="8"/>
        <v/>
      </c>
    </row>
    <row r="189" spans="8:12" x14ac:dyDescent="0.25">
      <c r="H189" s="90" t="str">
        <f t="shared" si="6"/>
        <v/>
      </c>
      <c r="I189" s="124" t="str">
        <f>IF(F189/ActivitySum!$C$1300=0%,"",F189/ActivitySum!$C$1300)</f>
        <v/>
      </c>
      <c r="J189" s="126" t="str">
        <f>IF(G189/ActivitySum!$C$1300=0%,"",G189/ActivitySum!$C$1300)</f>
        <v/>
      </c>
      <c r="K189" s="99" t="str">
        <f t="shared" si="7"/>
        <v/>
      </c>
      <c r="L189" s="99" t="str">
        <f t="shared" si="8"/>
        <v/>
      </c>
    </row>
    <row r="190" spans="8:12" x14ac:dyDescent="0.25">
      <c r="H190" s="90" t="str">
        <f t="shared" si="6"/>
        <v/>
      </c>
      <c r="I190" s="124" t="str">
        <f>IF(F190/ActivitySum!$C$1300=0%,"",F190/ActivitySum!$C$1300)</f>
        <v/>
      </c>
      <c r="J190" s="126" t="str">
        <f>IF(G190/ActivitySum!$C$1300=0%,"",G190/ActivitySum!$C$1300)</f>
        <v/>
      </c>
      <c r="K190" s="99" t="str">
        <f t="shared" si="7"/>
        <v/>
      </c>
      <c r="L190" s="99" t="str">
        <f t="shared" si="8"/>
        <v/>
      </c>
    </row>
    <row r="191" spans="8:12" x14ac:dyDescent="0.25">
      <c r="H191" s="90" t="str">
        <f t="shared" si="6"/>
        <v/>
      </c>
      <c r="I191" s="124" t="str">
        <f>IF(F191/ActivitySum!$C$1300=0%,"",F191/ActivitySum!$C$1300)</f>
        <v/>
      </c>
      <c r="J191" s="126" t="str">
        <f>IF(G191/ActivitySum!$C$1300=0%,"",G191/ActivitySum!$C$1300)</f>
        <v/>
      </c>
      <c r="K191" s="99" t="str">
        <f t="shared" si="7"/>
        <v/>
      </c>
      <c r="L191" s="99" t="str">
        <f t="shared" si="8"/>
        <v/>
      </c>
    </row>
    <row r="192" spans="8:12" x14ac:dyDescent="0.25">
      <c r="H192" s="90" t="str">
        <f t="shared" si="6"/>
        <v/>
      </c>
      <c r="I192" s="124" t="str">
        <f>IF(F192/ActivitySum!$C$1300=0%,"",F192/ActivitySum!$C$1300)</f>
        <v/>
      </c>
      <c r="J192" s="126" t="str">
        <f>IF(G192/ActivitySum!$C$1300=0%,"",G192/ActivitySum!$C$1300)</f>
        <v/>
      </c>
      <c r="K192" s="99" t="str">
        <f t="shared" si="7"/>
        <v/>
      </c>
      <c r="L192" s="99" t="str">
        <f t="shared" si="8"/>
        <v/>
      </c>
    </row>
    <row r="193" spans="8:12" x14ac:dyDescent="0.25">
      <c r="H193" s="90" t="str">
        <f t="shared" si="6"/>
        <v/>
      </c>
      <c r="I193" s="124" t="str">
        <f>IF(F193/ActivitySum!$C$1300=0%,"",F193/ActivitySum!$C$1300)</f>
        <v/>
      </c>
      <c r="J193" s="126" t="str">
        <f>IF(G193/ActivitySum!$C$1300=0%,"",G193/ActivitySum!$C$1300)</f>
        <v/>
      </c>
      <c r="K193" s="99" t="str">
        <f t="shared" si="7"/>
        <v/>
      </c>
      <c r="L193" s="99" t="str">
        <f t="shared" si="8"/>
        <v/>
      </c>
    </row>
    <row r="194" spans="8:12" x14ac:dyDescent="0.25">
      <c r="H194" s="90" t="str">
        <f t="shared" si="6"/>
        <v/>
      </c>
      <c r="I194" s="124" t="str">
        <f>IF(F194/ActivitySum!$C$1300=0%,"",F194/ActivitySum!$C$1300)</f>
        <v/>
      </c>
      <c r="J194" s="126" t="str">
        <f>IF(G194/ActivitySum!$C$1300=0%,"",G194/ActivitySum!$C$1300)</f>
        <v/>
      </c>
      <c r="K194" s="99" t="str">
        <f t="shared" si="7"/>
        <v/>
      </c>
      <c r="L194" s="99" t="str">
        <f t="shared" si="8"/>
        <v/>
      </c>
    </row>
    <row r="195" spans="8:12" x14ac:dyDescent="0.25">
      <c r="H195" s="90" t="str">
        <f t="shared" si="6"/>
        <v/>
      </c>
      <c r="I195" s="124" t="str">
        <f>IF(F195/ActivitySum!$C$1300=0%,"",F195/ActivitySum!$C$1300)</f>
        <v/>
      </c>
      <c r="J195" s="126" t="str">
        <f>IF(G195/ActivitySum!$C$1300=0%,"",G195/ActivitySum!$C$1300)</f>
        <v/>
      </c>
      <c r="K195" s="99" t="str">
        <f t="shared" si="7"/>
        <v/>
      </c>
      <c r="L195" s="99" t="str">
        <f t="shared" si="8"/>
        <v/>
      </c>
    </row>
    <row r="196" spans="8:12" x14ac:dyDescent="0.25">
      <c r="H196" s="90" t="str">
        <f t="shared" si="6"/>
        <v/>
      </c>
      <c r="I196" s="124" t="str">
        <f>IF(F196/ActivitySum!$C$1300=0%,"",F196/ActivitySum!$C$1300)</f>
        <v/>
      </c>
      <c r="J196" s="126" t="str">
        <f>IF(G196/ActivitySum!$C$1300=0%,"",G196/ActivitySum!$C$1300)</f>
        <v/>
      </c>
      <c r="K196" s="99" t="str">
        <f t="shared" si="7"/>
        <v/>
      </c>
      <c r="L196" s="99" t="str">
        <f t="shared" si="8"/>
        <v/>
      </c>
    </row>
    <row r="197" spans="8:12" x14ac:dyDescent="0.25">
      <c r="H197" s="90" t="str">
        <f t="shared" si="6"/>
        <v/>
      </c>
      <c r="I197" s="124" t="str">
        <f>IF(F197/ActivitySum!$C$1300=0%,"",F197/ActivitySum!$C$1300)</f>
        <v/>
      </c>
      <c r="J197" s="126" t="str">
        <f>IF(G197/ActivitySum!$C$1300=0%,"",G197/ActivitySum!$C$1300)</f>
        <v/>
      </c>
      <c r="K197" s="99" t="str">
        <f t="shared" si="7"/>
        <v/>
      </c>
      <c r="L197" s="99" t="str">
        <f t="shared" si="8"/>
        <v/>
      </c>
    </row>
    <row r="198" spans="8:12" x14ac:dyDescent="0.25">
      <c r="H198" s="90" t="str">
        <f t="shared" si="6"/>
        <v/>
      </c>
      <c r="I198" s="124" t="str">
        <f>IF(F198/ActivitySum!$C$1300=0%,"",F198/ActivitySum!$C$1300)</f>
        <v/>
      </c>
      <c r="J198" s="126" t="str">
        <f>IF(G198/ActivitySum!$C$1300=0%,"",G198/ActivitySum!$C$1300)</f>
        <v/>
      </c>
      <c r="K198" s="99" t="str">
        <f t="shared" si="7"/>
        <v/>
      </c>
      <c r="L198" s="99" t="str">
        <f t="shared" si="8"/>
        <v/>
      </c>
    </row>
    <row r="199" spans="8:12" x14ac:dyDescent="0.25">
      <c r="H199" s="90" t="str">
        <f t="shared" ref="H199:H262" si="9">IFERROR(F199/E199,"")</f>
        <v/>
      </c>
      <c r="I199" s="124" t="str">
        <f>IF(F199/ActivitySum!$C$1300=0%,"",F199/ActivitySum!$C$1300)</f>
        <v/>
      </c>
      <c r="J199" s="126" t="str">
        <f>IF(G199/ActivitySum!$C$1300=0%,"",G199/ActivitySum!$C$1300)</f>
        <v/>
      </c>
      <c r="K199" s="99" t="str">
        <f t="shared" ref="K199:K262" si="10">IFERROR(G199/E199,"")</f>
        <v/>
      </c>
      <c r="L199" s="99" t="str">
        <f t="shared" ref="L199:L262" si="11">IFERROR(G199/F199,"")</f>
        <v/>
      </c>
    </row>
    <row r="200" spans="8:12" x14ac:dyDescent="0.25">
      <c r="H200" s="90" t="str">
        <f t="shared" si="9"/>
        <v/>
      </c>
      <c r="I200" s="124" t="str">
        <f>IF(F200/ActivitySum!$C$1300=0%,"",F200/ActivitySum!$C$1300)</f>
        <v/>
      </c>
      <c r="J200" s="126" t="str">
        <f>IF(G200/ActivitySum!$C$1300=0%,"",G200/ActivitySum!$C$1300)</f>
        <v/>
      </c>
      <c r="K200" s="99" t="str">
        <f t="shared" si="10"/>
        <v/>
      </c>
      <c r="L200" s="99" t="str">
        <f t="shared" si="11"/>
        <v/>
      </c>
    </row>
    <row r="201" spans="8:12" x14ac:dyDescent="0.25">
      <c r="H201" s="90" t="str">
        <f t="shared" si="9"/>
        <v/>
      </c>
      <c r="I201" s="124" t="str">
        <f>IF(F201/ActivitySum!$C$1300=0%,"",F201/ActivitySum!$C$1300)</f>
        <v/>
      </c>
      <c r="J201" s="126" t="str">
        <f>IF(G201/ActivitySum!$C$1300=0%,"",G201/ActivitySum!$C$1300)</f>
        <v/>
      </c>
      <c r="K201" s="99" t="str">
        <f t="shared" si="10"/>
        <v/>
      </c>
      <c r="L201" s="99" t="str">
        <f t="shared" si="11"/>
        <v/>
      </c>
    </row>
    <row r="202" spans="8:12" x14ac:dyDescent="0.25">
      <c r="H202" s="90" t="str">
        <f t="shared" si="9"/>
        <v/>
      </c>
      <c r="I202" s="124" t="str">
        <f>IF(F202/ActivitySum!$C$1300=0%,"",F202/ActivitySum!$C$1300)</f>
        <v/>
      </c>
      <c r="J202" s="126" t="str">
        <f>IF(G202/ActivitySum!$C$1300=0%,"",G202/ActivitySum!$C$1300)</f>
        <v/>
      </c>
      <c r="K202" s="99" t="str">
        <f t="shared" si="10"/>
        <v/>
      </c>
      <c r="L202" s="99" t="str">
        <f t="shared" si="11"/>
        <v/>
      </c>
    </row>
    <row r="203" spans="8:12" x14ac:dyDescent="0.25">
      <c r="H203" s="90" t="str">
        <f t="shared" si="9"/>
        <v/>
      </c>
      <c r="I203" s="124" t="str">
        <f>IF(F203/ActivitySum!$C$1300=0%,"",F203/ActivitySum!$C$1300)</f>
        <v/>
      </c>
      <c r="J203" s="126" t="str">
        <f>IF(G203/ActivitySum!$C$1300=0%,"",G203/ActivitySum!$C$1300)</f>
        <v/>
      </c>
      <c r="K203" s="99" t="str">
        <f t="shared" si="10"/>
        <v/>
      </c>
      <c r="L203" s="99" t="str">
        <f t="shared" si="11"/>
        <v/>
      </c>
    </row>
    <row r="204" spans="8:12" x14ac:dyDescent="0.25">
      <c r="H204" s="90" t="str">
        <f t="shared" si="9"/>
        <v/>
      </c>
      <c r="I204" s="124" t="str">
        <f>IF(F204/ActivitySum!$C$1300=0%,"",F204/ActivitySum!$C$1300)</f>
        <v/>
      </c>
      <c r="J204" s="126" t="str">
        <f>IF(G204/ActivitySum!$C$1300=0%,"",G204/ActivitySum!$C$1300)</f>
        <v/>
      </c>
      <c r="K204" s="99" t="str">
        <f t="shared" si="10"/>
        <v/>
      </c>
      <c r="L204" s="99" t="str">
        <f t="shared" si="11"/>
        <v/>
      </c>
    </row>
    <row r="205" spans="8:12" x14ac:dyDescent="0.25">
      <c r="H205" s="90" t="str">
        <f t="shared" si="9"/>
        <v/>
      </c>
      <c r="I205" s="124" t="str">
        <f>IF(F205/ActivitySum!$C$1300=0%,"",F205/ActivitySum!$C$1300)</f>
        <v/>
      </c>
      <c r="J205" s="126" t="str">
        <f>IF(G205/ActivitySum!$C$1300=0%,"",G205/ActivitySum!$C$1300)</f>
        <v/>
      </c>
      <c r="K205" s="99" t="str">
        <f t="shared" si="10"/>
        <v/>
      </c>
      <c r="L205" s="99" t="str">
        <f t="shared" si="11"/>
        <v/>
      </c>
    </row>
    <row r="206" spans="8:12" x14ac:dyDescent="0.25">
      <c r="H206" s="141" t="str">
        <f t="shared" si="9"/>
        <v/>
      </c>
      <c r="I206" s="142" t="str">
        <f>IF(F206/ActivitySum!$C$1300=0%,"",F206/ActivitySum!$C$1300)</f>
        <v/>
      </c>
      <c r="J206" s="142" t="str">
        <f>IF(G206/ActivitySum!$C$1300=0%,"",G206/ActivitySum!$C$1300)</f>
        <v/>
      </c>
      <c r="K206" s="141" t="str">
        <f t="shared" si="10"/>
        <v/>
      </c>
      <c r="L206" s="141" t="str">
        <f t="shared" si="11"/>
        <v/>
      </c>
    </row>
    <row r="207" spans="8:12" x14ac:dyDescent="0.25">
      <c r="H207" s="90" t="str">
        <f t="shared" si="9"/>
        <v/>
      </c>
      <c r="I207" s="124" t="str">
        <f>IF(F207/ActivitySum!$C$1300=0%,"",F207/ActivitySum!$C$1300)</f>
        <v/>
      </c>
      <c r="J207" s="126" t="str">
        <f>IF(G207/ActivitySum!$C$1300=0%,"",G207/ActivitySum!$C$1300)</f>
        <v/>
      </c>
      <c r="K207" s="99" t="str">
        <f t="shared" si="10"/>
        <v/>
      </c>
      <c r="L207" s="99" t="str">
        <f t="shared" si="11"/>
        <v/>
      </c>
    </row>
    <row r="208" spans="8:12" x14ac:dyDescent="0.25">
      <c r="H208" s="90" t="str">
        <f t="shared" si="9"/>
        <v/>
      </c>
      <c r="I208" s="124" t="str">
        <f>IF(F208/ActivitySum!$C$1300=0%,"",F208/ActivitySum!$C$1300)</f>
        <v/>
      </c>
      <c r="J208" s="126" t="str">
        <f>IF(G208/ActivitySum!$C$1300=0%,"",G208/ActivitySum!$C$1300)</f>
        <v/>
      </c>
      <c r="K208" s="99" t="str">
        <f t="shared" si="10"/>
        <v/>
      </c>
      <c r="L208" s="99" t="str">
        <f t="shared" si="11"/>
        <v/>
      </c>
    </row>
    <row r="209" spans="8:12" x14ac:dyDescent="0.25">
      <c r="H209" s="90" t="str">
        <f t="shared" si="9"/>
        <v/>
      </c>
      <c r="I209" s="124" t="str">
        <f>IF(F209/ActivitySum!$C$1300=0%,"",F209/ActivitySum!$C$1300)</f>
        <v/>
      </c>
      <c r="J209" s="126" t="str">
        <f>IF(G209/ActivitySum!$C$1300=0%,"",G209/ActivitySum!$C$1300)</f>
        <v/>
      </c>
      <c r="K209" s="99" t="str">
        <f t="shared" si="10"/>
        <v/>
      </c>
      <c r="L209" s="99" t="str">
        <f t="shared" si="11"/>
        <v/>
      </c>
    </row>
    <row r="210" spans="8:12" x14ac:dyDescent="0.25">
      <c r="H210" s="90" t="str">
        <f t="shared" si="9"/>
        <v/>
      </c>
      <c r="I210" s="124" t="str">
        <f>IF(F210/ActivitySum!$C$1300=0%,"",F210/ActivitySum!$C$1300)</f>
        <v/>
      </c>
      <c r="J210" s="126" t="str">
        <f>IF(G210/ActivitySum!$C$1300=0%,"",G210/ActivitySum!$C$1300)</f>
        <v/>
      </c>
      <c r="K210" s="99" t="str">
        <f t="shared" si="10"/>
        <v/>
      </c>
      <c r="L210" s="99" t="str">
        <f t="shared" si="11"/>
        <v/>
      </c>
    </row>
    <row r="211" spans="8:12" x14ac:dyDescent="0.25">
      <c r="H211" s="90" t="str">
        <f t="shared" si="9"/>
        <v/>
      </c>
      <c r="I211" s="124" t="str">
        <f>IF(F211/ActivitySum!$C$1300=0%,"",F211/ActivitySum!$C$1300)</f>
        <v/>
      </c>
      <c r="J211" s="126" t="str">
        <f>IF(G211/ActivitySum!$C$1300=0%,"",G211/ActivitySum!$C$1300)</f>
        <v/>
      </c>
      <c r="K211" s="99" t="str">
        <f t="shared" si="10"/>
        <v/>
      </c>
      <c r="L211" s="99" t="str">
        <f t="shared" si="11"/>
        <v/>
      </c>
    </row>
    <row r="212" spans="8:12" x14ac:dyDescent="0.25">
      <c r="H212" s="90" t="str">
        <f t="shared" si="9"/>
        <v/>
      </c>
      <c r="I212" s="124" t="str">
        <f>IF(F212/ActivitySum!$C$1300=0%,"",F212/ActivitySum!$C$1300)</f>
        <v/>
      </c>
      <c r="J212" s="126" t="str">
        <f>IF(G212/ActivitySum!$C$1300=0%,"",G212/ActivitySum!$C$1300)</f>
        <v/>
      </c>
      <c r="K212" s="99" t="str">
        <f t="shared" si="10"/>
        <v/>
      </c>
      <c r="L212" s="99" t="str">
        <f t="shared" si="11"/>
        <v/>
      </c>
    </row>
    <row r="213" spans="8:12" x14ac:dyDescent="0.25">
      <c r="H213" s="90" t="str">
        <f t="shared" si="9"/>
        <v/>
      </c>
      <c r="I213" s="124" t="str">
        <f>IF(F213/ActivitySum!$C$1300=0%,"",F213/ActivitySum!$C$1300)</f>
        <v/>
      </c>
      <c r="J213" s="126" t="str">
        <f>IF(G213/ActivitySum!$C$1300=0%,"",G213/ActivitySum!$C$1300)</f>
        <v/>
      </c>
      <c r="K213" s="99" t="str">
        <f t="shared" si="10"/>
        <v/>
      </c>
      <c r="L213" s="99" t="str">
        <f t="shared" si="11"/>
        <v/>
      </c>
    </row>
    <row r="214" spans="8:12" x14ac:dyDescent="0.25">
      <c r="H214" s="90" t="str">
        <f t="shared" si="9"/>
        <v/>
      </c>
      <c r="I214" s="124" t="str">
        <f>IF(F214/ActivitySum!$C$1300=0%,"",F214/ActivitySum!$C$1300)</f>
        <v/>
      </c>
      <c r="J214" s="126" t="str">
        <f>IF(G214/ActivitySum!$C$1300=0%,"",G214/ActivitySum!$C$1300)</f>
        <v/>
      </c>
      <c r="K214" s="99" t="str">
        <f t="shared" si="10"/>
        <v/>
      </c>
      <c r="L214" s="99" t="str">
        <f t="shared" si="11"/>
        <v/>
      </c>
    </row>
    <row r="215" spans="8:12" x14ac:dyDescent="0.25">
      <c r="H215" s="90" t="str">
        <f t="shared" si="9"/>
        <v/>
      </c>
      <c r="I215" s="124" t="str">
        <f>IF(F215/ActivitySum!$C$1300=0%,"",F215/ActivitySum!$C$1300)</f>
        <v/>
      </c>
      <c r="J215" s="126" t="str">
        <f>IF(G215/ActivitySum!$C$1300=0%,"",G215/ActivitySum!$C$1300)</f>
        <v/>
      </c>
      <c r="K215" s="99" t="str">
        <f t="shared" si="10"/>
        <v/>
      </c>
      <c r="L215" s="99" t="str">
        <f t="shared" si="11"/>
        <v/>
      </c>
    </row>
    <row r="216" spans="8:12" x14ac:dyDescent="0.25">
      <c r="H216" s="90" t="str">
        <f t="shared" si="9"/>
        <v/>
      </c>
      <c r="I216" s="124" t="str">
        <f>IF(F216/ActivitySum!$C$1300=0%,"",F216/ActivitySum!$C$1300)</f>
        <v/>
      </c>
      <c r="J216" s="126" t="str">
        <f>IF(G216/ActivitySum!$C$1300=0%,"",G216/ActivitySum!$C$1300)</f>
        <v/>
      </c>
      <c r="K216" s="99" t="str">
        <f t="shared" si="10"/>
        <v/>
      </c>
      <c r="L216" s="99" t="str">
        <f t="shared" si="11"/>
        <v/>
      </c>
    </row>
    <row r="217" spans="8:12" x14ac:dyDescent="0.25">
      <c r="H217" s="90" t="str">
        <f t="shared" si="9"/>
        <v/>
      </c>
      <c r="I217" s="124" t="str">
        <f>IF(F217/ActivitySum!$C$1300=0%,"",F217/ActivitySum!$C$1300)</f>
        <v/>
      </c>
      <c r="J217" s="126" t="str">
        <f>IF(G217/ActivitySum!$C$1300=0%,"",G217/ActivitySum!$C$1300)</f>
        <v/>
      </c>
      <c r="K217" s="99" t="str">
        <f t="shared" si="10"/>
        <v/>
      </c>
      <c r="L217" s="99" t="str">
        <f t="shared" si="11"/>
        <v/>
      </c>
    </row>
    <row r="218" spans="8:12" x14ac:dyDescent="0.25">
      <c r="H218" s="90" t="str">
        <f t="shared" si="9"/>
        <v/>
      </c>
      <c r="I218" s="124" t="str">
        <f>IF(F218/ActivitySum!$C$1300=0%,"",F218/ActivitySum!$C$1300)</f>
        <v/>
      </c>
      <c r="J218" s="126" t="str">
        <f>IF(G218/ActivitySum!$C$1300=0%,"",G218/ActivitySum!$C$1300)</f>
        <v/>
      </c>
      <c r="K218" s="99" t="str">
        <f t="shared" si="10"/>
        <v/>
      </c>
      <c r="L218" s="99" t="str">
        <f t="shared" si="11"/>
        <v/>
      </c>
    </row>
    <row r="219" spans="8:12" x14ac:dyDescent="0.25">
      <c r="H219" s="90" t="str">
        <f t="shared" si="9"/>
        <v/>
      </c>
      <c r="I219" s="124" t="str">
        <f>IF(F219/ActivitySum!$C$1300=0%,"",F219/ActivitySum!$C$1300)</f>
        <v/>
      </c>
      <c r="J219" s="126" t="str">
        <f>IF(G219/ActivitySum!$C$1300=0%,"",G219/ActivitySum!$C$1300)</f>
        <v/>
      </c>
      <c r="K219" s="99" t="str">
        <f t="shared" si="10"/>
        <v/>
      </c>
      <c r="L219" s="99" t="str">
        <f t="shared" si="11"/>
        <v/>
      </c>
    </row>
    <row r="220" spans="8:12" x14ac:dyDescent="0.25">
      <c r="H220" s="90" t="str">
        <f t="shared" si="9"/>
        <v/>
      </c>
      <c r="I220" s="124" t="str">
        <f>IF(F220/ActivitySum!$C$1300=0%,"",F220/ActivitySum!$C$1300)</f>
        <v/>
      </c>
      <c r="J220" s="126" t="str">
        <f>IF(G220/ActivitySum!$C$1300=0%,"",G220/ActivitySum!$C$1300)</f>
        <v/>
      </c>
      <c r="K220" s="99" t="str">
        <f t="shared" si="10"/>
        <v/>
      </c>
      <c r="L220" s="99" t="str">
        <f t="shared" si="11"/>
        <v/>
      </c>
    </row>
    <row r="221" spans="8:12" x14ac:dyDescent="0.25">
      <c r="H221" s="90" t="str">
        <f t="shared" si="9"/>
        <v/>
      </c>
      <c r="I221" s="124" t="str">
        <f>IF(F221/ActivitySum!$C$1300=0%,"",F221/ActivitySum!$C$1300)</f>
        <v/>
      </c>
      <c r="J221" s="126" t="str">
        <f>IF(G221/ActivitySum!$C$1300=0%,"",G221/ActivitySum!$C$1300)</f>
        <v/>
      </c>
      <c r="K221" s="99" t="str">
        <f t="shared" si="10"/>
        <v/>
      </c>
      <c r="L221" s="99" t="str">
        <f t="shared" si="11"/>
        <v/>
      </c>
    </row>
    <row r="222" spans="8:12" x14ac:dyDescent="0.25">
      <c r="H222" s="90" t="str">
        <f t="shared" si="9"/>
        <v/>
      </c>
      <c r="I222" s="124" t="str">
        <f>IF(F222/ActivitySum!$C$1300=0%,"",F222/ActivitySum!$C$1300)</f>
        <v/>
      </c>
      <c r="J222" s="126" t="str">
        <f>IF(G222/ActivitySum!$C$1300=0%,"",G222/ActivitySum!$C$1300)</f>
        <v/>
      </c>
      <c r="K222" s="99" t="str">
        <f t="shared" si="10"/>
        <v/>
      </c>
      <c r="L222" s="99" t="str">
        <f t="shared" si="11"/>
        <v/>
      </c>
    </row>
    <row r="223" spans="8:12" x14ac:dyDescent="0.25">
      <c r="H223" s="90" t="str">
        <f t="shared" si="9"/>
        <v/>
      </c>
      <c r="I223" s="124" t="str">
        <f>IF(F223/ActivitySum!$C$1300=0%,"",F223/ActivitySum!$C$1300)</f>
        <v/>
      </c>
      <c r="J223" s="126" t="str">
        <f>IF(G223/ActivitySum!$C$1300=0%,"",G223/ActivitySum!$C$1300)</f>
        <v/>
      </c>
      <c r="K223" s="99" t="str">
        <f t="shared" si="10"/>
        <v/>
      </c>
      <c r="L223" s="99" t="str">
        <f t="shared" si="11"/>
        <v/>
      </c>
    </row>
    <row r="224" spans="8:12" x14ac:dyDescent="0.25">
      <c r="H224" s="90" t="str">
        <f t="shared" si="9"/>
        <v/>
      </c>
      <c r="I224" s="124" t="str">
        <f>IF(F224/ActivitySum!$C$1300=0%,"",F224/ActivitySum!$C$1300)</f>
        <v/>
      </c>
      <c r="J224" s="126" t="str">
        <f>IF(G224/ActivitySum!$C$1300=0%,"",G224/ActivitySum!$C$1300)</f>
        <v/>
      </c>
      <c r="K224" s="99" t="str">
        <f t="shared" si="10"/>
        <v/>
      </c>
      <c r="L224" s="99" t="str">
        <f t="shared" si="11"/>
        <v/>
      </c>
    </row>
    <row r="225" spans="8:12" x14ac:dyDescent="0.25">
      <c r="H225" s="90" t="str">
        <f t="shared" si="9"/>
        <v/>
      </c>
      <c r="I225" s="124" t="str">
        <f>IF(F225/ActivitySum!$C$1300=0%,"",F225/ActivitySum!$C$1300)</f>
        <v/>
      </c>
      <c r="J225" s="126" t="str">
        <f>IF(G225/ActivitySum!$C$1300=0%,"",G225/ActivitySum!$C$1300)</f>
        <v/>
      </c>
      <c r="K225" s="99" t="str">
        <f t="shared" si="10"/>
        <v/>
      </c>
      <c r="L225" s="99" t="str">
        <f t="shared" si="11"/>
        <v/>
      </c>
    </row>
    <row r="226" spans="8:12" x14ac:dyDescent="0.25">
      <c r="H226" s="90" t="str">
        <f t="shared" si="9"/>
        <v/>
      </c>
      <c r="I226" s="124" t="str">
        <f>IF(F226/ActivitySum!$C$1300=0%,"",F226/ActivitySum!$C$1300)</f>
        <v/>
      </c>
      <c r="J226" s="126" t="str">
        <f>IF(G226/ActivitySum!$C$1300=0%,"",G226/ActivitySum!$C$1300)</f>
        <v/>
      </c>
      <c r="K226" s="99" t="str">
        <f t="shared" si="10"/>
        <v/>
      </c>
      <c r="L226" s="99" t="str">
        <f t="shared" si="11"/>
        <v/>
      </c>
    </row>
    <row r="227" spans="8:12" x14ac:dyDescent="0.25">
      <c r="H227" s="90" t="str">
        <f t="shared" si="9"/>
        <v/>
      </c>
      <c r="I227" s="124" t="str">
        <f>IF(F227/ActivitySum!$C$1300=0%,"",F227/ActivitySum!$C$1300)</f>
        <v/>
      </c>
      <c r="J227" s="126" t="str">
        <f>IF(G227/ActivitySum!$C$1300=0%,"",G227/ActivitySum!$C$1300)</f>
        <v/>
      </c>
      <c r="K227" s="99" t="str">
        <f t="shared" si="10"/>
        <v/>
      </c>
      <c r="L227" s="99" t="str">
        <f t="shared" si="11"/>
        <v/>
      </c>
    </row>
    <row r="228" spans="8:12" x14ac:dyDescent="0.25">
      <c r="H228" s="90" t="str">
        <f t="shared" si="9"/>
        <v/>
      </c>
      <c r="I228" s="124" t="str">
        <f>IF(F228/ActivitySum!$C$1300=0%,"",F228/ActivitySum!$C$1300)</f>
        <v/>
      </c>
      <c r="J228" s="126" t="str">
        <f>IF(G228/ActivitySum!$C$1300=0%,"",G228/ActivitySum!$C$1300)</f>
        <v/>
      </c>
      <c r="K228" s="99" t="str">
        <f t="shared" si="10"/>
        <v/>
      </c>
      <c r="L228" s="99" t="str">
        <f t="shared" si="11"/>
        <v/>
      </c>
    </row>
    <row r="229" spans="8:12" x14ac:dyDescent="0.25">
      <c r="H229" s="90" t="str">
        <f t="shared" si="9"/>
        <v/>
      </c>
      <c r="I229" s="124" t="str">
        <f>IF(F229/ActivitySum!$C$1300=0%,"",F229/ActivitySum!$C$1300)</f>
        <v/>
      </c>
      <c r="J229" s="126" t="str">
        <f>IF(G229/ActivitySum!$C$1300=0%,"",G229/ActivitySum!$C$1300)</f>
        <v/>
      </c>
      <c r="K229" s="99" t="str">
        <f t="shared" si="10"/>
        <v/>
      </c>
      <c r="L229" s="99" t="str">
        <f t="shared" si="11"/>
        <v/>
      </c>
    </row>
    <row r="230" spans="8:12" x14ac:dyDescent="0.25">
      <c r="H230" s="90" t="str">
        <f t="shared" si="9"/>
        <v/>
      </c>
      <c r="I230" s="124" t="str">
        <f>IF(F230/ActivitySum!$C$1300=0%,"",F230/ActivitySum!$C$1300)</f>
        <v/>
      </c>
      <c r="J230" s="126" t="str">
        <f>IF(G230/ActivitySum!$C$1300=0%,"",G230/ActivitySum!$C$1300)</f>
        <v/>
      </c>
      <c r="K230" s="99" t="str">
        <f t="shared" si="10"/>
        <v/>
      </c>
      <c r="L230" s="99" t="str">
        <f t="shared" si="11"/>
        <v/>
      </c>
    </row>
    <row r="231" spans="8:12" x14ac:dyDescent="0.25">
      <c r="H231" s="90" t="str">
        <f t="shared" si="9"/>
        <v/>
      </c>
      <c r="I231" s="124" t="str">
        <f>IF(F231/ActivitySum!$C$1300=0%,"",F231/ActivitySum!$C$1300)</f>
        <v/>
      </c>
      <c r="J231" s="126" t="str">
        <f>IF(G231/ActivitySum!$C$1300=0%,"",G231/ActivitySum!$C$1300)</f>
        <v/>
      </c>
      <c r="K231" s="99" t="str">
        <f t="shared" si="10"/>
        <v/>
      </c>
      <c r="L231" s="99" t="str">
        <f t="shared" si="11"/>
        <v/>
      </c>
    </row>
    <row r="232" spans="8:12" x14ac:dyDescent="0.25">
      <c r="H232" s="90" t="str">
        <f t="shared" si="9"/>
        <v/>
      </c>
      <c r="I232" s="124" t="str">
        <f>IF(F232/ActivitySum!$C$1300=0%,"",F232/ActivitySum!$C$1300)</f>
        <v/>
      </c>
      <c r="J232" s="126" t="str">
        <f>IF(G232/ActivitySum!$C$1300=0%,"",G232/ActivitySum!$C$1300)</f>
        <v/>
      </c>
      <c r="K232" s="99" t="str">
        <f t="shared" si="10"/>
        <v/>
      </c>
      <c r="L232" s="99" t="str">
        <f t="shared" si="11"/>
        <v/>
      </c>
    </row>
    <row r="233" spans="8:12" x14ac:dyDescent="0.25">
      <c r="H233" s="90" t="str">
        <f t="shared" si="9"/>
        <v/>
      </c>
      <c r="I233" s="124" t="str">
        <f>IF(F233/ActivitySum!$C$1300=0%,"",F233/ActivitySum!$C$1300)</f>
        <v/>
      </c>
      <c r="J233" s="126" t="str">
        <f>IF(G233/ActivitySum!$C$1300=0%,"",G233/ActivitySum!$C$1300)</f>
        <v/>
      </c>
      <c r="K233" s="99" t="str">
        <f t="shared" si="10"/>
        <v/>
      </c>
      <c r="L233" s="99" t="str">
        <f t="shared" si="11"/>
        <v/>
      </c>
    </row>
    <row r="234" spans="8:12" x14ac:dyDescent="0.25">
      <c r="H234" s="90" t="str">
        <f t="shared" si="9"/>
        <v/>
      </c>
      <c r="I234" s="124" t="str">
        <f>IF(F234/ActivitySum!$C$1300=0%,"",F234/ActivitySum!$C$1300)</f>
        <v/>
      </c>
      <c r="J234" s="126" t="str">
        <f>IF(G234/ActivitySum!$C$1300=0%,"",G234/ActivitySum!$C$1300)</f>
        <v/>
      </c>
      <c r="K234" s="99" t="str">
        <f t="shared" si="10"/>
        <v/>
      </c>
      <c r="L234" s="99" t="str">
        <f t="shared" si="11"/>
        <v/>
      </c>
    </row>
    <row r="235" spans="8:12" x14ac:dyDescent="0.25">
      <c r="H235" s="90" t="str">
        <f t="shared" si="9"/>
        <v/>
      </c>
      <c r="I235" s="124" t="str">
        <f>IF(F235/ActivitySum!$C$1300=0%,"",F235/ActivitySum!$C$1300)</f>
        <v/>
      </c>
      <c r="J235" s="126" t="str">
        <f>IF(G235/ActivitySum!$C$1300=0%,"",G235/ActivitySum!$C$1300)</f>
        <v/>
      </c>
      <c r="K235" s="99" t="str">
        <f t="shared" si="10"/>
        <v/>
      </c>
      <c r="L235" s="99" t="str">
        <f t="shared" si="11"/>
        <v/>
      </c>
    </row>
    <row r="236" spans="8:12" x14ac:dyDescent="0.25">
      <c r="H236" s="90" t="str">
        <f t="shared" si="9"/>
        <v/>
      </c>
      <c r="I236" s="124" t="str">
        <f>IF(F236/ActivitySum!$C$1300=0%,"",F236/ActivitySum!$C$1300)</f>
        <v/>
      </c>
      <c r="J236" s="126" t="str">
        <f>IF(G236/ActivitySum!$C$1300=0%,"",G236/ActivitySum!$C$1300)</f>
        <v/>
      </c>
      <c r="K236" s="99" t="str">
        <f t="shared" si="10"/>
        <v/>
      </c>
      <c r="L236" s="99" t="str">
        <f t="shared" si="11"/>
        <v/>
      </c>
    </row>
    <row r="237" spans="8:12" x14ac:dyDescent="0.25">
      <c r="H237" s="90" t="str">
        <f t="shared" si="9"/>
        <v/>
      </c>
      <c r="I237" s="124" t="str">
        <f>IF(F237/ActivitySum!$C$1300=0%,"",F237/ActivitySum!$C$1300)</f>
        <v/>
      </c>
      <c r="J237" s="126" t="str">
        <f>IF(G237/ActivitySum!$C$1300=0%,"",G237/ActivitySum!$C$1300)</f>
        <v/>
      </c>
      <c r="K237" s="99" t="str">
        <f t="shared" si="10"/>
        <v/>
      </c>
      <c r="L237" s="99" t="str">
        <f t="shared" si="11"/>
        <v/>
      </c>
    </row>
    <row r="238" spans="8:12" x14ac:dyDescent="0.25">
      <c r="H238" s="90" t="str">
        <f t="shared" si="9"/>
        <v/>
      </c>
      <c r="I238" s="124" t="str">
        <f>IF(F238/ActivitySum!$C$1300=0%,"",F238/ActivitySum!$C$1300)</f>
        <v/>
      </c>
      <c r="J238" s="126" t="str">
        <f>IF(G238/ActivitySum!$C$1300=0%,"",G238/ActivitySum!$C$1300)</f>
        <v/>
      </c>
      <c r="K238" s="99" t="str">
        <f t="shared" si="10"/>
        <v/>
      </c>
      <c r="L238" s="99" t="str">
        <f t="shared" si="11"/>
        <v/>
      </c>
    </row>
    <row r="239" spans="8:12" x14ac:dyDescent="0.25">
      <c r="H239" s="90" t="str">
        <f t="shared" si="9"/>
        <v/>
      </c>
      <c r="I239" s="124" t="str">
        <f>IF(F239/ActivitySum!$C$1300=0%,"",F239/ActivitySum!$C$1300)</f>
        <v/>
      </c>
      <c r="J239" s="126" t="str">
        <f>IF(G239/ActivitySum!$C$1300=0%,"",G239/ActivitySum!$C$1300)</f>
        <v/>
      </c>
      <c r="K239" s="99" t="str">
        <f t="shared" si="10"/>
        <v/>
      </c>
      <c r="L239" s="99" t="str">
        <f t="shared" si="11"/>
        <v/>
      </c>
    </row>
    <row r="240" spans="8:12" x14ac:dyDescent="0.25">
      <c r="H240" s="90" t="str">
        <f t="shared" si="9"/>
        <v/>
      </c>
      <c r="I240" s="124" t="str">
        <f>IF(F240/ActivitySum!$C$1300=0%,"",F240/ActivitySum!$C$1300)</f>
        <v/>
      </c>
      <c r="J240" s="126" t="str">
        <f>IF(G240/ActivitySum!$C$1300=0%,"",G240/ActivitySum!$C$1300)</f>
        <v/>
      </c>
      <c r="K240" s="99" t="str">
        <f t="shared" si="10"/>
        <v/>
      </c>
      <c r="L240" s="99" t="str">
        <f t="shared" si="11"/>
        <v/>
      </c>
    </row>
    <row r="241" spans="8:12" x14ac:dyDescent="0.25">
      <c r="H241" s="90" t="str">
        <f t="shared" si="9"/>
        <v/>
      </c>
      <c r="I241" s="124" t="str">
        <f>IF(F241/ActivitySum!$C$1300=0%,"",F241/ActivitySum!$C$1300)</f>
        <v/>
      </c>
      <c r="J241" s="126" t="str">
        <f>IF(G241/ActivitySum!$C$1300=0%,"",G241/ActivitySum!$C$1300)</f>
        <v/>
      </c>
      <c r="K241" s="99" t="str">
        <f t="shared" si="10"/>
        <v/>
      </c>
      <c r="L241" s="99" t="str">
        <f t="shared" si="11"/>
        <v/>
      </c>
    </row>
    <row r="242" spans="8:12" x14ac:dyDescent="0.25">
      <c r="H242" s="90" t="str">
        <f t="shared" si="9"/>
        <v/>
      </c>
      <c r="I242" s="124" t="str">
        <f>IF(F242/ActivitySum!$C$1300=0%,"",F242/ActivitySum!$C$1300)</f>
        <v/>
      </c>
      <c r="J242" s="126" t="str">
        <f>IF(G242/ActivitySum!$C$1300=0%,"",G242/ActivitySum!$C$1300)</f>
        <v/>
      </c>
      <c r="K242" s="99" t="str">
        <f t="shared" si="10"/>
        <v/>
      </c>
      <c r="L242" s="99" t="str">
        <f t="shared" si="11"/>
        <v/>
      </c>
    </row>
    <row r="243" spans="8:12" x14ac:dyDescent="0.25">
      <c r="H243" s="90" t="str">
        <f t="shared" si="9"/>
        <v/>
      </c>
      <c r="I243" s="124" t="str">
        <f>IF(F243/ActivitySum!$C$1300=0%,"",F243/ActivitySum!$C$1300)</f>
        <v/>
      </c>
      <c r="J243" s="126" t="str">
        <f>IF(G243/ActivitySum!$C$1300=0%,"",G243/ActivitySum!$C$1300)</f>
        <v/>
      </c>
      <c r="K243" s="99" t="str">
        <f t="shared" si="10"/>
        <v/>
      </c>
      <c r="L243" s="99" t="str">
        <f t="shared" si="11"/>
        <v/>
      </c>
    </row>
    <row r="244" spans="8:12" x14ac:dyDescent="0.25">
      <c r="H244" s="90" t="str">
        <f t="shared" si="9"/>
        <v/>
      </c>
      <c r="I244" s="124" t="str">
        <f>IF(F244/ActivitySum!$C$1300=0%,"",F244/ActivitySum!$C$1300)</f>
        <v/>
      </c>
      <c r="J244" s="126" t="str">
        <f>IF(G244/ActivitySum!$C$1300=0%,"",G244/ActivitySum!$C$1300)</f>
        <v/>
      </c>
      <c r="K244" s="99" t="str">
        <f t="shared" si="10"/>
        <v/>
      </c>
      <c r="L244" s="99" t="str">
        <f t="shared" si="11"/>
        <v/>
      </c>
    </row>
    <row r="245" spans="8:12" x14ac:dyDescent="0.25">
      <c r="H245" s="90" t="str">
        <f t="shared" si="9"/>
        <v/>
      </c>
      <c r="I245" s="124" t="str">
        <f>IF(F245/ActivitySum!$C$1300=0%,"",F245/ActivitySum!$C$1300)</f>
        <v/>
      </c>
      <c r="J245" s="126" t="str">
        <f>IF(G245/ActivitySum!$C$1300=0%,"",G245/ActivitySum!$C$1300)</f>
        <v/>
      </c>
      <c r="K245" s="99" t="str">
        <f t="shared" si="10"/>
        <v/>
      </c>
      <c r="L245" s="99" t="str">
        <f t="shared" si="11"/>
        <v/>
      </c>
    </row>
    <row r="246" spans="8:12" x14ac:dyDescent="0.25">
      <c r="H246" s="90" t="str">
        <f t="shared" si="9"/>
        <v/>
      </c>
      <c r="I246" s="124" t="str">
        <f>IF(F246/ActivitySum!$C$1300=0%,"",F246/ActivitySum!$C$1300)</f>
        <v/>
      </c>
      <c r="J246" s="126" t="str">
        <f>IF(G246/ActivitySum!$C$1300=0%,"",G246/ActivitySum!$C$1300)</f>
        <v/>
      </c>
      <c r="K246" s="99" t="str">
        <f t="shared" si="10"/>
        <v/>
      </c>
      <c r="L246" s="99" t="str">
        <f t="shared" si="11"/>
        <v/>
      </c>
    </row>
    <row r="247" spans="8:12" x14ac:dyDescent="0.25">
      <c r="H247" s="90" t="str">
        <f t="shared" si="9"/>
        <v/>
      </c>
      <c r="I247" s="124" t="str">
        <f>IF(F247/ActivitySum!$C$1300=0%,"",F247/ActivitySum!$C$1300)</f>
        <v/>
      </c>
      <c r="J247" s="126" t="str">
        <f>IF(G247/ActivitySum!$C$1300=0%,"",G247/ActivitySum!$C$1300)</f>
        <v/>
      </c>
      <c r="K247" s="99" t="str">
        <f t="shared" si="10"/>
        <v/>
      </c>
      <c r="L247" s="99" t="str">
        <f t="shared" si="11"/>
        <v/>
      </c>
    </row>
    <row r="248" spans="8:12" x14ac:dyDescent="0.25">
      <c r="H248" s="90" t="str">
        <f t="shared" si="9"/>
        <v/>
      </c>
      <c r="I248" s="124" t="str">
        <f>IF(F248/ActivitySum!$C$1300=0%,"",F248/ActivitySum!$C$1300)</f>
        <v/>
      </c>
      <c r="J248" s="126" t="str">
        <f>IF(G248/ActivitySum!$C$1300=0%,"",G248/ActivitySum!$C$1300)</f>
        <v/>
      </c>
      <c r="K248" s="99" t="str">
        <f t="shared" si="10"/>
        <v/>
      </c>
      <c r="L248" s="99" t="str">
        <f t="shared" si="11"/>
        <v/>
      </c>
    </row>
    <row r="249" spans="8:12" x14ac:dyDescent="0.25">
      <c r="H249" s="90" t="str">
        <f t="shared" si="9"/>
        <v/>
      </c>
      <c r="I249" s="124" t="str">
        <f>IF(F249/ActivitySum!$C$1300=0%,"",F249/ActivitySum!$C$1300)</f>
        <v/>
      </c>
      <c r="J249" s="126" t="str">
        <f>IF(G249/ActivitySum!$C$1300=0%,"",G249/ActivitySum!$C$1300)</f>
        <v/>
      </c>
      <c r="K249" s="99" t="str">
        <f t="shared" si="10"/>
        <v/>
      </c>
      <c r="L249" s="99" t="str">
        <f t="shared" si="11"/>
        <v/>
      </c>
    </row>
    <row r="250" spans="8:12" x14ac:dyDescent="0.25">
      <c r="H250" s="90" t="str">
        <f t="shared" si="9"/>
        <v/>
      </c>
      <c r="I250" s="124" t="str">
        <f>IF(F250/ActivitySum!$C$1300=0%,"",F250/ActivitySum!$C$1300)</f>
        <v/>
      </c>
      <c r="J250" s="126" t="str">
        <f>IF(G250/ActivitySum!$C$1300=0%,"",G250/ActivitySum!$C$1300)</f>
        <v/>
      </c>
      <c r="K250" s="99" t="str">
        <f t="shared" si="10"/>
        <v/>
      </c>
      <c r="L250" s="99" t="str">
        <f t="shared" si="11"/>
        <v/>
      </c>
    </row>
    <row r="251" spans="8:12" x14ac:dyDescent="0.25">
      <c r="H251" s="90" t="str">
        <f t="shared" si="9"/>
        <v/>
      </c>
      <c r="I251" s="124" t="str">
        <f>IF(F251/ActivitySum!$C$1300=0%,"",F251/ActivitySum!$C$1300)</f>
        <v/>
      </c>
      <c r="J251" s="126" t="str">
        <f>IF(G251/ActivitySum!$C$1300=0%,"",G251/ActivitySum!$C$1300)</f>
        <v/>
      </c>
      <c r="K251" s="99" t="str">
        <f t="shared" si="10"/>
        <v/>
      </c>
      <c r="L251" s="99" t="str">
        <f t="shared" si="11"/>
        <v/>
      </c>
    </row>
    <row r="252" spans="8:12" x14ac:dyDescent="0.25">
      <c r="H252" s="90" t="str">
        <f t="shared" si="9"/>
        <v/>
      </c>
      <c r="I252" s="124" t="str">
        <f>IF(F252/ActivitySum!$C$1300=0%,"",F252/ActivitySum!$C$1300)</f>
        <v/>
      </c>
      <c r="J252" s="126" t="str">
        <f>IF(G252/ActivitySum!$C$1300=0%,"",G252/ActivitySum!$C$1300)</f>
        <v/>
      </c>
      <c r="K252" s="99" t="str">
        <f t="shared" si="10"/>
        <v/>
      </c>
      <c r="L252" s="99" t="str">
        <f t="shared" si="11"/>
        <v/>
      </c>
    </row>
    <row r="253" spans="8:12" x14ac:dyDescent="0.25">
      <c r="H253" s="90" t="str">
        <f t="shared" si="9"/>
        <v/>
      </c>
      <c r="I253" s="124" t="str">
        <f>IF(F253/ActivitySum!$C$1300=0%,"",F253/ActivitySum!$C$1300)</f>
        <v/>
      </c>
      <c r="J253" s="126" t="str">
        <f>IF(G253/ActivitySum!$C$1300=0%,"",G253/ActivitySum!$C$1300)</f>
        <v/>
      </c>
      <c r="K253" s="99" t="str">
        <f t="shared" si="10"/>
        <v/>
      </c>
      <c r="L253" s="99" t="str">
        <f t="shared" si="11"/>
        <v/>
      </c>
    </row>
    <row r="254" spans="8:12" x14ac:dyDescent="0.25">
      <c r="H254" s="90" t="str">
        <f t="shared" si="9"/>
        <v/>
      </c>
      <c r="I254" s="124" t="str">
        <f>IF(F254/ActivitySum!$C$1300=0%,"",F254/ActivitySum!$C$1300)</f>
        <v/>
      </c>
      <c r="J254" s="126" t="str">
        <f>IF(G254/ActivitySum!$C$1300=0%,"",G254/ActivitySum!$C$1300)</f>
        <v/>
      </c>
      <c r="K254" s="99" t="str">
        <f t="shared" si="10"/>
        <v/>
      </c>
      <c r="L254" s="99" t="str">
        <f t="shared" si="11"/>
        <v/>
      </c>
    </row>
    <row r="255" spans="8:12" x14ac:dyDescent="0.25">
      <c r="H255" s="90" t="str">
        <f t="shared" si="9"/>
        <v/>
      </c>
      <c r="I255" s="124" t="str">
        <f>IF(F255/ActivitySum!$C$1300=0%,"",F255/ActivitySum!$C$1300)</f>
        <v/>
      </c>
      <c r="J255" s="126" t="str">
        <f>IF(G255/ActivitySum!$C$1300=0%,"",G255/ActivitySum!$C$1300)</f>
        <v/>
      </c>
      <c r="K255" s="99" t="str">
        <f t="shared" si="10"/>
        <v/>
      </c>
      <c r="L255" s="99" t="str">
        <f t="shared" si="11"/>
        <v/>
      </c>
    </row>
    <row r="256" spans="8:12" x14ac:dyDescent="0.25">
      <c r="H256" s="90" t="str">
        <f t="shared" si="9"/>
        <v/>
      </c>
      <c r="I256" s="124" t="str">
        <f>IF(F256/ActivitySum!$C$1300=0%,"",F256/ActivitySum!$C$1300)</f>
        <v/>
      </c>
      <c r="J256" s="126" t="str">
        <f>IF(G256/ActivitySum!$C$1300=0%,"",G256/ActivitySum!$C$1300)</f>
        <v/>
      </c>
      <c r="K256" s="99" t="str">
        <f t="shared" si="10"/>
        <v/>
      </c>
      <c r="L256" s="99" t="str">
        <f t="shared" si="11"/>
        <v/>
      </c>
    </row>
    <row r="257" spans="8:12" x14ac:dyDescent="0.25">
      <c r="H257" s="90" t="str">
        <f t="shared" si="9"/>
        <v/>
      </c>
      <c r="I257" s="124" t="str">
        <f>IF(F257/ActivitySum!$C$1300=0%,"",F257/ActivitySum!$C$1300)</f>
        <v/>
      </c>
      <c r="J257" s="126" t="str">
        <f>IF(G257/ActivitySum!$C$1300=0%,"",G257/ActivitySum!$C$1300)</f>
        <v/>
      </c>
      <c r="K257" s="99" t="str">
        <f t="shared" si="10"/>
        <v/>
      </c>
      <c r="L257" s="99" t="str">
        <f t="shared" si="11"/>
        <v/>
      </c>
    </row>
    <row r="258" spans="8:12" x14ac:dyDescent="0.25">
      <c r="H258" s="90" t="str">
        <f t="shared" si="9"/>
        <v/>
      </c>
      <c r="I258" s="124" t="str">
        <f>IF(F258/ActivitySum!$C$1300=0%,"",F258/ActivitySum!$C$1300)</f>
        <v/>
      </c>
      <c r="J258" s="126" t="str">
        <f>IF(G258/ActivitySum!$C$1300=0%,"",G258/ActivitySum!$C$1300)</f>
        <v/>
      </c>
      <c r="K258" s="99" t="str">
        <f t="shared" si="10"/>
        <v/>
      </c>
      <c r="L258" s="99" t="str">
        <f t="shared" si="11"/>
        <v/>
      </c>
    </row>
    <row r="259" spans="8:12" x14ac:dyDescent="0.25">
      <c r="H259" s="90" t="str">
        <f t="shared" si="9"/>
        <v/>
      </c>
      <c r="I259" s="124" t="str">
        <f>IF(F259/ActivitySum!$C$1300=0%,"",F259/ActivitySum!$C$1300)</f>
        <v/>
      </c>
      <c r="J259" s="126" t="str">
        <f>IF(G259/ActivitySum!$C$1300=0%,"",G259/ActivitySum!$C$1300)</f>
        <v/>
      </c>
      <c r="K259" s="99" t="str">
        <f t="shared" si="10"/>
        <v/>
      </c>
      <c r="L259" s="99" t="str">
        <f t="shared" si="11"/>
        <v/>
      </c>
    </row>
    <row r="260" spans="8:12" x14ac:dyDescent="0.25">
      <c r="H260" s="90" t="str">
        <f t="shared" si="9"/>
        <v/>
      </c>
      <c r="I260" s="124" t="str">
        <f>IF(F260/ActivitySum!$C$1300=0%,"",F260/ActivitySum!$C$1300)</f>
        <v/>
      </c>
      <c r="J260" s="126" t="str">
        <f>IF(G260/ActivitySum!$C$1300=0%,"",G260/ActivitySum!$C$1300)</f>
        <v/>
      </c>
      <c r="K260" s="99" t="str">
        <f t="shared" si="10"/>
        <v/>
      </c>
      <c r="L260" s="99" t="str">
        <f t="shared" si="11"/>
        <v/>
      </c>
    </row>
    <row r="261" spans="8:12" x14ac:dyDescent="0.25">
      <c r="H261" s="90" t="str">
        <f t="shared" si="9"/>
        <v/>
      </c>
      <c r="I261" s="124" t="str">
        <f>IF(F261/ActivitySum!$C$1300=0%,"",F261/ActivitySum!$C$1300)</f>
        <v/>
      </c>
      <c r="J261" s="126" t="str">
        <f>IF(G261/ActivitySum!$C$1300=0%,"",G261/ActivitySum!$C$1300)</f>
        <v/>
      </c>
      <c r="K261" s="99" t="str">
        <f t="shared" si="10"/>
        <v/>
      </c>
      <c r="L261" s="99" t="str">
        <f t="shared" si="11"/>
        <v/>
      </c>
    </row>
    <row r="262" spans="8:12" x14ac:dyDescent="0.25">
      <c r="H262" s="90" t="str">
        <f t="shared" si="9"/>
        <v/>
      </c>
      <c r="I262" s="124" t="str">
        <f>IF(F262/ActivitySum!$C$1300=0%,"",F262/ActivitySum!$C$1300)</f>
        <v/>
      </c>
      <c r="J262" s="126" t="str">
        <f>IF(G262/ActivitySum!$C$1300=0%,"",G262/ActivitySum!$C$1300)</f>
        <v/>
      </c>
      <c r="K262" s="99" t="str">
        <f t="shared" si="10"/>
        <v/>
      </c>
      <c r="L262" s="99" t="str">
        <f t="shared" si="11"/>
        <v/>
      </c>
    </row>
    <row r="263" spans="8:12" x14ac:dyDescent="0.25">
      <c r="H263" s="90" t="str">
        <f t="shared" ref="H263:H326" si="12">IFERROR(F263/E263,"")</f>
        <v/>
      </c>
      <c r="I263" s="124" t="str">
        <f>IF(F263/ActivitySum!$C$1300=0%,"",F263/ActivitySum!$C$1300)</f>
        <v/>
      </c>
      <c r="J263" s="126" t="str">
        <f>IF(G263/ActivitySum!$C$1300=0%,"",G263/ActivitySum!$C$1300)</f>
        <v/>
      </c>
      <c r="K263" s="99" t="str">
        <f t="shared" ref="K263:K326" si="13">IFERROR(G263/E263,"")</f>
        <v/>
      </c>
      <c r="L263" s="99" t="str">
        <f t="shared" ref="L263:L326" si="14">IFERROR(G263/F263,"")</f>
        <v/>
      </c>
    </row>
    <row r="264" spans="8:12" x14ac:dyDescent="0.25">
      <c r="H264" s="90" t="str">
        <f t="shared" si="12"/>
        <v/>
      </c>
      <c r="I264" s="124" t="str">
        <f>IF(F264/ActivitySum!$C$1300=0%,"",F264/ActivitySum!$C$1300)</f>
        <v/>
      </c>
      <c r="J264" s="126" t="str">
        <f>IF(G264/ActivitySum!$C$1300=0%,"",G264/ActivitySum!$C$1300)</f>
        <v/>
      </c>
      <c r="K264" s="99" t="str">
        <f t="shared" si="13"/>
        <v/>
      </c>
      <c r="L264" s="99" t="str">
        <f t="shared" si="14"/>
        <v/>
      </c>
    </row>
    <row r="265" spans="8:12" x14ac:dyDescent="0.25">
      <c r="H265" s="90" t="str">
        <f t="shared" si="12"/>
        <v/>
      </c>
      <c r="I265" s="124" t="str">
        <f>IF(F265/ActivitySum!$C$1300=0%,"",F265/ActivitySum!$C$1300)</f>
        <v/>
      </c>
      <c r="J265" s="126" t="str">
        <f>IF(G265/ActivitySum!$C$1300=0%,"",G265/ActivitySum!$C$1300)</f>
        <v/>
      </c>
      <c r="K265" s="99" t="str">
        <f t="shared" si="13"/>
        <v/>
      </c>
      <c r="L265" s="99" t="str">
        <f t="shared" si="14"/>
        <v/>
      </c>
    </row>
    <row r="266" spans="8:12" x14ac:dyDescent="0.25">
      <c r="H266" s="90" t="str">
        <f t="shared" si="12"/>
        <v/>
      </c>
      <c r="I266" s="124" t="str">
        <f>IF(F266/ActivitySum!$C$1300=0%,"",F266/ActivitySum!$C$1300)</f>
        <v/>
      </c>
      <c r="J266" s="126" t="str">
        <f>IF(G266/ActivitySum!$C$1300=0%,"",G266/ActivitySum!$C$1300)</f>
        <v/>
      </c>
      <c r="K266" s="99" t="str">
        <f t="shared" si="13"/>
        <v/>
      </c>
      <c r="L266" s="99" t="str">
        <f t="shared" si="14"/>
        <v/>
      </c>
    </row>
    <row r="267" spans="8:12" x14ac:dyDescent="0.25">
      <c r="H267" s="90" t="str">
        <f t="shared" si="12"/>
        <v/>
      </c>
      <c r="I267" s="124" t="str">
        <f>IF(F267/ActivitySum!$C$1300=0%,"",F267/ActivitySum!$C$1300)</f>
        <v/>
      </c>
      <c r="J267" s="126" t="str">
        <f>IF(G267/ActivitySum!$C$1300=0%,"",G267/ActivitySum!$C$1300)</f>
        <v/>
      </c>
      <c r="K267" s="99" t="str">
        <f t="shared" si="13"/>
        <v/>
      </c>
      <c r="L267" s="99" t="str">
        <f t="shared" si="14"/>
        <v/>
      </c>
    </row>
    <row r="268" spans="8:12" x14ac:dyDescent="0.25">
      <c r="H268" s="90" t="str">
        <f t="shared" si="12"/>
        <v/>
      </c>
      <c r="I268" s="124" t="str">
        <f>IF(F268/ActivitySum!$C$1300=0%,"",F268/ActivitySum!$C$1300)</f>
        <v/>
      </c>
      <c r="J268" s="126" t="str">
        <f>IF(G268/ActivitySum!$C$1300=0%,"",G268/ActivitySum!$C$1300)</f>
        <v/>
      </c>
      <c r="K268" s="99" t="str">
        <f t="shared" si="13"/>
        <v/>
      </c>
      <c r="L268" s="99" t="str">
        <f t="shared" si="14"/>
        <v/>
      </c>
    </row>
    <row r="269" spans="8:12" x14ac:dyDescent="0.25">
      <c r="H269" s="90" t="str">
        <f t="shared" si="12"/>
        <v/>
      </c>
      <c r="I269" s="124" t="str">
        <f>IF(F269/ActivitySum!$C$1300=0%,"",F269/ActivitySum!$C$1300)</f>
        <v/>
      </c>
      <c r="J269" s="126" t="str">
        <f>IF(G269/ActivitySum!$C$1300=0%,"",G269/ActivitySum!$C$1300)</f>
        <v/>
      </c>
      <c r="K269" s="99" t="str">
        <f t="shared" si="13"/>
        <v/>
      </c>
      <c r="L269" s="99" t="str">
        <f t="shared" si="14"/>
        <v/>
      </c>
    </row>
    <row r="270" spans="8:12" x14ac:dyDescent="0.25">
      <c r="H270" s="90" t="str">
        <f t="shared" si="12"/>
        <v/>
      </c>
      <c r="I270" s="124" t="str">
        <f>IF(F270/ActivitySum!$C$1300=0%,"",F270/ActivitySum!$C$1300)</f>
        <v/>
      </c>
      <c r="J270" s="126" t="str">
        <f>IF(G270/ActivitySum!$C$1300=0%,"",G270/ActivitySum!$C$1300)</f>
        <v/>
      </c>
      <c r="K270" s="99" t="str">
        <f t="shared" si="13"/>
        <v/>
      </c>
      <c r="L270" s="99" t="str">
        <f t="shared" si="14"/>
        <v/>
      </c>
    </row>
    <row r="271" spans="8:12" x14ac:dyDescent="0.25">
      <c r="H271" s="90" t="str">
        <f t="shared" si="12"/>
        <v/>
      </c>
      <c r="I271" s="124" t="str">
        <f>IF(F271/ActivitySum!$C$1300=0%,"",F271/ActivitySum!$C$1300)</f>
        <v/>
      </c>
      <c r="J271" s="126" t="str">
        <f>IF(G271/ActivitySum!$C$1300=0%,"",G271/ActivitySum!$C$1300)</f>
        <v/>
      </c>
      <c r="K271" s="99" t="str">
        <f t="shared" si="13"/>
        <v/>
      </c>
      <c r="L271" s="99" t="str">
        <f t="shared" si="14"/>
        <v/>
      </c>
    </row>
    <row r="272" spans="8:12" x14ac:dyDescent="0.25">
      <c r="H272" s="90" t="str">
        <f t="shared" si="12"/>
        <v/>
      </c>
      <c r="I272" s="124" t="str">
        <f>IF(F272/ActivitySum!$C$1300=0%,"",F272/ActivitySum!$C$1300)</f>
        <v/>
      </c>
      <c r="J272" s="126" t="str">
        <f>IF(G272/ActivitySum!$C$1300=0%,"",G272/ActivitySum!$C$1300)</f>
        <v/>
      </c>
      <c r="K272" s="99" t="str">
        <f t="shared" si="13"/>
        <v/>
      </c>
      <c r="L272" s="99" t="str">
        <f t="shared" si="14"/>
        <v/>
      </c>
    </row>
    <row r="273" spans="8:12" x14ac:dyDescent="0.25">
      <c r="H273" s="90" t="str">
        <f t="shared" si="12"/>
        <v/>
      </c>
      <c r="I273" s="124" t="str">
        <f>IF(F273/ActivitySum!$C$1300=0%,"",F273/ActivitySum!$C$1300)</f>
        <v/>
      </c>
      <c r="J273" s="126" t="str">
        <f>IF(G273/ActivitySum!$C$1300=0%,"",G273/ActivitySum!$C$1300)</f>
        <v/>
      </c>
      <c r="K273" s="99" t="str">
        <f t="shared" si="13"/>
        <v/>
      </c>
      <c r="L273" s="99" t="str">
        <f t="shared" si="14"/>
        <v/>
      </c>
    </row>
    <row r="274" spans="8:12" x14ac:dyDescent="0.25">
      <c r="H274" s="90" t="str">
        <f t="shared" si="12"/>
        <v/>
      </c>
      <c r="I274" s="124" t="str">
        <f>IF(F274/ActivitySum!$C$1300=0%,"",F274/ActivitySum!$C$1300)</f>
        <v/>
      </c>
      <c r="J274" s="126" t="str">
        <f>IF(G274/ActivitySum!$C$1300=0%,"",G274/ActivitySum!$C$1300)</f>
        <v/>
      </c>
      <c r="K274" s="99" t="str">
        <f t="shared" si="13"/>
        <v/>
      </c>
      <c r="L274" s="99" t="str">
        <f t="shared" si="14"/>
        <v/>
      </c>
    </row>
    <row r="275" spans="8:12" x14ac:dyDescent="0.25">
      <c r="H275" s="90" t="str">
        <f t="shared" si="12"/>
        <v/>
      </c>
      <c r="I275" s="124" t="str">
        <f>IF(F275/ActivitySum!$C$1300=0%,"",F275/ActivitySum!$C$1300)</f>
        <v/>
      </c>
      <c r="J275" s="126" t="str">
        <f>IF(G275/ActivitySum!$C$1300=0%,"",G275/ActivitySum!$C$1300)</f>
        <v/>
      </c>
      <c r="K275" s="99" t="str">
        <f t="shared" si="13"/>
        <v/>
      </c>
      <c r="L275" s="99" t="str">
        <f t="shared" si="14"/>
        <v/>
      </c>
    </row>
    <row r="276" spans="8:12" x14ac:dyDescent="0.25">
      <c r="H276" s="90" t="str">
        <f t="shared" si="12"/>
        <v/>
      </c>
      <c r="I276" s="124" t="str">
        <f>IF(F276/ActivitySum!$C$1300=0%,"",F276/ActivitySum!$C$1300)</f>
        <v/>
      </c>
      <c r="J276" s="126" t="str">
        <f>IF(G276/ActivitySum!$C$1300=0%,"",G276/ActivitySum!$C$1300)</f>
        <v/>
      </c>
      <c r="K276" s="99" t="str">
        <f t="shared" si="13"/>
        <v/>
      </c>
      <c r="L276" s="99" t="str">
        <f t="shared" si="14"/>
        <v/>
      </c>
    </row>
    <row r="277" spans="8:12" x14ac:dyDescent="0.25">
      <c r="H277" s="90" t="str">
        <f t="shared" si="12"/>
        <v/>
      </c>
      <c r="I277" s="124" t="str">
        <f>IF(F277/ActivitySum!$C$1300=0%,"",F277/ActivitySum!$C$1300)</f>
        <v/>
      </c>
      <c r="J277" s="126" t="str">
        <f>IF(G277/ActivitySum!$C$1300=0%,"",G277/ActivitySum!$C$1300)</f>
        <v/>
      </c>
      <c r="K277" s="99" t="str">
        <f t="shared" si="13"/>
        <v/>
      </c>
      <c r="L277" s="99" t="str">
        <f t="shared" si="14"/>
        <v/>
      </c>
    </row>
    <row r="278" spans="8:12" x14ac:dyDescent="0.25">
      <c r="H278" s="90" t="str">
        <f t="shared" si="12"/>
        <v/>
      </c>
      <c r="I278" s="124" t="str">
        <f>IF(F278/ActivitySum!$C$1300=0%,"",F278/ActivitySum!$C$1300)</f>
        <v/>
      </c>
      <c r="J278" s="126" t="str">
        <f>IF(G278/ActivitySum!$C$1300=0%,"",G278/ActivitySum!$C$1300)</f>
        <v/>
      </c>
      <c r="K278" s="99" t="str">
        <f t="shared" si="13"/>
        <v/>
      </c>
      <c r="L278" s="99" t="str">
        <f t="shared" si="14"/>
        <v/>
      </c>
    </row>
    <row r="279" spans="8:12" x14ac:dyDescent="0.25">
      <c r="H279" s="90" t="str">
        <f t="shared" si="12"/>
        <v/>
      </c>
      <c r="I279" s="124" t="str">
        <f>IF(F279/ActivitySum!$C$1300=0%,"",F279/ActivitySum!$C$1300)</f>
        <v/>
      </c>
      <c r="J279" s="126" t="str">
        <f>IF(G279/ActivitySum!$C$1300=0%,"",G279/ActivitySum!$C$1300)</f>
        <v/>
      </c>
      <c r="K279" s="99" t="str">
        <f t="shared" si="13"/>
        <v/>
      </c>
      <c r="L279" s="99" t="str">
        <f t="shared" si="14"/>
        <v/>
      </c>
    </row>
    <row r="280" spans="8:12" x14ac:dyDescent="0.25">
      <c r="H280" s="90" t="str">
        <f t="shared" si="12"/>
        <v/>
      </c>
      <c r="I280" s="124" t="str">
        <f>IF(F280/ActivitySum!$C$1300=0%,"",F280/ActivitySum!$C$1300)</f>
        <v/>
      </c>
      <c r="J280" s="126" t="str">
        <f>IF(G280/ActivitySum!$C$1300=0%,"",G280/ActivitySum!$C$1300)</f>
        <v/>
      </c>
      <c r="K280" s="99" t="str">
        <f t="shared" si="13"/>
        <v/>
      </c>
      <c r="L280" s="99" t="str">
        <f t="shared" si="14"/>
        <v/>
      </c>
    </row>
    <row r="281" spans="8:12" x14ac:dyDescent="0.25">
      <c r="H281" s="90" t="str">
        <f t="shared" si="12"/>
        <v/>
      </c>
      <c r="I281" s="124" t="str">
        <f>IF(F281/ActivitySum!$C$1300=0%,"",F281/ActivitySum!$C$1300)</f>
        <v/>
      </c>
      <c r="J281" s="126" t="str">
        <f>IF(G281/ActivitySum!$C$1300=0%,"",G281/ActivitySum!$C$1300)</f>
        <v/>
      </c>
      <c r="K281" s="99" t="str">
        <f t="shared" si="13"/>
        <v/>
      </c>
      <c r="L281" s="99" t="str">
        <f t="shared" si="14"/>
        <v/>
      </c>
    </row>
    <row r="282" spans="8:12" x14ac:dyDescent="0.25">
      <c r="H282" s="90" t="str">
        <f t="shared" si="12"/>
        <v/>
      </c>
      <c r="I282" s="124" t="str">
        <f>IF(F282/ActivitySum!$C$1300=0%,"",F282/ActivitySum!$C$1300)</f>
        <v/>
      </c>
      <c r="J282" s="126" t="str">
        <f>IF(G282/ActivitySum!$C$1300=0%,"",G282/ActivitySum!$C$1300)</f>
        <v/>
      </c>
      <c r="K282" s="99" t="str">
        <f t="shared" si="13"/>
        <v/>
      </c>
      <c r="L282" s="99" t="str">
        <f t="shared" si="14"/>
        <v/>
      </c>
    </row>
    <row r="283" spans="8:12" x14ac:dyDescent="0.25">
      <c r="H283" s="90" t="str">
        <f t="shared" si="12"/>
        <v/>
      </c>
      <c r="I283" s="124" t="str">
        <f>IF(F283/ActivitySum!$C$1300=0%,"",F283/ActivitySum!$C$1300)</f>
        <v/>
      </c>
      <c r="J283" s="126" t="str">
        <f>IF(G283/ActivitySum!$C$1300=0%,"",G283/ActivitySum!$C$1300)</f>
        <v/>
      </c>
      <c r="K283" s="99" t="str">
        <f t="shared" si="13"/>
        <v/>
      </c>
      <c r="L283" s="99" t="str">
        <f t="shared" si="14"/>
        <v/>
      </c>
    </row>
    <row r="284" spans="8:12" x14ac:dyDescent="0.25">
      <c r="H284" s="90" t="str">
        <f t="shared" si="12"/>
        <v/>
      </c>
      <c r="I284" s="124" t="str">
        <f>IF(F284/ActivitySum!$C$1300=0%,"",F284/ActivitySum!$C$1300)</f>
        <v/>
      </c>
      <c r="J284" s="126" t="str">
        <f>IF(G284/ActivitySum!$C$1300=0%,"",G284/ActivitySum!$C$1300)</f>
        <v/>
      </c>
      <c r="K284" s="99" t="str">
        <f t="shared" si="13"/>
        <v/>
      </c>
      <c r="L284" s="99" t="str">
        <f t="shared" si="14"/>
        <v/>
      </c>
    </row>
    <row r="285" spans="8:12" x14ac:dyDescent="0.25">
      <c r="H285" s="90" t="str">
        <f t="shared" si="12"/>
        <v/>
      </c>
      <c r="I285" s="124" t="str">
        <f>IF(F285/ActivitySum!$C$1300=0%,"",F285/ActivitySum!$C$1300)</f>
        <v/>
      </c>
      <c r="J285" s="126" t="str">
        <f>IF(G285/ActivitySum!$C$1300=0%,"",G285/ActivitySum!$C$1300)</f>
        <v/>
      </c>
      <c r="K285" s="99" t="str">
        <f t="shared" si="13"/>
        <v/>
      </c>
      <c r="L285" s="99" t="str">
        <f t="shared" si="14"/>
        <v/>
      </c>
    </row>
    <row r="286" spans="8:12" x14ac:dyDescent="0.25">
      <c r="H286" s="90" t="str">
        <f t="shared" si="12"/>
        <v/>
      </c>
      <c r="I286" s="124" t="str">
        <f>IF(F286/ActivitySum!$C$1300=0%,"",F286/ActivitySum!$C$1300)</f>
        <v/>
      </c>
      <c r="J286" s="126" t="str">
        <f>IF(G286/ActivitySum!$C$1300=0%,"",G286/ActivitySum!$C$1300)</f>
        <v/>
      </c>
      <c r="K286" s="99" t="str">
        <f t="shared" si="13"/>
        <v/>
      </c>
      <c r="L286" s="99" t="str">
        <f t="shared" si="14"/>
        <v/>
      </c>
    </row>
    <row r="287" spans="8:12" x14ac:dyDescent="0.25">
      <c r="H287" s="90" t="str">
        <f t="shared" si="12"/>
        <v/>
      </c>
      <c r="I287" s="124" t="str">
        <f>IF(F287/ActivitySum!$C$1300=0%,"",F287/ActivitySum!$C$1300)</f>
        <v/>
      </c>
      <c r="J287" s="126" t="str">
        <f>IF(G287/ActivitySum!$C$1300=0%,"",G287/ActivitySum!$C$1300)</f>
        <v/>
      </c>
      <c r="K287" s="99" t="str">
        <f t="shared" si="13"/>
        <v/>
      </c>
      <c r="L287" s="99" t="str">
        <f t="shared" si="14"/>
        <v/>
      </c>
    </row>
    <row r="288" spans="8:12" x14ac:dyDescent="0.25">
      <c r="H288" s="90" t="str">
        <f t="shared" si="12"/>
        <v/>
      </c>
      <c r="I288" s="124" t="str">
        <f>IF(F288/ActivitySum!$C$1300=0%,"",F288/ActivitySum!$C$1300)</f>
        <v/>
      </c>
      <c r="J288" s="126" t="str">
        <f>IF(G288/ActivitySum!$C$1300=0%,"",G288/ActivitySum!$C$1300)</f>
        <v/>
      </c>
      <c r="K288" s="99" t="str">
        <f t="shared" si="13"/>
        <v/>
      </c>
      <c r="L288" s="99" t="str">
        <f t="shared" si="14"/>
        <v/>
      </c>
    </row>
    <row r="289" spans="8:12" x14ac:dyDescent="0.25">
      <c r="H289" s="90" t="str">
        <f t="shared" si="12"/>
        <v/>
      </c>
      <c r="I289" s="124" t="str">
        <f>IF(F289/ActivitySum!$C$1300=0%,"",F289/ActivitySum!$C$1300)</f>
        <v/>
      </c>
      <c r="J289" s="126" t="str">
        <f>IF(G289/ActivitySum!$C$1300=0%,"",G289/ActivitySum!$C$1300)</f>
        <v/>
      </c>
      <c r="K289" s="99" t="str">
        <f t="shared" si="13"/>
        <v/>
      </c>
      <c r="L289" s="99" t="str">
        <f t="shared" si="14"/>
        <v/>
      </c>
    </row>
    <row r="290" spans="8:12" x14ac:dyDescent="0.25">
      <c r="H290" s="90" t="str">
        <f t="shared" si="12"/>
        <v/>
      </c>
      <c r="I290" s="124" t="str">
        <f>IF(F290/ActivitySum!$C$1300=0%,"",F290/ActivitySum!$C$1300)</f>
        <v/>
      </c>
      <c r="J290" s="126" t="str">
        <f>IF(G290/ActivitySum!$C$1300=0%,"",G290/ActivitySum!$C$1300)</f>
        <v/>
      </c>
      <c r="K290" s="99" t="str">
        <f t="shared" si="13"/>
        <v/>
      </c>
      <c r="L290" s="99" t="str">
        <f t="shared" si="14"/>
        <v/>
      </c>
    </row>
    <row r="291" spans="8:12" x14ac:dyDescent="0.25">
      <c r="H291" s="90" t="str">
        <f t="shared" si="12"/>
        <v/>
      </c>
      <c r="I291" s="124" t="str">
        <f>IF(F291/ActivitySum!$C$1300=0%,"",F291/ActivitySum!$C$1300)</f>
        <v/>
      </c>
      <c r="J291" s="126" t="str">
        <f>IF(G291/ActivitySum!$C$1300=0%,"",G291/ActivitySum!$C$1300)</f>
        <v/>
      </c>
      <c r="K291" s="99" t="str">
        <f t="shared" si="13"/>
        <v/>
      </c>
      <c r="L291" s="99" t="str">
        <f t="shared" si="14"/>
        <v/>
      </c>
    </row>
    <row r="292" spans="8:12" x14ac:dyDescent="0.25">
      <c r="H292" s="90" t="str">
        <f t="shared" si="12"/>
        <v/>
      </c>
      <c r="I292" s="124" t="str">
        <f>IF(F292/ActivitySum!$C$1300=0%,"",F292/ActivitySum!$C$1300)</f>
        <v/>
      </c>
      <c r="J292" s="126" t="str">
        <f>IF(G292/ActivitySum!$C$1300=0%,"",G292/ActivitySum!$C$1300)</f>
        <v/>
      </c>
      <c r="K292" s="99" t="str">
        <f t="shared" si="13"/>
        <v/>
      </c>
      <c r="L292" s="99" t="str">
        <f t="shared" si="14"/>
        <v/>
      </c>
    </row>
    <row r="293" spans="8:12" x14ac:dyDescent="0.25">
      <c r="H293" s="90" t="str">
        <f t="shared" si="12"/>
        <v/>
      </c>
      <c r="I293" s="124" t="str">
        <f>IF(F293/ActivitySum!$C$1300=0%,"",F293/ActivitySum!$C$1300)</f>
        <v/>
      </c>
      <c r="J293" s="126" t="str">
        <f>IF(G293/ActivitySum!$C$1300=0%,"",G293/ActivitySum!$C$1300)</f>
        <v/>
      </c>
      <c r="K293" s="99" t="str">
        <f t="shared" si="13"/>
        <v/>
      </c>
      <c r="L293" s="99" t="str">
        <f t="shared" si="14"/>
        <v/>
      </c>
    </row>
    <row r="294" spans="8:12" x14ac:dyDescent="0.25">
      <c r="H294" s="90" t="str">
        <f t="shared" si="12"/>
        <v/>
      </c>
      <c r="I294" s="124" t="str">
        <f>IF(F294/ActivitySum!$C$1300=0%,"",F294/ActivitySum!$C$1300)</f>
        <v/>
      </c>
      <c r="J294" s="126" t="str">
        <f>IF(G294/ActivitySum!$C$1300=0%,"",G294/ActivitySum!$C$1300)</f>
        <v/>
      </c>
      <c r="K294" s="99" t="str">
        <f t="shared" si="13"/>
        <v/>
      </c>
      <c r="L294" s="99" t="str">
        <f t="shared" si="14"/>
        <v/>
      </c>
    </row>
    <row r="295" spans="8:12" x14ac:dyDescent="0.25">
      <c r="H295" s="90" t="str">
        <f t="shared" si="12"/>
        <v/>
      </c>
      <c r="I295" s="124" t="str">
        <f>IF(F295/ActivitySum!$C$1300=0%,"",F295/ActivitySum!$C$1300)</f>
        <v/>
      </c>
      <c r="J295" s="126" t="str">
        <f>IF(G295/ActivitySum!$C$1300=0%,"",G295/ActivitySum!$C$1300)</f>
        <v/>
      </c>
      <c r="K295" s="99" t="str">
        <f t="shared" si="13"/>
        <v/>
      </c>
      <c r="L295" s="99" t="str">
        <f t="shared" si="14"/>
        <v/>
      </c>
    </row>
    <row r="296" spans="8:12" x14ac:dyDescent="0.25">
      <c r="H296" s="90" t="str">
        <f t="shared" si="12"/>
        <v/>
      </c>
      <c r="I296" s="124" t="str">
        <f>IF(F296/ActivitySum!$C$1300=0%,"",F296/ActivitySum!$C$1300)</f>
        <v/>
      </c>
      <c r="J296" s="126" t="str">
        <f>IF(G296/ActivitySum!$C$1300=0%,"",G296/ActivitySum!$C$1300)</f>
        <v/>
      </c>
      <c r="K296" s="99" t="str">
        <f t="shared" si="13"/>
        <v/>
      </c>
      <c r="L296" s="99" t="str">
        <f t="shared" si="14"/>
        <v/>
      </c>
    </row>
    <row r="297" spans="8:12" x14ac:dyDescent="0.25">
      <c r="H297" s="90" t="str">
        <f t="shared" si="12"/>
        <v/>
      </c>
      <c r="I297" s="124" t="str">
        <f>IF(F297/ActivitySum!$C$1300=0%,"",F297/ActivitySum!$C$1300)</f>
        <v/>
      </c>
      <c r="J297" s="126" t="str">
        <f>IF(G297/ActivitySum!$C$1300=0%,"",G297/ActivitySum!$C$1300)</f>
        <v/>
      </c>
      <c r="K297" s="99" t="str">
        <f t="shared" si="13"/>
        <v/>
      </c>
      <c r="L297" s="99" t="str">
        <f t="shared" si="14"/>
        <v/>
      </c>
    </row>
    <row r="298" spans="8:12" x14ac:dyDescent="0.25">
      <c r="H298" s="90" t="str">
        <f t="shared" si="12"/>
        <v/>
      </c>
      <c r="I298" s="124" t="str">
        <f>IF(F298/ActivitySum!$C$1300=0%,"",F298/ActivitySum!$C$1300)</f>
        <v/>
      </c>
      <c r="J298" s="126" t="str">
        <f>IF(G298/ActivitySum!$C$1300=0%,"",G298/ActivitySum!$C$1300)</f>
        <v/>
      </c>
      <c r="K298" s="99" t="str">
        <f t="shared" si="13"/>
        <v/>
      </c>
      <c r="L298" s="99" t="str">
        <f t="shared" si="14"/>
        <v/>
      </c>
    </row>
    <row r="299" spans="8:12" x14ac:dyDescent="0.25">
      <c r="H299" s="90" t="str">
        <f t="shared" si="12"/>
        <v/>
      </c>
      <c r="I299" s="124" t="str">
        <f>IF(F299/ActivitySum!$C$1300=0%,"",F299/ActivitySum!$C$1300)</f>
        <v/>
      </c>
      <c r="J299" s="126" t="str">
        <f>IF(G299/ActivitySum!$C$1300=0%,"",G299/ActivitySum!$C$1300)</f>
        <v/>
      </c>
      <c r="K299" s="99" t="str">
        <f t="shared" si="13"/>
        <v/>
      </c>
      <c r="L299" s="99" t="str">
        <f t="shared" si="14"/>
        <v/>
      </c>
    </row>
    <row r="300" spans="8:12" x14ac:dyDescent="0.25">
      <c r="H300" s="90" t="str">
        <f t="shared" si="12"/>
        <v/>
      </c>
      <c r="I300" s="124" t="str">
        <f>IF(F300/ActivitySum!$C$1300=0%,"",F300/ActivitySum!$C$1300)</f>
        <v/>
      </c>
      <c r="J300" s="126" t="str">
        <f>IF(G300/ActivitySum!$C$1300=0%,"",G300/ActivitySum!$C$1300)</f>
        <v/>
      </c>
      <c r="K300" s="99" t="str">
        <f t="shared" si="13"/>
        <v/>
      </c>
      <c r="L300" s="99" t="str">
        <f t="shared" si="14"/>
        <v/>
      </c>
    </row>
    <row r="301" spans="8:12" x14ac:dyDescent="0.25">
      <c r="H301" s="90" t="str">
        <f t="shared" si="12"/>
        <v/>
      </c>
      <c r="I301" s="124" t="str">
        <f>IF(F301/ActivitySum!$C$1300=0%,"",F301/ActivitySum!$C$1300)</f>
        <v/>
      </c>
      <c r="J301" s="126" t="str">
        <f>IF(G301/ActivitySum!$C$1300=0%,"",G301/ActivitySum!$C$1300)</f>
        <v/>
      </c>
      <c r="K301" s="99" t="str">
        <f t="shared" si="13"/>
        <v/>
      </c>
      <c r="L301" s="99" t="str">
        <f t="shared" si="14"/>
        <v/>
      </c>
    </row>
    <row r="302" spans="8:12" x14ac:dyDescent="0.25">
      <c r="H302" s="90" t="str">
        <f t="shared" si="12"/>
        <v/>
      </c>
      <c r="I302" s="124" t="str">
        <f>IF(F302/ActivitySum!$C$1300=0%,"",F302/ActivitySum!$C$1300)</f>
        <v/>
      </c>
      <c r="J302" s="126" t="str">
        <f>IF(G302/ActivitySum!$C$1300=0%,"",G302/ActivitySum!$C$1300)</f>
        <v/>
      </c>
      <c r="K302" s="99" t="str">
        <f t="shared" si="13"/>
        <v/>
      </c>
      <c r="L302" s="99" t="str">
        <f t="shared" si="14"/>
        <v/>
      </c>
    </row>
    <row r="303" spans="8:12" x14ac:dyDescent="0.25">
      <c r="H303" s="90" t="str">
        <f t="shared" si="12"/>
        <v/>
      </c>
      <c r="I303" s="124" t="str">
        <f>IF(F303/ActivitySum!$C$1300=0%,"",F303/ActivitySum!$C$1300)</f>
        <v/>
      </c>
      <c r="J303" s="126" t="str">
        <f>IF(G303/ActivitySum!$C$1300=0%,"",G303/ActivitySum!$C$1300)</f>
        <v/>
      </c>
      <c r="K303" s="99" t="str">
        <f t="shared" si="13"/>
        <v/>
      </c>
      <c r="L303" s="99" t="str">
        <f t="shared" si="14"/>
        <v/>
      </c>
    </row>
    <row r="304" spans="8:12" x14ac:dyDescent="0.25">
      <c r="H304" s="90" t="str">
        <f t="shared" si="12"/>
        <v/>
      </c>
      <c r="I304" s="124" t="str">
        <f>IF(F304/ActivitySum!$C$1300=0%,"",F304/ActivitySum!$C$1300)</f>
        <v/>
      </c>
      <c r="J304" s="126" t="str">
        <f>IF(G304/ActivitySum!$C$1300=0%,"",G304/ActivitySum!$C$1300)</f>
        <v/>
      </c>
      <c r="K304" s="99" t="str">
        <f t="shared" si="13"/>
        <v/>
      </c>
      <c r="L304" s="99" t="str">
        <f t="shared" si="14"/>
        <v/>
      </c>
    </row>
    <row r="305" spans="8:12" x14ac:dyDescent="0.25">
      <c r="H305" s="90" t="str">
        <f t="shared" si="12"/>
        <v/>
      </c>
      <c r="I305" s="124" t="str">
        <f>IF(F305/ActivitySum!$C$1300=0%,"",F305/ActivitySum!$C$1300)</f>
        <v/>
      </c>
      <c r="J305" s="126" t="str">
        <f>IF(G305/ActivitySum!$C$1300=0%,"",G305/ActivitySum!$C$1300)</f>
        <v/>
      </c>
      <c r="K305" s="99" t="str">
        <f t="shared" si="13"/>
        <v/>
      </c>
      <c r="L305" s="99" t="str">
        <f t="shared" si="14"/>
        <v/>
      </c>
    </row>
    <row r="306" spans="8:12" x14ac:dyDescent="0.25">
      <c r="H306" s="90" t="str">
        <f t="shared" si="12"/>
        <v/>
      </c>
      <c r="I306" s="124" t="str">
        <f>IF(F306/ActivitySum!$C$1300=0%,"",F306/ActivitySum!$C$1300)</f>
        <v/>
      </c>
      <c r="J306" s="126" t="str">
        <f>IF(G306/ActivitySum!$C$1300=0%,"",G306/ActivitySum!$C$1300)</f>
        <v/>
      </c>
      <c r="K306" s="99" t="str">
        <f t="shared" si="13"/>
        <v/>
      </c>
      <c r="L306" s="99" t="str">
        <f t="shared" si="14"/>
        <v/>
      </c>
    </row>
    <row r="307" spans="8:12" x14ac:dyDescent="0.25">
      <c r="H307" s="90" t="str">
        <f t="shared" si="12"/>
        <v/>
      </c>
      <c r="I307" s="124" t="str">
        <f>IF(F307/ActivitySum!$C$1300=0%,"",F307/ActivitySum!$C$1300)</f>
        <v/>
      </c>
      <c r="J307" s="126" t="str">
        <f>IF(G307/ActivitySum!$C$1300=0%,"",G307/ActivitySum!$C$1300)</f>
        <v/>
      </c>
      <c r="K307" s="99" t="str">
        <f t="shared" si="13"/>
        <v/>
      </c>
      <c r="L307" s="99" t="str">
        <f t="shared" si="14"/>
        <v/>
      </c>
    </row>
    <row r="308" spans="8:12" x14ac:dyDescent="0.25">
      <c r="H308" s="90" t="str">
        <f t="shared" si="12"/>
        <v/>
      </c>
      <c r="I308" s="124" t="str">
        <f>IF(F308/ActivitySum!$C$1300=0%,"",F308/ActivitySum!$C$1300)</f>
        <v/>
      </c>
      <c r="J308" s="126" t="str">
        <f>IF(G308/ActivitySum!$C$1300=0%,"",G308/ActivitySum!$C$1300)</f>
        <v/>
      </c>
      <c r="K308" s="99" t="str">
        <f t="shared" si="13"/>
        <v/>
      </c>
      <c r="L308" s="99" t="str">
        <f t="shared" si="14"/>
        <v/>
      </c>
    </row>
    <row r="309" spans="8:12" x14ac:dyDescent="0.25">
      <c r="H309" s="90" t="str">
        <f t="shared" si="12"/>
        <v/>
      </c>
      <c r="I309" s="124" t="str">
        <f>IF(F309/ActivitySum!$C$1300=0%,"",F309/ActivitySum!$C$1300)</f>
        <v/>
      </c>
      <c r="J309" s="126" t="str">
        <f>IF(G309/ActivitySum!$C$1300=0%,"",G309/ActivitySum!$C$1300)</f>
        <v/>
      </c>
      <c r="K309" s="99" t="str">
        <f t="shared" si="13"/>
        <v/>
      </c>
      <c r="L309" s="99" t="str">
        <f t="shared" si="14"/>
        <v/>
      </c>
    </row>
    <row r="310" spans="8:12" x14ac:dyDescent="0.25">
      <c r="H310" s="90" t="str">
        <f t="shared" si="12"/>
        <v/>
      </c>
      <c r="I310" s="124" t="str">
        <f>IF(F310/ActivitySum!$C$1300=0%,"",F310/ActivitySum!$C$1300)</f>
        <v/>
      </c>
      <c r="J310" s="126" t="str">
        <f>IF(G310/ActivitySum!$C$1300=0%,"",G310/ActivitySum!$C$1300)</f>
        <v/>
      </c>
      <c r="K310" s="99" t="str">
        <f t="shared" si="13"/>
        <v/>
      </c>
      <c r="L310" s="99" t="str">
        <f t="shared" si="14"/>
        <v/>
      </c>
    </row>
    <row r="311" spans="8:12" x14ac:dyDescent="0.25">
      <c r="H311" s="90" t="str">
        <f t="shared" si="12"/>
        <v/>
      </c>
      <c r="I311" s="124" t="str">
        <f>IF(F311/ActivitySum!$C$1300=0%,"",F311/ActivitySum!$C$1300)</f>
        <v/>
      </c>
      <c r="J311" s="126" t="str">
        <f>IF(G311/ActivitySum!$C$1300=0%,"",G311/ActivitySum!$C$1300)</f>
        <v/>
      </c>
      <c r="K311" s="99" t="str">
        <f t="shared" si="13"/>
        <v/>
      </c>
      <c r="L311" s="99" t="str">
        <f t="shared" si="14"/>
        <v/>
      </c>
    </row>
    <row r="312" spans="8:12" x14ac:dyDescent="0.25">
      <c r="H312" s="90" t="str">
        <f t="shared" si="12"/>
        <v/>
      </c>
      <c r="I312" s="124" t="str">
        <f>IF(F312/ActivitySum!$C$1300=0%,"",F312/ActivitySum!$C$1300)</f>
        <v/>
      </c>
      <c r="J312" s="126" t="str">
        <f>IF(G312/ActivitySum!$C$1300=0%,"",G312/ActivitySum!$C$1300)</f>
        <v/>
      </c>
      <c r="K312" s="99" t="str">
        <f t="shared" si="13"/>
        <v/>
      </c>
      <c r="L312" s="99" t="str">
        <f t="shared" si="14"/>
        <v/>
      </c>
    </row>
    <row r="313" spans="8:12" x14ac:dyDescent="0.25">
      <c r="H313" s="90" t="str">
        <f t="shared" si="12"/>
        <v/>
      </c>
      <c r="I313" s="124" t="str">
        <f>IF(F313/ActivitySum!$C$1300=0%,"",F313/ActivitySum!$C$1300)</f>
        <v/>
      </c>
      <c r="J313" s="126" t="str">
        <f>IF(G313/ActivitySum!$C$1300=0%,"",G313/ActivitySum!$C$1300)</f>
        <v/>
      </c>
      <c r="K313" s="99" t="str">
        <f t="shared" si="13"/>
        <v/>
      </c>
      <c r="L313" s="99" t="str">
        <f t="shared" si="14"/>
        <v/>
      </c>
    </row>
    <row r="314" spans="8:12" x14ac:dyDescent="0.25">
      <c r="H314" s="90" t="str">
        <f t="shared" si="12"/>
        <v/>
      </c>
      <c r="I314" s="124" t="str">
        <f>IF(F314/ActivitySum!$C$1300=0%,"",F314/ActivitySum!$C$1300)</f>
        <v/>
      </c>
      <c r="J314" s="126" t="str">
        <f>IF(G314/ActivitySum!$C$1300=0%,"",G314/ActivitySum!$C$1300)</f>
        <v/>
      </c>
      <c r="K314" s="99" t="str">
        <f t="shared" si="13"/>
        <v/>
      </c>
      <c r="L314" s="99" t="str">
        <f t="shared" si="14"/>
        <v/>
      </c>
    </row>
    <row r="315" spans="8:12" x14ac:dyDescent="0.25">
      <c r="H315" s="90" t="str">
        <f t="shared" si="12"/>
        <v/>
      </c>
      <c r="I315" s="124" t="str">
        <f>IF(F315/ActivitySum!$C$1300=0%,"",F315/ActivitySum!$C$1300)</f>
        <v/>
      </c>
      <c r="J315" s="126" t="str">
        <f>IF(G315/ActivitySum!$C$1300=0%,"",G315/ActivitySum!$C$1300)</f>
        <v/>
      </c>
      <c r="K315" s="99" t="str">
        <f t="shared" si="13"/>
        <v/>
      </c>
      <c r="L315" s="99" t="str">
        <f t="shared" si="14"/>
        <v/>
      </c>
    </row>
    <row r="316" spans="8:12" x14ac:dyDescent="0.25">
      <c r="H316" s="90" t="str">
        <f t="shared" si="12"/>
        <v/>
      </c>
      <c r="I316" s="124" t="str">
        <f>IF(F316/ActivitySum!$C$1300=0%,"",F316/ActivitySum!$C$1300)</f>
        <v/>
      </c>
      <c r="J316" s="126" t="str">
        <f>IF(G316/ActivitySum!$C$1300=0%,"",G316/ActivitySum!$C$1300)</f>
        <v/>
      </c>
      <c r="K316" s="99" t="str">
        <f t="shared" si="13"/>
        <v/>
      </c>
      <c r="L316" s="99" t="str">
        <f t="shared" si="14"/>
        <v/>
      </c>
    </row>
    <row r="317" spans="8:12" x14ac:dyDescent="0.25">
      <c r="H317" s="90" t="str">
        <f t="shared" si="12"/>
        <v/>
      </c>
      <c r="I317" s="124" t="str">
        <f>IF(F317/ActivitySum!$C$1300=0%,"",F317/ActivitySum!$C$1300)</f>
        <v/>
      </c>
      <c r="J317" s="126" t="str">
        <f>IF(G317/ActivitySum!$C$1300=0%,"",G317/ActivitySum!$C$1300)</f>
        <v/>
      </c>
      <c r="K317" s="99" t="str">
        <f t="shared" si="13"/>
        <v/>
      </c>
      <c r="L317" s="99" t="str">
        <f t="shared" si="14"/>
        <v/>
      </c>
    </row>
    <row r="318" spans="8:12" x14ac:dyDescent="0.25">
      <c r="H318" s="90" t="str">
        <f t="shared" si="12"/>
        <v/>
      </c>
      <c r="I318" s="124" t="str">
        <f>IF(F318/ActivitySum!$C$1300=0%,"",F318/ActivitySum!$C$1300)</f>
        <v/>
      </c>
      <c r="J318" s="126" t="str">
        <f>IF(G318/ActivitySum!$C$1300=0%,"",G318/ActivitySum!$C$1300)</f>
        <v/>
      </c>
      <c r="K318" s="99" t="str">
        <f t="shared" si="13"/>
        <v/>
      </c>
      <c r="L318" s="99" t="str">
        <f t="shared" si="14"/>
        <v/>
      </c>
    </row>
    <row r="319" spans="8:12" x14ac:dyDescent="0.25">
      <c r="H319" s="90" t="str">
        <f t="shared" si="12"/>
        <v/>
      </c>
      <c r="I319" s="124" t="str">
        <f>IF(F319/ActivitySum!$C$1300=0%,"",F319/ActivitySum!$C$1300)</f>
        <v/>
      </c>
      <c r="J319" s="126" t="str">
        <f>IF(G319/ActivitySum!$C$1300=0%,"",G319/ActivitySum!$C$1300)</f>
        <v/>
      </c>
      <c r="K319" s="99" t="str">
        <f t="shared" si="13"/>
        <v/>
      </c>
      <c r="L319" s="99" t="str">
        <f t="shared" si="14"/>
        <v/>
      </c>
    </row>
    <row r="320" spans="8:12" x14ac:dyDescent="0.25">
      <c r="H320" s="90" t="str">
        <f t="shared" si="12"/>
        <v/>
      </c>
      <c r="I320" s="124" t="str">
        <f>IF(F320/ActivitySum!$C$1300=0%,"",F320/ActivitySum!$C$1300)</f>
        <v/>
      </c>
      <c r="J320" s="126" t="str">
        <f>IF(G320/ActivitySum!$C$1300=0%,"",G320/ActivitySum!$C$1300)</f>
        <v/>
      </c>
      <c r="K320" s="99" t="str">
        <f t="shared" si="13"/>
        <v/>
      </c>
      <c r="L320" s="99" t="str">
        <f t="shared" si="14"/>
        <v/>
      </c>
    </row>
    <row r="321" spans="8:12" x14ac:dyDescent="0.25">
      <c r="H321" s="90" t="str">
        <f t="shared" si="12"/>
        <v/>
      </c>
      <c r="I321" s="124" t="str">
        <f>IF(F321/ActivitySum!$C$1300=0%,"",F321/ActivitySum!$C$1300)</f>
        <v/>
      </c>
      <c r="J321" s="126" t="str">
        <f>IF(G321/ActivitySum!$C$1300=0%,"",G321/ActivitySum!$C$1300)</f>
        <v/>
      </c>
      <c r="K321" s="99" t="str">
        <f t="shared" si="13"/>
        <v/>
      </c>
      <c r="L321" s="99" t="str">
        <f t="shared" si="14"/>
        <v/>
      </c>
    </row>
    <row r="322" spans="8:12" x14ac:dyDescent="0.25">
      <c r="H322" s="90" t="str">
        <f t="shared" si="12"/>
        <v/>
      </c>
      <c r="I322" s="124" t="str">
        <f>IF(F322/ActivitySum!$C$1300=0%,"",F322/ActivitySum!$C$1300)</f>
        <v/>
      </c>
      <c r="J322" s="126" t="str">
        <f>IF(G322/ActivitySum!$C$1300=0%,"",G322/ActivitySum!$C$1300)</f>
        <v/>
      </c>
      <c r="K322" s="99" t="str">
        <f t="shared" si="13"/>
        <v/>
      </c>
      <c r="L322" s="99" t="str">
        <f t="shared" si="14"/>
        <v/>
      </c>
    </row>
    <row r="323" spans="8:12" x14ac:dyDescent="0.25">
      <c r="H323" s="90" t="str">
        <f t="shared" si="12"/>
        <v/>
      </c>
      <c r="I323" s="124" t="str">
        <f>IF(F323/ActivitySum!$C$1300=0%,"",F323/ActivitySum!$C$1300)</f>
        <v/>
      </c>
      <c r="J323" s="126" t="str">
        <f>IF(G323/ActivitySum!$C$1300=0%,"",G323/ActivitySum!$C$1300)</f>
        <v/>
      </c>
      <c r="K323" s="99" t="str">
        <f t="shared" si="13"/>
        <v/>
      </c>
      <c r="L323" s="99" t="str">
        <f t="shared" si="14"/>
        <v/>
      </c>
    </row>
    <row r="324" spans="8:12" x14ac:dyDescent="0.25">
      <c r="H324" s="90" t="str">
        <f t="shared" si="12"/>
        <v/>
      </c>
      <c r="I324" s="124" t="str">
        <f>IF(F324/ActivitySum!$C$1300=0%,"",F324/ActivitySum!$C$1300)</f>
        <v/>
      </c>
      <c r="J324" s="126" t="str">
        <f>IF(G324/ActivitySum!$C$1300=0%,"",G324/ActivitySum!$C$1300)</f>
        <v/>
      </c>
      <c r="K324" s="99" t="str">
        <f t="shared" si="13"/>
        <v/>
      </c>
      <c r="L324" s="99" t="str">
        <f t="shared" si="14"/>
        <v/>
      </c>
    </row>
    <row r="325" spans="8:12" x14ac:dyDescent="0.25">
      <c r="H325" s="90" t="str">
        <f t="shared" si="12"/>
        <v/>
      </c>
      <c r="I325" s="124" t="str">
        <f>IF(F325/ActivitySum!$C$1300=0%,"",F325/ActivitySum!$C$1300)</f>
        <v/>
      </c>
      <c r="J325" s="126" t="str">
        <f>IF(G325/ActivitySum!$C$1300=0%,"",G325/ActivitySum!$C$1300)</f>
        <v/>
      </c>
      <c r="K325" s="99" t="str">
        <f t="shared" si="13"/>
        <v/>
      </c>
      <c r="L325" s="99" t="str">
        <f t="shared" si="14"/>
        <v/>
      </c>
    </row>
    <row r="326" spans="8:12" x14ac:dyDescent="0.25">
      <c r="H326" s="90" t="str">
        <f t="shared" si="12"/>
        <v/>
      </c>
      <c r="I326" s="124" t="str">
        <f>IF(F326/ActivitySum!$C$1300=0%,"",F326/ActivitySum!$C$1300)</f>
        <v/>
      </c>
      <c r="J326" s="126" t="str">
        <f>IF(G326/ActivitySum!$C$1300=0%,"",G326/ActivitySum!$C$1300)</f>
        <v/>
      </c>
      <c r="K326" s="99" t="str">
        <f t="shared" si="13"/>
        <v/>
      </c>
      <c r="L326" s="99" t="str">
        <f t="shared" si="14"/>
        <v/>
      </c>
    </row>
    <row r="327" spans="8:12" x14ac:dyDescent="0.25">
      <c r="H327" s="90" t="str">
        <f t="shared" ref="H327:H390" si="15">IFERROR(F327/E327,"")</f>
        <v/>
      </c>
      <c r="I327" s="124" t="str">
        <f>IF(F327/ActivitySum!$C$1300=0%,"",F327/ActivitySum!$C$1300)</f>
        <v/>
      </c>
      <c r="J327" s="126" t="str">
        <f>IF(G327/ActivitySum!$C$1300=0%,"",G327/ActivitySum!$C$1300)</f>
        <v/>
      </c>
      <c r="K327" s="99" t="str">
        <f t="shared" ref="K327:K390" si="16">IFERROR(G327/E327,"")</f>
        <v/>
      </c>
      <c r="L327" s="99" t="str">
        <f t="shared" ref="L327:L390" si="17">IFERROR(G327/F327,"")</f>
        <v/>
      </c>
    </row>
    <row r="328" spans="8:12" x14ac:dyDescent="0.25">
      <c r="H328" s="90" t="str">
        <f t="shared" si="15"/>
        <v/>
      </c>
      <c r="I328" s="124" t="str">
        <f>IF(F328/ActivitySum!$C$1300=0%,"",F328/ActivitySum!$C$1300)</f>
        <v/>
      </c>
      <c r="J328" s="126" t="str">
        <f>IF(G328/ActivitySum!$C$1300=0%,"",G328/ActivitySum!$C$1300)</f>
        <v/>
      </c>
      <c r="K328" s="99" t="str">
        <f t="shared" si="16"/>
        <v/>
      </c>
      <c r="L328" s="99" t="str">
        <f t="shared" si="17"/>
        <v/>
      </c>
    </row>
    <row r="329" spans="8:12" x14ac:dyDescent="0.25">
      <c r="H329" s="90" t="str">
        <f t="shared" si="15"/>
        <v/>
      </c>
      <c r="I329" s="124" t="str">
        <f>IF(F329/ActivitySum!$C$1300=0%,"",F329/ActivitySum!$C$1300)</f>
        <v/>
      </c>
      <c r="J329" s="126" t="str">
        <f>IF(G329/ActivitySum!$C$1300=0%,"",G329/ActivitySum!$C$1300)</f>
        <v/>
      </c>
      <c r="K329" s="99" t="str">
        <f t="shared" si="16"/>
        <v/>
      </c>
      <c r="L329" s="99" t="str">
        <f t="shared" si="17"/>
        <v/>
      </c>
    </row>
    <row r="330" spans="8:12" x14ac:dyDescent="0.25">
      <c r="H330" s="90" t="str">
        <f t="shared" si="15"/>
        <v/>
      </c>
      <c r="I330" s="124" t="str">
        <f>IF(F330/ActivitySum!$C$1300=0%,"",F330/ActivitySum!$C$1300)</f>
        <v/>
      </c>
      <c r="J330" s="126" t="str">
        <f>IF(G330/ActivitySum!$C$1300=0%,"",G330/ActivitySum!$C$1300)</f>
        <v/>
      </c>
      <c r="K330" s="99" t="str">
        <f t="shared" si="16"/>
        <v/>
      </c>
      <c r="L330" s="99" t="str">
        <f t="shared" si="17"/>
        <v/>
      </c>
    </row>
    <row r="331" spans="8:12" x14ac:dyDescent="0.25">
      <c r="H331" s="90" t="str">
        <f t="shared" si="15"/>
        <v/>
      </c>
      <c r="I331" s="124" t="str">
        <f>IF(F331/ActivitySum!$C$1300=0%,"",F331/ActivitySum!$C$1300)</f>
        <v/>
      </c>
      <c r="J331" s="126" t="str">
        <f>IF(G331/ActivitySum!$C$1300=0%,"",G331/ActivitySum!$C$1300)</f>
        <v/>
      </c>
      <c r="K331" s="99" t="str">
        <f t="shared" si="16"/>
        <v/>
      </c>
      <c r="L331" s="99" t="str">
        <f t="shared" si="17"/>
        <v/>
      </c>
    </row>
    <row r="332" spans="8:12" x14ac:dyDescent="0.25">
      <c r="H332" s="90" t="str">
        <f t="shared" si="15"/>
        <v/>
      </c>
      <c r="I332" s="124" t="str">
        <f>IF(F332/ActivitySum!$C$1300=0%,"",F332/ActivitySum!$C$1300)</f>
        <v/>
      </c>
      <c r="J332" s="126" t="str">
        <f>IF(G332/ActivitySum!$C$1300=0%,"",G332/ActivitySum!$C$1300)</f>
        <v/>
      </c>
      <c r="K332" s="99" t="str">
        <f t="shared" si="16"/>
        <v/>
      </c>
      <c r="L332" s="99" t="str">
        <f t="shared" si="17"/>
        <v/>
      </c>
    </row>
    <row r="333" spans="8:12" x14ac:dyDescent="0.25">
      <c r="H333" s="90" t="str">
        <f t="shared" si="15"/>
        <v/>
      </c>
      <c r="I333" s="124" t="str">
        <f>IF(F333/ActivitySum!$C$1300=0%,"",F333/ActivitySum!$C$1300)</f>
        <v/>
      </c>
      <c r="J333" s="126" t="str">
        <f>IF(G333/ActivitySum!$C$1300=0%,"",G333/ActivitySum!$C$1300)</f>
        <v/>
      </c>
      <c r="K333" s="99" t="str">
        <f t="shared" si="16"/>
        <v/>
      </c>
      <c r="L333" s="99" t="str">
        <f t="shared" si="17"/>
        <v/>
      </c>
    </row>
    <row r="334" spans="8:12" x14ac:dyDescent="0.25">
      <c r="H334" s="90" t="str">
        <f t="shared" si="15"/>
        <v/>
      </c>
      <c r="I334" s="124" t="str">
        <f>IF(F334/ActivitySum!$C$1300=0%,"",F334/ActivitySum!$C$1300)</f>
        <v/>
      </c>
      <c r="J334" s="126" t="str">
        <f>IF(G334/ActivitySum!$C$1300=0%,"",G334/ActivitySum!$C$1300)</f>
        <v/>
      </c>
      <c r="K334" s="99" t="str">
        <f t="shared" si="16"/>
        <v/>
      </c>
      <c r="L334" s="99" t="str">
        <f t="shared" si="17"/>
        <v/>
      </c>
    </row>
    <row r="335" spans="8:12" x14ac:dyDescent="0.25">
      <c r="H335" s="90" t="str">
        <f t="shared" si="15"/>
        <v/>
      </c>
      <c r="I335" s="124" t="str">
        <f>IF(F335/ActivitySum!$C$1300=0%,"",F335/ActivitySum!$C$1300)</f>
        <v/>
      </c>
      <c r="J335" s="126" t="str">
        <f>IF(G335/ActivitySum!$C$1300=0%,"",G335/ActivitySum!$C$1300)</f>
        <v/>
      </c>
      <c r="K335" s="99" t="str">
        <f t="shared" si="16"/>
        <v/>
      </c>
      <c r="L335" s="99" t="str">
        <f t="shared" si="17"/>
        <v/>
      </c>
    </row>
    <row r="336" spans="8:12" x14ac:dyDescent="0.25">
      <c r="H336" s="90" t="str">
        <f t="shared" si="15"/>
        <v/>
      </c>
      <c r="I336" s="124" t="str">
        <f>IF(F336/ActivitySum!$C$1300=0%,"",F336/ActivitySum!$C$1300)</f>
        <v/>
      </c>
      <c r="J336" s="126" t="str">
        <f>IF(G336/ActivitySum!$C$1300=0%,"",G336/ActivitySum!$C$1300)</f>
        <v/>
      </c>
      <c r="K336" s="99" t="str">
        <f t="shared" si="16"/>
        <v/>
      </c>
      <c r="L336" s="99" t="str">
        <f t="shared" si="17"/>
        <v/>
      </c>
    </row>
    <row r="337" spans="8:12" x14ac:dyDescent="0.25">
      <c r="H337" s="90" t="str">
        <f t="shared" si="15"/>
        <v/>
      </c>
      <c r="I337" s="124" t="str">
        <f>IF(F337/ActivitySum!$C$1300=0%,"",F337/ActivitySum!$C$1300)</f>
        <v/>
      </c>
      <c r="J337" s="126" t="str">
        <f>IF(G337/ActivitySum!$C$1300=0%,"",G337/ActivitySum!$C$1300)</f>
        <v/>
      </c>
      <c r="K337" s="99" t="str">
        <f t="shared" si="16"/>
        <v/>
      </c>
      <c r="L337" s="99" t="str">
        <f t="shared" si="17"/>
        <v/>
      </c>
    </row>
    <row r="338" spans="8:12" x14ac:dyDescent="0.25">
      <c r="H338" s="90" t="str">
        <f t="shared" si="15"/>
        <v/>
      </c>
      <c r="I338" s="124" t="str">
        <f>IF(F338/ActivitySum!$C$1300=0%,"",F338/ActivitySum!$C$1300)</f>
        <v/>
      </c>
      <c r="J338" s="126" t="str">
        <f>IF(G338/ActivitySum!$C$1300=0%,"",G338/ActivitySum!$C$1300)</f>
        <v/>
      </c>
      <c r="K338" s="99" t="str">
        <f t="shared" si="16"/>
        <v/>
      </c>
      <c r="L338" s="99" t="str">
        <f t="shared" si="17"/>
        <v/>
      </c>
    </row>
    <row r="339" spans="8:12" x14ac:dyDescent="0.25">
      <c r="H339" s="90" t="str">
        <f t="shared" si="15"/>
        <v/>
      </c>
      <c r="I339" s="124" t="str">
        <f>IF(F339/ActivitySum!$C$1300=0%,"",F339/ActivitySum!$C$1300)</f>
        <v/>
      </c>
      <c r="J339" s="126" t="str">
        <f>IF(G339/ActivitySum!$C$1300=0%,"",G339/ActivitySum!$C$1300)</f>
        <v/>
      </c>
      <c r="K339" s="99" t="str">
        <f t="shared" si="16"/>
        <v/>
      </c>
      <c r="L339" s="99" t="str">
        <f t="shared" si="17"/>
        <v/>
      </c>
    </row>
    <row r="340" spans="8:12" x14ac:dyDescent="0.25">
      <c r="H340" s="90" t="str">
        <f t="shared" si="15"/>
        <v/>
      </c>
      <c r="I340" s="124" t="str">
        <f>IF(F340/ActivitySum!$C$1300=0%,"",F340/ActivitySum!$C$1300)</f>
        <v/>
      </c>
      <c r="J340" s="126" t="str">
        <f>IF(G340/ActivitySum!$C$1300=0%,"",G340/ActivitySum!$C$1300)</f>
        <v/>
      </c>
      <c r="K340" s="99" t="str">
        <f t="shared" si="16"/>
        <v/>
      </c>
      <c r="L340" s="99" t="str">
        <f t="shared" si="17"/>
        <v/>
      </c>
    </row>
    <row r="341" spans="8:12" x14ac:dyDescent="0.25">
      <c r="H341" s="141" t="str">
        <f t="shared" si="15"/>
        <v/>
      </c>
      <c r="I341" s="142" t="str">
        <f>IF(F341/ActivitySum!$C$1300=0%,"",F341/ActivitySum!$C$1300)</f>
        <v/>
      </c>
      <c r="J341" s="142" t="str">
        <f>IF(G341/ActivitySum!$C$1300=0%,"",G341/ActivitySum!$C$1300)</f>
        <v/>
      </c>
      <c r="K341" s="141" t="str">
        <f t="shared" si="16"/>
        <v/>
      </c>
      <c r="L341" s="141" t="str">
        <f t="shared" si="17"/>
        <v/>
      </c>
    </row>
    <row r="342" spans="8:12" x14ac:dyDescent="0.25">
      <c r="H342" s="90" t="str">
        <f t="shared" si="15"/>
        <v/>
      </c>
      <c r="I342" s="124" t="str">
        <f>IF(F342/ActivitySum!$C$1300=0%,"",F342/ActivitySum!$C$1300)</f>
        <v/>
      </c>
      <c r="J342" s="126" t="str">
        <f>IF(G342/ActivitySum!$C$1300=0%,"",G342/ActivitySum!$C$1300)</f>
        <v/>
      </c>
      <c r="K342" s="99" t="str">
        <f t="shared" si="16"/>
        <v/>
      </c>
      <c r="L342" s="99" t="str">
        <f t="shared" si="17"/>
        <v/>
      </c>
    </row>
    <row r="343" spans="8:12" x14ac:dyDescent="0.25">
      <c r="H343" s="90" t="str">
        <f t="shared" si="15"/>
        <v/>
      </c>
      <c r="I343" s="124" t="str">
        <f>IF(F343/ActivitySum!$C$1300=0%,"",F343/ActivitySum!$C$1300)</f>
        <v/>
      </c>
      <c r="J343" s="126" t="str">
        <f>IF(G343/ActivitySum!$C$1300=0%,"",G343/ActivitySum!$C$1300)</f>
        <v/>
      </c>
      <c r="K343" s="99" t="str">
        <f t="shared" si="16"/>
        <v/>
      </c>
      <c r="L343" s="99" t="str">
        <f t="shared" si="17"/>
        <v/>
      </c>
    </row>
    <row r="344" spans="8:12" x14ac:dyDescent="0.25">
      <c r="H344" s="90" t="str">
        <f t="shared" si="15"/>
        <v/>
      </c>
      <c r="I344" s="124" t="str">
        <f>IF(F344/ActivitySum!$C$1300=0%,"",F344/ActivitySum!$C$1300)</f>
        <v/>
      </c>
      <c r="J344" s="126" t="str">
        <f>IF(G344/ActivitySum!$C$1300=0%,"",G344/ActivitySum!$C$1300)</f>
        <v/>
      </c>
      <c r="K344" s="99" t="str">
        <f t="shared" si="16"/>
        <v/>
      </c>
      <c r="L344" s="99" t="str">
        <f t="shared" si="17"/>
        <v/>
      </c>
    </row>
    <row r="345" spans="8:12" x14ac:dyDescent="0.25">
      <c r="H345" s="90" t="str">
        <f t="shared" si="15"/>
        <v/>
      </c>
      <c r="I345" s="124" t="str">
        <f>IF(F345/ActivitySum!$C$1300=0%,"",F345/ActivitySum!$C$1300)</f>
        <v/>
      </c>
      <c r="J345" s="126" t="str">
        <f>IF(G345/ActivitySum!$C$1300=0%,"",G345/ActivitySum!$C$1300)</f>
        <v/>
      </c>
      <c r="K345" s="99" t="str">
        <f t="shared" si="16"/>
        <v/>
      </c>
      <c r="L345" s="99" t="str">
        <f t="shared" si="17"/>
        <v/>
      </c>
    </row>
    <row r="346" spans="8:12" x14ac:dyDescent="0.25">
      <c r="H346" s="90" t="str">
        <f t="shared" si="15"/>
        <v/>
      </c>
      <c r="I346" s="124" t="str">
        <f>IF(F346/ActivitySum!$C$1300=0%,"",F346/ActivitySum!$C$1300)</f>
        <v/>
      </c>
      <c r="J346" s="126" t="str">
        <f>IF(G346/ActivitySum!$C$1300=0%,"",G346/ActivitySum!$C$1300)</f>
        <v/>
      </c>
      <c r="K346" s="99" t="str">
        <f t="shared" si="16"/>
        <v/>
      </c>
      <c r="L346" s="99" t="str">
        <f t="shared" si="17"/>
        <v/>
      </c>
    </row>
    <row r="347" spans="8:12" x14ac:dyDescent="0.25">
      <c r="H347" s="90" t="str">
        <f t="shared" si="15"/>
        <v/>
      </c>
      <c r="I347" s="124" t="str">
        <f>IF(F347/ActivitySum!$C$1300=0%,"",F347/ActivitySum!$C$1300)</f>
        <v/>
      </c>
      <c r="J347" s="126" t="str">
        <f>IF(G347/ActivitySum!$C$1300=0%,"",G347/ActivitySum!$C$1300)</f>
        <v/>
      </c>
      <c r="K347" s="99" t="str">
        <f t="shared" si="16"/>
        <v/>
      </c>
      <c r="L347" s="99" t="str">
        <f t="shared" si="17"/>
        <v/>
      </c>
    </row>
    <row r="348" spans="8:12" x14ac:dyDescent="0.25">
      <c r="H348" s="90" t="str">
        <f t="shared" si="15"/>
        <v/>
      </c>
      <c r="I348" s="124" t="str">
        <f>IF(F348/ActivitySum!$C$1300=0%,"",F348/ActivitySum!$C$1300)</f>
        <v/>
      </c>
      <c r="J348" s="126" t="str">
        <f>IF(G348/ActivitySum!$C$1300=0%,"",G348/ActivitySum!$C$1300)</f>
        <v/>
      </c>
      <c r="K348" s="99" t="str">
        <f t="shared" si="16"/>
        <v/>
      </c>
      <c r="L348" s="99" t="str">
        <f t="shared" si="17"/>
        <v/>
      </c>
    </row>
    <row r="349" spans="8:12" x14ac:dyDescent="0.25">
      <c r="H349" s="90" t="str">
        <f t="shared" si="15"/>
        <v/>
      </c>
      <c r="I349" s="124" t="str">
        <f>IF(F349/ActivitySum!$C$1300=0%,"",F349/ActivitySum!$C$1300)</f>
        <v/>
      </c>
      <c r="J349" s="126" t="str">
        <f>IF(G349/ActivitySum!$C$1300=0%,"",G349/ActivitySum!$C$1300)</f>
        <v/>
      </c>
      <c r="K349" s="99" t="str">
        <f t="shared" si="16"/>
        <v/>
      </c>
      <c r="L349" s="99" t="str">
        <f t="shared" si="17"/>
        <v/>
      </c>
    </row>
    <row r="350" spans="8:12" x14ac:dyDescent="0.25">
      <c r="H350" s="90" t="str">
        <f t="shared" si="15"/>
        <v/>
      </c>
      <c r="I350" s="124" t="str">
        <f>IF(F350/ActivitySum!$C$1300=0%,"",F350/ActivitySum!$C$1300)</f>
        <v/>
      </c>
      <c r="J350" s="126" t="str">
        <f>IF(G350/ActivitySum!$C$1300=0%,"",G350/ActivitySum!$C$1300)</f>
        <v/>
      </c>
      <c r="K350" s="99" t="str">
        <f t="shared" si="16"/>
        <v/>
      </c>
      <c r="L350" s="99" t="str">
        <f t="shared" si="17"/>
        <v/>
      </c>
    </row>
    <row r="351" spans="8:12" x14ac:dyDescent="0.25">
      <c r="H351" s="90" t="str">
        <f t="shared" si="15"/>
        <v/>
      </c>
      <c r="I351" s="124" t="str">
        <f>IF(F351/ActivitySum!$C$1300=0%,"",F351/ActivitySum!$C$1300)</f>
        <v/>
      </c>
      <c r="J351" s="126" t="str">
        <f>IF(G351/ActivitySum!$C$1300=0%,"",G351/ActivitySum!$C$1300)</f>
        <v/>
      </c>
      <c r="K351" s="99" t="str">
        <f t="shared" si="16"/>
        <v/>
      </c>
      <c r="L351" s="99" t="str">
        <f t="shared" si="17"/>
        <v/>
      </c>
    </row>
    <row r="352" spans="8:12" x14ac:dyDescent="0.25">
      <c r="H352" s="90" t="str">
        <f t="shared" si="15"/>
        <v/>
      </c>
      <c r="I352" s="124" t="str">
        <f>IF(F352/ActivitySum!$C$1300=0%,"",F352/ActivitySum!$C$1300)</f>
        <v/>
      </c>
      <c r="J352" s="126" t="str">
        <f>IF(G352/ActivitySum!$C$1300=0%,"",G352/ActivitySum!$C$1300)</f>
        <v/>
      </c>
      <c r="K352" s="99" t="str">
        <f t="shared" si="16"/>
        <v/>
      </c>
      <c r="L352" s="99" t="str">
        <f t="shared" si="17"/>
        <v/>
      </c>
    </row>
    <row r="353" spans="8:12" x14ac:dyDescent="0.25">
      <c r="H353" s="90" t="str">
        <f t="shared" si="15"/>
        <v/>
      </c>
      <c r="I353" s="124" t="str">
        <f>IF(F353/ActivitySum!$C$1300=0%,"",F353/ActivitySum!$C$1300)</f>
        <v/>
      </c>
      <c r="J353" s="126" t="str">
        <f>IF(G353/ActivitySum!$C$1300=0%,"",G353/ActivitySum!$C$1300)</f>
        <v/>
      </c>
      <c r="K353" s="99" t="str">
        <f t="shared" si="16"/>
        <v/>
      </c>
      <c r="L353" s="99" t="str">
        <f t="shared" si="17"/>
        <v/>
      </c>
    </row>
    <row r="354" spans="8:12" x14ac:dyDescent="0.25">
      <c r="H354" s="90" t="str">
        <f t="shared" si="15"/>
        <v/>
      </c>
      <c r="I354" s="124" t="str">
        <f>IF(F354/ActivitySum!$C$1300=0%,"",F354/ActivitySum!$C$1300)</f>
        <v/>
      </c>
      <c r="J354" s="126" t="str">
        <f>IF(G354/ActivitySum!$C$1300=0%,"",G354/ActivitySum!$C$1300)</f>
        <v/>
      </c>
      <c r="K354" s="99" t="str">
        <f t="shared" si="16"/>
        <v/>
      </c>
      <c r="L354" s="99" t="str">
        <f t="shared" si="17"/>
        <v/>
      </c>
    </row>
    <row r="355" spans="8:12" x14ac:dyDescent="0.25">
      <c r="H355" s="90" t="str">
        <f t="shared" si="15"/>
        <v/>
      </c>
      <c r="I355" s="124" t="str">
        <f>IF(F355/ActivitySum!$C$1300=0%,"",F355/ActivitySum!$C$1300)</f>
        <v/>
      </c>
      <c r="J355" s="126" t="str">
        <f>IF(G355/ActivitySum!$C$1300=0%,"",G355/ActivitySum!$C$1300)</f>
        <v/>
      </c>
      <c r="K355" s="99" t="str">
        <f t="shared" si="16"/>
        <v/>
      </c>
      <c r="L355" s="99" t="str">
        <f t="shared" si="17"/>
        <v/>
      </c>
    </row>
    <row r="356" spans="8:12" x14ac:dyDescent="0.25">
      <c r="H356" s="90" t="str">
        <f t="shared" si="15"/>
        <v/>
      </c>
      <c r="I356" s="124" t="str">
        <f>IF(F356/ActivitySum!$C$1300=0%,"",F356/ActivitySum!$C$1300)</f>
        <v/>
      </c>
      <c r="J356" s="126" t="str">
        <f>IF(G356/ActivitySum!$C$1300=0%,"",G356/ActivitySum!$C$1300)</f>
        <v/>
      </c>
      <c r="K356" s="99" t="str">
        <f t="shared" si="16"/>
        <v/>
      </c>
      <c r="L356" s="99" t="str">
        <f t="shared" si="17"/>
        <v/>
      </c>
    </row>
    <row r="357" spans="8:12" x14ac:dyDescent="0.25">
      <c r="H357" s="90" t="str">
        <f t="shared" si="15"/>
        <v/>
      </c>
      <c r="I357" s="124" t="str">
        <f>IF(F357/ActivitySum!$C$1300=0%,"",F357/ActivitySum!$C$1300)</f>
        <v/>
      </c>
      <c r="J357" s="126" t="str">
        <f>IF(G357/ActivitySum!$C$1300=0%,"",G357/ActivitySum!$C$1300)</f>
        <v/>
      </c>
      <c r="K357" s="99" t="str">
        <f t="shared" si="16"/>
        <v/>
      </c>
      <c r="L357" s="99" t="str">
        <f t="shared" si="17"/>
        <v/>
      </c>
    </row>
    <row r="358" spans="8:12" x14ac:dyDescent="0.25">
      <c r="H358" s="90" t="str">
        <f t="shared" si="15"/>
        <v/>
      </c>
      <c r="I358" s="124" t="str">
        <f>IF(F358/ActivitySum!$C$1300=0%,"",F358/ActivitySum!$C$1300)</f>
        <v/>
      </c>
      <c r="J358" s="126" t="str">
        <f>IF(G358/ActivitySum!$C$1300=0%,"",G358/ActivitySum!$C$1300)</f>
        <v/>
      </c>
      <c r="K358" s="99" t="str">
        <f t="shared" si="16"/>
        <v/>
      </c>
      <c r="L358" s="99" t="str">
        <f t="shared" si="17"/>
        <v/>
      </c>
    </row>
    <row r="359" spans="8:12" x14ac:dyDescent="0.25">
      <c r="H359" s="90" t="str">
        <f t="shared" si="15"/>
        <v/>
      </c>
      <c r="I359" s="124" t="str">
        <f>IF(F359/ActivitySum!$C$1300=0%,"",F359/ActivitySum!$C$1300)</f>
        <v/>
      </c>
      <c r="J359" s="126" t="str">
        <f>IF(G359/ActivitySum!$C$1300=0%,"",G359/ActivitySum!$C$1300)</f>
        <v/>
      </c>
      <c r="K359" s="99" t="str">
        <f t="shared" si="16"/>
        <v/>
      </c>
      <c r="L359" s="99" t="str">
        <f t="shared" si="17"/>
        <v/>
      </c>
    </row>
    <row r="360" spans="8:12" x14ac:dyDescent="0.25">
      <c r="H360" s="90" t="str">
        <f t="shared" si="15"/>
        <v/>
      </c>
      <c r="I360" s="124" t="str">
        <f>IF(F360/ActivitySum!$C$1300=0%,"",F360/ActivitySum!$C$1300)</f>
        <v/>
      </c>
      <c r="J360" s="126" t="str">
        <f>IF(G360/ActivitySum!$C$1300=0%,"",G360/ActivitySum!$C$1300)</f>
        <v/>
      </c>
      <c r="K360" s="99" t="str">
        <f t="shared" si="16"/>
        <v/>
      </c>
      <c r="L360" s="99" t="str">
        <f t="shared" si="17"/>
        <v/>
      </c>
    </row>
    <row r="361" spans="8:12" x14ac:dyDescent="0.25">
      <c r="H361" s="90" t="str">
        <f t="shared" si="15"/>
        <v/>
      </c>
      <c r="I361" s="124" t="str">
        <f>IF(F361/ActivitySum!$C$1300=0%,"",F361/ActivitySum!$C$1300)</f>
        <v/>
      </c>
      <c r="J361" s="126" t="str">
        <f>IF(G361/ActivitySum!$C$1300=0%,"",G361/ActivitySum!$C$1300)</f>
        <v/>
      </c>
      <c r="K361" s="99" t="str">
        <f t="shared" si="16"/>
        <v/>
      </c>
      <c r="L361" s="99" t="str">
        <f t="shared" si="17"/>
        <v/>
      </c>
    </row>
    <row r="362" spans="8:12" x14ac:dyDescent="0.25">
      <c r="H362" s="90" t="str">
        <f t="shared" si="15"/>
        <v/>
      </c>
      <c r="I362" s="124" t="str">
        <f>IF(F362/ActivitySum!$C$1300=0%,"",F362/ActivitySum!$C$1300)</f>
        <v/>
      </c>
      <c r="J362" s="126" t="str">
        <f>IF(G362/ActivitySum!$C$1300=0%,"",G362/ActivitySum!$C$1300)</f>
        <v/>
      </c>
      <c r="K362" s="99" t="str">
        <f t="shared" si="16"/>
        <v/>
      </c>
      <c r="L362" s="99" t="str">
        <f t="shared" si="17"/>
        <v/>
      </c>
    </row>
    <row r="363" spans="8:12" x14ac:dyDescent="0.25">
      <c r="H363" s="90" t="str">
        <f t="shared" si="15"/>
        <v/>
      </c>
      <c r="I363" s="124" t="str">
        <f>IF(F363/ActivitySum!$C$1300=0%,"",F363/ActivitySum!$C$1300)</f>
        <v/>
      </c>
      <c r="J363" s="126" t="str">
        <f>IF(G363/ActivitySum!$C$1300=0%,"",G363/ActivitySum!$C$1300)</f>
        <v/>
      </c>
      <c r="K363" s="99" t="str">
        <f t="shared" si="16"/>
        <v/>
      </c>
      <c r="L363" s="99" t="str">
        <f t="shared" si="17"/>
        <v/>
      </c>
    </row>
    <row r="364" spans="8:12" x14ac:dyDescent="0.25">
      <c r="H364" s="90" t="str">
        <f t="shared" si="15"/>
        <v/>
      </c>
      <c r="I364" s="124" t="str">
        <f>IF(F364/ActivitySum!$C$1300=0%,"",F364/ActivitySum!$C$1300)</f>
        <v/>
      </c>
      <c r="J364" s="126" t="str">
        <f>IF(G364/ActivitySum!$C$1300=0%,"",G364/ActivitySum!$C$1300)</f>
        <v/>
      </c>
      <c r="K364" s="99" t="str">
        <f t="shared" si="16"/>
        <v/>
      </c>
      <c r="L364" s="99" t="str">
        <f t="shared" si="17"/>
        <v/>
      </c>
    </row>
    <row r="365" spans="8:12" x14ac:dyDescent="0.25">
      <c r="H365" s="90" t="str">
        <f t="shared" si="15"/>
        <v/>
      </c>
      <c r="I365" s="124" t="str">
        <f>IF(F365/ActivitySum!$C$1300=0%,"",F365/ActivitySum!$C$1300)</f>
        <v/>
      </c>
      <c r="J365" s="126" t="str">
        <f>IF(G365/ActivitySum!$C$1300=0%,"",G365/ActivitySum!$C$1300)</f>
        <v/>
      </c>
      <c r="K365" s="99" t="str">
        <f t="shared" si="16"/>
        <v/>
      </c>
      <c r="L365" s="99" t="str">
        <f t="shared" si="17"/>
        <v/>
      </c>
    </row>
    <row r="366" spans="8:12" x14ac:dyDescent="0.25">
      <c r="H366" s="90" t="str">
        <f t="shared" si="15"/>
        <v/>
      </c>
      <c r="I366" s="124" t="str">
        <f>IF(F366/ActivitySum!$C$1300=0%,"",F366/ActivitySum!$C$1300)</f>
        <v/>
      </c>
      <c r="J366" s="126" t="str">
        <f>IF(G366/ActivitySum!$C$1300=0%,"",G366/ActivitySum!$C$1300)</f>
        <v/>
      </c>
      <c r="K366" s="99" t="str">
        <f t="shared" si="16"/>
        <v/>
      </c>
      <c r="L366" s="99" t="str">
        <f t="shared" si="17"/>
        <v/>
      </c>
    </row>
    <row r="367" spans="8:12" x14ac:dyDescent="0.25">
      <c r="H367" s="90" t="str">
        <f t="shared" si="15"/>
        <v/>
      </c>
      <c r="I367" s="124" t="str">
        <f>IF(F367/ActivitySum!$C$1300=0%,"",F367/ActivitySum!$C$1300)</f>
        <v/>
      </c>
      <c r="J367" s="126" t="str">
        <f>IF(G367/ActivitySum!$C$1300=0%,"",G367/ActivitySum!$C$1300)</f>
        <v/>
      </c>
      <c r="K367" s="99" t="str">
        <f t="shared" si="16"/>
        <v/>
      </c>
      <c r="L367" s="99" t="str">
        <f t="shared" si="17"/>
        <v/>
      </c>
    </row>
    <row r="368" spans="8:12" x14ac:dyDescent="0.25">
      <c r="H368" s="90" t="str">
        <f t="shared" si="15"/>
        <v/>
      </c>
      <c r="I368" s="124" t="str">
        <f>IF(F368/ActivitySum!$C$1300=0%,"",F368/ActivitySum!$C$1300)</f>
        <v/>
      </c>
      <c r="J368" s="126" t="str">
        <f>IF(G368/ActivitySum!$C$1300=0%,"",G368/ActivitySum!$C$1300)</f>
        <v/>
      </c>
      <c r="K368" s="99" t="str">
        <f t="shared" si="16"/>
        <v/>
      </c>
      <c r="L368" s="99" t="str">
        <f t="shared" si="17"/>
        <v/>
      </c>
    </row>
    <row r="369" spans="8:12" x14ac:dyDescent="0.25">
      <c r="H369" s="90" t="str">
        <f t="shared" si="15"/>
        <v/>
      </c>
      <c r="I369" s="124" t="str">
        <f>IF(F369/ActivitySum!$C$1300=0%,"",F369/ActivitySum!$C$1300)</f>
        <v/>
      </c>
      <c r="J369" s="126" t="str">
        <f>IF(G369/ActivitySum!$C$1300=0%,"",G369/ActivitySum!$C$1300)</f>
        <v/>
      </c>
      <c r="K369" s="99" t="str">
        <f t="shared" si="16"/>
        <v/>
      </c>
      <c r="L369" s="99" t="str">
        <f t="shared" si="17"/>
        <v/>
      </c>
    </row>
    <row r="370" spans="8:12" x14ac:dyDescent="0.25">
      <c r="H370" s="90" t="str">
        <f t="shared" si="15"/>
        <v/>
      </c>
      <c r="I370" s="124" t="str">
        <f>IF(F370/ActivitySum!$C$1300=0%,"",F370/ActivitySum!$C$1300)</f>
        <v/>
      </c>
      <c r="J370" s="126" t="str">
        <f>IF(G370/ActivitySum!$C$1300=0%,"",G370/ActivitySum!$C$1300)</f>
        <v/>
      </c>
      <c r="K370" s="99" t="str">
        <f t="shared" si="16"/>
        <v/>
      </c>
      <c r="L370" s="99" t="str">
        <f t="shared" si="17"/>
        <v/>
      </c>
    </row>
    <row r="371" spans="8:12" x14ac:dyDescent="0.25">
      <c r="H371" s="141" t="str">
        <f t="shared" si="15"/>
        <v/>
      </c>
      <c r="I371" s="142" t="str">
        <f>IF(F371/ActivitySum!$C$1300=0%,"",F371/ActivitySum!$C$1300)</f>
        <v/>
      </c>
      <c r="J371" s="142" t="str">
        <f>IF(G371/ActivitySum!$C$1300=0%,"",G371/ActivitySum!$C$1300)</f>
        <v/>
      </c>
      <c r="K371" s="141" t="str">
        <f t="shared" si="16"/>
        <v/>
      </c>
      <c r="L371" s="141" t="str">
        <f t="shared" si="17"/>
        <v/>
      </c>
    </row>
    <row r="372" spans="8:12" x14ac:dyDescent="0.25">
      <c r="H372" s="90" t="str">
        <f t="shared" si="15"/>
        <v/>
      </c>
      <c r="I372" s="124" t="str">
        <f>IF(F372/ActivitySum!$C$1300=0%,"",F372/ActivitySum!$C$1300)</f>
        <v/>
      </c>
      <c r="J372" s="126" t="str">
        <f>IF(G372/ActivitySum!$C$1300=0%,"",G372/ActivitySum!$C$1300)</f>
        <v/>
      </c>
      <c r="K372" s="99" t="str">
        <f t="shared" si="16"/>
        <v/>
      </c>
      <c r="L372" s="99" t="str">
        <f t="shared" si="17"/>
        <v/>
      </c>
    </row>
    <row r="373" spans="8:12" x14ac:dyDescent="0.25">
      <c r="H373" s="90" t="str">
        <f t="shared" si="15"/>
        <v/>
      </c>
      <c r="I373" s="124" t="str">
        <f>IF(F373/ActivitySum!$C$1300=0%,"",F373/ActivitySum!$C$1300)</f>
        <v/>
      </c>
      <c r="J373" s="126" t="str">
        <f>IF(G373/ActivitySum!$C$1300=0%,"",G373/ActivitySum!$C$1300)</f>
        <v/>
      </c>
      <c r="K373" s="99" t="str">
        <f t="shared" si="16"/>
        <v/>
      </c>
      <c r="L373" s="99" t="str">
        <f t="shared" si="17"/>
        <v/>
      </c>
    </row>
    <row r="374" spans="8:12" x14ac:dyDescent="0.25">
      <c r="H374" s="90" t="str">
        <f t="shared" si="15"/>
        <v/>
      </c>
      <c r="I374" s="124" t="str">
        <f>IF(F374/ActivitySum!$C$1300=0%,"",F374/ActivitySum!$C$1300)</f>
        <v/>
      </c>
      <c r="J374" s="126" t="str">
        <f>IF(G374/ActivitySum!$C$1300=0%,"",G374/ActivitySum!$C$1300)</f>
        <v/>
      </c>
      <c r="K374" s="99" t="str">
        <f t="shared" si="16"/>
        <v/>
      </c>
      <c r="L374" s="99" t="str">
        <f t="shared" si="17"/>
        <v/>
      </c>
    </row>
    <row r="375" spans="8:12" x14ac:dyDescent="0.25">
      <c r="H375" s="90" t="str">
        <f t="shared" si="15"/>
        <v/>
      </c>
      <c r="I375" s="124" t="str">
        <f>IF(F375/ActivitySum!$C$1300=0%,"",F375/ActivitySum!$C$1300)</f>
        <v/>
      </c>
      <c r="J375" s="126" t="str">
        <f>IF(G375/ActivitySum!$C$1300=0%,"",G375/ActivitySum!$C$1300)</f>
        <v/>
      </c>
      <c r="K375" s="99" t="str">
        <f t="shared" si="16"/>
        <v/>
      </c>
      <c r="L375" s="99" t="str">
        <f t="shared" si="17"/>
        <v/>
      </c>
    </row>
    <row r="376" spans="8:12" x14ac:dyDescent="0.25">
      <c r="H376" s="90" t="str">
        <f t="shared" si="15"/>
        <v/>
      </c>
      <c r="I376" s="124" t="str">
        <f>IF(F376/ActivitySum!$C$1300=0%,"",F376/ActivitySum!$C$1300)</f>
        <v/>
      </c>
      <c r="J376" s="126" t="str">
        <f>IF(G376/ActivitySum!$C$1300=0%,"",G376/ActivitySum!$C$1300)</f>
        <v/>
      </c>
      <c r="K376" s="99" t="str">
        <f t="shared" si="16"/>
        <v/>
      </c>
      <c r="L376" s="99" t="str">
        <f t="shared" si="17"/>
        <v/>
      </c>
    </row>
    <row r="377" spans="8:12" x14ac:dyDescent="0.25">
      <c r="H377" s="90" t="str">
        <f t="shared" si="15"/>
        <v/>
      </c>
      <c r="I377" s="124" t="str">
        <f>IF(F377/ActivitySum!$C$1300=0%,"",F377/ActivitySum!$C$1300)</f>
        <v/>
      </c>
      <c r="J377" s="126" t="str">
        <f>IF(G377/ActivitySum!$C$1300=0%,"",G377/ActivitySum!$C$1300)</f>
        <v/>
      </c>
      <c r="K377" s="99" t="str">
        <f t="shared" si="16"/>
        <v/>
      </c>
      <c r="L377" s="99" t="str">
        <f t="shared" si="17"/>
        <v/>
      </c>
    </row>
    <row r="378" spans="8:12" x14ac:dyDescent="0.25">
      <c r="H378" s="90" t="str">
        <f t="shared" si="15"/>
        <v/>
      </c>
      <c r="I378" s="124" t="str">
        <f>IF(F378/ActivitySum!$C$1300=0%,"",F378/ActivitySum!$C$1300)</f>
        <v/>
      </c>
      <c r="J378" s="126" t="str">
        <f>IF(G378/ActivitySum!$C$1300=0%,"",G378/ActivitySum!$C$1300)</f>
        <v/>
      </c>
      <c r="K378" s="99" t="str">
        <f t="shared" si="16"/>
        <v/>
      </c>
      <c r="L378" s="99" t="str">
        <f t="shared" si="17"/>
        <v/>
      </c>
    </row>
    <row r="379" spans="8:12" x14ac:dyDescent="0.25">
      <c r="H379" s="90" t="str">
        <f t="shared" si="15"/>
        <v/>
      </c>
      <c r="I379" s="124" t="str">
        <f>IF(F379/ActivitySum!$C$1300=0%,"",F379/ActivitySum!$C$1300)</f>
        <v/>
      </c>
      <c r="J379" s="126" t="str">
        <f>IF(G379/ActivitySum!$C$1300=0%,"",G379/ActivitySum!$C$1300)</f>
        <v/>
      </c>
      <c r="K379" s="99" t="str">
        <f t="shared" si="16"/>
        <v/>
      </c>
      <c r="L379" s="99" t="str">
        <f t="shared" si="17"/>
        <v/>
      </c>
    </row>
    <row r="380" spans="8:12" x14ac:dyDescent="0.25">
      <c r="H380" s="90" t="str">
        <f t="shared" si="15"/>
        <v/>
      </c>
      <c r="I380" s="124" t="str">
        <f>IF(F380/ActivitySum!$C$1300=0%,"",F380/ActivitySum!$C$1300)</f>
        <v/>
      </c>
      <c r="J380" s="126" t="str">
        <f>IF(G380/ActivitySum!$C$1300=0%,"",G380/ActivitySum!$C$1300)</f>
        <v/>
      </c>
      <c r="K380" s="99" t="str">
        <f t="shared" si="16"/>
        <v/>
      </c>
      <c r="L380" s="99" t="str">
        <f t="shared" si="17"/>
        <v/>
      </c>
    </row>
    <row r="381" spans="8:12" x14ac:dyDescent="0.25">
      <c r="H381" s="90" t="str">
        <f t="shared" si="15"/>
        <v/>
      </c>
      <c r="I381" s="124" t="str">
        <f>IF(F381/ActivitySum!$C$1300=0%,"",F381/ActivitySum!$C$1300)</f>
        <v/>
      </c>
      <c r="J381" s="126" t="str">
        <f>IF(G381/ActivitySum!$C$1300=0%,"",G381/ActivitySum!$C$1300)</f>
        <v/>
      </c>
      <c r="K381" s="99" t="str">
        <f t="shared" si="16"/>
        <v/>
      </c>
      <c r="L381" s="99" t="str">
        <f t="shared" si="17"/>
        <v/>
      </c>
    </row>
    <row r="382" spans="8:12" x14ac:dyDescent="0.25">
      <c r="H382" s="90" t="str">
        <f t="shared" si="15"/>
        <v/>
      </c>
      <c r="I382" s="124" t="str">
        <f>IF(F382/ActivitySum!$C$1300=0%,"",F382/ActivitySum!$C$1300)</f>
        <v/>
      </c>
      <c r="J382" s="126" t="str">
        <f>IF(G382/ActivitySum!$C$1300=0%,"",G382/ActivitySum!$C$1300)</f>
        <v/>
      </c>
      <c r="K382" s="99" t="str">
        <f t="shared" si="16"/>
        <v/>
      </c>
      <c r="L382" s="99" t="str">
        <f t="shared" si="17"/>
        <v/>
      </c>
    </row>
    <row r="383" spans="8:12" x14ac:dyDescent="0.25">
      <c r="H383" s="90" t="str">
        <f t="shared" si="15"/>
        <v/>
      </c>
      <c r="I383" s="124" t="str">
        <f>IF(F383/ActivitySum!$C$1300=0%,"",F383/ActivitySum!$C$1300)</f>
        <v/>
      </c>
      <c r="J383" s="126" t="str">
        <f>IF(G383/ActivitySum!$C$1300=0%,"",G383/ActivitySum!$C$1300)</f>
        <v/>
      </c>
      <c r="K383" s="99" t="str">
        <f t="shared" si="16"/>
        <v/>
      </c>
      <c r="L383" s="99" t="str">
        <f t="shared" si="17"/>
        <v/>
      </c>
    </row>
    <row r="384" spans="8:12" x14ac:dyDescent="0.25">
      <c r="H384" s="90" t="str">
        <f t="shared" si="15"/>
        <v/>
      </c>
      <c r="I384" s="124" t="str">
        <f>IF(F384/ActivitySum!$C$1300=0%,"",F384/ActivitySum!$C$1300)</f>
        <v/>
      </c>
      <c r="J384" s="126" t="str">
        <f>IF(G384/ActivitySum!$C$1300=0%,"",G384/ActivitySum!$C$1300)</f>
        <v/>
      </c>
      <c r="K384" s="99" t="str">
        <f t="shared" si="16"/>
        <v/>
      </c>
      <c r="L384" s="99" t="str">
        <f t="shared" si="17"/>
        <v/>
      </c>
    </row>
    <row r="385" spans="8:12" x14ac:dyDescent="0.25">
      <c r="H385" s="90" t="str">
        <f t="shared" si="15"/>
        <v/>
      </c>
      <c r="I385" s="124" t="str">
        <f>IF(F385/ActivitySum!$C$1300=0%,"",F385/ActivitySum!$C$1300)</f>
        <v/>
      </c>
      <c r="J385" s="126" t="str">
        <f>IF(G385/ActivitySum!$C$1300=0%,"",G385/ActivitySum!$C$1300)</f>
        <v/>
      </c>
      <c r="K385" s="99" t="str">
        <f t="shared" si="16"/>
        <v/>
      </c>
      <c r="L385" s="99" t="str">
        <f t="shared" si="17"/>
        <v/>
      </c>
    </row>
    <row r="386" spans="8:12" x14ac:dyDescent="0.25">
      <c r="H386" s="90" t="str">
        <f t="shared" si="15"/>
        <v/>
      </c>
      <c r="I386" s="124" t="str">
        <f>IF(F386/ActivitySum!$C$1300=0%,"",F386/ActivitySum!$C$1300)</f>
        <v/>
      </c>
      <c r="J386" s="126" t="str">
        <f>IF(G386/ActivitySum!$C$1300=0%,"",G386/ActivitySum!$C$1300)</f>
        <v/>
      </c>
      <c r="K386" s="99" t="str">
        <f t="shared" si="16"/>
        <v/>
      </c>
      <c r="L386" s="99" t="str">
        <f t="shared" si="17"/>
        <v/>
      </c>
    </row>
    <row r="387" spans="8:12" x14ac:dyDescent="0.25">
      <c r="H387" s="90" t="str">
        <f t="shared" si="15"/>
        <v/>
      </c>
      <c r="I387" s="124" t="str">
        <f>IF(F387/ActivitySum!$C$1300=0%,"",F387/ActivitySum!$C$1300)</f>
        <v/>
      </c>
      <c r="J387" s="126" t="str">
        <f>IF(G387/ActivitySum!$C$1300=0%,"",G387/ActivitySum!$C$1300)</f>
        <v/>
      </c>
      <c r="K387" s="99" t="str">
        <f t="shared" si="16"/>
        <v/>
      </c>
      <c r="L387" s="99" t="str">
        <f t="shared" si="17"/>
        <v/>
      </c>
    </row>
    <row r="388" spans="8:12" x14ac:dyDescent="0.25">
      <c r="H388" s="90" t="str">
        <f t="shared" si="15"/>
        <v/>
      </c>
      <c r="I388" s="124" t="str">
        <f>IF(F388/ActivitySum!$C$1300=0%,"",F388/ActivitySum!$C$1300)</f>
        <v/>
      </c>
      <c r="J388" s="126" t="str">
        <f>IF(G388/ActivitySum!$C$1300=0%,"",G388/ActivitySum!$C$1300)</f>
        <v/>
      </c>
      <c r="K388" s="99" t="str">
        <f t="shared" si="16"/>
        <v/>
      </c>
      <c r="L388" s="99" t="str">
        <f t="shared" si="17"/>
        <v/>
      </c>
    </row>
    <row r="389" spans="8:12" x14ac:dyDescent="0.25">
      <c r="H389" s="90" t="str">
        <f t="shared" si="15"/>
        <v/>
      </c>
      <c r="I389" s="124" t="str">
        <f>IF(F389/ActivitySum!$C$1300=0%,"",F389/ActivitySum!$C$1300)</f>
        <v/>
      </c>
      <c r="J389" s="126" t="str">
        <f>IF(G389/ActivitySum!$C$1300=0%,"",G389/ActivitySum!$C$1300)</f>
        <v/>
      </c>
      <c r="K389" s="99" t="str">
        <f t="shared" si="16"/>
        <v/>
      </c>
      <c r="L389" s="99" t="str">
        <f t="shared" si="17"/>
        <v/>
      </c>
    </row>
    <row r="390" spans="8:12" x14ac:dyDescent="0.25">
      <c r="H390" s="90" t="str">
        <f t="shared" si="15"/>
        <v/>
      </c>
      <c r="I390" s="124" t="str">
        <f>IF(F390/ActivitySum!$C$1300=0%,"",F390/ActivitySum!$C$1300)</f>
        <v/>
      </c>
      <c r="J390" s="126" t="str">
        <f>IF(G390/ActivitySum!$C$1300=0%,"",G390/ActivitySum!$C$1300)</f>
        <v/>
      </c>
      <c r="K390" s="99" t="str">
        <f t="shared" si="16"/>
        <v/>
      </c>
      <c r="L390" s="99" t="str">
        <f t="shared" si="17"/>
        <v/>
      </c>
    </row>
    <row r="391" spans="8:12" x14ac:dyDescent="0.25">
      <c r="H391" s="90" t="str">
        <f t="shared" ref="H391:H454" si="18">IFERROR(F391/E391,"")</f>
        <v/>
      </c>
      <c r="I391" s="124" t="str">
        <f>IF(F391/ActivitySum!$C$1300=0%,"",F391/ActivitySum!$C$1300)</f>
        <v/>
      </c>
      <c r="J391" s="126" t="str">
        <f>IF(G391/ActivitySum!$C$1300=0%,"",G391/ActivitySum!$C$1300)</f>
        <v/>
      </c>
      <c r="K391" s="99" t="str">
        <f t="shared" ref="K391:K454" si="19">IFERROR(G391/E391,"")</f>
        <v/>
      </c>
      <c r="L391" s="99" t="str">
        <f t="shared" ref="L391:L454" si="20">IFERROR(G391/F391,"")</f>
        <v/>
      </c>
    </row>
    <row r="392" spans="8:12" x14ac:dyDescent="0.25">
      <c r="H392" s="90" t="str">
        <f t="shared" si="18"/>
        <v/>
      </c>
      <c r="I392" s="124" t="str">
        <f>IF(F392/ActivitySum!$C$1300=0%,"",F392/ActivitySum!$C$1300)</f>
        <v/>
      </c>
      <c r="J392" s="126" t="str">
        <f>IF(G392/ActivitySum!$C$1300=0%,"",G392/ActivitySum!$C$1300)</f>
        <v/>
      </c>
      <c r="K392" s="99" t="str">
        <f t="shared" si="19"/>
        <v/>
      </c>
      <c r="L392" s="99" t="str">
        <f t="shared" si="20"/>
        <v/>
      </c>
    </row>
    <row r="393" spans="8:12" x14ac:dyDescent="0.25">
      <c r="H393" s="90" t="str">
        <f t="shared" si="18"/>
        <v/>
      </c>
      <c r="I393" s="124" t="str">
        <f>IF(F393/ActivitySum!$C$1300=0%,"",F393/ActivitySum!$C$1300)</f>
        <v/>
      </c>
      <c r="J393" s="126" t="str">
        <f>IF(G393/ActivitySum!$C$1300=0%,"",G393/ActivitySum!$C$1300)</f>
        <v/>
      </c>
      <c r="K393" s="99" t="str">
        <f t="shared" si="19"/>
        <v/>
      </c>
      <c r="L393" s="99" t="str">
        <f t="shared" si="20"/>
        <v/>
      </c>
    </row>
    <row r="394" spans="8:12" x14ac:dyDescent="0.25">
      <c r="H394" s="90" t="str">
        <f t="shared" si="18"/>
        <v/>
      </c>
      <c r="I394" s="124" t="str">
        <f>IF(F394/ActivitySum!$C$1300=0%,"",F394/ActivitySum!$C$1300)</f>
        <v/>
      </c>
      <c r="J394" s="126" t="str">
        <f>IF(G394/ActivitySum!$C$1300=0%,"",G394/ActivitySum!$C$1300)</f>
        <v/>
      </c>
      <c r="K394" s="99" t="str">
        <f t="shared" si="19"/>
        <v/>
      </c>
      <c r="L394" s="99" t="str">
        <f t="shared" si="20"/>
        <v/>
      </c>
    </row>
    <row r="395" spans="8:12" x14ac:dyDescent="0.25">
      <c r="H395" s="141" t="str">
        <f t="shared" si="18"/>
        <v/>
      </c>
      <c r="I395" s="142" t="str">
        <f>IF(F395/ActivitySum!$C$1300=0%,"",F395/ActivitySum!$C$1300)</f>
        <v/>
      </c>
      <c r="J395" s="142" t="str">
        <f>IF(G395/ActivitySum!$C$1300=0%,"",G395/ActivitySum!$C$1300)</f>
        <v/>
      </c>
      <c r="K395" s="141" t="str">
        <f t="shared" si="19"/>
        <v/>
      </c>
      <c r="L395" s="141" t="str">
        <f t="shared" si="20"/>
        <v/>
      </c>
    </row>
    <row r="396" spans="8:12" x14ac:dyDescent="0.25">
      <c r="H396" s="90" t="str">
        <f t="shared" si="18"/>
        <v/>
      </c>
      <c r="I396" s="124" t="str">
        <f>IF(F396/ActivitySum!$C$1300=0%,"",F396/ActivitySum!$C$1300)</f>
        <v/>
      </c>
      <c r="J396" s="126" t="str">
        <f>IF(G396/ActivitySum!$C$1300=0%,"",G396/ActivitySum!$C$1300)</f>
        <v/>
      </c>
      <c r="K396" s="99" t="str">
        <f t="shared" si="19"/>
        <v/>
      </c>
      <c r="L396" s="99" t="str">
        <f t="shared" si="20"/>
        <v/>
      </c>
    </row>
    <row r="397" spans="8:12" x14ac:dyDescent="0.25">
      <c r="H397" s="90" t="str">
        <f t="shared" si="18"/>
        <v/>
      </c>
      <c r="I397" s="124" t="str">
        <f>IF(F397/ActivitySum!$C$1300=0%,"",F397/ActivitySum!$C$1300)</f>
        <v/>
      </c>
      <c r="J397" s="126" t="str">
        <f>IF(G397/ActivitySum!$C$1300=0%,"",G397/ActivitySum!$C$1300)</f>
        <v/>
      </c>
      <c r="K397" s="99" t="str">
        <f t="shared" si="19"/>
        <v/>
      </c>
      <c r="L397" s="99" t="str">
        <f t="shared" si="20"/>
        <v/>
      </c>
    </row>
    <row r="398" spans="8:12" x14ac:dyDescent="0.25">
      <c r="H398" s="90" t="str">
        <f t="shared" si="18"/>
        <v/>
      </c>
      <c r="I398" s="124" t="str">
        <f>IF(F398/ActivitySum!$C$1300=0%,"",F398/ActivitySum!$C$1300)</f>
        <v/>
      </c>
      <c r="J398" s="126" t="str">
        <f>IF(G398/ActivitySum!$C$1300=0%,"",G398/ActivitySum!$C$1300)</f>
        <v/>
      </c>
      <c r="K398" s="99" t="str">
        <f t="shared" si="19"/>
        <v/>
      </c>
      <c r="L398" s="99" t="str">
        <f t="shared" si="20"/>
        <v/>
      </c>
    </row>
    <row r="399" spans="8:12" x14ac:dyDescent="0.25">
      <c r="H399" s="90" t="str">
        <f t="shared" si="18"/>
        <v/>
      </c>
      <c r="I399" s="124" t="str">
        <f>IF(F399/ActivitySum!$C$1300=0%,"",F399/ActivitySum!$C$1300)</f>
        <v/>
      </c>
      <c r="J399" s="126" t="str">
        <f>IF(G399/ActivitySum!$C$1300=0%,"",G399/ActivitySum!$C$1300)</f>
        <v/>
      </c>
      <c r="K399" s="99" t="str">
        <f t="shared" si="19"/>
        <v/>
      </c>
      <c r="L399" s="99" t="str">
        <f t="shared" si="20"/>
        <v/>
      </c>
    </row>
    <row r="400" spans="8:12" x14ac:dyDescent="0.25">
      <c r="H400" s="90" t="str">
        <f t="shared" si="18"/>
        <v/>
      </c>
      <c r="I400" s="124" t="str">
        <f>IF(F400/ActivitySum!$C$1300=0%,"",F400/ActivitySum!$C$1300)</f>
        <v/>
      </c>
      <c r="J400" s="126" t="str">
        <f>IF(G400/ActivitySum!$C$1300=0%,"",G400/ActivitySum!$C$1300)</f>
        <v/>
      </c>
      <c r="K400" s="99" t="str">
        <f t="shared" si="19"/>
        <v/>
      </c>
      <c r="L400" s="99" t="str">
        <f t="shared" si="20"/>
        <v/>
      </c>
    </row>
    <row r="401" spans="8:12" x14ac:dyDescent="0.25">
      <c r="H401" s="90" t="str">
        <f t="shared" si="18"/>
        <v/>
      </c>
      <c r="I401" s="124" t="str">
        <f>IF(F401/ActivitySum!$C$1300=0%,"",F401/ActivitySum!$C$1300)</f>
        <v/>
      </c>
      <c r="J401" s="126" t="str">
        <f>IF(G401/ActivitySum!$C$1300=0%,"",G401/ActivitySum!$C$1300)</f>
        <v/>
      </c>
      <c r="K401" s="99" t="str">
        <f t="shared" si="19"/>
        <v/>
      </c>
      <c r="L401" s="99" t="str">
        <f t="shared" si="20"/>
        <v/>
      </c>
    </row>
    <row r="402" spans="8:12" x14ac:dyDescent="0.25">
      <c r="H402" s="90" t="str">
        <f t="shared" si="18"/>
        <v/>
      </c>
      <c r="I402" s="124" t="str">
        <f>IF(F402/ActivitySum!$C$1300=0%,"",F402/ActivitySum!$C$1300)</f>
        <v/>
      </c>
      <c r="J402" s="126" t="str">
        <f>IF(G402/ActivitySum!$C$1300=0%,"",G402/ActivitySum!$C$1300)</f>
        <v/>
      </c>
      <c r="K402" s="99" t="str">
        <f t="shared" si="19"/>
        <v/>
      </c>
      <c r="L402" s="99" t="str">
        <f t="shared" si="20"/>
        <v/>
      </c>
    </row>
    <row r="403" spans="8:12" x14ac:dyDescent="0.25">
      <c r="H403" s="90" t="str">
        <f t="shared" si="18"/>
        <v/>
      </c>
      <c r="I403" s="124" t="str">
        <f>IF(F403/ActivitySum!$C$1300=0%,"",F403/ActivitySum!$C$1300)</f>
        <v/>
      </c>
      <c r="J403" s="126" t="str">
        <f>IF(G403/ActivitySum!$C$1300=0%,"",G403/ActivitySum!$C$1300)</f>
        <v/>
      </c>
      <c r="K403" s="99" t="str">
        <f t="shared" si="19"/>
        <v/>
      </c>
      <c r="L403" s="99" t="str">
        <f t="shared" si="20"/>
        <v/>
      </c>
    </row>
    <row r="404" spans="8:12" x14ac:dyDescent="0.25">
      <c r="H404" s="90" t="str">
        <f t="shared" si="18"/>
        <v/>
      </c>
      <c r="I404" s="124" t="str">
        <f>IF(F404/ActivitySum!$C$1300=0%,"",F404/ActivitySum!$C$1300)</f>
        <v/>
      </c>
      <c r="J404" s="126" t="str">
        <f>IF(G404/ActivitySum!$C$1300=0%,"",G404/ActivitySum!$C$1300)</f>
        <v/>
      </c>
      <c r="K404" s="99" t="str">
        <f t="shared" si="19"/>
        <v/>
      </c>
      <c r="L404" s="99" t="str">
        <f t="shared" si="20"/>
        <v/>
      </c>
    </row>
    <row r="405" spans="8:12" x14ac:dyDescent="0.25">
      <c r="H405" s="90" t="str">
        <f t="shared" si="18"/>
        <v/>
      </c>
      <c r="I405" s="124" t="str">
        <f>IF(F405/ActivitySum!$C$1300=0%,"",F405/ActivitySum!$C$1300)</f>
        <v/>
      </c>
      <c r="J405" s="126" t="str">
        <f>IF(G405/ActivitySum!$C$1300=0%,"",G405/ActivitySum!$C$1300)</f>
        <v/>
      </c>
      <c r="K405" s="99" t="str">
        <f t="shared" si="19"/>
        <v/>
      </c>
      <c r="L405" s="99" t="str">
        <f t="shared" si="20"/>
        <v/>
      </c>
    </row>
    <row r="406" spans="8:12" x14ac:dyDescent="0.25">
      <c r="H406" s="90" t="str">
        <f t="shared" si="18"/>
        <v/>
      </c>
      <c r="I406" s="124" t="str">
        <f>IF(F406/ActivitySum!$C$1300=0%,"",F406/ActivitySum!$C$1300)</f>
        <v/>
      </c>
      <c r="J406" s="126" t="str">
        <f>IF(G406/ActivitySum!$C$1300=0%,"",G406/ActivitySum!$C$1300)</f>
        <v/>
      </c>
      <c r="K406" s="99" t="str">
        <f t="shared" si="19"/>
        <v/>
      </c>
      <c r="L406" s="99" t="str">
        <f t="shared" si="20"/>
        <v/>
      </c>
    </row>
    <row r="407" spans="8:12" x14ac:dyDescent="0.25">
      <c r="H407" s="90" t="str">
        <f t="shared" si="18"/>
        <v/>
      </c>
      <c r="I407" s="124" t="str">
        <f>IF(F407/ActivitySum!$C$1300=0%,"",F407/ActivitySum!$C$1300)</f>
        <v/>
      </c>
      <c r="J407" s="126" t="str">
        <f>IF(G407/ActivitySum!$C$1300=0%,"",G407/ActivitySum!$C$1300)</f>
        <v/>
      </c>
      <c r="K407" s="99" t="str">
        <f t="shared" si="19"/>
        <v/>
      </c>
      <c r="L407" s="99" t="str">
        <f t="shared" si="20"/>
        <v/>
      </c>
    </row>
    <row r="408" spans="8:12" x14ac:dyDescent="0.25">
      <c r="H408" s="90" t="str">
        <f t="shared" si="18"/>
        <v/>
      </c>
      <c r="I408" s="124" t="str">
        <f>IF(F408/ActivitySum!$C$1300=0%,"",F408/ActivitySum!$C$1300)</f>
        <v/>
      </c>
      <c r="J408" s="126" t="str">
        <f>IF(G408/ActivitySum!$C$1300=0%,"",G408/ActivitySum!$C$1300)</f>
        <v/>
      </c>
      <c r="K408" s="99" t="str">
        <f t="shared" si="19"/>
        <v/>
      </c>
      <c r="L408" s="99" t="str">
        <f t="shared" si="20"/>
        <v/>
      </c>
    </row>
    <row r="409" spans="8:12" x14ac:dyDescent="0.25">
      <c r="H409" s="90" t="str">
        <f t="shared" si="18"/>
        <v/>
      </c>
      <c r="I409" s="124" t="str">
        <f>IF(F409/ActivitySum!$C$1300=0%,"",F409/ActivitySum!$C$1300)</f>
        <v/>
      </c>
      <c r="J409" s="126" t="str">
        <f>IF(G409/ActivitySum!$C$1300=0%,"",G409/ActivitySum!$C$1300)</f>
        <v/>
      </c>
      <c r="K409" s="99" t="str">
        <f t="shared" si="19"/>
        <v/>
      </c>
      <c r="L409" s="99" t="str">
        <f t="shared" si="20"/>
        <v/>
      </c>
    </row>
    <row r="410" spans="8:12" x14ac:dyDescent="0.25">
      <c r="H410" s="90" t="str">
        <f t="shared" si="18"/>
        <v/>
      </c>
      <c r="I410" s="124" t="str">
        <f>IF(F410/ActivitySum!$C$1300=0%,"",F410/ActivitySum!$C$1300)</f>
        <v/>
      </c>
      <c r="J410" s="126" t="str">
        <f>IF(G410/ActivitySum!$C$1300=0%,"",G410/ActivitySum!$C$1300)</f>
        <v/>
      </c>
      <c r="K410" s="99" t="str">
        <f t="shared" si="19"/>
        <v/>
      </c>
      <c r="L410" s="99" t="str">
        <f t="shared" si="20"/>
        <v/>
      </c>
    </row>
    <row r="411" spans="8:12" x14ac:dyDescent="0.25">
      <c r="H411" s="90" t="str">
        <f t="shared" si="18"/>
        <v/>
      </c>
      <c r="I411" s="124" t="str">
        <f>IF(F411/ActivitySum!$C$1300=0%,"",F411/ActivitySum!$C$1300)</f>
        <v/>
      </c>
      <c r="J411" s="126" t="str">
        <f>IF(G411/ActivitySum!$C$1300=0%,"",G411/ActivitySum!$C$1300)</f>
        <v/>
      </c>
      <c r="K411" s="99" t="str">
        <f t="shared" si="19"/>
        <v/>
      </c>
      <c r="L411" s="99" t="str">
        <f t="shared" si="20"/>
        <v/>
      </c>
    </row>
    <row r="412" spans="8:12" x14ac:dyDescent="0.25">
      <c r="H412" s="90" t="str">
        <f t="shared" si="18"/>
        <v/>
      </c>
      <c r="I412" s="124" t="str">
        <f>IF(F412/ActivitySum!$C$1300=0%,"",F412/ActivitySum!$C$1300)</f>
        <v/>
      </c>
      <c r="J412" s="126" t="str">
        <f>IF(G412/ActivitySum!$C$1300=0%,"",G412/ActivitySum!$C$1300)</f>
        <v/>
      </c>
      <c r="K412" s="99" t="str">
        <f t="shared" si="19"/>
        <v/>
      </c>
      <c r="L412" s="99" t="str">
        <f t="shared" si="20"/>
        <v/>
      </c>
    </row>
    <row r="413" spans="8:12" x14ac:dyDescent="0.25">
      <c r="H413" s="90" t="str">
        <f t="shared" si="18"/>
        <v/>
      </c>
      <c r="I413" s="124" t="str">
        <f>IF(F413/ActivitySum!$C$1300=0%,"",F413/ActivitySum!$C$1300)</f>
        <v/>
      </c>
      <c r="J413" s="126" t="str">
        <f>IF(G413/ActivitySum!$C$1300=0%,"",G413/ActivitySum!$C$1300)</f>
        <v/>
      </c>
      <c r="K413" s="99" t="str">
        <f t="shared" si="19"/>
        <v/>
      </c>
      <c r="L413" s="99" t="str">
        <f t="shared" si="20"/>
        <v/>
      </c>
    </row>
    <row r="414" spans="8:12" x14ac:dyDescent="0.25">
      <c r="H414" s="90" t="str">
        <f t="shared" si="18"/>
        <v/>
      </c>
      <c r="I414" s="124" t="str">
        <f>IF(F414/ActivitySum!$C$1300=0%,"",F414/ActivitySum!$C$1300)</f>
        <v/>
      </c>
      <c r="J414" s="126" t="str">
        <f>IF(G414/ActivitySum!$C$1300=0%,"",G414/ActivitySum!$C$1300)</f>
        <v/>
      </c>
      <c r="K414" s="99" t="str">
        <f t="shared" si="19"/>
        <v/>
      </c>
      <c r="L414" s="99" t="str">
        <f t="shared" si="20"/>
        <v/>
      </c>
    </row>
    <row r="415" spans="8:12" x14ac:dyDescent="0.25">
      <c r="H415" s="90" t="str">
        <f t="shared" si="18"/>
        <v/>
      </c>
      <c r="I415" s="124" t="str">
        <f>IF(F415/ActivitySum!$C$1300=0%,"",F415/ActivitySum!$C$1300)</f>
        <v/>
      </c>
      <c r="J415" s="126" t="str">
        <f>IF(G415/ActivitySum!$C$1300=0%,"",G415/ActivitySum!$C$1300)</f>
        <v/>
      </c>
      <c r="K415" s="99" t="str">
        <f t="shared" si="19"/>
        <v/>
      </c>
      <c r="L415" s="99" t="str">
        <f t="shared" si="20"/>
        <v/>
      </c>
    </row>
    <row r="416" spans="8:12" x14ac:dyDescent="0.25">
      <c r="H416" s="90" t="str">
        <f t="shared" si="18"/>
        <v/>
      </c>
      <c r="I416" s="124" t="str">
        <f>IF(F416/ActivitySum!$C$1300=0%,"",F416/ActivitySum!$C$1300)</f>
        <v/>
      </c>
      <c r="J416" s="126" t="str">
        <f>IF(G416/ActivitySum!$C$1300=0%,"",G416/ActivitySum!$C$1300)</f>
        <v/>
      </c>
      <c r="K416" s="99" t="str">
        <f t="shared" si="19"/>
        <v/>
      </c>
      <c r="L416" s="99" t="str">
        <f t="shared" si="20"/>
        <v/>
      </c>
    </row>
    <row r="417" spans="8:12" x14ac:dyDescent="0.25">
      <c r="H417" s="90" t="str">
        <f t="shared" si="18"/>
        <v/>
      </c>
      <c r="I417" s="124" t="str">
        <f>IF(F417/ActivitySum!$C$1300=0%,"",F417/ActivitySum!$C$1300)</f>
        <v/>
      </c>
      <c r="J417" s="126" t="str">
        <f>IF(G417/ActivitySum!$C$1300=0%,"",G417/ActivitySum!$C$1300)</f>
        <v/>
      </c>
      <c r="K417" s="99" t="str">
        <f t="shared" si="19"/>
        <v/>
      </c>
      <c r="L417" s="99" t="str">
        <f t="shared" si="20"/>
        <v/>
      </c>
    </row>
    <row r="418" spans="8:12" x14ac:dyDescent="0.25">
      <c r="H418" s="90" t="str">
        <f t="shared" si="18"/>
        <v/>
      </c>
      <c r="I418" s="124" t="str">
        <f>IF(F418/ActivitySum!$C$1300=0%,"",F418/ActivitySum!$C$1300)</f>
        <v/>
      </c>
      <c r="J418" s="126" t="str">
        <f>IF(G418/ActivitySum!$C$1300=0%,"",G418/ActivitySum!$C$1300)</f>
        <v/>
      </c>
      <c r="K418" s="99" t="str">
        <f t="shared" si="19"/>
        <v/>
      </c>
      <c r="L418" s="99" t="str">
        <f t="shared" si="20"/>
        <v/>
      </c>
    </row>
    <row r="419" spans="8:12" x14ac:dyDescent="0.25">
      <c r="H419" s="90" t="str">
        <f t="shared" si="18"/>
        <v/>
      </c>
      <c r="I419" s="124" t="str">
        <f>IF(F419/ActivitySum!$C$1300=0%,"",F419/ActivitySum!$C$1300)</f>
        <v/>
      </c>
      <c r="J419" s="126" t="str">
        <f>IF(G419/ActivitySum!$C$1300=0%,"",G419/ActivitySum!$C$1300)</f>
        <v/>
      </c>
      <c r="K419" s="99" t="str">
        <f t="shared" si="19"/>
        <v/>
      </c>
      <c r="L419" s="99" t="str">
        <f t="shared" si="20"/>
        <v/>
      </c>
    </row>
    <row r="420" spans="8:12" x14ac:dyDescent="0.25">
      <c r="H420" s="90" t="str">
        <f t="shared" si="18"/>
        <v/>
      </c>
      <c r="I420" s="124" t="str">
        <f>IF(F420/ActivitySum!$C$1300=0%,"",F420/ActivitySum!$C$1300)</f>
        <v/>
      </c>
      <c r="J420" s="126" t="str">
        <f>IF(G420/ActivitySum!$C$1300=0%,"",G420/ActivitySum!$C$1300)</f>
        <v/>
      </c>
      <c r="K420" s="99" t="str">
        <f t="shared" si="19"/>
        <v/>
      </c>
      <c r="L420" s="99" t="str">
        <f t="shared" si="20"/>
        <v/>
      </c>
    </row>
    <row r="421" spans="8:12" x14ac:dyDescent="0.25">
      <c r="H421" s="90" t="str">
        <f t="shared" si="18"/>
        <v/>
      </c>
      <c r="I421" s="124" t="str">
        <f>IF(F421/ActivitySum!$C$1300=0%,"",F421/ActivitySum!$C$1300)</f>
        <v/>
      </c>
      <c r="J421" s="126" t="str">
        <f>IF(G421/ActivitySum!$C$1300=0%,"",G421/ActivitySum!$C$1300)</f>
        <v/>
      </c>
      <c r="K421" s="99" t="str">
        <f t="shared" si="19"/>
        <v/>
      </c>
      <c r="L421" s="99" t="str">
        <f t="shared" si="20"/>
        <v/>
      </c>
    </row>
    <row r="422" spans="8:12" x14ac:dyDescent="0.25">
      <c r="H422" s="90" t="str">
        <f t="shared" si="18"/>
        <v/>
      </c>
      <c r="I422" s="124" t="str">
        <f>IF(F422/ActivitySum!$C$1300=0%,"",F422/ActivitySum!$C$1300)</f>
        <v/>
      </c>
      <c r="J422" s="126" t="str">
        <f>IF(G422/ActivitySum!$C$1300=0%,"",G422/ActivitySum!$C$1300)</f>
        <v/>
      </c>
      <c r="K422" s="99" t="str">
        <f t="shared" si="19"/>
        <v/>
      </c>
      <c r="L422" s="99" t="str">
        <f t="shared" si="20"/>
        <v/>
      </c>
    </row>
    <row r="423" spans="8:12" x14ac:dyDescent="0.25">
      <c r="H423" s="90" t="str">
        <f t="shared" si="18"/>
        <v/>
      </c>
      <c r="I423" s="124" t="str">
        <f>IF(F423/ActivitySum!$C$1300=0%,"",F423/ActivitySum!$C$1300)</f>
        <v/>
      </c>
      <c r="J423" s="126" t="str">
        <f>IF(G423/ActivitySum!$C$1300=0%,"",G423/ActivitySum!$C$1300)</f>
        <v/>
      </c>
      <c r="K423" s="99" t="str">
        <f t="shared" si="19"/>
        <v/>
      </c>
      <c r="L423" s="99" t="str">
        <f t="shared" si="20"/>
        <v/>
      </c>
    </row>
    <row r="424" spans="8:12" x14ac:dyDescent="0.25">
      <c r="H424" s="90" t="str">
        <f t="shared" si="18"/>
        <v/>
      </c>
      <c r="I424" s="124" t="str">
        <f>IF(F424/ActivitySum!$C$1300=0%,"",F424/ActivitySum!$C$1300)</f>
        <v/>
      </c>
      <c r="J424" s="126" t="str">
        <f>IF(G424/ActivitySum!$C$1300=0%,"",G424/ActivitySum!$C$1300)</f>
        <v/>
      </c>
      <c r="K424" s="99" t="str">
        <f t="shared" si="19"/>
        <v/>
      </c>
      <c r="L424" s="99" t="str">
        <f t="shared" si="20"/>
        <v/>
      </c>
    </row>
    <row r="425" spans="8:12" x14ac:dyDescent="0.25">
      <c r="H425" s="90" t="str">
        <f t="shared" si="18"/>
        <v/>
      </c>
      <c r="I425" s="124" t="str">
        <f>IF(F425/ActivitySum!$C$1300=0%,"",F425/ActivitySum!$C$1300)</f>
        <v/>
      </c>
      <c r="J425" s="126" t="str">
        <f>IF(G425/ActivitySum!$C$1300=0%,"",G425/ActivitySum!$C$1300)</f>
        <v/>
      </c>
      <c r="K425" s="99" t="str">
        <f t="shared" si="19"/>
        <v/>
      </c>
      <c r="L425" s="99" t="str">
        <f t="shared" si="20"/>
        <v/>
      </c>
    </row>
    <row r="426" spans="8:12" x14ac:dyDescent="0.25">
      <c r="H426" s="90" t="str">
        <f t="shared" si="18"/>
        <v/>
      </c>
      <c r="I426" s="124" t="str">
        <f>IF(F426/ActivitySum!$C$1300=0%,"",F426/ActivitySum!$C$1300)</f>
        <v/>
      </c>
      <c r="J426" s="126" t="str">
        <f>IF(G426/ActivitySum!$C$1300=0%,"",G426/ActivitySum!$C$1300)</f>
        <v/>
      </c>
      <c r="K426" s="99" t="str">
        <f t="shared" si="19"/>
        <v/>
      </c>
      <c r="L426" s="99" t="str">
        <f t="shared" si="20"/>
        <v/>
      </c>
    </row>
    <row r="427" spans="8:12" x14ac:dyDescent="0.25">
      <c r="H427" s="90" t="str">
        <f t="shared" si="18"/>
        <v/>
      </c>
      <c r="I427" s="124" t="str">
        <f>IF(F427/ActivitySum!$C$1300=0%,"",F427/ActivitySum!$C$1300)</f>
        <v/>
      </c>
      <c r="J427" s="126" t="str">
        <f>IF(G427/ActivitySum!$C$1300=0%,"",G427/ActivitySum!$C$1300)</f>
        <v/>
      </c>
      <c r="K427" s="99" t="str">
        <f t="shared" si="19"/>
        <v/>
      </c>
      <c r="L427" s="99" t="str">
        <f t="shared" si="20"/>
        <v/>
      </c>
    </row>
    <row r="428" spans="8:12" x14ac:dyDescent="0.25">
      <c r="H428" s="141" t="str">
        <f t="shared" si="18"/>
        <v/>
      </c>
      <c r="I428" s="142" t="str">
        <f>IF(F428/ActivitySum!$C$1300=0%,"",F428/ActivitySum!$C$1300)</f>
        <v/>
      </c>
      <c r="J428" s="142" t="str">
        <f>IF(G428/ActivitySum!$C$1300=0%,"",G428/ActivitySum!$C$1300)</f>
        <v/>
      </c>
      <c r="K428" s="141" t="str">
        <f t="shared" si="19"/>
        <v/>
      </c>
      <c r="L428" s="141" t="str">
        <f t="shared" si="20"/>
        <v/>
      </c>
    </row>
    <row r="429" spans="8:12" x14ac:dyDescent="0.25">
      <c r="H429" s="90" t="str">
        <f t="shared" si="18"/>
        <v/>
      </c>
      <c r="I429" s="124" t="str">
        <f>IF(F429/ActivitySum!$C$1300=0%,"",F429/ActivitySum!$C$1300)</f>
        <v/>
      </c>
      <c r="J429" s="126" t="str">
        <f>IF(G429/ActivitySum!$C$1300=0%,"",G429/ActivitySum!$C$1300)</f>
        <v/>
      </c>
      <c r="K429" s="99" t="str">
        <f t="shared" si="19"/>
        <v/>
      </c>
      <c r="L429" s="99" t="str">
        <f t="shared" si="20"/>
        <v/>
      </c>
    </row>
    <row r="430" spans="8:12" x14ac:dyDescent="0.25">
      <c r="H430" s="90" t="str">
        <f t="shared" si="18"/>
        <v/>
      </c>
      <c r="I430" s="124" t="str">
        <f>IF(F430/ActivitySum!$C$1300=0%,"",F430/ActivitySum!$C$1300)</f>
        <v/>
      </c>
      <c r="J430" s="126" t="str">
        <f>IF(G430/ActivitySum!$C$1300=0%,"",G430/ActivitySum!$C$1300)</f>
        <v/>
      </c>
      <c r="K430" s="99" t="str">
        <f t="shared" si="19"/>
        <v/>
      </c>
      <c r="L430" s="99" t="str">
        <f t="shared" si="20"/>
        <v/>
      </c>
    </row>
    <row r="431" spans="8:12" x14ac:dyDescent="0.25">
      <c r="H431" s="90" t="str">
        <f t="shared" si="18"/>
        <v/>
      </c>
      <c r="I431" s="124" t="str">
        <f>IF(F431/ActivitySum!$C$1300=0%,"",F431/ActivitySum!$C$1300)</f>
        <v/>
      </c>
      <c r="J431" s="126" t="str">
        <f>IF(G431/ActivitySum!$C$1300=0%,"",G431/ActivitySum!$C$1300)</f>
        <v/>
      </c>
      <c r="K431" s="99" t="str">
        <f t="shared" si="19"/>
        <v/>
      </c>
      <c r="L431" s="99" t="str">
        <f t="shared" si="20"/>
        <v/>
      </c>
    </row>
    <row r="432" spans="8:12" x14ac:dyDescent="0.25">
      <c r="H432" s="90" t="str">
        <f t="shared" si="18"/>
        <v/>
      </c>
      <c r="I432" s="124" t="str">
        <f>IF(F432/ActivitySum!$C$1300=0%,"",F432/ActivitySum!$C$1300)</f>
        <v/>
      </c>
      <c r="J432" s="126" t="str">
        <f>IF(G432/ActivitySum!$C$1300=0%,"",G432/ActivitySum!$C$1300)</f>
        <v/>
      </c>
      <c r="K432" s="99" t="str">
        <f t="shared" si="19"/>
        <v/>
      </c>
      <c r="L432" s="99" t="str">
        <f t="shared" si="20"/>
        <v/>
      </c>
    </row>
    <row r="433" spans="8:12" x14ac:dyDescent="0.25">
      <c r="H433" s="90" t="str">
        <f t="shared" si="18"/>
        <v/>
      </c>
      <c r="I433" s="124" t="str">
        <f>IF(F433/ActivitySum!$C$1300=0%,"",F433/ActivitySum!$C$1300)</f>
        <v/>
      </c>
      <c r="J433" s="126" t="str">
        <f>IF(G433/ActivitySum!$C$1300=0%,"",G433/ActivitySum!$C$1300)</f>
        <v/>
      </c>
      <c r="K433" s="99" t="str">
        <f t="shared" si="19"/>
        <v/>
      </c>
      <c r="L433" s="99" t="str">
        <f t="shared" si="20"/>
        <v/>
      </c>
    </row>
    <row r="434" spans="8:12" x14ac:dyDescent="0.25">
      <c r="H434" s="90" t="str">
        <f t="shared" si="18"/>
        <v/>
      </c>
      <c r="I434" s="124" t="str">
        <f>IF(F434/ActivitySum!$C$1300=0%,"",F434/ActivitySum!$C$1300)</f>
        <v/>
      </c>
      <c r="J434" s="126" t="str">
        <f>IF(G434/ActivitySum!$C$1300=0%,"",G434/ActivitySum!$C$1300)</f>
        <v/>
      </c>
      <c r="K434" s="99" t="str">
        <f t="shared" si="19"/>
        <v/>
      </c>
      <c r="L434" s="99" t="str">
        <f t="shared" si="20"/>
        <v/>
      </c>
    </row>
    <row r="435" spans="8:12" x14ac:dyDescent="0.25">
      <c r="H435" s="90" t="str">
        <f t="shared" si="18"/>
        <v/>
      </c>
      <c r="I435" s="124" t="str">
        <f>IF(F435/ActivitySum!$C$1300=0%,"",F435/ActivitySum!$C$1300)</f>
        <v/>
      </c>
      <c r="J435" s="126" t="str">
        <f>IF(G435/ActivitySum!$C$1300=0%,"",G435/ActivitySum!$C$1300)</f>
        <v/>
      </c>
      <c r="K435" s="99" t="str">
        <f t="shared" si="19"/>
        <v/>
      </c>
      <c r="L435" s="99" t="str">
        <f t="shared" si="20"/>
        <v/>
      </c>
    </row>
    <row r="436" spans="8:12" x14ac:dyDescent="0.25">
      <c r="H436" s="90" t="str">
        <f t="shared" si="18"/>
        <v/>
      </c>
      <c r="I436" s="124" t="str">
        <f>IF(F436/ActivitySum!$C$1300=0%,"",F436/ActivitySum!$C$1300)</f>
        <v/>
      </c>
      <c r="J436" s="126" t="str">
        <f>IF(G436/ActivitySum!$C$1300=0%,"",G436/ActivitySum!$C$1300)</f>
        <v/>
      </c>
      <c r="K436" s="99" t="str">
        <f t="shared" si="19"/>
        <v/>
      </c>
      <c r="L436" s="99" t="str">
        <f t="shared" si="20"/>
        <v/>
      </c>
    </row>
    <row r="437" spans="8:12" x14ac:dyDescent="0.25">
      <c r="H437" s="141" t="str">
        <f t="shared" si="18"/>
        <v/>
      </c>
      <c r="I437" s="142" t="str">
        <f>IF(F437/ActivitySum!$C$1300=0%,"",F437/ActivitySum!$C$1300)</f>
        <v/>
      </c>
      <c r="J437" s="142" t="str">
        <f>IF(G437/ActivitySum!$C$1300=0%,"",G437/ActivitySum!$C$1300)</f>
        <v/>
      </c>
      <c r="K437" s="141" t="str">
        <f t="shared" si="19"/>
        <v/>
      </c>
      <c r="L437" s="141" t="str">
        <f t="shared" si="20"/>
        <v/>
      </c>
    </row>
    <row r="438" spans="8:12" x14ac:dyDescent="0.25">
      <c r="H438" s="90" t="str">
        <f t="shared" si="18"/>
        <v/>
      </c>
      <c r="I438" s="124" t="str">
        <f>IF(F438/ActivitySum!$C$1300=0%,"",F438/ActivitySum!$C$1300)</f>
        <v/>
      </c>
      <c r="J438" s="126" t="str">
        <f>IF(G438/ActivitySum!$C$1300=0%,"",G438/ActivitySum!$C$1300)</f>
        <v/>
      </c>
      <c r="K438" s="99" t="str">
        <f t="shared" si="19"/>
        <v/>
      </c>
      <c r="L438" s="99" t="str">
        <f t="shared" si="20"/>
        <v/>
      </c>
    </row>
    <row r="439" spans="8:12" x14ac:dyDescent="0.25">
      <c r="H439" s="90" t="str">
        <f t="shared" si="18"/>
        <v/>
      </c>
      <c r="I439" s="124" t="str">
        <f>IF(F439/ActivitySum!$C$1300=0%,"",F439/ActivitySum!$C$1300)</f>
        <v/>
      </c>
      <c r="J439" s="126" t="str">
        <f>IF(G439/ActivitySum!$C$1300=0%,"",G439/ActivitySum!$C$1300)</f>
        <v/>
      </c>
      <c r="K439" s="99" t="str">
        <f t="shared" si="19"/>
        <v/>
      </c>
      <c r="L439" s="99" t="str">
        <f t="shared" si="20"/>
        <v/>
      </c>
    </row>
    <row r="440" spans="8:12" x14ac:dyDescent="0.25">
      <c r="H440" s="90" t="str">
        <f t="shared" si="18"/>
        <v/>
      </c>
      <c r="I440" s="124" t="str">
        <f>IF(F440/ActivitySum!$C$1300=0%,"",F440/ActivitySum!$C$1300)</f>
        <v/>
      </c>
      <c r="J440" s="126" t="str">
        <f>IF(G440/ActivitySum!$C$1300=0%,"",G440/ActivitySum!$C$1300)</f>
        <v/>
      </c>
      <c r="K440" s="99" t="str">
        <f t="shared" si="19"/>
        <v/>
      </c>
      <c r="L440" s="99" t="str">
        <f t="shared" si="20"/>
        <v/>
      </c>
    </row>
    <row r="441" spans="8:12" x14ac:dyDescent="0.25">
      <c r="H441" s="90" t="str">
        <f t="shared" si="18"/>
        <v/>
      </c>
      <c r="I441" s="124" t="str">
        <f>IF(F441/ActivitySum!$C$1300=0%,"",F441/ActivitySum!$C$1300)</f>
        <v/>
      </c>
      <c r="J441" s="126" t="str">
        <f>IF(G441/ActivitySum!$C$1300=0%,"",G441/ActivitySum!$C$1300)</f>
        <v/>
      </c>
      <c r="K441" s="99" t="str">
        <f t="shared" si="19"/>
        <v/>
      </c>
      <c r="L441" s="99" t="str">
        <f t="shared" si="20"/>
        <v/>
      </c>
    </row>
    <row r="442" spans="8:12" x14ac:dyDescent="0.25">
      <c r="H442" s="141" t="str">
        <f t="shared" si="18"/>
        <v/>
      </c>
      <c r="I442" s="142" t="str">
        <f>IF(F442/ActivitySum!$C$1300=0%,"",F442/ActivitySum!$C$1300)</f>
        <v/>
      </c>
      <c r="J442" s="142" t="str">
        <f>IF(G442/ActivitySum!$C$1300=0%,"",G442/ActivitySum!$C$1300)</f>
        <v/>
      </c>
      <c r="K442" s="141" t="str">
        <f t="shared" si="19"/>
        <v/>
      </c>
      <c r="L442" s="141" t="str">
        <f t="shared" si="20"/>
        <v/>
      </c>
    </row>
    <row r="443" spans="8:12" x14ac:dyDescent="0.25">
      <c r="H443" s="90" t="str">
        <f t="shared" si="18"/>
        <v/>
      </c>
      <c r="I443" s="124" t="str">
        <f>IF(F443/ActivitySum!$C$1300=0%,"",F443/ActivitySum!$C$1300)</f>
        <v/>
      </c>
      <c r="J443" s="126" t="str">
        <f>IF(G443/ActivitySum!$C$1300=0%,"",G443/ActivitySum!$C$1300)</f>
        <v/>
      </c>
      <c r="K443" s="99" t="str">
        <f t="shared" si="19"/>
        <v/>
      </c>
      <c r="L443" s="99" t="str">
        <f t="shared" si="20"/>
        <v/>
      </c>
    </row>
    <row r="444" spans="8:12" x14ac:dyDescent="0.25">
      <c r="H444" s="90" t="str">
        <f t="shared" si="18"/>
        <v/>
      </c>
      <c r="I444" s="124" t="str">
        <f>IF(F444/ActivitySum!$C$1300=0%,"",F444/ActivitySum!$C$1300)</f>
        <v/>
      </c>
      <c r="J444" s="126" t="str">
        <f>IF(G444/ActivitySum!$C$1300=0%,"",G444/ActivitySum!$C$1300)</f>
        <v/>
      </c>
      <c r="K444" s="99" t="str">
        <f t="shared" si="19"/>
        <v/>
      </c>
      <c r="L444" s="99" t="str">
        <f t="shared" si="20"/>
        <v/>
      </c>
    </row>
    <row r="445" spans="8:12" x14ac:dyDescent="0.25">
      <c r="H445" s="90" t="str">
        <f t="shared" si="18"/>
        <v/>
      </c>
      <c r="I445" s="124" t="str">
        <f>IF(F445/ActivitySum!$C$1300=0%,"",F445/ActivitySum!$C$1300)</f>
        <v/>
      </c>
      <c r="J445" s="126" t="str">
        <f>IF(G445/ActivitySum!$C$1300=0%,"",G445/ActivitySum!$C$1300)</f>
        <v/>
      </c>
      <c r="K445" s="99" t="str">
        <f t="shared" si="19"/>
        <v/>
      </c>
      <c r="L445" s="99" t="str">
        <f t="shared" si="20"/>
        <v/>
      </c>
    </row>
    <row r="446" spans="8:12" x14ac:dyDescent="0.25">
      <c r="H446" s="90" t="str">
        <f t="shared" si="18"/>
        <v/>
      </c>
      <c r="I446" s="124" t="str">
        <f>IF(F446/ActivitySum!$C$1300=0%,"",F446/ActivitySum!$C$1300)</f>
        <v/>
      </c>
      <c r="J446" s="126" t="str">
        <f>IF(G446/ActivitySum!$C$1300=0%,"",G446/ActivitySum!$C$1300)</f>
        <v/>
      </c>
      <c r="K446" s="99" t="str">
        <f t="shared" si="19"/>
        <v/>
      </c>
      <c r="L446" s="99" t="str">
        <f t="shared" si="20"/>
        <v/>
      </c>
    </row>
    <row r="447" spans="8:12" x14ac:dyDescent="0.25">
      <c r="H447" s="90" t="str">
        <f t="shared" si="18"/>
        <v/>
      </c>
      <c r="I447" s="124" t="str">
        <f>IF(F447/ActivitySum!$C$1300=0%,"",F447/ActivitySum!$C$1300)</f>
        <v/>
      </c>
      <c r="J447" s="126" t="str">
        <f>IF(G447/ActivitySum!$C$1300=0%,"",G447/ActivitySum!$C$1300)</f>
        <v/>
      </c>
      <c r="K447" s="99" t="str">
        <f t="shared" si="19"/>
        <v/>
      </c>
      <c r="L447" s="99" t="str">
        <f t="shared" si="20"/>
        <v/>
      </c>
    </row>
    <row r="448" spans="8:12" x14ac:dyDescent="0.25">
      <c r="H448" s="90" t="str">
        <f t="shared" si="18"/>
        <v/>
      </c>
      <c r="I448" s="124" t="str">
        <f>IF(F448/ActivitySum!$C$1300=0%,"",F448/ActivitySum!$C$1300)</f>
        <v/>
      </c>
      <c r="J448" s="126" t="str">
        <f>IF(G448/ActivitySum!$C$1300=0%,"",G448/ActivitySum!$C$1300)</f>
        <v/>
      </c>
      <c r="K448" s="99" t="str">
        <f t="shared" si="19"/>
        <v/>
      </c>
      <c r="L448" s="99" t="str">
        <f t="shared" si="20"/>
        <v/>
      </c>
    </row>
    <row r="449" spans="8:12" x14ac:dyDescent="0.25">
      <c r="H449" s="90" t="str">
        <f t="shared" si="18"/>
        <v/>
      </c>
      <c r="I449" s="124" t="str">
        <f>IF(F449/ActivitySum!$C$1300=0%,"",F449/ActivitySum!$C$1300)</f>
        <v/>
      </c>
      <c r="J449" s="126" t="str">
        <f>IF(G449/ActivitySum!$C$1300=0%,"",G449/ActivitySum!$C$1300)</f>
        <v/>
      </c>
      <c r="K449" s="99" t="str">
        <f t="shared" si="19"/>
        <v/>
      </c>
      <c r="L449" s="99" t="str">
        <f t="shared" si="20"/>
        <v/>
      </c>
    </row>
    <row r="450" spans="8:12" x14ac:dyDescent="0.25">
      <c r="H450" s="90" t="str">
        <f t="shared" si="18"/>
        <v/>
      </c>
      <c r="I450" s="124" t="str">
        <f>IF(F450/ActivitySum!$C$1300=0%,"",F450/ActivitySum!$C$1300)</f>
        <v/>
      </c>
      <c r="J450" s="126" t="str">
        <f>IF(G450/ActivitySum!$C$1300=0%,"",G450/ActivitySum!$C$1300)</f>
        <v/>
      </c>
      <c r="K450" s="99" t="str">
        <f t="shared" si="19"/>
        <v/>
      </c>
      <c r="L450" s="99" t="str">
        <f t="shared" si="20"/>
        <v/>
      </c>
    </row>
    <row r="451" spans="8:12" x14ac:dyDescent="0.25">
      <c r="H451" s="90" t="str">
        <f t="shared" si="18"/>
        <v/>
      </c>
      <c r="I451" s="124" t="str">
        <f>IF(F451/ActivitySum!$C$1300=0%,"",F451/ActivitySum!$C$1300)</f>
        <v/>
      </c>
      <c r="J451" s="126" t="str">
        <f>IF(G451/ActivitySum!$C$1300=0%,"",G451/ActivitySum!$C$1300)</f>
        <v/>
      </c>
      <c r="K451" s="99" t="str">
        <f t="shared" si="19"/>
        <v/>
      </c>
      <c r="L451" s="99" t="str">
        <f t="shared" si="20"/>
        <v/>
      </c>
    </row>
    <row r="452" spans="8:12" x14ac:dyDescent="0.25">
      <c r="H452" s="90" t="str">
        <f t="shared" si="18"/>
        <v/>
      </c>
      <c r="I452" s="124" t="str">
        <f>IF(F452/ActivitySum!$C$1300=0%,"",F452/ActivitySum!$C$1300)</f>
        <v/>
      </c>
      <c r="J452" s="126" t="str">
        <f>IF(G452/ActivitySum!$C$1300=0%,"",G452/ActivitySum!$C$1300)</f>
        <v/>
      </c>
      <c r="K452" s="99" t="str">
        <f t="shared" si="19"/>
        <v/>
      </c>
      <c r="L452" s="99" t="str">
        <f t="shared" si="20"/>
        <v/>
      </c>
    </row>
    <row r="453" spans="8:12" x14ac:dyDescent="0.25">
      <c r="H453" s="90" t="str">
        <f t="shared" si="18"/>
        <v/>
      </c>
      <c r="I453" s="124" t="str">
        <f>IF(F453/ActivitySum!$C$1300=0%,"",F453/ActivitySum!$C$1300)</f>
        <v/>
      </c>
      <c r="J453" s="126" t="str">
        <f>IF(G453/ActivitySum!$C$1300=0%,"",G453/ActivitySum!$C$1300)</f>
        <v/>
      </c>
      <c r="K453" s="99" t="str">
        <f t="shared" si="19"/>
        <v/>
      </c>
      <c r="L453" s="99" t="str">
        <f t="shared" si="20"/>
        <v/>
      </c>
    </row>
    <row r="454" spans="8:12" x14ac:dyDescent="0.25">
      <c r="H454" s="90" t="str">
        <f t="shared" si="18"/>
        <v/>
      </c>
      <c r="I454" s="124" t="str">
        <f>IF(F454/ActivitySum!$C$1300=0%,"",F454/ActivitySum!$C$1300)</f>
        <v/>
      </c>
      <c r="J454" s="126" t="str">
        <f>IF(G454/ActivitySum!$C$1300=0%,"",G454/ActivitySum!$C$1300)</f>
        <v/>
      </c>
      <c r="K454" s="99" t="str">
        <f t="shared" si="19"/>
        <v/>
      </c>
      <c r="L454" s="99" t="str">
        <f t="shared" si="20"/>
        <v/>
      </c>
    </row>
    <row r="455" spans="8:12" x14ac:dyDescent="0.25">
      <c r="H455" s="90" t="str">
        <f t="shared" ref="H455:H518" si="21">IFERROR(F455/E455,"")</f>
        <v/>
      </c>
      <c r="I455" s="124" t="str">
        <f>IF(F455/ActivitySum!$C$1300=0%,"",F455/ActivitySum!$C$1300)</f>
        <v/>
      </c>
      <c r="J455" s="126" t="str">
        <f>IF(G455/ActivitySum!$C$1300=0%,"",G455/ActivitySum!$C$1300)</f>
        <v/>
      </c>
      <c r="K455" s="99" t="str">
        <f t="shared" ref="K455:K518" si="22">IFERROR(G455/E455,"")</f>
        <v/>
      </c>
      <c r="L455" s="99" t="str">
        <f t="shared" ref="L455:L518" si="23">IFERROR(G455/F455,"")</f>
        <v/>
      </c>
    </row>
    <row r="456" spans="8:12" x14ac:dyDescent="0.25">
      <c r="H456" s="90" t="str">
        <f t="shared" si="21"/>
        <v/>
      </c>
      <c r="I456" s="124" t="str">
        <f>IF(F456/ActivitySum!$C$1300=0%,"",F456/ActivitySum!$C$1300)</f>
        <v/>
      </c>
      <c r="J456" s="126" t="str">
        <f>IF(G456/ActivitySum!$C$1300=0%,"",G456/ActivitySum!$C$1300)</f>
        <v/>
      </c>
      <c r="K456" s="99" t="str">
        <f t="shared" si="22"/>
        <v/>
      </c>
      <c r="L456" s="99" t="str">
        <f t="shared" si="23"/>
        <v/>
      </c>
    </row>
    <row r="457" spans="8:12" x14ac:dyDescent="0.25">
      <c r="H457" s="90" t="str">
        <f t="shared" si="21"/>
        <v/>
      </c>
      <c r="I457" s="124" t="str">
        <f>IF(F457/ActivitySum!$C$1300=0%,"",F457/ActivitySum!$C$1300)</f>
        <v/>
      </c>
      <c r="J457" s="126" t="str">
        <f>IF(G457/ActivitySum!$C$1300=0%,"",G457/ActivitySum!$C$1300)</f>
        <v/>
      </c>
      <c r="K457" s="99" t="str">
        <f t="shared" si="22"/>
        <v/>
      </c>
      <c r="L457" s="99" t="str">
        <f t="shared" si="23"/>
        <v/>
      </c>
    </row>
    <row r="458" spans="8:12" x14ac:dyDescent="0.25">
      <c r="H458" s="90" t="str">
        <f t="shared" si="21"/>
        <v/>
      </c>
      <c r="I458" s="124" t="str">
        <f>IF(F458/ActivitySum!$C$1300=0%,"",F458/ActivitySum!$C$1300)</f>
        <v/>
      </c>
      <c r="J458" s="126" t="str">
        <f>IF(G458/ActivitySum!$C$1300=0%,"",G458/ActivitySum!$C$1300)</f>
        <v/>
      </c>
      <c r="K458" s="99" t="str">
        <f t="shared" si="22"/>
        <v/>
      </c>
      <c r="L458" s="99" t="str">
        <f t="shared" si="23"/>
        <v/>
      </c>
    </row>
    <row r="459" spans="8:12" x14ac:dyDescent="0.25">
      <c r="H459" s="90" t="str">
        <f t="shared" si="21"/>
        <v/>
      </c>
      <c r="I459" s="124" t="str">
        <f>IF(F459/ActivitySum!$C$1300=0%,"",F459/ActivitySum!$C$1300)</f>
        <v/>
      </c>
      <c r="J459" s="126" t="str">
        <f>IF(G459/ActivitySum!$C$1300=0%,"",G459/ActivitySum!$C$1300)</f>
        <v/>
      </c>
      <c r="K459" s="99" t="str">
        <f t="shared" si="22"/>
        <v/>
      </c>
      <c r="L459" s="99" t="str">
        <f t="shared" si="23"/>
        <v/>
      </c>
    </row>
    <row r="460" spans="8:12" x14ac:dyDescent="0.25">
      <c r="H460" s="90" t="str">
        <f t="shared" si="21"/>
        <v/>
      </c>
      <c r="I460" s="124" t="str">
        <f>IF(F460/ActivitySum!$C$1300=0%,"",F460/ActivitySum!$C$1300)</f>
        <v/>
      </c>
      <c r="J460" s="126" t="str">
        <f>IF(G460/ActivitySum!$C$1300=0%,"",G460/ActivitySum!$C$1300)</f>
        <v/>
      </c>
      <c r="K460" s="99" t="str">
        <f t="shared" si="22"/>
        <v/>
      </c>
      <c r="L460" s="99" t="str">
        <f t="shared" si="23"/>
        <v/>
      </c>
    </row>
    <row r="461" spans="8:12" x14ac:dyDescent="0.25">
      <c r="H461" s="90" t="str">
        <f t="shared" si="21"/>
        <v/>
      </c>
      <c r="I461" s="124" t="str">
        <f>IF(F461/ActivitySum!$C$1300=0%,"",F461/ActivitySum!$C$1300)</f>
        <v/>
      </c>
      <c r="J461" s="126" t="str">
        <f>IF(G461/ActivitySum!$C$1300=0%,"",G461/ActivitySum!$C$1300)</f>
        <v/>
      </c>
      <c r="K461" s="99" t="str">
        <f t="shared" si="22"/>
        <v/>
      </c>
      <c r="L461" s="99" t="str">
        <f t="shared" si="23"/>
        <v/>
      </c>
    </row>
    <row r="462" spans="8:12" x14ac:dyDescent="0.25">
      <c r="H462" s="90" t="str">
        <f t="shared" si="21"/>
        <v/>
      </c>
      <c r="I462" s="124" t="str">
        <f>IF(F462/ActivitySum!$C$1300=0%,"",F462/ActivitySum!$C$1300)</f>
        <v/>
      </c>
      <c r="J462" s="126" t="str">
        <f>IF(G462/ActivitySum!$C$1300=0%,"",G462/ActivitySum!$C$1300)</f>
        <v/>
      </c>
      <c r="K462" s="99" t="str">
        <f t="shared" si="22"/>
        <v/>
      </c>
      <c r="L462" s="99" t="str">
        <f t="shared" si="23"/>
        <v/>
      </c>
    </row>
    <row r="463" spans="8:12" x14ac:dyDescent="0.25">
      <c r="H463" s="90" t="str">
        <f t="shared" si="21"/>
        <v/>
      </c>
      <c r="I463" s="124" t="str">
        <f>IF(F463/ActivitySum!$C$1300=0%,"",F463/ActivitySum!$C$1300)</f>
        <v/>
      </c>
      <c r="J463" s="126" t="str">
        <f>IF(G463/ActivitySum!$C$1300=0%,"",G463/ActivitySum!$C$1300)</f>
        <v/>
      </c>
      <c r="K463" s="99" t="str">
        <f t="shared" si="22"/>
        <v/>
      </c>
      <c r="L463" s="99" t="str">
        <f t="shared" si="23"/>
        <v/>
      </c>
    </row>
    <row r="464" spans="8:12" x14ac:dyDescent="0.25">
      <c r="H464" s="90" t="str">
        <f t="shared" si="21"/>
        <v/>
      </c>
      <c r="I464" s="124" t="str">
        <f>IF(F464/ActivitySum!$C$1300=0%,"",F464/ActivitySum!$C$1300)</f>
        <v/>
      </c>
      <c r="J464" s="126" t="str">
        <f>IF(G464/ActivitySum!$C$1300=0%,"",G464/ActivitySum!$C$1300)</f>
        <v/>
      </c>
      <c r="K464" s="99" t="str">
        <f t="shared" si="22"/>
        <v/>
      </c>
      <c r="L464" s="99" t="str">
        <f t="shared" si="23"/>
        <v/>
      </c>
    </row>
    <row r="465" spans="8:12" x14ac:dyDescent="0.25">
      <c r="H465" s="90" t="str">
        <f t="shared" si="21"/>
        <v/>
      </c>
      <c r="I465" s="124" t="str">
        <f>IF(F465/ActivitySum!$C$1300=0%,"",F465/ActivitySum!$C$1300)</f>
        <v/>
      </c>
      <c r="J465" s="126" t="str">
        <f>IF(G465/ActivitySum!$C$1300=0%,"",G465/ActivitySum!$C$1300)</f>
        <v/>
      </c>
      <c r="K465" s="99" t="str">
        <f t="shared" si="22"/>
        <v/>
      </c>
      <c r="L465" s="99" t="str">
        <f t="shared" si="23"/>
        <v/>
      </c>
    </row>
    <row r="466" spans="8:12" x14ac:dyDescent="0.25">
      <c r="H466" s="90" t="str">
        <f t="shared" si="21"/>
        <v/>
      </c>
      <c r="I466" s="124" t="str">
        <f>IF(F466/ActivitySum!$C$1300=0%,"",F466/ActivitySum!$C$1300)</f>
        <v/>
      </c>
      <c r="J466" s="126" t="str">
        <f>IF(G466/ActivitySum!$C$1300=0%,"",G466/ActivitySum!$C$1300)</f>
        <v/>
      </c>
      <c r="K466" s="99" t="str">
        <f t="shared" si="22"/>
        <v/>
      </c>
      <c r="L466" s="99" t="str">
        <f t="shared" si="23"/>
        <v/>
      </c>
    </row>
    <row r="467" spans="8:12" x14ac:dyDescent="0.25">
      <c r="H467" s="90" t="str">
        <f t="shared" si="21"/>
        <v/>
      </c>
      <c r="I467" s="124" t="str">
        <f>IF(F467/ActivitySum!$C$1300=0%,"",F467/ActivitySum!$C$1300)</f>
        <v/>
      </c>
      <c r="J467" s="126" t="str">
        <f>IF(G467/ActivitySum!$C$1300=0%,"",G467/ActivitySum!$C$1300)</f>
        <v/>
      </c>
      <c r="K467" s="99" t="str">
        <f t="shared" si="22"/>
        <v/>
      </c>
      <c r="L467" s="99" t="str">
        <f t="shared" si="23"/>
        <v/>
      </c>
    </row>
    <row r="468" spans="8:12" x14ac:dyDescent="0.25">
      <c r="H468" s="90" t="str">
        <f t="shared" si="21"/>
        <v/>
      </c>
      <c r="I468" s="124" t="str">
        <f>IF(F468/ActivitySum!$C$1300=0%,"",F468/ActivitySum!$C$1300)</f>
        <v/>
      </c>
      <c r="J468" s="126" t="str">
        <f>IF(G468/ActivitySum!$C$1300=0%,"",G468/ActivitySum!$C$1300)</f>
        <v/>
      </c>
      <c r="K468" s="99" t="str">
        <f t="shared" si="22"/>
        <v/>
      </c>
      <c r="L468" s="99" t="str">
        <f t="shared" si="23"/>
        <v/>
      </c>
    </row>
    <row r="469" spans="8:12" x14ac:dyDescent="0.25">
      <c r="H469" s="90" t="str">
        <f t="shared" si="21"/>
        <v/>
      </c>
      <c r="I469" s="124" t="str">
        <f>IF(F469/ActivitySum!$C$1300=0%,"",F469/ActivitySum!$C$1300)</f>
        <v/>
      </c>
      <c r="J469" s="126" t="str">
        <f>IF(G469/ActivitySum!$C$1300=0%,"",G469/ActivitySum!$C$1300)</f>
        <v/>
      </c>
      <c r="K469" s="99" t="str">
        <f t="shared" si="22"/>
        <v/>
      </c>
      <c r="L469" s="99" t="str">
        <f t="shared" si="23"/>
        <v/>
      </c>
    </row>
    <row r="470" spans="8:12" x14ac:dyDescent="0.25">
      <c r="H470" s="90" t="str">
        <f t="shared" si="21"/>
        <v/>
      </c>
      <c r="I470" s="124" t="str">
        <f>IF(F470/ActivitySum!$C$1300=0%,"",F470/ActivitySum!$C$1300)</f>
        <v/>
      </c>
      <c r="J470" s="126" t="str">
        <f>IF(G470/ActivitySum!$C$1300=0%,"",G470/ActivitySum!$C$1300)</f>
        <v/>
      </c>
      <c r="K470" s="99" t="str">
        <f t="shared" si="22"/>
        <v/>
      </c>
      <c r="L470" s="99" t="str">
        <f t="shared" si="23"/>
        <v/>
      </c>
    </row>
    <row r="471" spans="8:12" x14ac:dyDescent="0.25">
      <c r="H471" s="90" t="str">
        <f t="shared" si="21"/>
        <v/>
      </c>
      <c r="I471" s="124" t="str">
        <f>IF(F471/ActivitySum!$C$1300=0%,"",F471/ActivitySum!$C$1300)</f>
        <v/>
      </c>
      <c r="J471" s="126" t="str">
        <f>IF(G471/ActivitySum!$C$1300=0%,"",G471/ActivitySum!$C$1300)</f>
        <v/>
      </c>
      <c r="K471" s="99" t="str">
        <f t="shared" si="22"/>
        <v/>
      </c>
      <c r="L471" s="99" t="str">
        <f t="shared" si="23"/>
        <v/>
      </c>
    </row>
    <row r="472" spans="8:12" x14ac:dyDescent="0.25">
      <c r="H472" s="90" t="str">
        <f t="shared" si="21"/>
        <v/>
      </c>
      <c r="I472" s="124" t="str">
        <f>IF(F472/ActivitySum!$C$1300=0%,"",F472/ActivitySum!$C$1300)</f>
        <v/>
      </c>
      <c r="J472" s="126" t="str">
        <f>IF(G472/ActivitySum!$C$1300=0%,"",G472/ActivitySum!$C$1300)</f>
        <v/>
      </c>
      <c r="K472" s="99" t="str">
        <f t="shared" si="22"/>
        <v/>
      </c>
      <c r="L472" s="99" t="str">
        <f t="shared" si="23"/>
        <v/>
      </c>
    </row>
    <row r="473" spans="8:12" x14ac:dyDescent="0.25">
      <c r="H473" s="90" t="str">
        <f t="shared" si="21"/>
        <v/>
      </c>
      <c r="I473" s="124" t="str">
        <f>IF(F473/ActivitySum!$C$1300=0%,"",F473/ActivitySum!$C$1300)</f>
        <v/>
      </c>
      <c r="J473" s="126" t="str">
        <f>IF(G473/ActivitySum!$C$1300=0%,"",G473/ActivitySum!$C$1300)</f>
        <v/>
      </c>
      <c r="K473" s="99" t="str">
        <f t="shared" si="22"/>
        <v/>
      </c>
      <c r="L473" s="99" t="str">
        <f t="shared" si="23"/>
        <v/>
      </c>
    </row>
    <row r="474" spans="8:12" x14ac:dyDescent="0.25">
      <c r="H474" s="90" t="str">
        <f t="shared" si="21"/>
        <v/>
      </c>
      <c r="I474" s="124" t="str">
        <f>IF(F474/ActivitySum!$C$1300=0%,"",F474/ActivitySum!$C$1300)</f>
        <v/>
      </c>
      <c r="J474" s="126" t="str">
        <f>IF(G474/ActivitySum!$C$1300=0%,"",G474/ActivitySum!$C$1300)</f>
        <v/>
      </c>
      <c r="K474" s="99" t="str">
        <f t="shared" si="22"/>
        <v/>
      </c>
      <c r="L474" s="99" t="str">
        <f t="shared" si="23"/>
        <v/>
      </c>
    </row>
    <row r="475" spans="8:12" x14ac:dyDescent="0.25">
      <c r="H475" s="90" t="str">
        <f t="shared" si="21"/>
        <v/>
      </c>
      <c r="I475" s="124" t="str">
        <f>IF(F475/ActivitySum!$C$1300=0%,"",F475/ActivitySum!$C$1300)</f>
        <v/>
      </c>
      <c r="J475" s="126" t="str">
        <f>IF(G475/ActivitySum!$C$1300=0%,"",G475/ActivitySum!$C$1300)</f>
        <v/>
      </c>
      <c r="K475" s="99" t="str">
        <f t="shared" si="22"/>
        <v/>
      </c>
      <c r="L475" s="99" t="str">
        <f t="shared" si="23"/>
        <v/>
      </c>
    </row>
    <row r="476" spans="8:12" x14ac:dyDescent="0.25">
      <c r="H476" s="90" t="str">
        <f t="shared" si="21"/>
        <v/>
      </c>
      <c r="I476" s="124" t="str">
        <f>IF(F476/ActivitySum!$C$1300=0%,"",F476/ActivitySum!$C$1300)</f>
        <v/>
      </c>
      <c r="J476" s="126" t="str">
        <f>IF(G476/ActivitySum!$C$1300=0%,"",G476/ActivitySum!$C$1300)</f>
        <v/>
      </c>
      <c r="K476" s="99" t="str">
        <f t="shared" si="22"/>
        <v/>
      </c>
      <c r="L476" s="99" t="str">
        <f t="shared" si="23"/>
        <v/>
      </c>
    </row>
    <row r="477" spans="8:12" x14ac:dyDescent="0.25">
      <c r="H477" s="90" t="str">
        <f t="shared" si="21"/>
        <v/>
      </c>
      <c r="I477" s="124" t="str">
        <f>IF(F477/ActivitySum!$C$1300=0%,"",F477/ActivitySum!$C$1300)</f>
        <v/>
      </c>
      <c r="J477" s="126" t="str">
        <f>IF(G477/ActivitySum!$C$1300=0%,"",G477/ActivitySum!$C$1300)</f>
        <v/>
      </c>
      <c r="K477" s="99" t="str">
        <f t="shared" si="22"/>
        <v/>
      </c>
      <c r="L477" s="99" t="str">
        <f t="shared" si="23"/>
        <v/>
      </c>
    </row>
    <row r="478" spans="8:12" x14ac:dyDescent="0.25">
      <c r="H478" s="90" t="str">
        <f t="shared" si="21"/>
        <v/>
      </c>
      <c r="I478" s="124" t="str">
        <f>IF(F478/ActivitySum!$C$1300=0%,"",F478/ActivitySum!$C$1300)</f>
        <v/>
      </c>
      <c r="J478" s="126" t="str">
        <f>IF(G478/ActivitySum!$C$1300=0%,"",G478/ActivitySum!$C$1300)</f>
        <v/>
      </c>
      <c r="K478" s="99" t="str">
        <f t="shared" si="22"/>
        <v/>
      </c>
      <c r="L478" s="99" t="str">
        <f t="shared" si="23"/>
        <v/>
      </c>
    </row>
    <row r="479" spans="8:12" x14ac:dyDescent="0.25">
      <c r="H479" s="90" t="str">
        <f t="shared" si="21"/>
        <v/>
      </c>
      <c r="I479" s="124" t="str">
        <f>IF(F479/ActivitySum!$C$1300=0%,"",F479/ActivitySum!$C$1300)</f>
        <v/>
      </c>
      <c r="J479" s="126" t="str">
        <f>IF(G479/ActivitySum!$C$1300=0%,"",G479/ActivitySum!$C$1300)</f>
        <v/>
      </c>
      <c r="K479" s="99" t="str">
        <f t="shared" si="22"/>
        <v/>
      </c>
      <c r="L479" s="99" t="str">
        <f t="shared" si="23"/>
        <v/>
      </c>
    </row>
    <row r="480" spans="8:12" x14ac:dyDescent="0.25">
      <c r="H480" s="90" t="str">
        <f t="shared" si="21"/>
        <v/>
      </c>
      <c r="I480" s="124" t="str">
        <f>IF(F480/ActivitySum!$C$1300=0%,"",F480/ActivitySum!$C$1300)</f>
        <v/>
      </c>
      <c r="J480" s="126" t="str">
        <f>IF(G480/ActivitySum!$C$1300=0%,"",G480/ActivitySum!$C$1300)</f>
        <v/>
      </c>
      <c r="K480" s="99" t="str">
        <f t="shared" si="22"/>
        <v/>
      </c>
      <c r="L480" s="99" t="str">
        <f t="shared" si="23"/>
        <v/>
      </c>
    </row>
    <row r="481" spans="8:12" x14ac:dyDescent="0.25">
      <c r="H481" s="90" t="str">
        <f t="shared" si="21"/>
        <v/>
      </c>
      <c r="I481" s="124" t="str">
        <f>IF(F481/ActivitySum!$C$1300=0%,"",F481/ActivitySum!$C$1300)</f>
        <v/>
      </c>
      <c r="J481" s="126" t="str">
        <f>IF(G481/ActivitySum!$C$1300=0%,"",G481/ActivitySum!$C$1300)</f>
        <v/>
      </c>
      <c r="K481" s="99" t="str">
        <f t="shared" si="22"/>
        <v/>
      </c>
      <c r="L481" s="99" t="str">
        <f t="shared" si="23"/>
        <v/>
      </c>
    </row>
    <row r="482" spans="8:12" x14ac:dyDescent="0.25">
      <c r="H482" s="90" t="str">
        <f t="shared" si="21"/>
        <v/>
      </c>
      <c r="I482" s="124" t="str">
        <f>IF(F482/ActivitySum!$C$1300=0%,"",F482/ActivitySum!$C$1300)</f>
        <v/>
      </c>
      <c r="J482" s="126" t="str">
        <f>IF(G482/ActivitySum!$C$1300=0%,"",G482/ActivitySum!$C$1300)</f>
        <v/>
      </c>
      <c r="K482" s="99" t="str">
        <f t="shared" si="22"/>
        <v/>
      </c>
      <c r="L482" s="99" t="str">
        <f t="shared" si="23"/>
        <v/>
      </c>
    </row>
    <row r="483" spans="8:12" x14ac:dyDescent="0.25">
      <c r="H483" s="90" t="str">
        <f t="shared" si="21"/>
        <v/>
      </c>
      <c r="I483" s="124" t="str">
        <f>IF(F483/ActivitySum!$C$1300=0%,"",F483/ActivitySum!$C$1300)</f>
        <v/>
      </c>
      <c r="J483" s="126" t="str">
        <f>IF(G483/ActivitySum!$C$1300=0%,"",G483/ActivitySum!$C$1300)</f>
        <v/>
      </c>
      <c r="K483" s="99" t="str">
        <f t="shared" si="22"/>
        <v/>
      </c>
      <c r="L483" s="99" t="str">
        <f t="shared" si="23"/>
        <v/>
      </c>
    </row>
    <row r="484" spans="8:12" x14ac:dyDescent="0.25">
      <c r="H484" s="90" t="str">
        <f t="shared" si="21"/>
        <v/>
      </c>
      <c r="I484" s="124" t="str">
        <f>IF(F484/ActivitySum!$C$1300=0%,"",F484/ActivitySum!$C$1300)</f>
        <v/>
      </c>
      <c r="J484" s="126" t="str">
        <f>IF(G484/ActivitySum!$C$1300=0%,"",G484/ActivitySum!$C$1300)</f>
        <v/>
      </c>
      <c r="K484" s="99" t="str">
        <f t="shared" si="22"/>
        <v/>
      </c>
      <c r="L484" s="99" t="str">
        <f t="shared" si="23"/>
        <v/>
      </c>
    </row>
    <row r="485" spans="8:12" x14ac:dyDescent="0.25">
      <c r="H485" s="90" t="str">
        <f t="shared" si="21"/>
        <v/>
      </c>
      <c r="I485" s="124" t="str">
        <f>IF(F485/ActivitySum!$C$1300=0%,"",F485/ActivitySum!$C$1300)</f>
        <v/>
      </c>
      <c r="J485" s="126" t="str">
        <f>IF(G485/ActivitySum!$C$1300=0%,"",G485/ActivitySum!$C$1300)</f>
        <v/>
      </c>
      <c r="K485" s="99" t="str">
        <f t="shared" si="22"/>
        <v/>
      </c>
      <c r="L485" s="99" t="str">
        <f t="shared" si="23"/>
        <v/>
      </c>
    </row>
    <row r="486" spans="8:12" x14ac:dyDescent="0.25">
      <c r="H486" s="90" t="str">
        <f t="shared" si="21"/>
        <v/>
      </c>
      <c r="I486" s="124" t="str">
        <f>IF(F486/ActivitySum!$C$1300=0%,"",F486/ActivitySum!$C$1300)</f>
        <v/>
      </c>
      <c r="J486" s="126" t="str">
        <f>IF(G486/ActivitySum!$C$1300=0%,"",G486/ActivitySum!$C$1300)</f>
        <v/>
      </c>
      <c r="K486" s="99" t="str">
        <f t="shared" si="22"/>
        <v/>
      </c>
      <c r="L486" s="99" t="str">
        <f t="shared" si="23"/>
        <v/>
      </c>
    </row>
    <row r="487" spans="8:12" x14ac:dyDescent="0.25">
      <c r="H487" s="90" t="str">
        <f t="shared" si="21"/>
        <v/>
      </c>
      <c r="I487" s="124" t="str">
        <f>IF(F487/ActivitySum!$C$1300=0%,"",F487/ActivitySum!$C$1300)</f>
        <v/>
      </c>
      <c r="J487" s="126" t="str">
        <f>IF(G487/ActivitySum!$C$1300=0%,"",G487/ActivitySum!$C$1300)</f>
        <v/>
      </c>
      <c r="K487" s="99" t="str">
        <f t="shared" si="22"/>
        <v/>
      </c>
      <c r="L487" s="99" t="str">
        <f t="shared" si="23"/>
        <v/>
      </c>
    </row>
    <row r="488" spans="8:12" x14ac:dyDescent="0.25">
      <c r="H488" s="90" t="str">
        <f t="shared" si="21"/>
        <v/>
      </c>
      <c r="I488" s="124" t="str">
        <f>IF(F488/ActivitySum!$C$1300=0%,"",F488/ActivitySum!$C$1300)</f>
        <v/>
      </c>
      <c r="J488" s="126" t="str">
        <f>IF(G488/ActivitySum!$C$1300=0%,"",G488/ActivitySum!$C$1300)</f>
        <v/>
      </c>
      <c r="K488" s="99" t="str">
        <f t="shared" si="22"/>
        <v/>
      </c>
      <c r="L488" s="99" t="str">
        <f t="shared" si="23"/>
        <v/>
      </c>
    </row>
    <row r="489" spans="8:12" x14ac:dyDescent="0.25">
      <c r="H489" s="90" t="str">
        <f t="shared" si="21"/>
        <v/>
      </c>
      <c r="I489" s="124" t="str">
        <f>IF(F489/ActivitySum!$C$1300=0%,"",F489/ActivitySum!$C$1300)</f>
        <v/>
      </c>
      <c r="J489" s="126" t="str">
        <f>IF(G489/ActivitySum!$C$1300=0%,"",G489/ActivitySum!$C$1300)</f>
        <v/>
      </c>
      <c r="K489" s="99" t="str">
        <f t="shared" si="22"/>
        <v/>
      </c>
      <c r="L489" s="99" t="str">
        <f t="shared" si="23"/>
        <v/>
      </c>
    </row>
    <row r="490" spans="8:12" x14ac:dyDescent="0.25">
      <c r="H490" s="90" t="str">
        <f t="shared" si="21"/>
        <v/>
      </c>
      <c r="I490" s="124" t="str">
        <f>IF(F490/ActivitySum!$C$1300=0%,"",F490/ActivitySum!$C$1300)</f>
        <v/>
      </c>
      <c r="J490" s="126" t="str">
        <f>IF(G490/ActivitySum!$C$1300=0%,"",G490/ActivitySum!$C$1300)</f>
        <v/>
      </c>
      <c r="K490" s="99" t="str">
        <f t="shared" si="22"/>
        <v/>
      </c>
      <c r="L490" s="99" t="str">
        <f t="shared" si="23"/>
        <v/>
      </c>
    </row>
    <row r="491" spans="8:12" x14ac:dyDescent="0.25">
      <c r="H491" s="90" t="str">
        <f t="shared" si="21"/>
        <v/>
      </c>
      <c r="I491" s="124" t="str">
        <f>IF(F491/ActivitySum!$C$1300=0%,"",F491/ActivitySum!$C$1300)</f>
        <v/>
      </c>
      <c r="J491" s="126" t="str">
        <f>IF(G491/ActivitySum!$C$1300=0%,"",G491/ActivitySum!$C$1300)</f>
        <v/>
      </c>
      <c r="K491" s="99" t="str">
        <f t="shared" si="22"/>
        <v/>
      </c>
      <c r="L491" s="99" t="str">
        <f t="shared" si="23"/>
        <v/>
      </c>
    </row>
    <row r="492" spans="8:12" x14ac:dyDescent="0.25">
      <c r="H492" s="90" t="str">
        <f t="shared" si="21"/>
        <v/>
      </c>
      <c r="I492" s="124" t="str">
        <f>IF(F492/ActivitySum!$C$1300=0%,"",F492/ActivitySum!$C$1300)</f>
        <v/>
      </c>
      <c r="J492" s="126" t="str">
        <f>IF(G492/ActivitySum!$C$1300=0%,"",G492/ActivitySum!$C$1300)</f>
        <v/>
      </c>
      <c r="K492" s="99" t="str">
        <f t="shared" si="22"/>
        <v/>
      </c>
      <c r="L492" s="99" t="str">
        <f t="shared" si="23"/>
        <v/>
      </c>
    </row>
    <row r="493" spans="8:12" x14ac:dyDescent="0.25">
      <c r="H493" s="90" t="str">
        <f t="shared" si="21"/>
        <v/>
      </c>
      <c r="I493" s="124" t="str">
        <f>IF(F493/ActivitySum!$C$1300=0%,"",F493/ActivitySum!$C$1300)</f>
        <v/>
      </c>
      <c r="J493" s="126" t="str">
        <f>IF(G493/ActivitySum!$C$1300=0%,"",G493/ActivitySum!$C$1300)</f>
        <v/>
      </c>
      <c r="K493" s="99" t="str">
        <f t="shared" si="22"/>
        <v/>
      </c>
      <c r="L493" s="99" t="str">
        <f t="shared" si="23"/>
        <v/>
      </c>
    </row>
    <row r="494" spans="8:12" x14ac:dyDescent="0.25">
      <c r="H494" s="90" t="str">
        <f t="shared" si="21"/>
        <v/>
      </c>
      <c r="I494" s="124" t="str">
        <f>IF(F494/ActivitySum!$C$1300=0%,"",F494/ActivitySum!$C$1300)</f>
        <v/>
      </c>
      <c r="J494" s="126" t="str">
        <f>IF(G494/ActivitySum!$C$1300=0%,"",G494/ActivitySum!$C$1300)</f>
        <v/>
      </c>
      <c r="K494" s="99" t="str">
        <f t="shared" si="22"/>
        <v/>
      </c>
      <c r="L494" s="99" t="str">
        <f t="shared" si="23"/>
        <v/>
      </c>
    </row>
    <row r="495" spans="8:12" x14ac:dyDescent="0.25">
      <c r="H495" s="90" t="str">
        <f t="shared" si="21"/>
        <v/>
      </c>
      <c r="I495" s="124" t="str">
        <f>IF(F495/ActivitySum!$C$1300=0%,"",F495/ActivitySum!$C$1300)</f>
        <v/>
      </c>
      <c r="J495" s="126" t="str">
        <f>IF(G495/ActivitySum!$C$1300=0%,"",G495/ActivitySum!$C$1300)</f>
        <v/>
      </c>
      <c r="K495" s="99" t="str">
        <f t="shared" si="22"/>
        <v/>
      </c>
      <c r="L495" s="99" t="str">
        <f t="shared" si="23"/>
        <v/>
      </c>
    </row>
    <row r="496" spans="8:12" x14ac:dyDescent="0.25">
      <c r="H496" s="90" t="str">
        <f t="shared" si="21"/>
        <v/>
      </c>
      <c r="I496" s="124" t="str">
        <f>IF(F496/ActivitySum!$C$1300=0%,"",F496/ActivitySum!$C$1300)</f>
        <v/>
      </c>
      <c r="J496" s="126" t="str">
        <f>IF(G496/ActivitySum!$C$1300=0%,"",G496/ActivitySum!$C$1300)</f>
        <v/>
      </c>
      <c r="K496" s="99" t="str">
        <f t="shared" si="22"/>
        <v/>
      </c>
      <c r="L496" s="99" t="str">
        <f t="shared" si="23"/>
        <v/>
      </c>
    </row>
    <row r="497" spans="8:12" x14ac:dyDescent="0.25">
      <c r="H497" s="90" t="str">
        <f t="shared" si="21"/>
        <v/>
      </c>
      <c r="I497" s="124" t="str">
        <f>IF(F497/ActivitySum!$C$1300=0%,"",F497/ActivitySum!$C$1300)</f>
        <v/>
      </c>
      <c r="J497" s="126" t="str">
        <f>IF(G497/ActivitySum!$C$1300=0%,"",G497/ActivitySum!$C$1300)</f>
        <v/>
      </c>
      <c r="K497" s="99" t="str">
        <f t="shared" si="22"/>
        <v/>
      </c>
      <c r="L497" s="99" t="str">
        <f t="shared" si="23"/>
        <v/>
      </c>
    </row>
    <row r="498" spans="8:12" x14ac:dyDescent="0.25">
      <c r="H498" s="90" t="str">
        <f t="shared" si="21"/>
        <v/>
      </c>
      <c r="I498" s="124" t="str">
        <f>IF(F498/ActivitySum!$C$1300=0%,"",F498/ActivitySum!$C$1300)</f>
        <v/>
      </c>
      <c r="J498" s="126" t="str">
        <f>IF(G498/ActivitySum!$C$1300=0%,"",G498/ActivitySum!$C$1300)</f>
        <v/>
      </c>
      <c r="K498" s="99" t="str">
        <f t="shared" si="22"/>
        <v/>
      </c>
      <c r="L498" s="99" t="str">
        <f t="shared" si="23"/>
        <v/>
      </c>
    </row>
    <row r="499" spans="8:12" x14ac:dyDescent="0.25">
      <c r="H499" s="90" t="str">
        <f t="shared" si="21"/>
        <v/>
      </c>
      <c r="I499" s="124" t="str">
        <f>IF(F499/ActivitySum!$C$1300=0%,"",F499/ActivitySum!$C$1300)</f>
        <v/>
      </c>
      <c r="J499" s="126" t="str">
        <f>IF(G499/ActivitySum!$C$1300=0%,"",G499/ActivitySum!$C$1300)</f>
        <v/>
      </c>
      <c r="K499" s="99" t="str">
        <f t="shared" si="22"/>
        <v/>
      </c>
      <c r="L499" s="99" t="str">
        <f t="shared" si="23"/>
        <v/>
      </c>
    </row>
    <row r="500" spans="8:12" x14ac:dyDescent="0.25">
      <c r="H500" s="90" t="str">
        <f t="shared" si="21"/>
        <v/>
      </c>
      <c r="I500" s="124" t="str">
        <f>IF(F500/ActivitySum!$C$1300=0%,"",F500/ActivitySum!$C$1300)</f>
        <v/>
      </c>
      <c r="J500" s="126" t="str">
        <f>IF(G500/ActivitySum!$C$1300=0%,"",G500/ActivitySum!$C$1300)</f>
        <v/>
      </c>
      <c r="K500" s="99" t="str">
        <f t="shared" si="22"/>
        <v/>
      </c>
      <c r="L500" s="99" t="str">
        <f t="shared" si="23"/>
        <v/>
      </c>
    </row>
    <row r="501" spans="8:12" x14ac:dyDescent="0.25">
      <c r="H501" s="90" t="str">
        <f t="shared" si="21"/>
        <v/>
      </c>
      <c r="I501" s="124" t="str">
        <f>IF(F501/ActivitySum!$C$1300=0%,"",F501/ActivitySum!$C$1300)</f>
        <v/>
      </c>
      <c r="J501" s="126" t="str">
        <f>IF(G501/ActivitySum!$C$1300=0%,"",G501/ActivitySum!$C$1300)</f>
        <v/>
      </c>
      <c r="K501" s="99" t="str">
        <f t="shared" si="22"/>
        <v/>
      </c>
      <c r="L501" s="99" t="str">
        <f t="shared" si="23"/>
        <v/>
      </c>
    </row>
    <row r="502" spans="8:12" x14ac:dyDescent="0.25">
      <c r="H502" s="90" t="str">
        <f t="shared" si="21"/>
        <v/>
      </c>
      <c r="I502" s="124" t="str">
        <f>IF(F502/ActivitySum!$C$1300=0%,"",F502/ActivitySum!$C$1300)</f>
        <v/>
      </c>
      <c r="J502" s="126" t="str">
        <f>IF(G502/ActivitySum!$C$1300=0%,"",G502/ActivitySum!$C$1300)</f>
        <v/>
      </c>
      <c r="K502" s="99" t="str">
        <f t="shared" si="22"/>
        <v/>
      </c>
      <c r="L502" s="99" t="str">
        <f t="shared" si="23"/>
        <v/>
      </c>
    </row>
    <row r="503" spans="8:12" x14ac:dyDescent="0.25">
      <c r="H503" s="90" t="str">
        <f t="shared" si="21"/>
        <v/>
      </c>
      <c r="I503" s="124" t="str">
        <f>IF(F503/ActivitySum!$C$1300=0%,"",F503/ActivitySum!$C$1300)</f>
        <v/>
      </c>
      <c r="J503" s="126" t="str">
        <f>IF(G503/ActivitySum!$C$1300=0%,"",G503/ActivitySum!$C$1300)</f>
        <v/>
      </c>
      <c r="K503" s="99" t="str">
        <f t="shared" si="22"/>
        <v/>
      </c>
      <c r="L503" s="99" t="str">
        <f t="shared" si="23"/>
        <v/>
      </c>
    </row>
    <row r="504" spans="8:12" x14ac:dyDescent="0.25">
      <c r="H504" s="90" t="str">
        <f t="shared" si="21"/>
        <v/>
      </c>
      <c r="I504" s="124" t="str">
        <f>IF(F504/ActivitySum!$C$1300=0%,"",F504/ActivitySum!$C$1300)</f>
        <v/>
      </c>
      <c r="J504" s="126" t="str">
        <f>IF(G504/ActivitySum!$C$1300=0%,"",G504/ActivitySum!$C$1300)</f>
        <v/>
      </c>
      <c r="K504" s="99" t="str">
        <f t="shared" si="22"/>
        <v/>
      </c>
      <c r="L504" s="99" t="str">
        <f t="shared" si="23"/>
        <v/>
      </c>
    </row>
    <row r="505" spans="8:12" x14ac:dyDescent="0.25">
      <c r="H505" s="90" t="str">
        <f t="shared" si="21"/>
        <v/>
      </c>
      <c r="I505" s="124" t="str">
        <f>IF(F505/ActivitySum!$C$1300=0%,"",F505/ActivitySum!$C$1300)</f>
        <v/>
      </c>
      <c r="J505" s="126" t="str">
        <f>IF(G505/ActivitySum!$C$1300=0%,"",G505/ActivitySum!$C$1300)</f>
        <v/>
      </c>
      <c r="K505" s="99" t="str">
        <f t="shared" si="22"/>
        <v/>
      </c>
      <c r="L505" s="99" t="str">
        <f t="shared" si="23"/>
        <v/>
      </c>
    </row>
    <row r="506" spans="8:12" x14ac:dyDescent="0.25">
      <c r="H506" s="90" t="str">
        <f t="shared" si="21"/>
        <v/>
      </c>
      <c r="I506" s="124" t="str">
        <f>IF(F506/ActivitySum!$C$1300=0%,"",F506/ActivitySum!$C$1300)</f>
        <v/>
      </c>
      <c r="J506" s="126" t="str">
        <f>IF(G506/ActivitySum!$C$1300=0%,"",G506/ActivitySum!$C$1300)</f>
        <v/>
      </c>
      <c r="K506" s="99" t="str">
        <f t="shared" si="22"/>
        <v/>
      </c>
      <c r="L506" s="99" t="str">
        <f t="shared" si="23"/>
        <v/>
      </c>
    </row>
    <row r="507" spans="8:12" x14ac:dyDescent="0.25">
      <c r="H507" s="90" t="str">
        <f t="shared" si="21"/>
        <v/>
      </c>
      <c r="I507" s="124" t="str">
        <f>IF(F507/ActivitySum!$C$1300=0%,"",F507/ActivitySum!$C$1300)</f>
        <v/>
      </c>
      <c r="J507" s="126" t="str">
        <f>IF(G507/ActivitySum!$C$1300=0%,"",G507/ActivitySum!$C$1300)</f>
        <v/>
      </c>
      <c r="K507" s="99" t="str">
        <f t="shared" si="22"/>
        <v/>
      </c>
      <c r="L507" s="99" t="str">
        <f t="shared" si="23"/>
        <v/>
      </c>
    </row>
    <row r="508" spans="8:12" x14ac:dyDescent="0.25">
      <c r="H508" s="90" t="str">
        <f t="shared" si="21"/>
        <v/>
      </c>
      <c r="I508" s="124" t="str">
        <f>IF(F508/ActivitySum!$C$1300=0%,"",F508/ActivitySum!$C$1300)</f>
        <v/>
      </c>
      <c r="J508" s="126" t="str">
        <f>IF(G508/ActivitySum!$C$1300=0%,"",G508/ActivitySum!$C$1300)</f>
        <v/>
      </c>
      <c r="K508" s="99" t="str">
        <f t="shared" si="22"/>
        <v/>
      </c>
      <c r="L508" s="99" t="str">
        <f t="shared" si="23"/>
        <v/>
      </c>
    </row>
    <row r="509" spans="8:12" x14ac:dyDescent="0.25">
      <c r="H509" s="90" t="str">
        <f t="shared" si="21"/>
        <v/>
      </c>
      <c r="I509" s="124" t="str">
        <f>IF(F509/ActivitySum!$C$1300=0%,"",F509/ActivitySum!$C$1300)</f>
        <v/>
      </c>
      <c r="J509" s="126" t="str">
        <f>IF(G509/ActivitySum!$C$1300=0%,"",G509/ActivitySum!$C$1300)</f>
        <v/>
      </c>
      <c r="K509" s="99" t="str">
        <f t="shared" si="22"/>
        <v/>
      </c>
      <c r="L509" s="99" t="str">
        <f t="shared" si="23"/>
        <v/>
      </c>
    </row>
    <row r="510" spans="8:12" x14ac:dyDescent="0.25">
      <c r="H510" s="90" t="str">
        <f t="shared" si="21"/>
        <v/>
      </c>
      <c r="I510" s="124" t="str">
        <f>IF(F510/ActivitySum!$C$1300=0%,"",F510/ActivitySum!$C$1300)</f>
        <v/>
      </c>
      <c r="J510" s="126" t="str">
        <f>IF(G510/ActivitySum!$C$1300=0%,"",G510/ActivitySum!$C$1300)</f>
        <v/>
      </c>
      <c r="K510" s="99" t="str">
        <f t="shared" si="22"/>
        <v/>
      </c>
      <c r="L510" s="99" t="str">
        <f t="shared" si="23"/>
        <v/>
      </c>
    </row>
    <row r="511" spans="8:12" x14ac:dyDescent="0.25">
      <c r="H511" s="90" t="str">
        <f t="shared" si="21"/>
        <v/>
      </c>
      <c r="I511" s="124" t="str">
        <f>IF(F511/ActivitySum!$C$1300=0%,"",F511/ActivitySum!$C$1300)</f>
        <v/>
      </c>
      <c r="J511" s="126" t="str">
        <f>IF(G511/ActivitySum!$C$1300=0%,"",G511/ActivitySum!$C$1300)</f>
        <v/>
      </c>
      <c r="K511" s="99" t="str">
        <f t="shared" si="22"/>
        <v/>
      </c>
      <c r="L511" s="99" t="str">
        <f t="shared" si="23"/>
        <v/>
      </c>
    </row>
    <row r="512" spans="8:12" x14ac:dyDescent="0.25">
      <c r="H512" s="90" t="str">
        <f t="shared" si="21"/>
        <v/>
      </c>
      <c r="I512" s="124" t="str">
        <f>IF(F512/ActivitySum!$C$1300=0%,"",F512/ActivitySum!$C$1300)</f>
        <v/>
      </c>
      <c r="J512" s="126" t="str">
        <f>IF(G512/ActivitySum!$C$1300=0%,"",G512/ActivitySum!$C$1300)</f>
        <v/>
      </c>
      <c r="K512" s="99" t="str">
        <f t="shared" si="22"/>
        <v/>
      </c>
      <c r="L512" s="99" t="str">
        <f t="shared" si="23"/>
        <v/>
      </c>
    </row>
    <row r="513" spans="8:12" x14ac:dyDescent="0.25">
      <c r="H513" s="90" t="str">
        <f t="shared" si="21"/>
        <v/>
      </c>
      <c r="I513" s="124" t="str">
        <f>IF(F513/ActivitySum!$C$1300=0%,"",F513/ActivitySum!$C$1300)</f>
        <v/>
      </c>
      <c r="J513" s="126" t="str">
        <f>IF(G513/ActivitySum!$C$1300=0%,"",G513/ActivitySum!$C$1300)</f>
        <v/>
      </c>
      <c r="K513" s="99" t="str">
        <f t="shared" si="22"/>
        <v/>
      </c>
      <c r="L513" s="99" t="str">
        <f t="shared" si="23"/>
        <v/>
      </c>
    </row>
    <row r="514" spans="8:12" x14ac:dyDescent="0.25">
      <c r="H514" s="90" t="str">
        <f t="shared" si="21"/>
        <v/>
      </c>
      <c r="I514" s="124" t="str">
        <f>IF(F514/ActivitySum!$C$1300=0%,"",F514/ActivitySum!$C$1300)</f>
        <v/>
      </c>
      <c r="J514" s="126" t="str">
        <f>IF(G514/ActivitySum!$C$1300=0%,"",G514/ActivitySum!$C$1300)</f>
        <v/>
      </c>
      <c r="K514" s="99" t="str">
        <f t="shared" si="22"/>
        <v/>
      </c>
      <c r="L514" s="99" t="str">
        <f t="shared" si="23"/>
        <v/>
      </c>
    </row>
    <row r="515" spans="8:12" x14ac:dyDescent="0.25">
      <c r="H515" s="90" t="str">
        <f t="shared" si="21"/>
        <v/>
      </c>
      <c r="I515" s="124" t="str">
        <f>IF(F515/ActivitySum!$C$1300=0%,"",F515/ActivitySum!$C$1300)</f>
        <v/>
      </c>
      <c r="J515" s="126" t="str">
        <f>IF(G515/ActivitySum!$C$1300=0%,"",G515/ActivitySum!$C$1300)</f>
        <v/>
      </c>
      <c r="K515" s="99" t="str">
        <f t="shared" si="22"/>
        <v/>
      </c>
      <c r="L515" s="99" t="str">
        <f t="shared" si="23"/>
        <v/>
      </c>
    </row>
    <row r="516" spans="8:12" x14ac:dyDescent="0.25">
      <c r="H516" s="90" t="str">
        <f t="shared" si="21"/>
        <v/>
      </c>
      <c r="I516" s="124" t="str">
        <f>IF(F516/ActivitySum!$C$1300=0%,"",F516/ActivitySum!$C$1300)</f>
        <v/>
      </c>
      <c r="J516" s="126" t="str">
        <f>IF(G516/ActivitySum!$C$1300=0%,"",G516/ActivitySum!$C$1300)</f>
        <v/>
      </c>
      <c r="K516" s="99" t="str">
        <f t="shared" si="22"/>
        <v/>
      </c>
      <c r="L516" s="99" t="str">
        <f t="shared" si="23"/>
        <v/>
      </c>
    </row>
    <row r="517" spans="8:12" x14ac:dyDescent="0.25">
      <c r="H517" s="90" t="str">
        <f t="shared" si="21"/>
        <v/>
      </c>
      <c r="I517" s="124" t="str">
        <f>IF(F517/ActivitySum!$C$1300=0%,"",F517/ActivitySum!$C$1300)</f>
        <v/>
      </c>
      <c r="J517" s="126" t="str">
        <f>IF(G517/ActivitySum!$C$1300=0%,"",G517/ActivitySum!$C$1300)</f>
        <v/>
      </c>
      <c r="K517" s="99" t="str">
        <f t="shared" si="22"/>
        <v/>
      </c>
      <c r="L517" s="99" t="str">
        <f t="shared" si="23"/>
        <v/>
      </c>
    </row>
    <row r="518" spans="8:12" x14ac:dyDescent="0.25">
      <c r="H518" s="90" t="str">
        <f t="shared" si="21"/>
        <v/>
      </c>
      <c r="I518" s="124" t="str">
        <f>IF(F518/ActivitySum!$C$1300=0%,"",F518/ActivitySum!$C$1300)</f>
        <v/>
      </c>
      <c r="J518" s="126" t="str">
        <f>IF(G518/ActivitySum!$C$1300=0%,"",G518/ActivitySum!$C$1300)</f>
        <v/>
      </c>
      <c r="K518" s="99" t="str">
        <f t="shared" si="22"/>
        <v/>
      </c>
      <c r="L518" s="99" t="str">
        <f t="shared" si="23"/>
        <v/>
      </c>
    </row>
    <row r="519" spans="8:12" x14ac:dyDescent="0.25">
      <c r="H519" s="90" t="str">
        <f t="shared" ref="H519:H582" si="24">IFERROR(F519/E519,"")</f>
        <v/>
      </c>
      <c r="I519" s="124" t="str">
        <f>IF(F519/ActivitySum!$C$1300=0%,"",F519/ActivitySum!$C$1300)</f>
        <v/>
      </c>
      <c r="J519" s="126" t="str">
        <f>IF(G519/ActivitySum!$C$1300=0%,"",G519/ActivitySum!$C$1300)</f>
        <v/>
      </c>
      <c r="K519" s="99" t="str">
        <f t="shared" ref="K519:K582" si="25">IFERROR(G519/E519,"")</f>
        <v/>
      </c>
      <c r="L519" s="99" t="str">
        <f t="shared" ref="L519:L582" si="26">IFERROR(G519/F519,"")</f>
        <v/>
      </c>
    </row>
    <row r="520" spans="8:12" x14ac:dyDescent="0.25">
      <c r="H520" s="90" t="str">
        <f t="shared" si="24"/>
        <v/>
      </c>
      <c r="I520" s="124" t="str">
        <f>IF(F520/ActivitySum!$C$1300=0%,"",F520/ActivitySum!$C$1300)</f>
        <v/>
      </c>
      <c r="J520" s="126" t="str">
        <f>IF(G520/ActivitySum!$C$1300=0%,"",G520/ActivitySum!$C$1300)</f>
        <v/>
      </c>
      <c r="K520" s="99" t="str">
        <f t="shared" si="25"/>
        <v/>
      </c>
      <c r="L520" s="99" t="str">
        <f t="shared" si="26"/>
        <v/>
      </c>
    </row>
    <row r="521" spans="8:12" x14ac:dyDescent="0.25">
      <c r="H521" s="90" t="str">
        <f t="shared" si="24"/>
        <v/>
      </c>
      <c r="I521" s="124" t="str">
        <f>IF(F521/ActivitySum!$C$1300=0%,"",F521/ActivitySum!$C$1300)</f>
        <v/>
      </c>
      <c r="J521" s="126" t="str">
        <f>IF(G521/ActivitySum!$C$1300=0%,"",G521/ActivitySum!$C$1300)</f>
        <v/>
      </c>
      <c r="K521" s="99" t="str">
        <f t="shared" si="25"/>
        <v/>
      </c>
      <c r="L521" s="99" t="str">
        <f t="shared" si="26"/>
        <v/>
      </c>
    </row>
    <row r="522" spans="8:12" x14ac:dyDescent="0.25">
      <c r="H522" s="90" t="str">
        <f t="shared" si="24"/>
        <v/>
      </c>
      <c r="I522" s="124" t="str">
        <f>IF(F522/ActivitySum!$C$1300=0%,"",F522/ActivitySum!$C$1300)</f>
        <v/>
      </c>
      <c r="J522" s="126" t="str">
        <f>IF(G522/ActivitySum!$C$1300=0%,"",G522/ActivitySum!$C$1300)</f>
        <v/>
      </c>
      <c r="K522" s="99" t="str">
        <f t="shared" si="25"/>
        <v/>
      </c>
      <c r="L522" s="99" t="str">
        <f t="shared" si="26"/>
        <v/>
      </c>
    </row>
    <row r="523" spans="8:12" x14ac:dyDescent="0.25">
      <c r="H523" s="90" t="str">
        <f t="shared" si="24"/>
        <v/>
      </c>
      <c r="I523" s="124" t="str">
        <f>IF(F523/ActivitySum!$C$1300=0%,"",F523/ActivitySum!$C$1300)</f>
        <v/>
      </c>
      <c r="J523" s="126" t="str">
        <f>IF(G523/ActivitySum!$C$1300=0%,"",G523/ActivitySum!$C$1300)</f>
        <v/>
      </c>
      <c r="K523" s="99" t="str">
        <f t="shared" si="25"/>
        <v/>
      </c>
      <c r="L523" s="99" t="str">
        <f t="shared" si="26"/>
        <v/>
      </c>
    </row>
    <row r="524" spans="8:12" x14ac:dyDescent="0.25">
      <c r="H524" s="90" t="str">
        <f t="shared" si="24"/>
        <v/>
      </c>
      <c r="I524" s="124" t="str">
        <f>IF(F524/ActivitySum!$C$1300=0%,"",F524/ActivitySum!$C$1300)</f>
        <v/>
      </c>
      <c r="J524" s="126" t="str">
        <f>IF(G524/ActivitySum!$C$1300=0%,"",G524/ActivitySum!$C$1300)</f>
        <v/>
      </c>
      <c r="K524" s="99" t="str">
        <f t="shared" si="25"/>
        <v/>
      </c>
      <c r="L524" s="99" t="str">
        <f t="shared" si="26"/>
        <v/>
      </c>
    </row>
    <row r="525" spans="8:12" x14ac:dyDescent="0.25">
      <c r="H525" s="90" t="str">
        <f t="shared" si="24"/>
        <v/>
      </c>
      <c r="I525" s="124" t="str">
        <f>IF(F525/ActivitySum!$C$1300=0%,"",F525/ActivitySum!$C$1300)</f>
        <v/>
      </c>
      <c r="J525" s="126" t="str">
        <f>IF(G525/ActivitySum!$C$1300=0%,"",G525/ActivitySum!$C$1300)</f>
        <v/>
      </c>
      <c r="K525" s="99" t="str">
        <f t="shared" si="25"/>
        <v/>
      </c>
      <c r="L525" s="99" t="str">
        <f t="shared" si="26"/>
        <v/>
      </c>
    </row>
    <row r="526" spans="8:12" x14ac:dyDescent="0.25">
      <c r="H526" s="90" t="str">
        <f t="shared" si="24"/>
        <v/>
      </c>
      <c r="I526" s="124" t="str">
        <f>IF(F526/ActivitySum!$C$1300=0%,"",F526/ActivitySum!$C$1300)</f>
        <v/>
      </c>
      <c r="J526" s="126" t="str">
        <f>IF(G526/ActivitySum!$C$1300=0%,"",G526/ActivitySum!$C$1300)</f>
        <v/>
      </c>
      <c r="K526" s="99" t="str">
        <f t="shared" si="25"/>
        <v/>
      </c>
      <c r="L526" s="99" t="str">
        <f t="shared" si="26"/>
        <v/>
      </c>
    </row>
    <row r="527" spans="8:12" x14ac:dyDescent="0.25">
      <c r="H527" s="90" t="str">
        <f t="shared" si="24"/>
        <v/>
      </c>
      <c r="I527" s="124" t="str">
        <f>IF(F527/ActivitySum!$C$1300=0%,"",F527/ActivitySum!$C$1300)</f>
        <v/>
      </c>
      <c r="J527" s="126" t="str">
        <f>IF(G527/ActivitySum!$C$1300=0%,"",G527/ActivitySum!$C$1300)</f>
        <v/>
      </c>
      <c r="K527" s="99" t="str">
        <f t="shared" si="25"/>
        <v/>
      </c>
      <c r="L527" s="99" t="str">
        <f t="shared" si="26"/>
        <v/>
      </c>
    </row>
    <row r="528" spans="8:12" x14ac:dyDescent="0.25">
      <c r="H528" s="90" t="str">
        <f t="shared" si="24"/>
        <v/>
      </c>
      <c r="I528" s="124" t="str">
        <f>IF(F528/ActivitySum!$C$1300=0%,"",F528/ActivitySum!$C$1300)</f>
        <v/>
      </c>
      <c r="J528" s="126" t="str">
        <f>IF(G528/ActivitySum!$C$1300=0%,"",G528/ActivitySum!$C$1300)</f>
        <v/>
      </c>
      <c r="K528" s="99" t="str">
        <f t="shared" si="25"/>
        <v/>
      </c>
      <c r="L528" s="99" t="str">
        <f t="shared" si="26"/>
        <v/>
      </c>
    </row>
    <row r="529" spans="8:12" x14ac:dyDescent="0.25">
      <c r="H529" s="90" t="str">
        <f t="shared" si="24"/>
        <v/>
      </c>
      <c r="I529" s="124" t="str">
        <f>IF(F529/ActivitySum!$C$1300=0%,"",F529/ActivitySum!$C$1300)</f>
        <v/>
      </c>
      <c r="J529" s="126" t="str">
        <f>IF(G529/ActivitySum!$C$1300=0%,"",G529/ActivitySum!$C$1300)</f>
        <v/>
      </c>
      <c r="K529" s="99" t="str">
        <f t="shared" si="25"/>
        <v/>
      </c>
      <c r="L529" s="99" t="str">
        <f t="shared" si="26"/>
        <v/>
      </c>
    </row>
    <row r="530" spans="8:12" x14ac:dyDescent="0.25">
      <c r="H530" s="90" t="str">
        <f t="shared" si="24"/>
        <v/>
      </c>
      <c r="I530" s="124" t="str">
        <f>IF(F530/ActivitySum!$C$1300=0%,"",F530/ActivitySum!$C$1300)</f>
        <v/>
      </c>
      <c r="J530" s="126" t="str">
        <f>IF(G530/ActivitySum!$C$1300=0%,"",G530/ActivitySum!$C$1300)</f>
        <v/>
      </c>
      <c r="K530" s="99" t="str">
        <f t="shared" si="25"/>
        <v/>
      </c>
      <c r="L530" s="99" t="str">
        <f t="shared" si="26"/>
        <v/>
      </c>
    </row>
    <row r="531" spans="8:12" x14ac:dyDescent="0.25">
      <c r="H531" s="90" t="str">
        <f t="shared" si="24"/>
        <v/>
      </c>
      <c r="I531" s="124" t="str">
        <f>IF(F531/ActivitySum!$C$1300=0%,"",F531/ActivitySum!$C$1300)</f>
        <v/>
      </c>
      <c r="J531" s="126" t="str">
        <f>IF(G531/ActivitySum!$C$1300=0%,"",G531/ActivitySum!$C$1300)</f>
        <v/>
      </c>
      <c r="K531" s="99" t="str">
        <f t="shared" si="25"/>
        <v/>
      </c>
      <c r="L531" s="99" t="str">
        <f t="shared" si="26"/>
        <v/>
      </c>
    </row>
    <row r="532" spans="8:12" x14ac:dyDescent="0.25">
      <c r="H532" s="90" t="str">
        <f t="shared" si="24"/>
        <v/>
      </c>
      <c r="I532" s="124" t="str">
        <f>IF(F532/ActivitySum!$C$1300=0%,"",F532/ActivitySum!$C$1300)</f>
        <v/>
      </c>
      <c r="J532" s="126" t="str">
        <f>IF(G532/ActivitySum!$C$1300=0%,"",G532/ActivitySum!$C$1300)</f>
        <v/>
      </c>
      <c r="K532" s="99" t="str">
        <f t="shared" si="25"/>
        <v/>
      </c>
      <c r="L532" s="99" t="str">
        <f t="shared" si="26"/>
        <v/>
      </c>
    </row>
    <row r="533" spans="8:12" x14ac:dyDescent="0.25">
      <c r="H533" s="90" t="str">
        <f t="shared" si="24"/>
        <v/>
      </c>
      <c r="I533" s="124" t="str">
        <f>IF(F533/ActivitySum!$C$1300=0%,"",F533/ActivitySum!$C$1300)</f>
        <v/>
      </c>
      <c r="J533" s="126" t="str">
        <f>IF(G533/ActivitySum!$C$1300=0%,"",G533/ActivitySum!$C$1300)</f>
        <v/>
      </c>
      <c r="K533" s="99" t="str">
        <f t="shared" si="25"/>
        <v/>
      </c>
      <c r="L533" s="99" t="str">
        <f t="shared" si="26"/>
        <v/>
      </c>
    </row>
    <row r="534" spans="8:12" x14ac:dyDescent="0.25">
      <c r="H534" s="90" t="str">
        <f t="shared" si="24"/>
        <v/>
      </c>
      <c r="I534" s="124" t="str">
        <f>IF(F534/ActivitySum!$C$1300=0%,"",F534/ActivitySum!$C$1300)</f>
        <v/>
      </c>
      <c r="J534" s="126" t="str">
        <f>IF(G534/ActivitySum!$C$1300=0%,"",G534/ActivitySum!$C$1300)</f>
        <v/>
      </c>
      <c r="K534" s="99" t="str">
        <f t="shared" si="25"/>
        <v/>
      </c>
      <c r="L534" s="99" t="str">
        <f t="shared" si="26"/>
        <v/>
      </c>
    </row>
    <row r="535" spans="8:12" x14ac:dyDescent="0.25">
      <c r="H535" s="90" t="str">
        <f t="shared" si="24"/>
        <v/>
      </c>
      <c r="I535" s="124" t="str">
        <f>IF(F535/ActivitySum!$C$1300=0%,"",F535/ActivitySum!$C$1300)</f>
        <v/>
      </c>
      <c r="J535" s="126" t="str">
        <f>IF(G535/ActivitySum!$C$1300=0%,"",G535/ActivitySum!$C$1300)</f>
        <v/>
      </c>
      <c r="K535" s="99" t="str">
        <f t="shared" si="25"/>
        <v/>
      </c>
      <c r="L535" s="99" t="str">
        <f t="shared" si="26"/>
        <v/>
      </c>
    </row>
    <row r="536" spans="8:12" x14ac:dyDescent="0.25">
      <c r="H536" s="90" t="str">
        <f t="shared" si="24"/>
        <v/>
      </c>
      <c r="I536" s="124" t="str">
        <f>IF(F536/ActivitySum!$C$1300=0%,"",F536/ActivitySum!$C$1300)</f>
        <v/>
      </c>
      <c r="J536" s="126" t="str">
        <f>IF(G536/ActivitySum!$C$1300=0%,"",G536/ActivitySum!$C$1300)</f>
        <v/>
      </c>
      <c r="K536" s="99" t="str">
        <f t="shared" si="25"/>
        <v/>
      </c>
      <c r="L536" s="99" t="str">
        <f t="shared" si="26"/>
        <v/>
      </c>
    </row>
    <row r="537" spans="8:12" x14ac:dyDescent="0.25">
      <c r="H537" s="90" t="str">
        <f t="shared" si="24"/>
        <v/>
      </c>
      <c r="I537" s="124" t="str">
        <f>IF(F537/ActivitySum!$C$1300=0%,"",F537/ActivitySum!$C$1300)</f>
        <v/>
      </c>
      <c r="J537" s="126" t="str">
        <f>IF(G537/ActivitySum!$C$1300=0%,"",G537/ActivitySum!$C$1300)</f>
        <v/>
      </c>
      <c r="K537" s="99" t="str">
        <f t="shared" si="25"/>
        <v/>
      </c>
      <c r="L537" s="99" t="str">
        <f t="shared" si="26"/>
        <v/>
      </c>
    </row>
    <row r="538" spans="8:12" x14ac:dyDescent="0.25">
      <c r="H538" s="141" t="str">
        <f t="shared" si="24"/>
        <v/>
      </c>
      <c r="I538" s="142" t="str">
        <f>IF(F538/ActivitySum!$C$1300=0%,"",F538/ActivitySum!$C$1300)</f>
        <v/>
      </c>
      <c r="J538" s="142" t="str">
        <f>IF(G538/ActivitySum!$C$1300=0%,"",G538/ActivitySum!$C$1300)</f>
        <v/>
      </c>
      <c r="K538" s="141" t="str">
        <f t="shared" si="25"/>
        <v/>
      </c>
      <c r="L538" s="141" t="str">
        <f t="shared" si="26"/>
        <v/>
      </c>
    </row>
    <row r="539" spans="8:12" x14ac:dyDescent="0.25">
      <c r="H539" s="90" t="str">
        <f t="shared" si="24"/>
        <v/>
      </c>
      <c r="I539" s="124" t="str">
        <f>IF(F539/ActivitySum!$C$1300=0%,"",F539/ActivitySum!$C$1300)</f>
        <v/>
      </c>
      <c r="J539" s="126" t="str">
        <f>IF(G539/ActivitySum!$C$1300=0%,"",G539/ActivitySum!$C$1300)</f>
        <v/>
      </c>
      <c r="K539" s="99" t="str">
        <f t="shared" si="25"/>
        <v/>
      </c>
      <c r="L539" s="99" t="str">
        <f t="shared" si="26"/>
        <v/>
      </c>
    </row>
    <row r="540" spans="8:12" x14ac:dyDescent="0.25">
      <c r="H540" s="90" t="str">
        <f t="shared" si="24"/>
        <v/>
      </c>
      <c r="I540" s="124" t="str">
        <f>IF(F540/ActivitySum!$C$1300=0%,"",F540/ActivitySum!$C$1300)</f>
        <v/>
      </c>
      <c r="J540" s="126" t="str">
        <f>IF(G540/ActivitySum!$C$1300=0%,"",G540/ActivitySum!$C$1300)</f>
        <v/>
      </c>
      <c r="K540" s="99" t="str">
        <f t="shared" si="25"/>
        <v/>
      </c>
      <c r="L540" s="99" t="str">
        <f t="shared" si="26"/>
        <v/>
      </c>
    </row>
    <row r="541" spans="8:12" x14ac:dyDescent="0.25">
      <c r="H541" s="90" t="str">
        <f t="shared" si="24"/>
        <v/>
      </c>
      <c r="I541" s="124" t="str">
        <f>IF(F541/ActivitySum!$C$1300=0%,"",F541/ActivitySum!$C$1300)</f>
        <v/>
      </c>
      <c r="J541" s="126" t="str">
        <f>IF(G541/ActivitySum!$C$1300=0%,"",G541/ActivitySum!$C$1300)</f>
        <v/>
      </c>
      <c r="K541" s="99" t="str">
        <f t="shared" si="25"/>
        <v/>
      </c>
      <c r="L541" s="99" t="str">
        <f t="shared" si="26"/>
        <v/>
      </c>
    </row>
    <row r="542" spans="8:12" x14ac:dyDescent="0.25">
      <c r="H542" s="90" t="str">
        <f t="shared" si="24"/>
        <v/>
      </c>
      <c r="I542" s="124" t="str">
        <f>IF(F542/ActivitySum!$C$1300=0%,"",F542/ActivitySum!$C$1300)</f>
        <v/>
      </c>
      <c r="J542" s="126" t="str">
        <f>IF(G542/ActivitySum!$C$1300=0%,"",G542/ActivitySum!$C$1300)</f>
        <v/>
      </c>
      <c r="K542" s="99" t="str">
        <f t="shared" si="25"/>
        <v/>
      </c>
      <c r="L542" s="99" t="str">
        <f t="shared" si="26"/>
        <v/>
      </c>
    </row>
    <row r="543" spans="8:12" x14ac:dyDescent="0.25">
      <c r="H543" s="90" t="str">
        <f t="shared" si="24"/>
        <v/>
      </c>
      <c r="I543" s="124" t="str">
        <f>IF(F543/ActivitySum!$C$1300=0%,"",F543/ActivitySum!$C$1300)</f>
        <v/>
      </c>
      <c r="J543" s="126" t="str">
        <f>IF(G543/ActivitySum!$C$1300=0%,"",G543/ActivitySum!$C$1300)</f>
        <v/>
      </c>
      <c r="K543" s="99" t="str">
        <f t="shared" si="25"/>
        <v/>
      </c>
      <c r="L543" s="99" t="str">
        <f t="shared" si="26"/>
        <v/>
      </c>
    </row>
    <row r="544" spans="8:12" x14ac:dyDescent="0.25">
      <c r="H544" s="90" t="str">
        <f t="shared" si="24"/>
        <v/>
      </c>
      <c r="I544" s="124" t="str">
        <f>IF(F544/ActivitySum!$C$1300=0%,"",F544/ActivitySum!$C$1300)</f>
        <v/>
      </c>
      <c r="J544" s="126" t="str">
        <f>IF(G544/ActivitySum!$C$1300=0%,"",G544/ActivitySum!$C$1300)</f>
        <v/>
      </c>
      <c r="K544" s="99" t="str">
        <f t="shared" si="25"/>
        <v/>
      </c>
      <c r="L544" s="99" t="str">
        <f t="shared" si="26"/>
        <v/>
      </c>
    </row>
    <row r="545" spans="8:12" x14ac:dyDescent="0.25">
      <c r="H545" s="141" t="str">
        <f t="shared" si="24"/>
        <v/>
      </c>
      <c r="I545" s="142" t="str">
        <f>IF(F545/ActivitySum!$C$1300=0%,"",F545/ActivitySum!$C$1300)</f>
        <v/>
      </c>
      <c r="J545" s="142" t="str">
        <f>IF(G545/ActivitySum!$C$1300=0%,"",G545/ActivitySum!$C$1300)</f>
        <v/>
      </c>
      <c r="K545" s="141" t="str">
        <f t="shared" si="25"/>
        <v/>
      </c>
      <c r="L545" s="141" t="str">
        <f t="shared" si="26"/>
        <v/>
      </c>
    </row>
    <row r="546" spans="8:12" x14ac:dyDescent="0.25">
      <c r="H546" s="90" t="str">
        <f t="shared" si="24"/>
        <v/>
      </c>
      <c r="I546" s="124" t="str">
        <f>IF(F546/ActivitySum!$C$1300=0%,"",F546/ActivitySum!$C$1300)</f>
        <v/>
      </c>
      <c r="J546" s="126" t="str">
        <f>IF(G546/ActivitySum!$C$1300=0%,"",G546/ActivitySum!$C$1300)</f>
        <v/>
      </c>
      <c r="K546" s="99" t="str">
        <f t="shared" si="25"/>
        <v/>
      </c>
      <c r="L546" s="99" t="str">
        <f t="shared" si="26"/>
        <v/>
      </c>
    </row>
    <row r="547" spans="8:12" x14ac:dyDescent="0.25">
      <c r="H547" s="90" t="str">
        <f t="shared" si="24"/>
        <v/>
      </c>
      <c r="I547" s="124" t="str">
        <f>IF(F547/ActivitySum!$C$1300=0%,"",F547/ActivitySum!$C$1300)</f>
        <v/>
      </c>
      <c r="J547" s="126" t="str">
        <f>IF(G547/ActivitySum!$C$1300=0%,"",G547/ActivitySum!$C$1300)</f>
        <v/>
      </c>
      <c r="K547" s="99" t="str">
        <f t="shared" si="25"/>
        <v/>
      </c>
      <c r="L547" s="99" t="str">
        <f t="shared" si="26"/>
        <v/>
      </c>
    </row>
    <row r="548" spans="8:12" x14ac:dyDescent="0.25">
      <c r="H548" s="90" t="str">
        <f t="shared" si="24"/>
        <v/>
      </c>
      <c r="I548" s="124" t="str">
        <f>IF(F548/ActivitySum!$C$1300=0%,"",F548/ActivitySum!$C$1300)</f>
        <v/>
      </c>
      <c r="J548" s="126" t="str">
        <f>IF(G548/ActivitySum!$C$1300=0%,"",G548/ActivitySum!$C$1300)</f>
        <v/>
      </c>
      <c r="K548" s="99" t="str">
        <f t="shared" si="25"/>
        <v/>
      </c>
      <c r="L548" s="99" t="str">
        <f t="shared" si="26"/>
        <v/>
      </c>
    </row>
    <row r="549" spans="8:12" x14ac:dyDescent="0.25">
      <c r="H549" s="90" t="str">
        <f t="shared" si="24"/>
        <v/>
      </c>
      <c r="I549" s="124" t="str">
        <f>IF(F549/ActivitySum!$C$1300=0%,"",F549/ActivitySum!$C$1300)</f>
        <v/>
      </c>
      <c r="J549" s="126" t="str">
        <f>IF(G549/ActivitySum!$C$1300=0%,"",G549/ActivitySum!$C$1300)</f>
        <v/>
      </c>
      <c r="K549" s="99" t="str">
        <f t="shared" si="25"/>
        <v/>
      </c>
      <c r="L549" s="99" t="str">
        <f t="shared" si="26"/>
        <v/>
      </c>
    </row>
    <row r="550" spans="8:12" x14ac:dyDescent="0.25">
      <c r="H550" s="90" t="str">
        <f t="shared" si="24"/>
        <v/>
      </c>
      <c r="I550" s="124" t="str">
        <f>IF(F550/ActivitySum!$C$1300=0%,"",F550/ActivitySum!$C$1300)</f>
        <v/>
      </c>
      <c r="J550" s="126" t="str">
        <f>IF(G550/ActivitySum!$C$1300=0%,"",G550/ActivitySum!$C$1300)</f>
        <v/>
      </c>
      <c r="K550" s="99" t="str">
        <f t="shared" si="25"/>
        <v/>
      </c>
      <c r="L550" s="99" t="str">
        <f t="shared" si="26"/>
        <v/>
      </c>
    </row>
    <row r="551" spans="8:12" x14ac:dyDescent="0.25">
      <c r="H551" s="90" t="str">
        <f t="shared" si="24"/>
        <v/>
      </c>
      <c r="I551" s="124" t="str">
        <f>IF(F551/ActivitySum!$C$1300=0%,"",F551/ActivitySum!$C$1300)</f>
        <v/>
      </c>
      <c r="J551" s="126" t="str">
        <f>IF(G551/ActivitySum!$C$1300=0%,"",G551/ActivitySum!$C$1300)</f>
        <v/>
      </c>
      <c r="K551" s="99" t="str">
        <f t="shared" si="25"/>
        <v/>
      </c>
      <c r="L551" s="99" t="str">
        <f t="shared" si="26"/>
        <v/>
      </c>
    </row>
    <row r="552" spans="8:12" x14ac:dyDescent="0.25">
      <c r="H552" s="90" t="str">
        <f t="shared" si="24"/>
        <v/>
      </c>
      <c r="I552" s="124" t="str">
        <f>IF(F552/ActivitySum!$C$1300=0%,"",F552/ActivitySum!$C$1300)</f>
        <v/>
      </c>
      <c r="J552" s="126" t="str">
        <f>IF(G552/ActivitySum!$C$1300=0%,"",G552/ActivitySum!$C$1300)</f>
        <v/>
      </c>
      <c r="K552" s="99" t="str">
        <f t="shared" si="25"/>
        <v/>
      </c>
      <c r="L552" s="99" t="str">
        <f t="shared" si="26"/>
        <v/>
      </c>
    </row>
    <row r="553" spans="8:12" x14ac:dyDescent="0.25">
      <c r="H553" s="90" t="str">
        <f t="shared" si="24"/>
        <v/>
      </c>
      <c r="I553" s="124" t="str">
        <f>IF(F553/ActivitySum!$C$1300=0%,"",F553/ActivitySum!$C$1300)</f>
        <v/>
      </c>
      <c r="J553" s="126" t="str">
        <f>IF(G553/ActivitySum!$C$1300=0%,"",G553/ActivitySum!$C$1300)</f>
        <v/>
      </c>
      <c r="K553" s="99" t="str">
        <f t="shared" si="25"/>
        <v/>
      </c>
      <c r="L553" s="99" t="str">
        <f t="shared" si="26"/>
        <v/>
      </c>
    </row>
    <row r="554" spans="8:12" x14ac:dyDescent="0.25">
      <c r="H554" s="90" t="str">
        <f t="shared" si="24"/>
        <v/>
      </c>
      <c r="I554" s="124" t="str">
        <f>IF(F554/ActivitySum!$C$1300=0%,"",F554/ActivitySum!$C$1300)</f>
        <v/>
      </c>
      <c r="J554" s="126" t="str">
        <f>IF(G554/ActivitySum!$C$1300=0%,"",G554/ActivitySum!$C$1300)</f>
        <v/>
      </c>
      <c r="K554" s="99" t="str">
        <f t="shared" si="25"/>
        <v/>
      </c>
      <c r="L554" s="99" t="str">
        <f t="shared" si="26"/>
        <v/>
      </c>
    </row>
    <row r="555" spans="8:12" x14ac:dyDescent="0.25">
      <c r="H555" s="90" t="str">
        <f t="shared" si="24"/>
        <v/>
      </c>
      <c r="I555" s="124" t="str">
        <f>IF(F555/ActivitySum!$C$1300=0%,"",F555/ActivitySum!$C$1300)</f>
        <v/>
      </c>
      <c r="J555" s="126" t="str">
        <f>IF(G555/ActivitySum!$C$1300=0%,"",G555/ActivitySum!$C$1300)</f>
        <v/>
      </c>
      <c r="K555" s="99" t="str">
        <f t="shared" si="25"/>
        <v/>
      </c>
      <c r="L555" s="99" t="str">
        <f t="shared" si="26"/>
        <v/>
      </c>
    </row>
    <row r="556" spans="8:12" x14ac:dyDescent="0.25">
      <c r="H556" s="90" t="str">
        <f t="shared" si="24"/>
        <v/>
      </c>
      <c r="I556" s="124" t="str">
        <f>IF(F556/ActivitySum!$C$1300=0%,"",F556/ActivitySum!$C$1300)</f>
        <v/>
      </c>
      <c r="J556" s="126" t="str">
        <f>IF(G556/ActivitySum!$C$1300=0%,"",G556/ActivitySum!$C$1300)</f>
        <v/>
      </c>
      <c r="K556" s="99" t="str">
        <f t="shared" si="25"/>
        <v/>
      </c>
      <c r="L556" s="99" t="str">
        <f t="shared" si="26"/>
        <v/>
      </c>
    </row>
    <row r="557" spans="8:12" x14ac:dyDescent="0.25">
      <c r="H557" s="90" t="str">
        <f t="shared" si="24"/>
        <v/>
      </c>
      <c r="I557" s="124" t="str">
        <f>IF(F557/ActivitySum!$C$1300=0%,"",F557/ActivitySum!$C$1300)</f>
        <v/>
      </c>
      <c r="J557" s="126" t="str">
        <f>IF(G557/ActivitySum!$C$1300=0%,"",G557/ActivitySum!$C$1300)</f>
        <v/>
      </c>
      <c r="K557" s="99" t="str">
        <f t="shared" si="25"/>
        <v/>
      </c>
      <c r="L557" s="99" t="str">
        <f t="shared" si="26"/>
        <v/>
      </c>
    </row>
    <row r="558" spans="8:12" x14ac:dyDescent="0.25">
      <c r="H558" s="90" t="str">
        <f t="shared" si="24"/>
        <v/>
      </c>
      <c r="I558" s="124" t="str">
        <f>IF(F558/ActivitySum!$C$1300=0%,"",F558/ActivitySum!$C$1300)</f>
        <v/>
      </c>
      <c r="J558" s="126" t="str">
        <f>IF(G558/ActivitySum!$C$1300=0%,"",G558/ActivitySum!$C$1300)</f>
        <v/>
      </c>
      <c r="K558" s="99" t="str">
        <f t="shared" si="25"/>
        <v/>
      </c>
      <c r="L558" s="99" t="str">
        <f t="shared" si="26"/>
        <v/>
      </c>
    </row>
    <row r="559" spans="8:12" x14ac:dyDescent="0.25">
      <c r="H559" s="90" t="str">
        <f t="shared" si="24"/>
        <v/>
      </c>
      <c r="I559" s="124" t="str">
        <f>IF(F559/ActivitySum!$C$1300=0%,"",F559/ActivitySum!$C$1300)</f>
        <v/>
      </c>
      <c r="J559" s="126" t="str">
        <f>IF(G559/ActivitySum!$C$1300=0%,"",G559/ActivitySum!$C$1300)</f>
        <v/>
      </c>
      <c r="K559" s="99" t="str">
        <f t="shared" si="25"/>
        <v/>
      </c>
      <c r="L559" s="99" t="str">
        <f t="shared" si="26"/>
        <v/>
      </c>
    </row>
    <row r="560" spans="8:12" x14ac:dyDescent="0.25">
      <c r="H560" s="90" t="str">
        <f t="shared" si="24"/>
        <v/>
      </c>
      <c r="I560" s="124" t="str">
        <f>IF(F560/ActivitySum!$C$1300=0%,"",F560/ActivitySum!$C$1300)</f>
        <v/>
      </c>
      <c r="J560" s="126" t="str">
        <f>IF(G560/ActivitySum!$C$1300=0%,"",G560/ActivitySum!$C$1300)</f>
        <v/>
      </c>
      <c r="K560" s="99" t="str">
        <f t="shared" si="25"/>
        <v/>
      </c>
      <c r="L560" s="99" t="str">
        <f t="shared" si="26"/>
        <v/>
      </c>
    </row>
    <row r="561" spans="8:12" x14ac:dyDescent="0.25">
      <c r="H561" s="90" t="str">
        <f t="shared" si="24"/>
        <v/>
      </c>
      <c r="I561" s="124" t="str">
        <f>IF(F561/ActivitySum!$C$1300=0%,"",F561/ActivitySum!$C$1300)</f>
        <v/>
      </c>
      <c r="J561" s="126" t="str">
        <f>IF(G561/ActivitySum!$C$1300=0%,"",G561/ActivitySum!$C$1300)</f>
        <v/>
      </c>
      <c r="K561" s="99" t="str">
        <f t="shared" si="25"/>
        <v/>
      </c>
      <c r="L561" s="99" t="str">
        <f t="shared" si="26"/>
        <v/>
      </c>
    </row>
    <row r="562" spans="8:12" x14ac:dyDescent="0.25">
      <c r="H562" s="90" t="str">
        <f t="shared" si="24"/>
        <v/>
      </c>
      <c r="I562" s="124" t="str">
        <f>IF(F562/ActivitySum!$C$1300=0%,"",F562/ActivitySum!$C$1300)</f>
        <v/>
      </c>
      <c r="J562" s="126" t="str">
        <f>IF(G562/ActivitySum!$C$1300=0%,"",G562/ActivitySum!$C$1300)</f>
        <v/>
      </c>
      <c r="K562" s="99" t="str">
        <f t="shared" si="25"/>
        <v/>
      </c>
      <c r="L562" s="99" t="str">
        <f t="shared" si="26"/>
        <v/>
      </c>
    </row>
    <row r="563" spans="8:12" x14ac:dyDescent="0.25">
      <c r="H563" s="90" t="str">
        <f t="shared" si="24"/>
        <v/>
      </c>
      <c r="I563" s="124" t="str">
        <f>IF(F563/ActivitySum!$C$1300=0%,"",F563/ActivitySum!$C$1300)</f>
        <v/>
      </c>
      <c r="J563" s="126" t="str">
        <f>IF(G563/ActivitySum!$C$1300=0%,"",G563/ActivitySum!$C$1300)</f>
        <v/>
      </c>
      <c r="K563" s="99" t="str">
        <f t="shared" si="25"/>
        <v/>
      </c>
      <c r="L563" s="99" t="str">
        <f t="shared" si="26"/>
        <v/>
      </c>
    </row>
    <row r="564" spans="8:12" x14ac:dyDescent="0.25">
      <c r="H564" s="90" t="str">
        <f t="shared" si="24"/>
        <v/>
      </c>
      <c r="I564" s="124" t="str">
        <f>IF(F564/ActivitySum!$C$1300=0%,"",F564/ActivitySum!$C$1300)</f>
        <v/>
      </c>
      <c r="J564" s="126" t="str">
        <f>IF(G564/ActivitySum!$C$1300=0%,"",G564/ActivitySum!$C$1300)</f>
        <v/>
      </c>
      <c r="K564" s="99" t="str">
        <f t="shared" si="25"/>
        <v/>
      </c>
      <c r="L564" s="99" t="str">
        <f t="shared" si="26"/>
        <v/>
      </c>
    </row>
    <row r="565" spans="8:12" x14ac:dyDescent="0.25">
      <c r="H565" s="90" t="str">
        <f t="shared" si="24"/>
        <v/>
      </c>
      <c r="I565" s="124" t="str">
        <f>IF(F565/ActivitySum!$C$1300=0%,"",F565/ActivitySum!$C$1300)</f>
        <v/>
      </c>
      <c r="J565" s="126" t="str">
        <f>IF(G565/ActivitySum!$C$1300=0%,"",G565/ActivitySum!$C$1300)</f>
        <v/>
      </c>
      <c r="K565" s="99" t="str">
        <f t="shared" si="25"/>
        <v/>
      </c>
      <c r="L565" s="99" t="str">
        <f t="shared" si="26"/>
        <v/>
      </c>
    </row>
    <row r="566" spans="8:12" x14ac:dyDescent="0.25">
      <c r="H566" s="90" t="str">
        <f t="shared" si="24"/>
        <v/>
      </c>
      <c r="I566" s="124" t="str">
        <f>IF(F566/ActivitySum!$C$1300=0%,"",F566/ActivitySum!$C$1300)</f>
        <v/>
      </c>
      <c r="J566" s="126" t="str">
        <f>IF(G566/ActivitySum!$C$1300=0%,"",G566/ActivitySum!$C$1300)</f>
        <v/>
      </c>
      <c r="K566" s="99" t="str">
        <f t="shared" si="25"/>
        <v/>
      </c>
      <c r="L566" s="99" t="str">
        <f t="shared" si="26"/>
        <v/>
      </c>
    </row>
    <row r="567" spans="8:12" x14ac:dyDescent="0.25">
      <c r="H567" s="90" t="str">
        <f t="shared" si="24"/>
        <v/>
      </c>
      <c r="I567" s="124" t="str">
        <f>IF(F567/ActivitySum!$C$1300=0%,"",F567/ActivitySum!$C$1300)</f>
        <v/>
      </c>
      <c r="J567" s="126" t="str">
        <f>IF(G567/ActivitySum!$C$1300=0%,"",G567/ActivitySum!$C$1300)</f>
        <v/>
      </c>
      <c r="K567" s="99" t="str">
        <f t="shared" si="25"/>
        <v/>
      </c>
      <c r="L567" s="99" t="str">
        <f t="shared" si="26"/>
        <v/>
      </c>
    </row>
    <row r="568" spans="8:12" x14ac:dyDescent="0.25">
      <c r="H568" s="90" t="str">
        <f t="shared" si="24"/>
        <v/>
      </c>
      <c r="I568" s="124" t="str">
        <f>IF(F568/ActivitySum!$C$1300=0%,"",F568/ActivitySum!$C$1300)</f>
        <v/>
      </c>
      <c r="J568" s="126" t="str">
        <f>IF(G568/ActivitySum!$C$1300=0%,"",G568/ActivitySum!$C$1300)</f>
        <v/>
      </c>
      <c r="K568" s="99" t="str">
        <f t="shared" si="25"/>
        <v/>
      </c>
      <c r="L568" s="99" t="str">
        <f t="shared" si="26"/>
        <v/>
      </c>
    </row>
    <row r="569" spans="8:12" x14ac:dyDescent="0.25">
      <c r="H569" s="90" t="str">
        <f t="shared" si="24"/>
        <v/>
      </c>
      <c r="I569" s="124" t="str">
        <f>IF(F569/ActivitySum!$C$1300=0%,"",F569/ActivitySum!$C$1300)</f>
        <v/>
      </c>
      <c r="J569" s="126" t="str">
        <f>IF(G569/ActivitySum!$C$1300=0%,"",G569/ActivitySum!$C$1300)</f>
        <v/>
      </c>
      <c r="K569" s="99" t="str">
        <f t="shared" si="25"/>
        <v/>
      </c>
      <c r="L569" s="99" t="str">
        <f t="shared" si="26"/>
        <v/>
      </c>
    </row>
    <row r="570" spans="8:12" x14ac:dyDescent="0.25">
      <c r="H570" s="90" t="str">
        <f t="shared" si="24"/>
        <v/>
      </c>
      <c r="I570" s="124" t="str">
        <f>IF(F570/ActivitySum!$C$1300=0%,"",F570/ActivitySum!$C$1300)</f>
        <v/>
      </c>
      <c r="J570" s="126" t="str">
        <f>IF(G570/ActivitySum!$C$1300=0%,"",G570/ActivitySum!$C$1300)</f>
        <v/>
      </c>
      <c r="K570" s="99" t="str">
        <f t="shared" si="25"/>
        <v/>
      </c>
      <c r="L570" s="99" t="str">
        <f t="shared" si="26"/>
        <v/>
      </c>
    </row>
    <row r="571" spans="8:12" x14ac:dyDescent="0.25">
      <c r="H571" s="90" t="str">
        <f t="shared" si="24"/>
        <v/>
      </c>
      <c r="I571" s="124" t="str">
        <f>IF(F571/ActivitySum!$C$1300=0%,"",F571/ActivitySum!$C$1300)</f>
        <v/>
      </c>
      <c r="J571" s="126" t="str">
        <f>IF(G571/ActivitySum!$C$1300=0%,"",G571/ActivitySum!$C$1300)</f>
        <v/>
      </c>
      <c r="K571" s="99" t="str">
        <f t="shared" si="25"/>
        <v/>
      </c>
      <c r="L571" s="99" t="str">
        <f t="shared" si="26"/>
        <v/>
      </c>
    </row>
    <row r="572" spans="8:12" x14ac:dyDescent="0.25">
      <c r="H572" s="90" t="str">
        <f t="shared" si="24"/>
        <v/>
      </c>
      <c r="I572" s="124" t="str">
        <f>IF(F572/ActivitySum!$C$1300=0%,"",F572/ActivitySum!$C$1300)</f>
        <v/>
      </c>
      <c r="J572" s="126" t="str">
        <f>IF(G572/ActivitySum!$C$1300=0%,"",G572/ActivitySum!$C$1300)</f>
        <v/>
      </c>
      <c r="K572" s="99" t="str">
        <f t="shared" si="25"/>
        <v/>
      </c>
      <c r="L572" s="99" t="str">
        <f t="shared" si="26"/>
        <v/>
      </c>
    </row>
    <row r="573" spans="8:12" x14ac:dyDescent="0.25">
      <c r="H573" s="90" t="str">
        <f t="shared" si="24"/>
        <v/>
      </c>
      <c r="I573" s="124" t="str">
        <f>IF(F573/ActivitySum!$C$1300=0%,"",F573/ActivitySum!$C$1300)</f>
        <v/>
      </c>
      <c r="J573" s="126" t="str">
        <f>IF(G573/ActivitySum!$C$1300=0%,"",G573/ActivitySum!$C$1300)</f>
        <v/>
      </c>
      <c r="K573" s="99" t="str">
        <f t="shared" si="25"/>
        <v/>
      </c>
      <c r="L573" s="99" t="str">
        <f t="shared" si="26"/>
        <v/>
      </c>
    </row>
    <row r="574" spans="8:12" x14ac:dyDescent="0.25">
      <c r="H574" s="90" t="str">
        <f t="shared" si="24"/>
        <v/>
      </c>
      <c r="I574" s="124" t="str">
        <f>IF(F574/ActivitySum!$C$1300=0%,"",F574/ActivitySum!$C$1300)</f>
        <v/>
      </c>
      <c r="J574" s="126" t="str">
        <f>IF(G574/ActivitySum!$C$1300=0%,"",G574/ActivitySum!$C$1300)</f>
        <v/>
      </c>
      <c r="K574" s="99" t="str">
        <f t="shared" si="25"/>
        <v/>
      </c>
      <c r="L574" s="99" t="str">
        <f t="shared" si="26"/>
        <v/>
      </c>
    </row>
    <row r="575" spans="8:12" x14ac:dyDescent="0.25">
      <c r="H575" s="90" t="str">
        <f t="shared" si="24"/>
        <v/>
      </c>
      <c r="I575" s="124" t="str">
        <f>IF(F575/ActivitySum!$C$1300=0%,"",F575/ActivitySum!$C$1300)</f>
        <v/>
      </c>
      <c r="J575" s="126" t="str">
        <f>IF(G575/ActivitySum!$C$1300=0%,"",G575/ActivitySum!$C$1300)</f>
        <v/>
      </c>
      <c r="K575" s="99" t="str">
        <f t="shared" si="25"/>
        <v/>
      </c>
      <c r="L575" s="99" t="str">
        <f t="shared" si="26"/>
        <v/>
      </c>
    </row>
    <row r="576" spans="8:12" x14ac:dyDescent="0.25">
      <c r="H576" s="90" t="str">
        <f t="shared" si="24"/>
        <v/>
      </c>
      <c r="I576" s="124" t="str">
        <f>IF(F576/ActivitySum!$C$1300=0%,"",F576/ActivitySum!$C$1300)</f>
        <v/>
      </c>
      <c r="J576" s="126" t="str">
        <f>IF(G576/ActivitySum!$C$1300=0%,"",G576/ActivitySum!$C$1300)</f>
        <v/>
      </c>
      <c r="K576" s="99" t="str">
        <f t="shared" si="25"/>
        <v/>
      </c>
      <c r="L576" s="99" t="str">
        <f t="shared" si="26"/>
        <v/>
      </c>
    </row>
    <row r="577" spans="8:12" x14ac:dyDescent="0.25">
      <c r="H577" s="90" t="str">
        <f t="shared" si="24"/>
        <v/>
      </c>
      <c r="I577" s="124" t="str">
        <f>IF(F577/ActivitySum!$C$1300=0%,"",F577/ActivitySum!$C$1300)</f>
        <v/>
      </c>
      <c r="J577" s="126" t="str">
        <f>IF(G577/ActivitySum!$C$1300=0%,"",G577/ActivitySum!$C$1300)</f>
        <v/>
      </c>
      <c r="K577" s="99" t="str">
        <f t="shared" si="25"/>
        <v/>
      </c>
      <c r="L577" s="99" t="str">
        <f t="shared" si="26"/>
        <v/>
      </c>
    </row>
    <row r="578" spans="8:12" x14ac:dyDescent="0.25">
      <c r="H578" s="90" t="str">
        <f t="shared" si="24"/>
        <v/>
      </c>
      <c r="I578" s="124" t="str">
        <f>IF(F578/ActivitySum!$C$1300=0%,"",F578/ActivitySum!$C$1300)</f>
        <v/>
      </c>
      <c r="J578" s="126" t="str">
        <f>IF(G578/ActivitySum!$C$1300=0%,"",G578/ActivitySum!$C$1300)</f>
        <v/>
      </c>
      <c r="K578" s="99" t="str">
        <f t="shared" si="25"/>
        <v/>
      </c>
      <c r="L578" s="99" t="str">
        <f t="shared" si="26"/>
        <v/>
      </c>
    </row>
    <row r="579" spans="8:12" x14ac:dyDescent="0.25">
      <c r="H579" s="90" t="str">
        <f t="shared" si="24"/>
        <v/>
      </c>
      <c r="I579" s="124" t="str">
        <f>IF(F579/ActivitySum!$C$1300=0%,"",F579/ActivitySum!$C$1300)</f>
        <v/>
      </c>
      <c r="J579" s="126" t="str">
        <f>IF(G579/ActivitySum!$C$1300=0%,"",G579/ActivitySum!$C$1300)</f>
        <v/>
      </c>
      <c r="K579" s="99" t="str">
        <f t="shared" si="25"/>
        <v/>
      </c>
      <c r="L579" s="99" t="str">
        <f t="shared" si="26"/>
        <v/>
      </c>
    </row>
    <row r="580" spans="8:12" x14ac:dyDescent="0.25">
      <c r="H580" s="90" t="str">
        <f t="shared" si="24"/>
        <v/>
      </c>
      <c r="I580" s="124" t="str">
        <f>IF(F580/ActivitySum!$C$1300=0%,"",F580/ActivitySum!$C$1300)</f>
        <v/>
      </c>
      <c r="J580" s="126" t="str">
        <f>IF(G580/ActivitySum!$C$1300=0%,"",G580/ActivitySum!$C$1300)</f>
        <v/>
      </c>
      <c r="K580" s="99" t="str">
        <f t="shared" si="25"/>
        <v/>
      </c>
      <c r="L580" s="99" t="str">
        <f t="shared" si="26"/>
        <v/>
      </c>
    </row>
    <row r="581" spans="8:12" x14ac:dyDescent="0.25">
      <c r="H581" s="90" t="str">
        <f t="shared" si="24"/>
        <v/>
      </c>
      <c r="I581" s="124" t="str">
        <f>IF(F581/ActivitySum!$C$1300=0%,"",F581/ActivitySum!$C$1300)</f>
        <v/>
      </c>
      <c r="J581" s="126" t="str">
        <f>IF(G581/ActivitySum!$C$1300=0%,"",G581/ActivitySum!$C$1300)</f>
        <v/>
      </c>
      <c r="K581" s="99" t="str">
        <f t="shared" si="25"/>
        <v/>
      </c>
      <c r="L581" s="99" t="str">
        <f t="shared" si="26"/>
        <v/>
      </c>
    </row>
    <row r="582" spans="8:12" x14ac:dyDescent="0.25">
      <c r="H582" s="90" t="str">
        <f t="shared" si="24"/>
        <v/>
      </c>
      <c r="I582" s="124" t="str">
        <f>IF(F582/ActivitySum!$C$1300=0%,"",F582/ActivitySum!$C$1300)</f>
        <v/>
      </c>
      <c r="J582" s="126" t="str">
        <f>IF(G582/ActivitySum!$C$1300=0%,"",G582/ActivitySum!$C$1300)</f>
        <v/>
      </c>
      <c r="K582" s="99" t="str">
        <f t="shared" si="25"/>
        <v/>
      </c>
      <c r="L582" s="99" t="str">
        <f t="shared" si="26"/>
        <v/>
      </c>
    </row>
    <row r="583" spans="8:12" x14ac:dyDescent="0.25">
      <c r="H583" s="90" t="str">
        <f t="shared" ref="H583:H646" si="27">IFERROR(F583/E583,"")</f>
        <v/>
      </c>
      <c r="I583" s="124" t="str">
        <f>IF(F583/ActivitySum!$C$1300=0%,"",F583/ActivitySum!$C$1300)</f>
        <v/>
      </c>
      <c r="J583" s="126" t="str">
        <f>IF(G583/ActivitySum!$C$1300=0%,"",G583/ActivitySum!$C$1300)</f>
        <v/>
      </c>
      <c r="K583" s="99" t="str">
        <f t="shared" ref="K583:K646" si="28">IFERROR(G583/E583,"")</f>
        <v/>
      </c>
      <c r="L583" s="99" t="str">
        <f t="shared" ref="L583:L646" si="29">IFERROR(G583/F583,"")</f>
        <v/>
      </c>
    </row>
    <row r="584" spans="8:12" x14ac:dyDescent="0.25">
      <c r="H584" s="90" t="str">
        <f t="shared" si="27"/>
        <v/>
      </c>
      <c r="I584" s="124" t="str">
        <f>IF(F584/ActivitySum!$C$1300=0%,"",F584/ActivitySum!$C$1300)</f>
        <v/>
      </c>
      <c r="J584" s="126" t="str">
        <f>IF(G584/ActivitySum!$C$1300=0%,"",G584/ActivitySum!$C$1300)</f>
        <v/>
      </c>
      <c r="K584" s="99" t="str">
        <f t="shared" si="28"/>
        <v/>
      </c>
      <c r="L584" s="99" t="str">
        <f t="shared" si="29"/>
        <v/>
      </c>
    </row>
    <row r="585" spans="8:12" x14ac:dyDescent="0.25">
      <c r="H585" s="90" t="str">
        <f t="shared" si="27"/>
        <v/>
      </c>
      <c r="I585" s="124" t="str">
        <f>IF(F585/ActivitySum!$C$1300=0%,"",F585/ActivitySum!$C$1300)</f>
        <v/>
      </c>
      <c r="J585" s="126" t="str">
        <f>IF(G585/ActivitySum!$C$1300=0%,"",G585/ActivitySum!$C$1300)</f>
        <v/>
      </c>
      <c r="K585" s="99" t="str">
        <f t="shared" si="28"/>
        <v/>
      </c>
      <c r="L585" s="99" t="str">
        <f t="shared" si="29"/>
        <v/>
      </c>
    </row>
    <row r="586" spans="8:12" x14ac:dyDescent="0.25">
      <c r="H586" s="90" t="str">
        <f t="shared" si="27"/>
        <v/>
      </c>
      <c r="I586" s="124" t="str">
        <f>IF(F586/ActivitySum!$C$1300=0%,"",F586/ActivitySum!$C$1300)</f>
        <v/>
      </c>
      <c r="J586" s="126" t="str">
        <f>IF(G586/ActivitySum!$C$1300=0%,"",G586/ActivitySum!$C$1300)</f>
        <v/>
      </c>
      <c r="K586" s="99" t="str">
        <f t="shared" si="28"/>
        <v/>
      </c>
      <c r="L586" s="99" t="str">
        <f t="shared" si="29"/>
        <v/>
      </c>
    </row>
    <row r="587" spans="8:12" x14ac:dyDescent="0.25">
      <c r="H587" s="90" t="str">
        <f t="shared" si="27"/>
        <v/>
      </c>
      <c r="I587" s="124" t="str">
        <f>IF(F587/ActivitySum!$C$1300=0%,"",F587/ActivitySum!$C$1300)</f>
        <v/>
      </c>
      <c r="J587" s="126" t="str">
        <f>IF(G587/ActivitySum!$C$1300=0%,"",G587/ActivitySum!$C$1300)</f>
        <v/>
      </c>
      <c r="K587" s="99" t="str">
        <f t="shared" si="28"/>
        <v/>
      </c>
      <c r="L587" s="99" t="str">
        <f t="shared" si="29"/>
        <v/>
      </c>
    </row>
    <row r="588" spans="8:12" x14ac:dyDescent="0.25">
      <c r="H588" s="90" t="str">
        <f t="shared" si="27"/>
        <v/>
      </c>
      <c r="I588" s="124" t="str">
        <f>IF(F588/ActivitySum!$C$1300=0%,"",F588/ActivitySum!$C$1300)</f>
        <v/>
      </c>
      <c r="J588" s="126" t="str">
        <f>IF(G588/ActivitySum!$C$1300=0%,"",G588/ActivitySum!$C$1300)</f>
        <v/>
      </c>
      <c r="K588" s="99" t="str">
        <f t="shared" si="28"/>
        <v/>
      </c>
      <c r="L588" s="99" t="str">
        <f t="shared" si="29"/>
        <v/>
      </c>
    </row>
    <row r="589" spans="8:12" x14ac:dyDescent="0.25">
      <c r="H589" s="90" t="str">
        <f t="shared" si="27"/>
        <v/>
      </c>
      <c r="I589" s="124" t="str">
        <f>IF(F589/ActivitySum!$C$1300=0%,"",F589/ActivitySum!$C$1300)</f>
        <v/>
      </c>
      <c r="J589" s="126" t="str">
        <f>IF(G589/ActivitySum!$C$1300=0%,"",G589/ActivitySum!$C$1300)</f>
        <v/>
      </c>
      <c r="K589" s="99" t="str">
        <f t="shared" si="28"/>
        <v/>
      </c>
      <c r="L589" s="99" t="str">
        <f t="shared" si="29"/>
        <v/>
      </c>
    </row>
    <row r="590" spans="8:12" x14ac:dyDescent="0.25">
      <c r="H590" s="90" t="str">
        <f t="shared" si="27"/>
        <v/>
      </c>
      <c r="I590" s="124" t="str">
        <f>IF(F590/ActivitySum!$C$1300=0%,"",F590/ActivitySum!$C$1300)</f>
        <v/>
      </c>
      <c r="J590" s="126" t="str">
        <f>IF(G590/ActivitySum!$C$1300=0%,"",G590/ActivitySum!$C$1300)</f>
        <v/>
      </c>
      <c r="K590" s="99" t="str">
        <f t="shared" si="28"/>
        <v/>
      </c>
      <c r="L590" s="99" t="str">
        <f t="shared" si="29"/>
        <v/>
      </c>
    </row>
    <row r="591" spans="8:12" x14ac:dyDescent="0.25">
      <c r="H591" s="90" t="str">
        <f t="shared" si="27"/>
        <v/>
      </c>
      <c r="I591" s="124" t="str">
        <f>IF(F591/ActivitySum!$C$1300=0%,"",F591/ActivitySum!$C$1300)</f>
        <v/>
      </c>
      <c r="J591" s="126" t="str">
        <f>IF(G591/ActivitySum!$C$1300=0%,"",G591/ActivitySum!$C$1300)</f>
        <v/>
      </c>
      <c r="K591" s="99" t="str">
        <f t="shared" si="28"/>
        <v/>
      </c>
      <c r="L591" s="99" t="str">
        <f t="shared" si="29"/>
        <v/>
      </c>
    </row>
    <row r="592" spans="8:12" x14ac:dyDescent="0.25">
      <c r="H592" s="90" t="str">
        <f t="shared" si="27"/>
        <v/>
      </c>
      <c r="I592" s="124" t="str">
        <f>IF(F592/ActivitySum!$C$1300=0%,"",F592/ActivitySum!$C$1300)</f>
        <v/>
      </c>
      <c r="J592" s="126" t="str">
        <f>IF(G592/ActivitySum!$C$1300=0%,"",G592/ActivitySum!$C$1300)</f>
        <v/>
      </c>
      <c r="K592" s="99" t="str">
        <f t="shared" si="28"/>
        <v/>
      </c>
      <c r="L592" s="99" t="str">
        <f t="shared" si="29"/>
        <v/>
      </c>
    </row>
    <row r="593" spans="8:12" x14ac:dyDescent="0.25">
      <c r="H593" s="90" t="str">
        <f t="shared" si="27"/>
        <v/>
      </c>
      <c r="I593" s="124" t="str">
        <f>IF(F593/ActivitySum!$C$1300=0%,"",F593/ActivitySum!$C$1300)</f>
        <v/>
      </c>
      <c r="J593" s="126" t="str">
        <f>IF(G593/ActivitySum!$C$1300=0%,"",G593/ActivitySum!$C$1300)</f>
        <v/>
      </c>
      <c r="K593" s="99" t="str">
        <f t="shared" si="28"/>
        <v/>
      </c>
      <c r="L593" s="99" t="str">
        <f t="shared" si="29"/>
        <v/>
      </c>
    </row>
    <row r="594" spans="8:12" x14ac:dyDescent="0.25">
      <c r="H594" s="90" t="str">
        <f t="shared" si="27"/>
        <v/>
      </c>
      <c r="I594" s="124" t="str">
        <f>IF(F594/ActivitySum!$C$1300=0%,"",F594/ActivitySum!$C$1300)</f>
        <v/>
      </c>
      <c r="J594" s="126" t="str">
        <f>IF(G594/ActivitySum!$C$1300=0%,"",G594/ActivitySum!$C$1300)</f>
        <v/>
      </c>
      <c r="K594" s="99" t="str">
        <f t="shared" si="28"/>
        <v/>
      </c>
      <c r="L594" s="99" t="str">
        <f t="shared" si="29"/>
        <v/>
      </c>
    </row>
    <row r="595" spans="8:12" x14ac:dyDescent="0.25">
      <c r="H595" s="90" t="str">
        <f t="shared" si="27"/>
        <v/>
      </c>
      <c r="I595" s="124" t="str">
        <f>IF(F595/ActivitySum!$C$1300=0%,"",F595/ActivitySum!$C$1300)</f>
        <v/>
      </c>
      <c r="J595" s="126" t="str">
        <f>IF(G595/ActivitySum!$C$1300=0%,"",G595/ActivitySum!$C$1300)</f>
        <v/>
      </c>
      <c r="K595" s="99" t="str">
        <f t="shared" si="28"/>
        <v/>
      </c>
      <c r="L595" s="99" t="str">
        <f t="shared" si="29"/>
        <v/>
      </c>
    </row>
    <row r="596" spans="8:12" x14ac:dyDescent="0.25">
      <c r="H596" s="90" t="str">
        <f t="shared" si="27"/>
        <v/>
      </c>
      <c r="I596" s="124" t="str">
        <f>IF(F596/ActivitySum!$C$1300=0%,"",F596/ActivitySum!$C$1300)</f>
        <v/>
      </c>
      <c r="J596" s="126" t="str">
        <f>IF(G596/ActivitySum!$C$1300=0%,"",G596/ActivitySum!$C$1300)</f>
        <v/>
      </c>
      <c r="K596" s="99" t="str">
        <f t="shared" si="28"/>
        <v/>
      </c>
      <c r="L596" s="99" t="str">
        <f t="shared" si="29"/>
        <v/>
      </c>
    </row>
    <row r="597" spans="8:12" x14ac:dyDescent="0.25">
      <c r="H597" s="90" t="str">
        <f t="shared" si="27"/>
        <v/>
      </c>
      <c r="I597" s="124" t="str">
        <f>IF(F597/ActivitySum!$C$1300=0%,"",F597/ActivitySum!$C$1300)</f>
        <v/>
      </c>
      <c r="J597" s="126" t="str">
        <f>IF(G597/ActivitySum!$C$1300=0%,"",G597/ActivitySum!$C$1300)</f>
        <v/>
      </c>
      <c r="K597" s="99" t="str">
        <f t="shared" si="28"/>
        <v/>
      </c>
      <c r="L597" s="99" t="str">
        <f t="shared" si="29"/>
        <v/>
      </c>
    </row>
    <row r="598" spans="8:12" x14ac:dyDescent="0.25">
      <c r="H598" s="90" t="str">
        <f t="shared" si="27"/>
        <v/>
      </c>
      <c r="I598" s="124" t="str">
        <f>IF(F598/ActivitySum!$C$1300=0%,"",F598/ActivitySum!$C$1300)</f>
        <v/>
      </c>
      <c r="J598" s="126" t="str">
        <f>IF(G598/ActivitySum!$C$1300=0%,"",G598/ActivitySum!$C$1300)</f>
        <v/>
      </c>
      <c r="K598" s="99" t="str">
        <f t="shared" si="28"/>
        <v/>
      </c>
      <c r="L598" s="99" t="str">
        <f t="shared" si="29"/>
        <v/>
      </c>
    </row>
    <row r="599" spans="8:12" x14ac:dyDescent="0.25">
      <c r="H599" s="90" t="str">
        <f t="shared" si="27"/>
        <v/>
      </c>
      <c r="I599" s="124" t="str">
        <f>IF(F599/ActivitySum!$C$1300=0%,"",F599/ActivitySum!$C$1300)</f>
        <v/>
      </c>
      <c r="J599" s="126" t="str">
        <f>IF(G599/ActivitySum!$C$1300=0%,"",G599/ActivitySum!$C$1300)</f>
        <v/>
      </c>
      <c r="K599" s="99" t="str">
        <f t="shared" si="28"/>
        <v/>
      </c>
      <c r="L599" s="99" t="str">
        <f t="shared" si="29"/>
        <v/>
      </c>
    </row>
    <row r="600" spans="8:12" x14ac:dyDescent="0.25">
      <c r="H600" s="90" t="str">
        <f t="shared" si="27"/>
        <v/>
      </c>
      <c r="I600" s="124" t="str">
        <f>IF(F600/ActivitySum!$C$1300=0%,"",F600/ActivitySum!$C$1300)</f>
        <v/>
      </c>
      <c r="J600" s="126" t="str">
        <f>IF(G600/ActivitySum!$C$1300=0%,"",G600/ActivitySum!$C$1300)</f>
        <v/>
      </c>
      <c r="K600" s="99" t="str">
        <f t="shared" si="28"/>
        <v/>
      </c>
      <c r="L600" s="99" t="str">
        <f t="shared" si="29"/>
        <v/>
      </c>
    </row>
    <row r="601" spans="8:12" x14ac:dyDescent="0.25">
      <c r="H601" s="90" t="str">
        <f t="shared" si="27"/>
        <v/>
      </c>
      <c r="I601" s="124" t="str">
        <f>IF(F601/ActivitySum!$C$1300=0%,"",F601/ActivitySum!$C$1300)</f>
        <v/>
      </c>
      <c r="J601" s="126" t="str">
        <f>IF(G601/ActivitySum!$C$1300=0%,"",G601/ActivitySum!$C$1300)</f>
        <v/>
      </c>
      <c r="K601" s="99" t="str">
        <f t="shared" si="28"/>
        <v/>
      </c>
      <c r="L601" s="99" t="str">
        <f t="shared" si="29"/>
        <v/>
      </c>
    </row>
    <row r="602" spans="8:12" x14ac:dyDescent="0.25">
      <c r="H602" s="90" t="str">
        <f t="shared" si="27"/>
        <v/>
      </c>
      <c r="I602" s="124" t="str">
        <f>IF(F602/ActivitySum!$C$1300=0%,"",F602/ActivitySum!$C$1300)</f>
        <v/>
      </c>
      <c r="J602" s="126" t="str">
        <f>IF(G602/ActivitySum!$C$1300=0%,"",G602/ActivitySum!$C$1300)</f>
        <v/>
      </c>
      <c r="K602" s="99" t="str">
        <f t="shared" si="28"/>
        <v/>
      </c>
      <c r="L602" s="99" t="str">
        <f t="shared" si="29"/>
        <v/>
      </c>
    </row>
    <row r="603" spans="8:12" x14ac:dyDescent="0.25">
      <c r="H603" s="90" t="str">
        <f t="shared" si="27"/>
        <v/>
      </c>
      <c r="I603" s="124" t="str">
        <f>IF(F603/ActivitySum!$C$1300=0%,"",F603/ActivitySum!$C$1300)</f>
        <v/>
      </c>
      <c r="J603" s="126" t="str">
        <f>IF(G603/ActivitySum!$C$1300=0%,"",G603/ActivitySum!$C$1300)</f>
        <v/>
      </c>
      <c r="K603" s="99" t="str">
        <f t="shared" si="28"/>
        <v/>
      </c>
      <c r="L603" s="99" t="str">
        <f t="shared" si="29"/>
        <v/>
      </c>
    </row>
    <row r="604" spans="8:12" x14ac:dyDescent="0.25">
      <c r="H604" s="90" t="str">
        <f t="shared" si="27"/>
        <v/>
      </c>
      <c r="I604" s="124" t="str">
        <f>IF(F604/ActivitySum!$C$1300=0%,"",F604/ActivitySum!$C$1300)</f>
        <v/>
      </c>
      <c r="J604" s="126" t="str">
        <f>IF(G604/ActivitySum!$C$1300=0%,"",G604/ActivitySum!$C$1300)</f>
        <v/>
      </c>
      <c r="K604" s="99" t="str">
        <f t="shared" si="28"/>
        <v/>
      </c>
      <c r="L604" s="99" t="str">
        <f t="shared" si="29"/>
        <v/>
      </c>
    </row>
    <row r="605" spans="8:12" x14ac:dyDescent="0.25">
      <c r="H605" s="90" t="str">
        <f t="shared" si="27"/>
        <v/>
      </c>
      <c r="I605" s="124" t="str">
        <f>IF(F605/ActivitySum!$C$1300=0%,"",F605/ActivitySum!$C$1300)</f>
        <v/>
      </c>
      <c r="J605" s="126" t="str">
        <f>IF(G605/ActivitySum!$C$1300=0%,"",G605/ActivitySum!$C$1300)</f>
        <v/>
      </c>
      <c r="K605" s="99" t="str">
        <f t="shared" si="28"/>
        <v/>
      </c>
      <c r="L605" s="99" t="str">
        <f t="shared" si="29"/>
        <v/>
      </c>
    </row>
    <row r="606" spans="8:12" x14ac:dyDescent="0.25">
      <c r="H606" s="90" t="str">
        <f t="shared" si="27"/>
        <v/>
      </c>
      <c r="I606" s="124" t="str">
        <f>IF(F606/ActivitySum!$C$1300=0%,"",F606/ActivitySum!$C$1300)</f>
        <v/>
      </c>
      <c r="J606" s="126" t="str">
        <f>IF(G606/ActivitySum!$C$1300=0%,"",G606/ActivitySum!$C$1300)</f>
        <v/>
      </c>
      <c r="K606" s="99" t="str">
        <f t="shared" si="28"/>
        <v/>
      </c>
      <c r="L606" s="99" t="str">
        <f t="shared" si="29"/>
        <v/>
      </c>
    </row>
    <row r="607" spans="8:12" x14ac:dyDescent="0.25">
      <c r="H607" s="90" t="str">
        <f t="shared" si="27"/>
        <v/>
      </c>
      <c r="I607" s="124" t="str">
        <f>IF(F607/ActivitySum!$C$1300=0%,"",F607/ActivitySum!$C$1300)</f>
        <v/>
      </c>
      <c r="J607" s="126" t="str">
        <f>IF(G607/ActivitySum!$C$1300=0%,"",G607/ActivitySum!$C$1300)</f>
        <v/>
      </c>
      <c r="K607" s="99" t="str">
        <f t="shared" si="28"/>
        <v/>
      </c>
      <c r="L607" s="99" t="str">
        <f t="shared" si="29"/>
        <v/>
      </c>
    </row>
    <row r="608" spans="8:12" x14ac:dyDescent="0.25">
      <c r="H608" s="90" t="str">
        <f t="shared" si="27"/>
        <v/>
      </c>
      <c r="I608" s="124" t="str">
        <f>IF(F608/ActivitySum!$C$1300=0%,"",F608/ActivitySum!$C$1300)</f>
        <v/>
      </c>
      <c r="J608" s="126" t="str">
        <f>IF(G608/ActivitySum!$C$1300=0%,"",G608/ActivitySum!$C$1300)</f>
        <v/>
      </c>
      <c r="K608" s="99" t="str">
        <f t="shared" si="28"/>
        <v/>
      </c>
      <c r="L608" s="99" t="str">
        <f t="shared" si="29"/>
        <v/>
      </c>
    </row>
    <row r="609" spans="8:12" x14ac:dyDescent="0.25">
      <c r="H609" s="90" t="str">
        <f t="shared" si="27"/>
        <v/>
      </c>
      <c r="I609" s="124" t="str">
        <f>IF(F609/ActivitySum!$C$1300=0%,"",F609/ActivitySum!$C$1300)</f>
        <v/>
      </c>
      <c r="J609" s="126" t="str">
        <f>IF(G609/ActivitySum!$C$1300=0%,"",G609/ActivitySum!$C$1300)</f>
        <v/>
      </c>
      <c r="K609" s="99" t="str">
        <f t="shared" si="28"/>
        <v/>
      </c>
      <c r="L609" s="99" t="str">
        <f t="shared" si="29"/>
        <v/>
      </c>
    </row>
    <row r="610" spans="8:12" x14ac:dyDescent="0.25">
      <c r="H610" s="90" t="str">
        <f t="shared" si="27"/>
        <v/>
      </c>
      <c r="I610" s="124" t="str">
        <f>IF(F610/ActivitySum!$C$1300=0%,"",F610/ActivitySum!$C$1300)</f>
        <v/>
      </c>
      <c r="J610" s="126" t="str">
        <f>IF(G610/ActivitySum!$C$1300=0%,"",G610/ActivitySum!$C$1300)</f>
        <v/>
      </c>
      <c r="K610" s="99" t="str">
        <f t="shared" si="28"/>
        <v/>
      </c>
      <c r="L610" s="99" t="str">
        <f t="shared" si="29"/>
        <v/>
      </c>
    </row>
    <row r="611" spans="8:12" x14ac:dyDescent="0.25">
      <c r="H611" s="90" t="str">
        <f t="shared" si="27"/>
        <v/>
      </c>
      <c r="I611" s="124" t="str">
        <f>IF(F611/ActivitySum!$C$1300=0%,"",F611/ActivitySum!$C$1300)</f>
        <v/>
      </c>
      <c r="J611" s="126" t="str">
        <f>IF(G611/ActivitySum!$C$1300=0%,"",G611/ActivitySum!$C$1300)</f>
        <v/>
      </c>
      <c r="K611" s="99" t="str">
        <f t="shared" si="28"/>
        <v/>
      </c>
      <c r="L611" s="99" t="str">
        <f t="shared" si="29"/>
        <v/>
      </c>
    </row>
    <row r="612" spans="8:12" x14ac:dyDescent="0.25">
      <c r="H612" s="90" t="str">
        <f t="shared" si="27"/>
        <v/>
      </c>
      <c r="I612" s="124" t="str">
        <f>IF(F612/ActivitySum!$C$1300=0%,"",F612/ActivitySum!$C$1300)</f>
        <v/>
      </c>
      <c r="J612" s="126" t="str">
        <f>IF(G612/ActivitySum!$C$1300=0%,"",G612/ActivitySum!$C$1300)</f>
        <v/>
      </c>
      <c r="K612" s="99" t="str">
        <f t="shared" si="28"/>
        <v/>
      </c>
      <c r="L612" s="99" t="str">
        <f t="shared" si="29"/>
        <v/>
      </c>
    </row>
    <row r="613" spans="8:12" x14ac:dyDescent="0.25">
      <c r="H613" s="90" t="str">
        <f t="shared" si="27"/>
        <v/>
      </c>
      <c r="I613" s="124" t="str">
        <f>IF(F613/ActivitySum!$C$1300=0%,"",F613/ActivitySum!$C$1300)</f>
        <v/>
      </c>
      <c r="J613" s="126" t="str">
        <f>IF(G613/ActivitySum!$C$1300=0%,"",G613/ActivitySum!$C$1300)</f>
        <v/>
      </c>
      <c r="K613" s="99" t="str">
        <f t="shared" si="28"/>
        <v/>
      </c>
      <c r="L613" s="99" t="str">
        <f t="shared" si="29"/>
        <v/>
      </c>
    </row>
    <row r="614" spans="8:12" x14ac:dyDescent="0.25">
      <c r="H614" s="90" t="str">
        <f t="shared" si="27"/>
        <v/>
      </c>
      <c r="I614" s="124" t="str">
        <f>IF(F614/ActivitySum!$C$1300=0%,"",F614/ActivitySum!$C$1300)</f>
        <v/>
      </c>
      <c r="J614" s="126" t="str">
        <f>IF(G614/ActivitySum!$C$1300=0%,"",G614/ActivitySum!$C$1300)</f>
        <v/>
      </c>
      <c r="K614" s="99" t="str">
        <f t="shared" si="28"/>
        <v/>
      </c>
      <c r="L614" s="99" t="str">
        <f t="shared" si="29"/>
        <v/>
      </c>
    </row>
    <row r="615" spans="8:12" x14ac:dyDescent="0.25">
      <c r="H615" s="90" t="str">
        <f t="shared" si="27"/>
        <v/>
      </c>
      <c r="I615" s="124" t="str">
        <f>IF(F615/ActivitySum!$C$1300=0%,"",F615/ActivitySum!$C$1300)</f>
        <v/>
      </c>
      <c r="J615" s="126" t="str">
        <f>IF(G615/ActivitySum!$C$1300=0%,"",G615/ActivitySum!$C$1300)</f>
        <v/>
      </c>
      <c r="K615" s="99" t="str">
        <f t="shared" si="28"/>
        <v/>
      </c>
      <c r="L615" s="99" t="str">
        <f t="shared" si="29"/>
        <v/>
      </c>
    </row>
    <row r="616" spans="8:12" x14ac:dyDescent="0.25">
      <c r="H616" s="90" t="str">
        <f t="shared" si="27"/>
        <v/>
      </c>
      <c r="I616" s="124" t="str">
        <f>IF(F616/ActivitySum!$C$1300=0%,"",F616/ActivitySum!$C$1300)</f>
        <v/>
      </c>
      <c r="J616" s="126" t="str">
        <f>IF(G616/ActivitySum!$C$1300=0%,"",G616/ActivitySum!$C$1300)</f>
        <v/>
      </c>
      <c r="K616" s="99" t="str">
        <f t="shared" si="28"/>
        <v/>
      </c>
      <c r="L616" s="99" t="str">
        <f t="shared" si="29"/>
        <v/>
      </c>
    </row>
    <row r="617" spans="8:12" x14ac:dyDescent="0.25">
      <c r="H617" s="90" t="str">
        <f t="shared" si="27"/>
        <v/>
      </c>
      <c r="I617" s="124" t="str">
        <f>IF(F617/ActivitySum!$C$1300=0%,"",F617/ActivitySum!$C$1300)</f>
        <v/>
      </c>
      <c r="J617" s="126" t="str">
        <f>IF(G617/ActivitySum!$C$1300=0%,"",G617/ActivitySum!$C$1300)</f>
        <v/>
      </c>
      <c r="K617" s="99" t="str">
        <f t="shared" si="28"/>
        <v/>
      </c>
      <c r="L617" s="99" t="str">
        <f t="shared" si="29"/>
        <v/>
      </c>
    </row>
    <row r="618" spans="8:12" x14ac:dyDescent="0.25">
      <c r="H618" s="90" t="str">
        <f t="shared" si="27"/>
        <v/>
      </c>
      <c r="I618" s="124" t="str">
        <f>IF(F618/ActivitySum!$C$1300=0%,"",F618/ActivitySum!$C$1300)</f>
        <v/>
      </c>
      <c r="J618" s="126" t="str">
        <f>IF(G618/ActivitySum!$C$1300=0%,"",G618/ActivitySum!$C$1300)</f>
        <v/>
      </c>
      <c r="K618" s="99" t="str">
        <f t="shared" si="28"/>
        <v/>
      </c>
      <c r="L618" s="99" t="str">
        <f t="shared" si="29"/>
        <v/>
      </c>
    </row>
    <row r="619" spans="8:12" x14ac:dyDescent="0.25">
      <c r="H619" s="90" t="str">
        <f t="shared" si="27"/>
        <v/>
      </c>
      <c r="I619" s="124" t="str">
        <f>IF(F619/ActivitySum!$C$1300=0%,"",F619/ActivitySum!$C$1300)</f>
        <v/>
      </c>
      <c r="J619" s="126" t="str">
        <f>IF(G619/ActivitySum!$C$1300=0%,"",G619/ActivitySum!$C$1300)</f>
        <v/>
      </c>
      <c r="K619" s="99" t="str">
        <f t="shared" si="28"/>
        <v/>
      </c>
      <c r="L619" s="99" t="str">
        <f t="shared" si="29"/>
        <v/>
      </c>
    </row>
    <row r="620" spans="8:12" x14ac:dyDescent="0.25">
      <c r="H620" s="90" t="str">
        <f t="shared" si="27"/>
        <v/>
      </c>
      <c r="I620" s="124" t="str">
        <f>IF(F620/ActivitySum!$C$1300=0%,"",F620/ActivitySum!$C$1300)</f>
        <v/>
      </c>
      <c r="J620" s="126" t="str">
        <f>IF(G620/ActivitySum!$C$1300=0%,"",G620/ActivitySum!$C$1300)</f>
        <v/>
      </c>
      <c r="K620" s="99" t="str">
        <f t="shared" si="28"/>
        <v/>
      </c>
      <c r="L620" s="99" t="str">
        <f t="shared" si="29"/>
        <v/>
      </c>
    </row>
    <row r="621" spans="8:12" x14ac:dyDescent="0.25">
      <c r="H621" s="90" t="str">
        <f t="shared" si="27"/>
        <v/>
      </c>
      <c r="I621" s="124" t="str">
        <f>IF(F621/ActivitySum!$C$1300=0%,"",F621/ActivitySum!$C$1300)</f>
        <v/>
      </c>
      <c r="J621" s="126" t="str">
        <f>IF(G621/ActivitySum!$C$1300=0%,"",G621/ActivitySum!$C$1300)</f>
        <v/>
      </c>
      <c r="K621" s="99" t="str">
        <f t="shared" si="28"/>
        <v/>
      </c>
      <c r="L621" s="99" t="str">
        <f t="shared" si="29"/>
        <v/>
      </c>
    </row>
    <row r="622" spans="8:12" x14ac:dyDescent="0.25">
      <c r="H622" s="90" t="str">
        <f t="shared" si="27"/>
        <v/>
      </c>
      <c r="I622" s="124" t="str">
        <f>IF(F622/ActivitySum!$C$1300=0%,"",F622/ActivitySum!$C$1300)</f>
        <v/>
      </c>
      <c r="J622" s="126" t="str">
        <f>IF(G622/ActivitySum!$C$1300=0%,"",G622/ActivitySum!$C$1300)</f>
        <v/>
      </c>
      <c r="K622" s="99" t="str">
        <f t="shared" si="28"/>
        <v/>
      </c>
      <c r="L622" s="99" t="str">
        <f t="shared" si="29"/>
        <v/>
      </c>
    </row>
    <row r="623" spans="8:12" x14ac:dyDescent="0.25">
      <c r="H623" s="90" t="str">
        <f t="shared" si="27"/>
        <v/>
      </c>
      <c r="I623" s="124" t="str">
        <f>IF(F623/ActivitySum!$C$1300=0%,"",F623/ActivitySum!$C$1300)</f>
        <v/>
      </c>
      <c r="J623" s="126" t="str">
        <f>IF(G623/ActivitySum!$C$1300=0%,"",G623/ActivitySum!$C$1300)</f>
        <v/>
      </c>
      <c r="K623" s="99" t="str">
        <f t="shared" si="28"/>
        <v/>
      </c>
      <c r="L623" s="99" t="str">
        <f t="shared" si="29"/>
        <v/>
      </c>
    </row>
    <row r="624" spans="8:12" x14ac:dyDescent="0.25">
      <c r="H624" s="90" t="str">
        <f t="shared" si="27"/>
        <v/>
      </c>
      <c r="I624" s="124" t="str">
        <f>IF(F624/ActivitySum!$C$1300=0%,"",F624/ActivitySum!$C$1300)</f>
        <v/>
      </c>
      <c r="J624" s="126" t="str">
        <f>IF(G624/ActivitySum!$C$1300=0%,"",G624/ActivitySum!$C$1300)</f>
        <v/>
      </c>
      <c r="K624" s="99" t="str">
        <f t="shared" si="28"/>
        <v/>
      </c>
      <c r="L624" s="99" t="str">
        <f t="shared" si="29"/>
        <v/>
      </c>
    </row>
    <row r="625" spans="8:12" x14ac:dyDescent="0.25">
      <c r="H625" s="90" t="str">
        <f t="shared" si="27"/>
        <v/>
      </c>
      <c r="I625" s="124" t="str">
        <f>IF(F625/ActivitySum!$C$1300=0%,"",F625/ActivitySum!$C$1300)</f>
        <v/>
      </c>
      <c r="J625" s="126" t="str">
        <f>IF(G625/ActivitySum!$C$1300=0%,"",G625/ActivitySum!$C$1300)</f>
        <v/>
      </c>
      <c r="K625" s="99" t="str">
        <f t="shared" si="28"/>
        <v/>
      </c>
      <c r="L625" s="99" t="str">
        <f t="shared" si="29"/>
        <v/>
      </c>
    </row>
    <row r="626" spans="8:12" x14ac:dyDescent="0.25">
      <c r="H626" s="90" t="str">
        <f t="shared" si="27"/>
        <v/>
      </c>
      <c r="I626" s="124" t="str">
        <f>IF(F626/ActivitySum!$C$1300=0%,"",F626/ActivitySum!$C$1300)</f>
        <v/>
      </c>
      <c r="J626" s="126" t="str">
        <f>IF(G626/ActivitySum!$C$1300=0%,"",G626/ActivitySum!$C$1300)</f>
        <v/>
      </c>
      <c r="K626" s="99" t="str">
        <f t="shared" si="28"/>
        <v/>
      </c>
      <c r="L626" s="99" t="str">
        <f t="shared" si="29"/>
        <v/>
      </c>
    </row>
    <row r="627" spans="8:12" x14ac:dyDescent="0.25">
      <c r="H627" s="90" t="str">
        <f t="shared" si="27"/>
        <v/>
      </c>
      <c r="I627" s="124" t="str">
        <f>IF(F627/ActivitySum!$C$1300=0%,"",F627/ActivitySum!$C$1300)</f>
        <v/>
      </c>
      <c r="J627" s="126" t="str">
        <f>IF(G627/ActivitySum!$C$1300=0%,"",G627/ActivitySum!$C$1300)</f>
        <v/>
      </c>
      <c r="K627" s="99" t="str">
        <f t="shared" si="28"/>
        <v/>
      </c>
      <c r="L627" s="99" t="str">
        <f t="shared" si="29"/>
        <v/>
      </c>
    </row>
    <row r="628" spans="8:12" x14ac:dyDescent="0.25">
      <c r="H628" s="90" t="str">
        <f t="shared" si="27"/>
        <v/>
      </c>
      <c r="I628" s="124" t="str">
        <f>IF(F628/ActivitySum!$C$1300=0%,"",F628/ActivitySum!$C$1300)</f>
        <v/>
      </c>
      <c r="J628" s="126" t="str">
        <f>IF(G628/ActivitySum!$C$1300=0%,"",G628/ActivitySum!$C$1300)</f>
        <v/>
      </c>
      <c r="K628" s="99" t="str">
        <f t="shared" si="28"/>
        <v/>
      </c>
      <c r="L628" s="99" t="str">
        <f t="shared" si="29"/>
        <v/>
      </c>
    </row>
    <row r="629" spans="8:12" x14ac:dyDescent="0.25">
      <c r="H629" s="90" t="str">
        <f t="shared" si="27"/>
        <v/>
      </c>
      <c r="I629" s="124" t="str">
        <f>IF(F629/ActivitySum!$C$1300=0%,"",F629/ActivitySum!$C$1300)</f>
        <v/>
      </c>
      <c r="J629" s="126" t="str">
        <f>IF(G629/ActivitySum!$C$1300=0%,"",G629/ActivitySum!$C$1300)</f>
        <v/>
      </c>
      <c r="K629" s="99" t="str">
        <f t="shared" si="28"/>
        <v/>
      </c>
      <c r="L629" s="99" t="str">
        <f t="shared" si="29"/>
        <v/>
      </c>
    </row>
    <row r="630" spans="8:12" x14ac:dyDescent="0.25">
      <c r="H630" s="90" t="str">
        <f t="shared" si="27"/>
        <v/>
      </c>
      <c r="I630" s="124" t="str">
        <f>IF(F630/ActivitySum!$C$1300=0%,"",F630/ActivitySum!$C$1300)</f>
        <v/>
      </c>
      <c r="J630" s="126" t="str">
        <f>IF(G630/ActivitySum!$C$1300=0%,"",G630/ActivitySum!$C$1300)</f>
        <v/>
      </c>
      <c r="K630" s="99" t="str">
        <f t="shared" si="28"/>
        <v/>
      </c>
      <c r="L630" s="99" t="str">
        <f t="shared" si="29"/>
        <v/>
      </c>
    </row>
    <row r="631" spans="8:12" x14ac:dyDescent="0.25">
      <c r="H631" s="90" t="str">
        <f t="shared" si="27"/>
        <v/>
      </c>
      <c r="I631" s="124" t="str">
        <f>IF(F631/ActivitySum!$C$1300=0%,"",F631/ActivitySum!$C$1300)</f>
        <v/>
      </c>
      <c r="J631" s="126" t="str">
        <f>IF(G631/ActivitySum!$C$1300=0%,"",G631/ActivitySum!$C$1300)</f>
        <v/>
      </c>
      <c r="K631" s="99" t="str">
        <f t="shared" si="28"/>
        <v/>
      </c>
      <c r="L631" s="99" t="str">
        <f t="shared" si="29"/>
        <v/>
      </c>
    </row>
    <row r="632" spans="8:12" x14ac:dyDescent="0.25">
      <c r="H632" s="90" t="str">
        <f t="shared" si="27"/>
        <v/>
      </c>
      <c r="I632" s="124" t="str">
        <f>IF(F632/ActivitySum!$C$1300=0%,"",F632/ActivitySum!$C$1300)</f>
        <v/>
      </c>
      <c r="J632" s="126" t="str">
        <f>IF(G632/ActivitySum!$C$1300=0%,"",G632/ActivitySum!$C$1300)</f>
        <v/>
      </c>
      <c r="K632" s="99" t="str">
        <f t="shared" si="28"/>
        <v/>
      </c>
      <c r="L632" s="99" t="str">
        <f t="shared" si="29"/>
        <v/>
      </c>
    </row>
    <row r="633" spans="8:12" x14ac:dyDescent="0.25">
      <c r="H633" s="90" t="str">
        <f t="shared" si="27"/>
        <v/>
      </c>
      <c r="I633" s="124" t="str">
        <f>IF(F633/ActivitySum!$C$1300=0%,"",F633/ActivitySum!$C$1300)</f>
        <v/>
      </c>
      <c r="J633" s="126" t="str">
        <f>IF(G633/ActivitySum!$C$1300=0%,"",G633/ActivitySum!$C$1300)</f>
        <v/>
      </c>
      <c r="K633" s="99" t="str">
        <f t="shared" si="28"/>
        <v/>
      </c>
      <c r="L633" s="99" t="str">
        <f t="shared" si="29"/>
        <v/>
      </c>
    </row>
    <row r="634" spans="8:12" x14ac:dyDescent="0.25">
      <c r="H634" s="90" t="str">
        <f t="shared" si="27"/>
        <v/>
      </c>
      <c r="I634" s="124" t="str">
        <f>IF(F634/ActivitySum!$C$1300=0%,"",F634/ActivitySum!$C$1300)</f>
        <v/>
      </c>
      <c r="J634" s="126" t="str">
        <f>IF(G634/ActivitySum!$C$1300=0%,"",G634/ActivitySum!$C$1300)</f>
        <v/>
      </c>
      <c r="K634" s="99" t="str">
        <f t="shared" si="28"/>
        <v/>
      </c>
      <c r="L634" s="99" t="str">
        <f t="shared" si="29"/>
        <v/>
      </c>
    </row>
    <row r="635" spans="8:12" x14ac:dyDescent="0.25">
      <c r="H635" s="90" t="str">
        <f t="shared" si="27"/>
        <v/>
      </c>
      <c r="I635" s="124" t="str">
        <f>IF(F635/ActivitySum!$C$1300=0%,"",F635/ActivitySum!$C$1300)</f>
        <v/>
      </c>
      <c r="J635" s="126" t="str">
        <f>IF(G635/ActivitySum!$C$1300=0%,"",G635/ActivitySum!$C$1300)</f>
        <v/>
      </c>
      <c r="K635" s="99" t="str">
        <f t="shared" si="28"/>
        <v/>
      </c>
      <c r="L635" s="99" t="str">
        <f t="shared" si="29"/>
        <v/>
      </c>
    </row>
    <row r="636" spans="8:12" x14ac:dyDescent="0.25">
      <c r="H636" s="90" t="str">
        <f t="shared" si="27"/>
        <v/>
      </c>
      <c r="I636" s="124" t="str">
        <f>IF(F636/ActivitySum!$C$1300=0%,"",F636/ActivitySum!$C$1300)</f>
        <v/>
      </c>
      <c r="J636" s="126" t="str">
        <f>IF(G636/ActivitySum!$C$1300=0%,"",G636/ActivitySum!$C$1300)</f>
        <v/>
      </c>
      <c r="K636" s="99" t="str">
        <f t="shared" si="28"/>
        <v/>
      </c>
      <c r="L636" s="99" t="str">
        <f t="shared" si="29"/>
        <v/>
      </c>
    </row>
    <row r="637" spans="8:12" x14ac:dyDescent="0.25">
      <c r="H637" s="90" t="str">
        <f t="shared" si="27"/>
        <v/>
      </c>
      <c r="I637" s="124" t="str">
        <f>IF(F637/ActivitySum!$C$1300=0%,"",F637/ActivitySum!$C$1300)</f>
        <v/>
      </c>
      <c r="J637" s="126" t="str">
        <f>IF(G637/ActivitySum!$C$1300=0%,"",G637/ActivitySum!$C$1300)</f>
        <v/>
      </c>
      <c r="K637" s="99" t="str">
        <f t="shared" si="28"/>
        <v/>
      </c>
      <c r="L637" s="99" t="str">
        <f t="shared" si="29"/>
        <v/>
      </c>
    </row>
    <row r="638" spans="8:12" x14ac:dyDescent="0.25">
      <c r="H638" s="90" t="str">
        <f t="shared" si="27"/>
        <v/>
      </c>
      <c r="I638" s="124" t="str">
        <f>IF(F638/ActivitySum!$C$1300=0%,"",F638/ActivitySum!$C$1300)</f>
        <v/>
      </c>
      <c r="J638" s="126" t="str">
        <f>IF(G638/ActivitySum!$C$1300=0%,"",G638/ActivitySum!$C$1300)</f>
        <v/>
      </c>
      <c r="K638" s="99" t="str">
        <f t="shared" si="28"/>
        <v/>
      </c>
      <c r="L638" s="99" t="str">
        <f t="shared" si="29"/>
        <v/>
      </c>
    </row>
    <row r="639" spans="8:12" x14ac:dyDescent="0.25">
      <c r="H639" s="90" t="str">
        <f t="shared" si="27"/>
        <v/>
      </c>
      <c r="I639" s="124" t="str">
        <f>IF(F639/ActivitySum!$C$1300=0%,"",F639/ActivitySum!$C$1300)</f>
        <v/>
      </c>
      <c r="J639" s="126" t="str">
        <f>IF(G639/ActivitySum!$C$1300=0%,"",G639/ActivitySum!$C$1300)</f>
        <v/>
      </c>
      <c r="K639" s="99" t="str">
        <f t="shared" si="28"/>
        <v/>
      </c>
      <c r="L639" s="99" t="str">
        <f t="shared" si="29"/>
        <v/>
      </c>
    </row>
    <row r="640" spans="8:12" x14ac:dyDescent="0.25">
      <c r="H640" s="90" t="str">
        <f t="shared" si="27"/>
        <v/>
      </c>
      <c r="I640" s="124" t="str">
        <f>IF(F640/ActivitySum!$C$1300=0%,"",F640/ActivitySum!$C$1300)</f>
        <v/>
      </c>
      <c r="J640" s="126" t="str">
        <f>IF(G640/ActivitySum!$C$1300=0%,"",G640/ActivitySum!$C$1300)</f>
        <v/>
      </c>
      <c r="K640" s="99" t="str">
        <f t="shared" si="28"/>
        <v/>
      </c>
      <c r="L640" s="99" t="str">
        <f t="shared" si="29"/>
        <v/>
      </c>
    </row>
    <row r="641" spans="8:12" x14ac:dyDescent="0.25">
      <c r="H641" s="90" t="str">
        <f t="shared" si="27"/>
        <v/>
      </c>
      <c r="I641" s="124" t="str">
        <f>IF(F641/ActivitySum!$C$1300=0%,"",F641/ActivitySum!$C$1300)</f>
        <v/>
      </c>
      <c r="J641" s="126" t="str">
        <f>IF(G641/ActivitySum!$C$1300=0%,"",G641/ActivitySum!$C$1300)</f>
        <v/>
      </c>
      <c r="K641" s="99" t="str">
        <f t="shared" si="28"/>
        <v/>
      </c>
      <c r="L641" s="99" t="str">
        <f t="shared" si="29"/>
        <v/>
      </c>
    </row>
    <row r="642" spans="8:12" x14ac:dyDescent="0.25">
      <c r="H642" s="90" t="str">
        <f t="shared" si="27"/>
        <v/>
      </c>
      <c r="I642" s="124" t="str">
        <f>IF(F642/ActivitySum!$C$1300=0%,"",F642/ActivitySum!$C$1300)</f>
        <v/>
      </c>
      <c r="J642" s="126" t="str">
        <f>IF(G642/ActivitySum!$C$1300=0%,"",G642/ActivitySum!$C$1300)</f>
        <v/>
      </c>
      <c r="K642" s="99" t="str">
        <f t="shared" si="28"/>
        <v/>
      </c>
      <c r="L642" s="99" t="str">
        <f t="shared" si="29"/>
        <v/>
      </c>
    </row>
    <row r="643" spans="8:12" x14ac:dyDescent="0.25">
      <c r="H643" s="90" t="str">
        <f t="shared" si="27"/>
        <v/>
      </c>
      <c r="I643" s="124" t="str">
        <f>IF(F643/ActivitySum!$C$1300=0%,"",F643/ActivitySum!$C$1300)</f>
        <v/>
      </c>
      <c r="J643" s="126" t="str">
        <f>IF(G643/ActivitySum!$C$1300=0%,"",G643/ActivitySum!$C$1300)</f>
        <v/>
      </c>
      <c r="K643" s="99" t="str">
        <f t="shared" si="28"/>
        <v/>
      </c>
      <c r="L643" s="99" t="str">
        <f t="shared" si="29"/>
        <v/>
      </c>
    </row>
    <row r="644" spans="8:12" x14ac:dyDescent="0.25">
      <c r="H644" s="90" t="str">
        <f t="shared" si="27"/>
        <v/>
      </c>
      <c r="I644" s="124" t="str">
        <f>IF(F644/ActivitySum!$C$1300=0%,"",F644/ActivitySum!$C$1300)</f>
        <v/>
      </c>
      <c r="J644" s="126" t="str">
        <f>IF(G644/ActivitySum!$C$1300=0%,"",G644/ActivitySum!$C$1300)</f>
        <v/>
      </c>
      <c r="K644" s="99" t="str">
        <f t="shared" si="28"/>
        <v/>
      </c>
      <c r="L644" s="99" t="str">
        <f t="shared" si="29"/>
        <v/>
      </c>
    </row>
    <row r="645" spans="8:12" x14ac:dyDescent="0.25">
      <c r="H645" s="90" t="str">
        <f t="shared" si="27"/>
        <v/>
      </c>
      <c r="I645" s="124" t="str">
        <f>IF(F645/ActivitySum!$C$1300=0%,"",F645/ActivitySum!$C$1300)</f>
        <v/>
      </c>
      <c r="J645" s="126" t="str">
        <f>IF(G645/ActivitySum!$C$1300=0%,"",G645/ActivitySum!$C$1300)</f>
        <v/>
      </c>
      <c r="K645" s="99" t="str">
        <f t="shared" si="28"/>
        <v/>
      </c>
      <c r="L645" s="99" t="str">
        <f t="shared" si="29"/>
        <v/>
      </c>
    </row>
    <row r="646" spans="8:12" x14ac:dyDescent="0.25">
      <c r="H646" s="90" t="str">
        <f t="shared" si="27"/>
        <v/>
      </c>
      <c r="I646" s="124" t="str">
        <f>IF(F646/ActivitySum!$C$1300=0%,"",F646/ActivitySum!$C$1300)</f>
        <v/>
      </c>
      <c r="J646" s="126" t="str">
        <f>IF(G646/ActivitySum!$C$1300=0%,"",G646/ActivitySum!$C$1300)</f>
        <v/>
      </c>
      <c r="K646" s="99" t="str">
        <f t="shared" si="28"/>
        <v/>
      </c>
      <c r="L646" s="99" t="str">
        <f t="shared" si="29"/>
        <v/>
      </c>
    </row>
    <row r="647" spans="8:12" x14ac:dyDescent="0.25">
      <c r="H647" s="90" t="str">
        <f t="shared" ref="H647:H710" si="30">IFERROR(F647/E647,"")</f>
        <v/>
      </c>
      <c r="I647" s="124" t="str">
        <f>IF(F647/ActivitySum!$C$1300=0%,"",F647/ActivitySum!$C$1300)</f>
        <v/>
      </c>
      <c r="J647" s="126" t="str">
        <f>IF(G647/ActivitySum!$C$1300=0%,"",G647/ActivitySum!$C$1300)</f>
        <v/>
      </c>
      <c r="K647" s="99" t="str">
        <f t="shared" ref="K647:K710" si="31">IFERROR(G647/E647,"")</f>
        <v/>
      </c>
      <c r="L647" s="99" t="str">
        <f t="shared" ref="L647:L710" si="32">IFERROR(G647/F647,"")</f>
        <v/>
      </c>
    </row>
    <row r="648" spans="8:12" x14ac:dyDescent="0.25">
      <c r="H648" s="90" t="str">
        <f t="shared" si="30"/>
        <v/>
      </c>
      <c r="I648" s="124" t="str">
        <f>IF(F648/ActivitySum!$C$1300=0%,"",F648/ActivitySum!$C$1300)</f>
        <v/>
      </c>
      <c r="J648" s="126" t="str">
        <f>IF(G648/ActivitySum!$C$1300=0%,"",G648/ActivitySum!$C$1300)</f>
        <v/>
      </c>
      <c r="K648" s="99" t="str">
        <f t="shared" si="31"/>
        <v/>
      </c>
      <c r="L648" s="99" t="str">
        <f t="shared" si="32"/>
        <v/>
      </c>
    </row>
    <row r="649" spans="8:12" x14ac:dyDescent="0.25">
      <c r="H649" s="90" t="str">
        <f t="shared" si="30"/>
        <v/>
      </c>
      <c r="I649" s="124" t="str">
        <f>IF(F649/ActivitySum!$C$1300=0%,"",F649/ActivitySum!$C$1300)</f>
        <v/>
      </c>
      <c r="J649" s="126" t="str">
        <f>IF(G649/ActivitySum!$C$1300=0%,"",G649/ActivitySum!$C$1300)</f>
        <v/>
      </c>
      <c r="K649" s="99" t="str">
        <f t="shared" si="31"/>
        <v/>
      </c>
      <c r="L649" s="99" t="str">
        <f t="shared" si="32"/>
        <v/>
      </c>
    </row>
    <row r="650" spans="8:12" x14ac:dyDescent="0.25">
      <c r="H650" s="90" t="str">
        <f t="shared" si="30"/>
        <v/>
      </c>
      <c r="I650" s="124" t="str">
        <f>IF(F650/ActivitySum!$C$1300=0%,"",F650/ActivitySum!$C$1300)</f>
        <v/>
      </c>
      <c r="J650" s="126" t="str">
        <f>IF(G650/ActivitySum!$C$1300=0%,"",G650/ActivitySum!$C$1300)</f>
        <v/>
      </c>
      <c r="K650" s="99" t="str">
        <f t="shared" si="31"/>
        <v/>
      </c>
      <c r="L650" s="99" t="str">
        <f t="shared" si="32"/>
        <v/>
      </c>
    </row>
    <row r="651" spans="8:12" x14ac:dyDescent="0.25">
      <c r="H651" s="90" t="str">
        <f t="shared" si="30"/>
        <v/>
      </c>
      <c r="I651" s="124" t="str">
        <f>IF(F651/ActivitySum!$C$1300=0%,"",F651/ActivitySum!$C$1300)</f>
        <v/>
      </c>
      <c r="J651" s="126" t="str">
        <f>IF(G651/ActivitySum!$C$1300=0%,"",G651/ActivitySum!$C$1300)</f>
        <v/>
      </c>
      <c r="K651" s="99" t="str">
        <f t="shared" si="31"/>
        <v/>
      </c>
      <c r="L651" s="99" t="str">
        <f t="shared" si="32"/>
        <v/>
      </c>
    </row>
    <row r="652" spans="8:12" x14ac:dyDescent="0.25">
      <c r="H652" s="90" t="str">
        <f t="shared" si="30"/>
        <v/>
      </c>
      <c r="I652" s="124" t="str">
        <f>IF(F652/ActivitySum!$C$1300=0%,"",F652/ActivitySum!$C$1300)</f>
        <v/>
      </c>
      <c r="J652" s="126" t="str">
        <f>IF(G652/ActivitySum!$C$1300=0%,"",G652/ActivitySum!$C$1300)</f>
        <v/>
      </c>
      <c r="K652" s="99" t="str">
        <f t="shared" si="31"/>
        <v/>
      </c>
      <c r="L652" s="99" t="str">
        <f t="shared" si="32"/>
        <v/>
      </c>
    </row>
    <row r="653" spans="8:12" x14ac:dyDescent="0.25">
      <c r="H653" s="90" t="str">
        <f t="shared" si="30"/>
        <v/>
      </c>
      <c r="I653" s="124" t="str">
        <f>IF(F653/ActivitySum!$C$1300=0%,"",F653/ActivitySum!$C$1300)</f>
        <v/>
      </c>
      <c r="J653" s="126" t="str">
        <f>IF(G653/ActivitySum!$C$1300=0%,"",G653/ActivitySum!$C$1300)</f>
        <v/>
      </c>
      <c r="K653" s="99" t="str">
        <f t="shared" si="31"/>
        <v/>
      </c>
      <c r="L653" s="99" t="str">
        <f t="shared" si="32"/>
        <v/>
      </c>
    </row>
    <row r="654" spans="8:12" x14ac:dyDescent="0.25">
      <c r="H654" s="90" t="str">
        <f t="shared" si="30"/>
        <v/>
      </c>
      <c r="I654" s="124" t="str">
        <f>IF(F654/ActivitySum!$C$1300=0%,"",F654/ActivitySum!$C$1300)</f>
        <v/>
      </c>
      <c r="J654" s="126" t="str">
        <f>IF(G654/ActivitySum!$C$1300=0%,"",G654/ActivitySum!$C$1300)</f>
        <v/>
      </c>
      <c r="K654" s="99" t="str">
        <f t="shared" si="31"/>
        <v/>
      </c>
      <c r="L654" s="99" t="str">
        <f t="shared" si="32"/>
        <v/>
      </c>
    </row>
    <row r="655" spans="8:12" x14ac:dyDescent="0.25">
      <c r="H655" s="141" t="str">
        <f t="shared" si="30"/>
        <v/>
      </c>
      <c r="I655" s="142" t="str">
        <f>IF(F655/ActivitySum!$C$1300=0%,"",F655/ActivitySum!$C$1300)</f>
        <v/>
      </c>
      <c r="J655" s="142" t="str">
        <f>IF(G655/ActivitySum!$C$1300=0%,"",G655/ActivitySum!$C$1300)</f>
        <v/>
      </c>
      <c r="K655" s="141" t="str">
        <f t="shared" si="31"/>
        <v/>
      </c>
      <c r="L655" s="141" t="str">
        <f t="shared" si="32"/>
        <v/>
      </c>
    </row>
    <row r="656" spans="8:12" x14ac:dyDescent="0.25">
      <c r="H656" s="90" t="str">
        <f t="shared" si="30"/>
        <v/>
      </c>
      <c r="I656" s="124" t="str">
        <f>IF(F656/ActivitySum!$C$1300=0%,"",F656/ActivitySum!$C$1300)</f>
        <v/>
      </c>
      <c r="J656" s="126" t="str">
        <f>IF(G656/ActivitySum!$C$1300=0%,"",G656/ActivitySum!$C$1300)</f>
        <v/>
      </c>
      <c r="K656" s="99" t="str">
        <f t="shared" si="31"/>
        <v/>
      </c>
      <c r="L656" s="99" t="str">
        <f t="shared" si="32"/>
        <v/>
      </c>
    </row>
    <row r="657" spans="8:12" x14ac:dyDescent="0.25">
      <c r="H657" s="90" t="str">
        <f t="shared" si="30"/>
        <v/>
      </c>
      <c r="I657" s="124" t="str">
        <f>IF(F657/ActivitySum!$C$1300=0%,"",F657/ActivitySum!$C$1300)</f>
        <v/>
      </c>
      <c r="J657" s="126" t="str">
        <f>IF(G657/ActivitySum!$C$1300=0%,"",G657/ActivitySum!$C$1300)</f>
        <v/>
      </c>
      <c r="K657" s="99" t="str">
        <f t="shared" si="31"/>
        <v/>
      </c>
      <c r="L657" s="99" t="str">
        <f t="shared" si="32"/>
        <v/>
      </c>
    </row>
    <row r="658" spans="8:12" x14ac:dyDescent="0.25">
      <c r="H658" s="90" t="str">
        <f t="shared" si="30"/>
        <v/>
      </c>
      <c r="I658" s="124" t="str">
        <f>IF(F658/ActivitySum!$C$1300=0%,"",F658/ActivitySum!$C$1300)</f>
        <v/>
      </c>
      <c r="J658" s="126" t="str">
        <f>IF(G658/ActivitySum!$C$1300=0%,"",G658/ActivitySum!$C$1300)</f>
        <v/>
      </c>
      <c r="K658" s="99" t="str">
        <f t="shared" si="31"/>
        <v/>
      </c>
      <c r="L658" s="99" t="str">
        <f t="shared" si="32"/>
        <v/>
      </c>
    </row>
    <row r="659" spans="8:12" x14ac:dyDescent="0.25">
      <c r="H659" s="90" t="str">
        <f t="shared" si="30"/>
        <v/>
      </c>
      <c r="I659" s="124" t="str">
        <f>IF(F659/ActivitySum!$C$1300=0%,"",F659/ActivitySum!$C$1300)</f>
        <v/>
      </c>
      <c r="J659" s="126" t="str">
        <f>IF(G659/ActivitySum!$C$1300=0%,"",G659/ActivitySum!$C$1300)</f>
        <v/>
      </c>
      <c r="K659" s="99" t="str">
        <f t="shared" si="31"/>
        <v/>
      </c>
      <c r="L659" s="99" t="str">
        <f t="shared" si="32"/>
        <v/>
      </c>
    </row>
    <row r="660" spans="8:12" x14ac:dyDescent="0.25">
      <c r="H660" s="90" t="str">
        <f t="shared" si="30"/>
        <v/>
      </c>
      <c r="I660" s="124" t="str">
        <f>IF(F660/ActivitySum!$C$1300=0%,"",F660/ActivitySum!$C$1300)</f>
        <v/>
      </c>
      <c r="J660" s="126" t="str">
        <f>IF(G660/ActivitySum!$C$1300=0%,"",G660/ActivitySum!$C$1300)</f>
        <v/>
      </c>
      <c r="K660" s="99" t="str">
        <f t="shared" si="31"/>
        <v/>
      </c>
      <c r="L660" s="99" t="str">
        <f t="shared" si="32"/>
        <v/>
      </c>
    </row>
    <row r="661" spans="8:12" x14ac:dyDescent="0.25">
      <c r="H661" s="90" t="str">
        <f t="shared" si="30"/>
        <v/>
      </c>
      <c r="I661" s="124" t="str">
        <f>IF(F661/ActivitySum!$C$1300=0%,"",F661/ActivitySum!$C$1300)</f>
        <v/>
      </c>
      <c r="J661" s="126" t="str">
        <f>IF(G661/ActivitySum!$C$1300=0%,"",G661/ActivitySum!$C$1300)</f>
        <v/>
      </c>
      <c r="K661" s="99" t="str">
        <f t="shared" si="31"/>
        <v/>
      </c>
      <c r="L661" s="99" t="str">
        <f t="shared" si="32"/>
        <v/>
      </c>
    </row>
    <row r="662" spans="8:12" x14ac:dyDescent="0.25">
      <c r="H662" s="90" t="str">
        <f t="shared" si="30"/>
        <v/>
      </c>
      <c r="I662" s="124" t="str">
        <f>IF(F662/ActivitySum!$C$1300=0%,"",F662/ActivitySum!$C$1300)</f>
        <v/>
      </c>
      <c r="J662" s="126" t="str">
        <f>IF(G662/ActivitySum!$C$1300=0%,"",G662/ActivitySum!$C$1300)</f>
        <v/>
      </c>
      <c r="K662" s="99" t="str">
        <f t="shared" si="31"/>
        <v/>
      </c>
      <c r="L662" s="99" t="str">
        <f t="shared" si="32"/>
        <v/>
      </c>
    </row>
    <row r="663" spans="8:12" x14ac:dyDescent="0.25">
      <c r="H663" s="90" t="str">
        <f t="shared" si="30"/>
        <v/>
      </c>
      <c r="I663" s="124" t="str">
        <f>IF(F663/ActivitySum!$C$1300=0%,"",F663/ActivitySum!$C$1300)</f>
        <v/>
      </c>
      <c r="J663" s="126" t="str">
        <f>IF(G663/ActivitySum!$C$1300=0%,"",G663/ActivitySum!$C$1300)</f>
        <v/>
      </c>
      <c r="K663" s="99" t="str">
        <f t="shared" si="31"/>
        <v/>
      </c>
      <c r="L663" s="99" t="str">
        <f t="shared" si="32"/>
        <v/>
      </c>
    </row>
    <row r="664" spans="8:12" x14ac:dyDescent="0.25">
      <c r="H664" s="141" t="str">
        <f t="shared" si="30"/>
        <v/>
      </c>
      <c r="I664" s="142" t="str">
        <f>IF(F664/ActivitySum!$C$1300=0%,"",F664/ActivitySum!$C$1300)</f>
        <v/>
      </c>
      <c r="J664" s="142" t="str">
        <f>IF(G664/ActivitySum!$C$1300=0%,"",G664/ActivitySum!$C$1300)</f>
        <v/>
      </c>
      <c r="K664" s="141" t="str">
        <f t="shared" si="31"/>
        <v/>
      </c>
      <c r="L664" s="141" t="str">
        <f t="shared" si="32"/>
        <v/>
      </c>
    </row>
    <row r="665" spans="8:12" x14ac:dyDescent="0.25">
      <c r="H665" s="90" t="str">
        <f t="shared" si="30"/>
        <v/>
      </c>
      <c r="I665" s="124" t="str">
        <f>IF(F665/ActivitySum!$C$1300=0%,"",F665/ActivitySum!$C$1300)</f>
        <v/>
      </c>
      <c r="J665" s="126" t="str">
        <f>IF(G665/ActivitySum!$C$1300=0%,"",G665/ActivitySum!$C$1300)</f>
        <v/>
      </c>
      <c r="K665" s="99" t="str">
        <f t="shared" si="31"/>
        <v/>
      </c>
      <c r="L665" s="99" t="str">
        <f t="shared" si="32"/>
        <v/>
      </c>
    </row>
    <row r="666" spans="8:12" x14ac:dyDescent="0.25">
      <c r="H666" s="90" t="str">
        <f t="shared" si="30"/>
        <v/>
      </c>
      <c r="I666" s="124" t="str">
        <f>IF(F666/ActivitySum!$C$1300=0%,"",F666/ActivitySum!$C$1300)</f>
        <v/>
      </c>
      <c r="J666" s="126" t="str">
        <f>IF(G666/ActivitySum!$C$1300=0%,"",G666/ActivitySum!$C$1300)</f>
        <v/>
      </c>
      <c r="K666" s="99" t="str">
        <f t="shared" si="31"/>
        <v/>
      </c>
      <c r="L666" s="99" t="str">
        <f t="shared" si="32"/>
        <v/>
      </c>
    </row>
    <row r="667" spans="8:12" x14ac:dyDescent="0.25">
      <c r="H667" s="90" t="str">
        <f t="shared" si="30"/>
        <v/>
      </c>
      <c r="I667" s="124" t="str">
        <f>IF(F667/ActivitySum!$C$1300=0%,"",F667/ActivitySum!$C$1300)</f>
        <v/>
      </c>
      <c r="J667" s="126" t="str">
        <f>IF(G667/ActivitySum!$C$1300=0%,"",G667/ActivitySum!$C$1300)</f>
        <v/>
      </c>
      <c r="K667" s="99" t="str">
        <f t="shared" si="31"/>
        <v/>
      </c>
      <c r="L667" s="99" t="str">
        <f t="shared" si="32"/>
        <v/>
      </c>
    </row>
    <row r="668" spans="8:12" x14ac:dyDescent="0.25">
      <c r="H668" s="90" t="str">
        <f t="shared" si="30"/>
        <v/>
      </c>
      <c r="I668" s="124" t="str">
        <f>IF(F668/ActivitySum!$C$1300=0%,"",F668/ActivitySum!$C$1300)</f>
        <v/>
      </c>
      <c r="J668" s="126" t="str">
        <f>IF(G668/ActivitySum!$C$1300=0%,"",G668/ActivitySum!$C$1300)</f>
        <v/>
      </c>
      <c r="K668" s="99" t="str">
        <f t="shared" si="31"/>
        <v/>
      </c>
      <c r="L668" s="99" t="str">
        <f t="shared" si="32"/>
        <v/>
      </c>
    </row>
    <row r="669" spans="8:12" x14ac:dyDescent="0.25">
      <c r="H669" s="90" t="str">
        <f t="shared" si="30"/>
        <v/>
      </c>
      <c r="I669" s="124" t="str">
        <f>IF(F669/ActivitySum!$C$1300=0%,"",F669/ActivitySum!$C$1300)</f>
        <v/>
      </c>
      <c r="J669" s="126" t="str">
        <f>IF(G669/ActivitySum!$C$1300=0%,"",G669/ActivitySum!$C$1300)</f>
        <v/>
      </c>
      <c r="K669" s="99" t="str">
        <f t="shared" si="31"/>
        <v/>
      </c>
      <c r="L669" s="99" t="str">
        <f t="shared" si="32"/>
        <v/>
      </c>
    </row>
    <row r="670" spans="8:12" x14ac:dyDescent="0.25">
      <c r="H670" s="90" t="str">
        <f t="shared" si="30"/>
        <v/>
      </c>
      <c r="I670" s="124" t="str">
        <f>IF(F670/ActivitySum!$C$1300=0%,"",F670/ActivitySum!$C$1300)</f>
        <v/>
      </c>
      <c r="J670" s="126" t="str">
        <f>IF(G670/ActivitySum!$C$1300=0%,"",G670/ActivitySum!$C$1300)</f>
        <v/>
      </c>
      <c r="K670" s="99" t="str">
        <f t="shared" si="31"/>
        <v/>
      </c>
      <c r="L670" s="99" t="str">
        <f t="shared" si="32"/>
        <v/>
      </c>
    </row>
    <row r="671" spans="8:12" x14ac:dyDescent="0.25">
      <c r="H671" s="90" t="str">
        <f t="shared" si="30"/>
        <v/>
      </c>
      <c r="I671" s="124" t="str">
        <f>IF(F671/ActivitySum!$C$1300=0%,"",F671/ActivitySum!$C$1300)</f>
        <v/>
      </c>
      <c r="J671" s="126" t="str">
        <f>IF(G671/ActivitySum!$C$1300=0%,"",G671/ActivitySum!$C$1300)</f>
        <v/>
      </c>
      <c r="K671" s="99" t="str">
        <f t="shared" si="31"/>
        <v/>
      </c>
      <c r="L671" s="99" t="str">
        <f t="shared" si="32"/>
        <v/>
      </c>
    </row>
    <row r="672" spans="8:12" x14ac:dyDescent="0.25">
      <c r="H672" s="141" t="str">
        <f t="shared" si="30"/>
        <v/>
      </c>
      <c r="I672" s="142" t="str">
        <f>IF(F672/ActivitySum!$C$1300=0%,"",F672/ActivitySum!$C$1300)</f>
        <v/>
      </c>
      <c r="J672" s="142" t="str">
        <f>IF(G672/ActivitySum!$C$1300=0%,"",G672/ActivitySum!$C$1300)</f>
        <v/>
      </c>
      <c r="K672" s="141" t="str">
        <f t="shared" si="31"/>
        <v/>
      </c>
      <c r="L672" s="141" t="str">
        <f t="shared" si="32"/>
        <v/>
      </c>
    </row>
    <row r="673" spans="8:12" x14ac:dyDescent="0.25">
      <c r="H673" s="90" t="str">
        <f t="shared" si="30"/>
        <v/>
      </c>
      <c r="I673" s="124" t="str">
        <f>IF(F673/ActivitySum!$C$1300=0%,"",F673/ActivitySum!$C$1300)</f>
        <v/>
      </c>
      <c r="J673" s="126" t="str">
        <f>IF(G673/ActivitySum!$C$1300=0%,"",G673/ActivitySum!$C$1300)</f>
        <v/>
      </c>
      <c r="K673" s="99" t="str">
        <f t="shared" si="31"/>
        <v/>
      </c>
      <c r="L673" s="99" t="str">
        <f t="shared" si="32"/>
        <v/>
      </c>
    </row>
    <row r="674" spans="8:12" x14ac:dyDescent="0.25">
      <c r="H674" s="141" t="str">
        <f t="shared" si="30"/>
        <v/>
      </c>
      <c r="I674" s="142" t="str">
        <f>IF(F674/ActivitySum!$C$1300=0%,"",F674/ActivitySum!$C$1300)</f>
        <v/>
      </c>
      <c r="J674" s="142" t="str">
        <f>IF(G674/ActivitySum!$C$1300=0%,"",G674/ActivitySum!$C$1300)</f>
        <v/>
      </c>
      <c r="K674" s="141" t="str">
        <f t="shared" si="31"/>
        <v/>
      </c>
      <c r="L674" s="141" t="str">
        <f t="shared" si="32"/>
        <v/>
      </c>
    </row>
    <row r="675" spans="8:12" x14ac:dyDescent="0.25">
      <c r="H675" s="90" t="str">
        <f t="shared" si="30"/>
        <v/>
      </c>
      <c r="I675" s="124" t="str">
        <f>IF(F675/ActivitySum!$C$1300=0%,"",F675/ActivitySum!$C$1300)</f>
        <v/>
      </c>
      <c r="J675" s="126" t="str">
        <f>IF(G675/ActivitySum!$C$1300=0%,"",G675/ActivitySum!$C$1300)</f>
        <v/>
      </c>
      <c r="K675" s="99" t="str">
        <f t="shared" si="31"/>
        <v/>
      </c>
      <c r="L675" s="99" t="str">
        <f t="shared" si="32"/>
        <v/>
      </c>
    </row>
    <row r="676" spans="8:12" x14ac:dyDescent="0.25">
      <c r="H676" s="90" t="str">
        <f t="shared" si="30"/>
        <v/>
      </c>
      <c r="I676" s="124" t="str">
        <f>IF(F676/ActivitySum!$C$1300=0%,"",F676/ActivitySum!$C$1300)</f>
        <v/>
      </c>
      <c r="J676" s="126" t="str">
        <f>IF(G676/ActivitySum!$C$1300=0%,"",G676/ActivitySum!$C$1300)</f>
        <v/>
      </c>
      <c r="K676" s="99" t="str">
        <f t="shared" si="31"/>
        <v/>
      </c>
      <c r="L676" s="99" t="str">
        <f t="shared" si="32"/>
        <v/>
      </c>
    </row>
    <row r="677" spans="8:12" x14ac:dyDescent="0.25">
      <c r="H677" s="90" t="str">
        <f t="shared" si="30"/>
        <v/>
      </c>
      <c r="I677" s="124" t="str">
        <f>IF(F677/ActivitySum!$C$1300=0%,"",F677/ActivitySum!$C$1300)</f>
        <v/>
      </c>
      <c r="J677" s="126" t="str">
        <f>IF(G677/ActivitySum!$C$1300=0%,"",G677/ActivitySum!$C$1300)</f>
        <v/>
      </c>
      <c r="K677" s="99" t="str">
        <f t="shared" si="31"/>
        <v/>
      </c>
      <c r="L677" s="99" t="str">
        <f t="shared" si="32"/>
        <v/>
      </c>
    </row>
    <row r="678" spans="8:12" x14ac:dyDescent="0.25">
      <c r="H678" s="90" t="str">
        <f t="shared" si="30"/>
        <v/>
      </c>
      <c r="I678" s="124" t="str">
        <f>IF(F678/ActivitySum!$C$1300=0%,"",F678/ActivitySum!$C$1300)</f>
        <v/>
      </c>
      <c r="J678" s="126" t="str">
        <f>IF(G678/ActivitySum!$C$1300=0%,"",G678/ActivitySum!$C$1300)</f>
        <v/>
      </c>
      <c r="K678" s="99" t="str">
        <f t="shared" si="31"/>
        <v/>
      </c>
      <c r="L678" s="99" t="str">
        <f t="shared" si="32"/>
        <v/>
      </c>
    </row>
    <row r="679" spans="8:12" x14ac:dyDescent="0.25">
      <c r="H679" s="90" t="str">
        <f t="shared" si="30"/>
        <v/>
      </c>
      <c r="I679" s="124" t="str">
        <f>IF(F679/ActivitySum!$C$1300=0%,"",F679/ActivitySum!$C$1300)</f>
        <v/>
      </c>
      <c r="J679" s="126" t="str">
        <f>IF(G679/ActivitySum!$C$1300=0%,"",G679/ActivitySum!$C$1300)</f>
        <v/>
      </c>
      <c r="K679" s="99" t="str">
        <f t="shared" si="31"/>
        <v/>
      </c>
      <c r="L679" s="99" t="str">
        <f t="shared" si="32"/>
        <v/>
      </c>
    </row>
    <row r="680" spans="8:12" x14ac:dyDescent="0.25">
      <c r="H680" s="90" t="str">
        <f t="shared" si="30"/>
        <v/>
      </c>
      <c r="I680" s="124" t="str">
        <f>IF(F680/ActivitySum!$C$1300=0%,"",F680/ActivitySum!$C$1300)</f>
        <v/>
      </c>
      <c r="J680" s="126" t="str">
        <f>IF(G680/ActivitySum!$C$1300=0%,"",G680/ActivitySum!$C$1300)</f>
        <v/>
      </c>
      <c r="K680" s="99" t="str">
        <f t="shared" si="31"/>
        <v/>
      </c>
      <c r="L680" s="99" t="str">
        <f t="shared" si="32"/>
        <v/>
      </c>
    </row>
    <row r="681" spans="8:12" x14ac:dyDescent="0.25">
      <c r="H681" s="90" t="str">
        <f t="shared" si="30"/>
        <v/>
      </c>
      <c r="I681" s="124" t="str">
        <f>IF(F681/ActivitySum!$C$1300=0%,"",F681/ActivitySum!$C$1300)</f>
        <v/>
      </c>
      <c r="J681" s="126" t="str">
        <f>IF(G681/ActivitySum!$C$1300=0%,"",G681/ActivitySum!$C$1300)</f>
        <v/>
      </c>
      <c r="K681" s="99" t="str">
        <f t="shared" si="31"/>
        <v/>
      </c>
      <c r="L681" s="99" t="str">
        <f t="shared" si="32"/>
        <v/>
      </c>
    </row>
    <row r="682" spans="8:12" x14ac:dyDescent="0.25">
      <c r="H682" s="90" t="str">
        <f t="shared" si="30"/>
        <v/>
      </c>
      <c r="I682" s="124" t="str">
        <f>IF(F682/ActivitySum!$C$1300=0%,"",F682/ActivitySum!$C$1300)</f>
        <v/>
      </c>
      <c r="J682" s="126" t="str">
        <f>IF(G682/ActivitySum!$C$1300=0%,"",G682/ActivitySum!$C$1300)</f>
        <v/>
      </c>
      <c r="K682" s="99" t="str">
        <f t="shared" si="31"/>
        <v/>
      </c>
      <c r="L682" s="99" t="str">
        <f t="shared" si="32"/>
        <v/>
      </c>
    </row>
    <row r="683" spans="8:12" x14ac:dyDescent="0.25">
      <c r="H683" s="90" t="str">
        <f t="shared" si="30"/>
        <v/>
      </c>
      <c r="I683" s="124" t="str">
        <f>IF(F683/ActivitySum!$C$1300=0%,"",F683/ActivitySum!$C$1300)</f>
        <v/>
      </c>
      <c r="J683" s="126" t="str">
        <f>IF(G683/ActivitySum!$C$1300=0%,"",G683/ActivitySum!$C$1300)</f>
        <v/>
      </c>
      <c r="K683" s="99" t="str">
        <f t="shared" si="31"/>
        <v/>
      </c>
      <c r="L683" s="99" t="str">
        <f t="shared" si="32"/>
        <v/>
      </c>
    </row>
    <row r="684" spans="8:12" x14ac:dyDescent="0.25">
      <c r="H684" s="90" t="str">
        <f t="shared" si="30"/>
        <v/>
      </c>
      <c r="I684" s="124" t="str">
        <f>IF(F684/ActivitySum!$C$1300=0%,"",F684/ActivitySum!$C$1300)</f>
        <v/>
      </c>
      <c r="J684" s="126" t="str">
        <f>IF(G684/ActivitySum!$C$1300=0%,"",G684/ActivitySum!$C$1300)</f>
        <v/>
      </c>
      <c r="K684" s="99" t="str">
        <f t="shared" si="31"/>
        <v/>
      </c>
      <c r="L684" s="99" t="str">
        <f t="shared" si="32"/>
        <v/>
      </c>
    </row>
    <row r="685" spans="8:12" x14ac:dyDescent="0.25">
      <c r="H685" s="90" t="str">
        <f t="shared" si="30"/>
        <v/>
      </c>
      <c r="I685" s="124" t="str">
        <f>IF(F685/ActivitySum!$C$1300=0%,"",F685/ActivitySum!$C$1300)</f>
        <v/>
      </c>
      <c r="J685" s="126" t="str">
        <f>IF(G685/ActivitySum!$C$1300=0%,"",G685/ActivitySum!$C$1300)</f>
        <v/>
      </c>
      <c r="K685" s="99" t="str">
        <f t="shared" si="31"/>
        <v/>
      </c>
      <c r="L685" s="99" t="str">
        <f t="shared" si="32"/>
        <v/>
      </c>
    </row>
    <row r="686" spans="8:12" x14ac:dyDescent="0.25">
      <c r="H686" s="90" t="str">
        <f t="shared" si="30"/>
        <v/>
      </c>
      <c r="I686" s="124" t="str">
        <f>IF(F686/ActivitySum!$C$1300=0%,"",F686/ActivitySum!$C$1300)</f>
        <v/>
      </c>
      <c r="J686" s="126" t="str">
        <f>IF(G686/ActivitySum!$C$1300=0%,"",G686/ActivitySum!$C$1300)</f>
        <v/>
      </c>
      <c r="K686" s="99" t="str">
        <f t="shared" si="31"/>
        <v/>
      </c>
      <c r="L686" s="99" t="str">
        <f t="shared" si="32"/>
        <v/>
      </c>
    </row>
    <row r="687" spans="8:12" x14ac:dyDescent="0.25">
      <c r="H687" s="90" t="str">
        <f t="shared" si="30"/>
        <v/>
      </c>
      <c r="I687" s="124" t="str">
        <f>IF(F687/ActivitySum!$C$1300=0%,"",F687/ActivitySum!$C$1300)</f>
        <v/>
      </c>
      <c r="J687" s="126" t="str">
        <f>IF(G687/ActivitySum!$C$1300=0%,"",G687/ActivitySum!$C$1300)</f>
        <v/>
      </c>
      <c r="K687" s="99" t="str">
        <f t="shared" si="31"/>
        <v/>
      </c>
      <c r="L687" s="99" t="str">
        <f t="shared" si="32"/>
        <v/>
      </c>
    </row>
    <row r="688" spans="8:12" x14ac:dyDescent="0.25">
      <c r="H688" s="90" t="str">
        <f t="shared" si="30"/>
        <v/>
      </c>
      <c r="I688" s="124" t="str">
        <f>IF(F688/ActivitySum!$C$1300=0%,"",F688/ActivitySum!$C$1300)</f>
        <v/>
      </c>
      <c r="J688" s="126" t="str">
        <f>IF(G688/ActivitySum!$C$1300=0%,"",G688/ActivitySum!$C$1300)</f>
        <v/>
      </c>
      <c r="K688" s="99" t="str">
        <f t="shared" si="31"/>
        <v/>
      </c>
      <c r="L688" s="99" t="str">
        <f t="shared" si="32"/>
        <v/>
      </c>
    </row>
    <row r="689" spans="8:12" x14ac:dyDescent="0.25">
      <c r="H689" s="90" t="str">
        <f t="shared" si="30"/>
        <v/>
      </c>
      <c r="I689" s="124" t="str">
        <f>IF(F689/ActivitySum!$C$1300=0%,"",F689/ActivitySum!$C$1300)</f>
        <v/>
      </c>
      <c r="J689" s="126" t="str">
        <f>IF(G689/ActivitySum!$C$1300=0%,"",G689/ActivitySum!$C$1300)</f>
        <v/>
      </c>
      <c r="K689" s="99" t="str">
        <f t="shared" si="31"/>
        <v/>
      </c>
      <c r="L689" s="99" t="str">
        <f t="shared" si="32"/>
        <v/>
      </c>
    </row>
    <row r="690" spans="8:12" x14ac:dyDescent="0.25">
      <c r="H690" s="90" t="str">
        <f t="shared" si="30"/>
        <v/>
      </c>
      <c r="I690" s="124" t="str">
        <f>IF(F690/ActivitySum!$C$1300=0%,"",F690/ActivitySum!$C$1300)</f>
        <v/>
      </c>
      <c r="J690" s="126" t="str">
        <f>IF(G690/ActivitySum!$C$1300=0%,"",G690/ActivitySum!$C$1300)</f>
        <v/>
      </c>
      <c r="K690" s="99" t="str">
        <f t="shared" si="31"/>
        <v/>
      </c>
      <c r="L690" s="99" t="str">
        <f t="shared" si="32"/>
        <v/>
      </c>
    </row>
    <row r="691" spans="8:12" x14ac:dyDescent="0.25">
      <c r="H691" s="90" t="str">
        <f t="shared" si="30"/>
        <v/>
      </c>
      <c r="I691" s="124" t="str">
        <f>IF(F691/ActivitySum!$C$1300=0%,"",F691/ActivitySum!$C$1300)</f>
        <v/>
      </c>
      <c r="J691" s="126" t="str">
        <f>IF(G691/ActivitySum!$C$1300=0%,"",G691/ActivitySum!$C$1300)</f>
        <v/>
      </c>
      <c r="K691" s="99" t="str">
        <f t="shared" si="31"/>
        <v/>
      </c>
      <c r="L691" s="99" t="str">
        <f t="shared" si="32"/>
        <v/>
      </c>
    </row>
    <row r="692" spans="8:12" x14ac:dyDescent="0.25">
      <c r="H692" s="90" t="str">
        <f t="shared" si="30"/>
        <v/>
      </c>
      <c r="I692" s="124" t="str">
        <f>IF(F692/ActivitySum!$C$1300=0%,"",F692/ActivitySum!$C$1300)</f>
        <v/>
      </c>
      <c r="J692" s="126" t="str">
        <f>IF(G692/ActivitySum!$C$1300=0%,"",G692/ActivitySum!$C$1300)</f>
        <v/>
      </c>
      <c r="K692" s="99" t="str">
        <f t="shared" si="31"/>
        <v/>
      </c>
      <c r="L692" s="99" t="str">
        <f t="shared" si="32"/>
        <v/>
      </c>
    </row>
    <row r="693" spans="8:12" x14ac:dyDescent="0.25">
      <c r="H693" s="90" t="str">
        <f t="shared" si="30"/>
        <v/>
      </c>
      <c r="I693" s="124" t="str">
        <f>IF(F693/ActivitySum!$C$1300=0%,"",F693/ActivitySum!$C$1300)</f>
        <v/>
      </c>
      <c r="J693" s="126" t="str">
        <f>IF(G693/ActivitySum!$C$1300=0%,"",G693/ActivitySum!$C$1300)</f>
        <v/>
      </c>
      <c r="K693" s="99" t="str">
        <f t="shared" si="31"/>
        <v/>
      </c>
      <c r="L693" s="99" t="str">
        <f t="shared" si="32"/>
        <v/>
      </c>
    </row>
    <row r="694" spans="8:12" x14ac:dyDescent="0.25">
      <c r="H694" s="90" t="str">
        <f t="shared" si="30"/>
        <v/>
      </c>
      <c r="I694" s="124" t="str">
        <f>IF(F694/ActivitySum!$C$1300=0%,"",F694/ActivitySum!$C$1300)</f>
        <v/>
      </c>
      <c r="J694" s="126" t="str">
        <f>IF(G694/ActivitySum!$C$1300=0%,"",G694/ActivitySum!$C$1300)</f>
        <v/>
      </c>
      <c r="K694" s="99" t="str">
        <f t="shared" si="31"/>
        <v/>
      </c>
      <c r="L694" s="99" t="str">
        <f t="shared" si="32"/>
        <v/>
      </c>
    </row>
    <row r="695" spans="8:12" x14ac:dyDescent="0.25">
      <c r="H695" s="90" t="str">
        <f t="shared" si="30"/>
        <v/>
      </c>
      <c r="I695" s="124" t="str">
        <f>IF(F695/ActivitySum!$C$1300=0%,"",F695/ActivitySum!$C$1300)</f>
        <v/>
      </c>
      <c r="J695" s="126" t="str">
        <f>IF(G695/ActivitySum!$C$1300=0%,"",G695/ActivitySum!$C$1300)</f>
        <v/>
      </c>
      <c r="K695" s="99" t="str">
        <f t="shared" si="31"/>
        <v/>
      </c>
      <c r="L695" s="99" t="str">
        <f t="shared" si="32"/>
        <v/>
      </c>
    </row>
    <row r="696" spans="8:12" x14ac:dyDescent="0.25">
      <c r="H696" s="141" t="str">
        <f t="shared" si="30"/>
        <v/>
      </c>
      <c r="I696" s="142" t="str">
        <f>IF(F696/ActivitySum!$C$1300=0%,"",F696/ActivitySum!$C$1300)</f>
        <v/>
      </c>
      <c r="J696" s="142" t="str">
        <f>IF(G696/ActivitySum!$C$1300=0%,"",G696/ActivitySum!$C$1300)</f>
        <v/>
      </c>
      <c r="K696" s="141" t="str">
        <f t="shared" si="31"/>
        <v/>
      </c>
      <c r="L696" s="141" t="str">
        <f t="shared" si="32"/>
        <v/>
      </c>
    </row>
    <row r="697" spans="8:12" x14ac:dyDescent="0.25">
      <c r="H697" s="90" t="str">
        <f t="shared" si="30"/>
        <v/>
      </c>
      <c r="I697" s="124" t="str">
        <f>IF(F697/ActivitySum!$C$1300=0%,"",F697/ActivitySum!$C$1300)</f>
        <v/>
      </c>
      <c r="J697" s="126" t="str">
        <f>IF(G697/ActivitySum!$C$1300=0%,"",G697/ActivitySum!$C$1300)</f>
        <v/>
      </c>
      <c r="K697" s="99" t="str">
        <f t="shared" si="31"/>
        <v/>
      </c>
      <c r="L697" s="99" t="str">
        <f t="shared" si="32"/>
        <v/>
      </c>
    </row>
    <row r="698" spans="8:12" x14ac:dyDescent="0.25">
      <c r="H698" s="90" t="str">
        <f t="shared" si="30"/>
        <v/>
      </c>
      <c r="I698" s="124" t="str">
        <f>IF(F698/ActivitySum!$C$1300=0%,"",F698/ActivitySum!$C$1300)</f>
        <v/>
      </c>
      <c r="J698" s="126" t="str">
        <f>IF(G698/ActivitySum!$C$1300=0%,"",G698/ActivitySum!$C$1300)</f>
        <v/>
      </c>
      <c r="K698" s="99" t="str">
        <f t="shared" si="31"/>
        <v/>
      </c>
      <c r="L698" s="99" t="str">
        <f t="shared" si="32"/>
        <v/>
      </c>
    </row>
    <row r="699" spans="8:12" x14ac:dyDescent="0.25">
      <c r="H699" s="90" t="str">
        <f t="shared" si="30"/>
        <v/>
      </c>
      <c r="I699" s="124" t="str">
        <f>IF(F699/ActivitySum!$C$1300=0%,"",F699/ActivitySum!$C$1300)</f>
        <v/>
      </c>
      <c r="J699" s="126" t="str">
        <f>IF(G699/ActivitySum!$C$1300=0%,"",G699/ActivitySum!$C$1300)</f>
        <v/>
      </c>
      <c r="K699" s="99" t="str">
        <f t="shared" si="31"/>
        <v/>
      </c>
      <c r="L699" s="99" t="str">
        <f t="shared" si="32"/>
        <v/>
      </c>
    </row>
    <row r="700" spans="8:12" x14ac:dyDescent="0.25">
      <c r="H700" s="90" t="str">
        <f t="shared" si="30"/>
        <v/>
      </c>
      <c r="I700" s="124" t="str">
        <f>IF(F700/ActivitySum!$C$1300=0%,"",F700/ActivitySum!$C$1300)</f>
        <v/>
      </c>
      <c r="J700" s="126" t="str">
        <f>IF(G700/ActivitySum!$C$1300=0%,"",G700/ActivitySum!$C$1300)</f>
        <v/>
      </c>
      <c r="K700" s="99" t="str">
        <f t="shared" si="31"/>
        <v/>
      </c>
      <c r="L700" s="99" t="str">
        <f t="shared" si="32"/>
        <v/>
      </c>
    </row>
    <row r="701" spans="8:12" x14ac:dyDescent="0.25">
      <c r="H701" s="90" t="str">
        <f t="shared" si="30"/>
        <v/>
      </c>
      <c r="I701" s="124" t="str">
        <f>IF(F701/ActivitySum!$C$1300=0%,"",F701/ActivitySum!$C$1300)</f>
        <v/>
      </c>
      <c r="J701" s="126" t="str">
        <f>IF(G701/ActivitySum!$C$1300=0%,"",G701/ActivitySum!$C$1300)</f>
        <v/>
      </c>
      <c r="K701" s="99" t="str">
        <f t="shared" si="31"/>
        <v/>
      </c>
      <c r="L701" s="99" t="str">
        <f t="shared" si="32"/>
        <v/>
      </c>
    </row>
    <row r="702" spans="8:12" x14ac:dyDescent="0.25">
      <c r="H702" s="90" t="str">
        <f t="shared" si="30"/>
        <v/>
      </c>
      <c r="I702" s="124" t="str">
        <f>IF(F702/ActivitySum!$C$1300=0%,"",F702/ActivitySum!$C$1300)</f>
        <v/>
      </c>
      <c r="J702" s="126" t="str">
        <f>IF(G702/ActivitySum!$C$1300=0%,"",G702/ActivitySum!$C$1300)</f>
        <v/>
      </c>
      <c r="K702" s="99" t="str">
        <f t="shared" si="31"/>
        <v/>
      </c>
      <c r="L702" s="99" t="str">
        <f t="shared" si="32"/>
        <v/>
      </c>
    </row>
    <row r="703" spans="8:12" x14ac:dyDescent="0.25">
      <c r="H703" s="90" t="str">
        <f t="shared" si="30"/>
        <v/>
      </c>
      <c r="I703" s="124" t="str">
        <f>IF(F703/ActivitySum!$C$1300=0%,"",F703/ActivitySum!$C$1300)</f>
        <v/>
      </c>
      <c r="J703" s="126" t="str">
        <f>IF(G703/ActivitySum!$C$1300=0%,"",G703/ActivitySum!$C$1300)</f>
        <v/>
      </c>
      <c r="K703" s="99" t="str">
        <f t="shared" si="31"/>
        <v/>
      </c>
      <c r="L703" s="99" t="str">
        <f t="shared" si="32"/>
        <v/>
      </c>
    </row>
    <row r="704" spans="8:12" x14ac:dyDescent="0.25">
      <c r="H704" s="90" t="str">
        <f t="shared" si="30"/>
        <v/>
      </c>
      <c r="I704" s="124" t="str">
        <f>IF(F704/ActivitySum!$C$1300=0%,"",F704/ActivitySum!$C$1300)</f>
        <v/>
      </c>
      <c r="J704" s="126" t="str">
        <f>IF(G704/ActivitySum!$C$1300=0%,"",G704/ActivitySum!$C$1300)</f>
        <v/>
      </c>
      <c r="K704" s="99" t="str">
        <f t="shared" si="31"/>
        <v/>
      </c>
      <c r="L704" s="99" t="str">
        <f t="shared" si="32"/>
        <v/>
      </c>
    </row>
    <row r="705" spans="8:12" x14ac:dyDescent="0.25">
      <c r="H705" s="90" t="str">
        <f t="shared" si="30"/>
        <v/>
      </c>
      <c r="I705" s="124" t="str">
        <f>IF(F705/ActivitySum!$C$1300=0%,"",F705/ActivitySum!$C$1300)</f>
        <v/>
      </c>
      <c r="J705" s="126" t="str">
        <f>IF(G705/ActivitySum!$C$1300=0%,"",G705/ActivitySum!$C$1300)</f>
        <v/>
      </c>
      <c r="K705" s="99" t="str">
        <f t="shared" si="31"/>
        <v/>
      </c>
      <c r="L705" s="99" t="str">
        <f t="shared" si="32"/>
        <v/>
      </c>
    </row>
    <row r="706" spans="8:12" x14ac:dyDescent="0.25">
      <c r="H706" s="90" t="str">
        <f t="shared" si="30"/>
        <v/>
      </c>
      <c r="I706" s="124" t="str">
        <f>IF(F706/ActivitySum!$C$1300=0%,"",F706/ActivitySum!$C$1300)</f>
        <v/>
      </c>
      <c r="J706" s="126" t="str">
        <f>IF(G706/ActivitySum!$C$1300=0%,"",G706/ActivitySum!$C$1300)</f>
        <v/>
      </c>
      <c r="K706" s="99" t="str">
        <f t="shared" si="31"/>
        <v/>
      </c>
      <c r="L706" s="99" t="str">
        <f t="shared" si="32"/>
        <v/>
      </c>
    </row>
    <row r="707" spans="8:12" x14ac:dyDescent="0.25">
      <c r="H707" s="90" t="str">
        <f t="shared" si="30"/>
        <v/>
      </c>
      <c r="I707" s="124" t="str">
        <f>IF(F707/ActivitySum!$C$1300=0%,"",F707/ActivitySum!$C$1300)</f>
        <v/>
      </c>
      <c r="J707" s="126" t="str">
        <f>IF(G707/ActivitySum!$C$1300=0%,"",G707/ActivitySum!$C$1300)</f>
        <v/>
      </c>
      <c r="K707" s="99" t="str">
        <f t="shared" si="31"/>
        <v/>
      </c>
      <c r="L707" s="99" t="str">
        <f t="shared" si="32"/>
        <v/>
      </c>
    </row>
    <row r="708" spans="8:12" x14ac:dyDescent="0.25">
      <c r="H708" s="90" t="str">
        <f t="shared" si="30"/>
        <v/>
      </c>
      <c r="I708" s="124" t="str">
        <f>IF(F708/ActivitySum!$C$1300=0%,"",F708/ActivitySum!$C$1300)</f>
        <v/>
      </c>
      <c r="J708" s="126" t="str">
        <f>IF(G708/ActivitySum!$C$1300=0%,"",G708/ActivitySum!$C$1300)</f>
        <v/>
      </c>
      <c r="K708" s="99" t="str">
        <f t="shared" si="31"/>
        <v/>
      </c>
      <c r="L708" s="99" t="str">
        <f t="shared" si="32"/>
        <v/>
      </c>
    </row>
    <row r="709" spans="8:12" x14ac:dyDescent="0.25">
      <c r="H709" s="90" t="str">
        <f t="shared" si="30"/>
        <v/>
      </c>
      <c r="I709" s="124" t="str">
        <f>IF(F709/ActivitySum!$C$1300=0%,"",F709/ActivitySum!$C$1300)</f>
        <v/>
      </c>
      <c r="J709" s="126" t="str">
        <f>IF(G709/ActivitySum!$C$1300=0%,"",G709/ActivitySum!$C$1300)</f>
        <v/>
      </c>
      <c r="K709" s="99" t="str">
        <f t="shared" si="31"/>
        <v/>
      </c>
      <c r="L709" s="99" t="str">
        <f t="shared" si="32"/>
        <v/>
      </c>
    </row>
    <row r="710" spans="8:12" x14ac:dyDescent="0.25">
      <c r="H710" s="90" t="str">
        <f t="shared" si="30"/>
        <v/>
      </c>
      <c r="I710" s="124" t="str">
        <f>IF(F710/ActivitySum!$C$1300=0%,"",F710/ActivitySum!$C$1300)</f>
        <v/>
      </c>
      <c r="J710" s="126" t="str">
        <f>IF(G710/ActivitySum!$C$1300=0%,"",G710/ActivitySum!$C$1300)</f>
        <v/>
      </c>
      <c r="K710" s="99" t="str">
        <f t="shared" si="31"/>
        <v/>
      </c>
      <c r="L710" s="99" t="str">
        <f t="shared" si="32"/>
        <v/>
      </c>
    </row>
    <row r="711" spans="8:12" x14ac:dyDescent="0.25">
      <c r="H711" s="90" t="str">
        <f t="shared" ref="H711:H774" si="33">IFERROR(F711/E711,"")</f>
        <v/>
      </c>
      <c r="I711" s="124" t="str">
        <f>IF(F711/ActivitySum!$C$1300=0%,"",F711/ActivitySum!$C$1300)</f>
        <v/>
      </c>
      <c r="J711" s="126" t="str">
        <f>IF(G711/ActivitySum!$C$1300=0%,"",G711/ActivitySum!$C$1300)</f>
        <v/>
      </c>
      <c r="K711" s="99" t="str">
        <f t="shared" ref="K711:K774" si="34">IFERROR(G711/E711,"")</f>
        <v/>
      </c>
      <c r="L711" s="99" t="str">
        <f t="shared" ref="L711:L774" si="35">IFERROR(G711/F711,"")</f>
        <v/>
      </c>
    </row>
    <row r="712" spans="8:12" x14ac:dyDescent="0.25">
      <c r="H712" s="90" t="str">
        <f t="shared" si="33"/>
        <v/>
      </c>
      <c r="I712" s="124" t="str">
        <f>IF(F712/ActivitySum!$C$1300=0%,"",F712/ActivitySum!$C$1300)</f>
        <v/>
      </c>
      <c r="J712" s="126" t="str">
        <f>IF(G712/ActivitySum!$C$1300=0%,"",G712/ActivitySum!$C$1300)</f>
        <v/>
      </c>
      <c r="K712" s="99" t="str">
        <f t="shared" si="34"/>
        <v/>
      </c>
      <c r="L712" s="99" t="str">
        <f t="shared" si="35"/>
        <v/>
      </c>
    </row>
    <row r="713" spans="8:12" x14ac:dyDescent="0.25">
      <c r="H713" s="90" t="str">
        <f t="shared" si="33"/>
        <v/>
      </c>
      <c r="I713" s="124" t="str">
        <f>IF(F713/ActivitySum!$C$1300=0%,"",F713/ActivitySum!$C$1300)</f>
        <v/>
      </c>
      <c r="J713" s="126" t="str">
        <f>IF(G713/ActivitySum!$C$1300=0%,"",G713/ActivitySum!$C$1300)</f>
        <v/>
      </c>
      <c r="K713" s="99" t="str">
        <f t="shared" si="34"/>
        <v/>
      </c>
      <c r="L713" s="99" t="str">
        <f t="shared" si="35"/>
        <v/>
      </c>
    </row>
    <row r="714" spans="8:12" x14ac:dyDescent="0.25">
      <c r="H714" s="90" t="str">
        <f t="shared" si="33"/>
        <v/>
      </c>
      <c r="I714" s="124" t="str">
        <f>IF(F714/ActivitySum!$C$1300=0%,"",F714/ActivitySum!$C$1300)</f>
        <v/>
      </c>
      <c r="J714" s="126" t="str">
        <f>IF(G714/ActivitySum!$C$1300=0%,"",G714/ActivitySum!$C$1300)</f>
        <v/>
      </c>
      <c r="K714" s="99" t="str">
        <f t="shared" si="34"/>
        <v/>
      </c>
      <c r="L714" s="99" t="str">
        <f t="shared" si="35"/>
        <v/>
      </c>
    </row>
    <row r="715" spans="8:12" x14ac:dyDescent="0.25">
      <c r="H715" s="90" t="str">
        <f t="shared" si="33"/>
        <v/>
      </c>
      <c r="I715" s="124" t="str">
        <f>IF(F715/ActivitySum!$C$1300=0%,"",F715/ActivitySum!$C$1300)</f>
        <v/>
      </c>
      <c r="J715" s="126" t="str">
        <f>IF(G715/ActivitySum!$C$1300=0%,"",G715/ActivitySum!$C$1300)</f>
        <v/>
      </c>
      <c r="K715" s="99" t="str">
        <f t="shared" si="34"/>
        <v/>
      </c>
      <c r="L715" s="99" t="str">
        <f t="shared" si="35"/>
        <v/>
      </c>
    </row>
    <row r="716" spans="8:12" x14ac:dyDescent="0.25">
      <c r="H716" s="90" t="str">
        <f t="shared" si="33"/>
        <v/>
      </c>
      <c r="I716" s="124" t="str">
        <f>IF(F716/ActivitySum!$C$1300=0%,"",F716/ActivitySum!$C$1300)</f>
        <v/>
      </c>
      <c r="J716" s="126" t="str">
        <f>IF(G716/ActivitySum!$C$1300=0%,"",G716/ActivitySum!$C$1300)</f>
        <v/>
      </c>
      <c r="K716" s="99" t="str">
        <f t="shared" si="34"/>
        <v/>
      </c>
      <c r="L716" s="99" t="str">
        <f t="shared" si="35"/>
        <v/>
      </c>
    </row>
    <row r="717" spans="8:12" x14ac:dyDescent="0.25">
      <c r="H717" s="90" t="str">
        <f t="shared" si="33"/>
        <v/>
      </c>
      <c r="I717" s="124" t="str">
        <f>IF(F717/ActivitySum!$C$1300=0%,"",F717/ActivitySum!$C$1300)</f>
        <v/>
      </c>
      <c r="J717" s="126" t="str">
        <f>IF(G717/ActivitySum!$C$1300=0%,"",G717/ActivitySum!$C$1300)</f>
        <v/>
      </c>
      <c r="K717" s="99" t="str">
        <f t="shared" si="34"/>
        <v/>
      </c>
      <c r="L717" s="99" t="str">
        <f t="shared" si="35"/>
        <v/>
      </c>
    </row>
    <row r="718" spans="8:12" x14ac:dyDescent="0.25">
      <c r="H718" s="90" t="str">
        <f t="shared" si="33"/>
        <v/>
      </c>
      <c r="I718" s="124" t="str">
        <f>IF(F718/ActivitySum!$C$1300=0%,"",F718/ActivitySum!$C$1300)</f>
        <v/>
      </c>
      <c r="J718" s="126" t="str">
        <f>IF(G718/ActivitySum!$C$1300=0%,"",G718/ActivitySum!$C$1300)</f>
        <v/>
      </c>
      <c r="K718" s="99" t="str">
        <f t="shared" si="34"/>
        <v/>
      </c>
      <c r="L718" s="99" t="str">
        <f t="shared" si="35"/>
        <v/>
      </c>
    </row>
    <row r="719" spans="8:12" x14ac:dyDescent="0.25">
      <c r="H719" s="90" t="str">
        <f t="shared" si="33"/>
        <v/>
      </c>
      <c r="I719" s="124" t="str">
        <f>IF(F719/ActivitySum!$C$1300=0%,"",F719/ActivitySum!$C$1300)</f>
        <v/>
      </c>
      <c r="J719" s="126" t="str">
        <f>IF(G719/ActivitySum!$C$1300=0%,"",G719/ActivitySum!$C$1300)</f>
        <v/>
      </c>
      <c r="K719" s="99" t="str">
        <f t="shared" si="34"/>
        <v/>
      </c>
      <c r="L719" s="99" t="str">
        <f t="shared" si="35"/>
        <v/>
      </c>
    </row>
    <row r="720" spans="8:12" x14ac:dyDescent="0.25">
      <c r="H720" s="90" t="str">
        <f t="shared" si="33"/>
        <v/>
      </c>
      <c r="I720" s="124" t="str">
        <f>IF(F720/ActivitySum!$C$1300=0%,"",F720/ActivitySum!$C$1300)</f>
        <v/>
      </c>
      <c r="J720" s="126" t="str">
        <f>IF(G720/ActivitySum!$C$1300=0%,"",G720/ActivitySum!$C$1300)</f>
        <v/>
      </c>
      <c r="K720" s="99" t="str">
        <f t="shared" si="34"/>
        <v/>
      </c>
      <c r="L720" s="99" t="str">
        <f t="shared" si="35"/>
        <v/>
      </c>
    </row>
    <row r="721" spans="8:12" x14ac:dyDescent="0.25">
      <c r="H721" s="90" t="str">
        <f t="shared" si="33"/>
        <v/>
      </c>
      <c r="I721" s="124" t="str">
        <f>IF(F721/ActivitySum!$C$1300=0%,"",F721/ActivitySum!$C$1300)</f>
        <v/>
      </c>
      <c r="J721" s="126" t="str">
        <f>IF(G721/ActivitySum!$C$1300=0%,"",G721/ActivitySum!$C$1300)</f>
        <v/>
      </c>
      <c r="K721" s="99" t="str">
        <f t="shared" si="34"/>
        <v/>
      </c>
      <c r="L721" s="99" t="str">
        <f t="shared" si="35"/>
        <v/>
      </c>
    </row>
    <row r="722" spans="8:12" x14ac:dyDescent="0.25">
      <c r="H722" s="90" t="str">
        <f t="shared" si="33"/>
        <v/>
      </c>
      <c r="I722" s="124" t="str">
        <f>IF(F722/ActivitySum!$C$1300=0%,"",F722/ActivitySum!$C$1300)</f>
        <v/>
      </c>
      <c r="J722" s="126" t="str">
        <f>IF(G722/ActivitySum!$C$1300=0%,"",G722/ActivitySum!$C$1300)</f>
        <v/>
      </c>
      <c r="K722" s="99" t="str">
        <f t="shared" si="34"/>
        <v/>
      </c>
      <c r="L722" s="99" t="str">
        <f t="shared" si="35"/>
        <v/>
      </c>
    </row>
    <row r="723" spans="8:12" x14ac:dyDescent="0.25">
      <c r="H723" s="141" t="str">
        <f t="shared" si="33"/>
        <v/>
      </c>
      <c r="I723" s="142" t="str">
        <f>IF(F723/ActivitySum!$C$1300=0%,"",F723/ActivitySum!$C$1300)</f>
        <v/>
      </c>
      <c r="J723" s="142" t="str">
        <f>IF(G723/ActivitySum!$C$1300=0%,"",G723/ActivitySum!$C$1300)</f>
        <v/>
      </c>
      <c r="K723" s="141" t="str">
        <f t="shared" si="34"/>
        <v/>
      </c>
      <c r="L723" s="141" t="str">
        <f t="shared" si="35"/>
        <v/>
      </c>
    </row>
    <row r="724" spans="8:12" x14ac:dyDescent="0.25">
      <c r="H724" s="90" t="str">
        <f t="shared" si="33"/>
        <v/>
      </c>
      <c r="I724" s="124" t="str">
        <f>IF(F724/ActivitySum!$C$1300=0%,"",F724/ActivitySum!$C$1300)</f>
        <v/>
      </c>
      <c r="J724" s="126" t="str">
        <f>IF(G724/ActivitySum!$C$1300=0%,"",G724/ActivitySum!$C$1300)</f>
        <v/>
      </c>
      <c r="K724" s="99" t="str">
        <f t="shared" si="34"/>
        <v/>
      </c>
      <c r="L724" s="99" t="str">
        <f t="shared" si="35"/>
        <v/>
      </c>
    </row>
    <row r="725" spans="8:12" x14ac:dyDescent="0.25">
      <c r="H725" s="90" t="str">
        <f t="shared" si="33"/>
        <v/>
      </c>
      <c r="I725" s="124" t="str">
        <f>IF(F725/ActivitySum!$C$1300=0%,"",F725/ActivitySum!$C$1300)</f>
        <v/>
      </c>
      <c r="J725" s="126" t="str">
        <f>IF(G725/ActivitySum!$C$1300=0%,"",G725/ActivitySum!$C$1300)</f>
        <v/>
      </c>
      <c r="K725" s="99" t="str">
        <f t="shared" si="34"/>
        <v/>
      </c>
      <c r="L725" s="99" t="str">
        <f t="shared" si="35"/>
        <v/>
      </c>
    </row>
    <row r="726" spans="8:12" x14ac:dyDescent="0.25">
      <c r="H726" s="90" t="str">
        <f t="shared" si="33"/>
        <v/>
      </c>
      <c r="I726" s="124" t="str">
        <f>IF(F726/ActivitySum!$C$1300=0%,"",F726/ActivitySum!$C$1300)</f>
        <v/>
      </c>
      <c r="J726" s="126" t="str">
        <f>IF(G726/ActivitySum!$C$1300=0%,"",G726/ActivitySum!$C$1300)</f>
        <v/>
      </c>
      <c r="K726" s="99" t="str">
        <f t="shared" si="34"/>
        <v/>
      </c>
      <c r="L726" s="99" t="str">
        <f t="shared" si="35"/>
        <v/>
      </c>
    </row>
    <row r="727" spans="8:12" x14ac:dyDescent="0.25">
      <c r="H727" s="90" t="str">
        <f t="shared" si="33"/>
        <v/>
      </c>
      <c r="I727" s="124" t="str">
        <f>IF(F727/ActivitySum!$C$1300=0%,"",F727/ActivitySum!$C$1300)</f>
        <v/>
      </c>
      <c r="J727" s="126" t="str">
        <f>IF(G727/ActivitySum!$C$1300=0%,"",G727/ActivitySum!$C$1300)</f>
        <v/>
      </c>
      <c r="K727" s="99" t="str">
        <f t="shared" si="34"/>
        <v/>
      </c>
      <c r="L727" s="99" t="str">
        <f t="shared" si="35"/>
        <v/>
      </c>
    </row>
    <row r="728" spans="8:12" x14ac:dyDescent="0.25">
      <c r="H728" s="90" t="str">
        <f t="shared" si="33"/>
        <v/>
      </c>
      <c r="I728" s="124" t="str">
        <f>IF(F728/ActivitySum!$C$1300=0%,"",F728/ActivitySum!$C$1300)</f>
        <v/>
      </c>
      <c r="J728" s="126" t="str">
        <f>IF(G728/ActivitySum!$C$1300=0%,"",G728/ActivitySum!$C$1300)</f>
        <v/>
      </c>
      <c r="K728" s="99" t="str">
        <f t="shared" si="34"/>
        <v/>
      </c>
      <c r="L728" s="99" t="str">
        <f t="shared" si="35"/>
        <v/>
      </c>
    </row>
    <row r="729" spans="8:12" x14ac:dyDescent="0.25">
      <c r="H729" s="90" t="str">
        <f t="shared" si="33"/>
        <v/>
      </c>
      <c r="I729" s="124" t="str">
        <f>IF(F729/ActivitySum!$C$1300=0%,"",F729/ActivitySum!$C$1300)</f>
        <v/>
      </c>
      <c r="J729" s="126" t="str">
        <f>IF(G729/ActivitySum!$C$1300=0%,"",G729/ActivitySum!$C$1300)</f>
        <v/>
      </c>
      <c r="K729" s="99" t="str">
        <f t="shared" si="34"/>
        <v/>
      </c>
      <c r="L729" s="99" t="str">
        <f t="shared" si="35"/>
        <v/>
      </c>
    </row>
    <row r="730" spans="8:12" x14ac:dyDescent="0.25">
      <c r="H730" s="90" t="str">
        <f t="shared" si="33"/>
        <v/>
      </c>
      <c r="I730" s="124" t="str">
        <f>IF(F730/ActivitySum!$C$1300=0%,"",F730/ActivitySum!$C$1300)</f>
        <v/>
      </c>
      <c r="J730" s="126" t="str">
        <f>IF(G730/ActivitySum!$C$1300=0%,"",G730/ActivitySum!$C$1300)</f>
        <v/>
      </c>
      <c r="K730" s="99" t="str">
        <f t="shared" si="34"/>
        <v/>
      </c>
      <c r="L730" s="99" t="str">
        <f t="shared" si="35"/>
        <v/>
      </c>
    </row>
    <row r="731" spans="8:12" x14ac:dyDescent="0.25">
      <c r="H731" s="90" t="str">
        <f t="shared" si="33"/>
        <v/>
      </c>
      <c r="I731" s="124" t="str">
        <f>IF(F731/ActivitySum!$C$1300=0%,"",F731/ActivitySum!$C$1300)</f>
        <v/>
      </c>
      <c r="J731" s="126" t="str">
        <f>IF(G731/ActivitySum!$C$1300=0%,"",G731/ActivitySum!$C$1300)</f>
        <v/>
      </c>
      <c r="K731" s="99" t="str">
        <f t="shared" si="34"/>
        <v/>
      </c>
      <c r="L731" s="99" t="str">
        <f t="shared" si="35"/>
        <v/>
      </c>
    </row>
    <row r="732" spans="8:12" x14ac:dyDescent="0.25">
      <c r="H732" s="90" t="str">
        <f t="shared" si="33"/>
        <v/>
      </c>
      <c r="I732" s="124" t="str">
        <f>IF(F732/ActivitySum!$C$1300=0%,"",F732/ActivitySum!$C$1300)</f>
        <v/>
      </c>
      <c r="J732" s="126" t="str">
        <f>IF(G732/ActivitySum!$C$1300=0%,"",G732/ActivitySum!$C$1300)</f>
        <v/>
      </c>
      <c r="K732" s="99" t="str">
        <f t="shared" si="34"/>
        <v/>
      </c>
      <c r="L732" s="99" t="str">
        <f t="shared" si="35"/>
        <v/>
      </c>
    </row>
    <row r="733" spans="8:12" x14ac:dyDescent="0.25">
      <c r="H733" s="90" t="str">
        <f t="shared" si="33"/>
        <v/>
      </c>
      <c r="I733" s="124" t="str">
        <f>IF(F733/ActivitySum!$C$1300=0%,"",F733/ActivitySum!$C$1300)</f>
        <v/>
      </c>
      <c r="J733" s="126" t="str">
        <f>IF(G733/ActivitySum!$C$1300=0%,"",G733/ActivitySum!$C$1300)</f>
        <v/>
      </c>
      <c r="K733" s="99" t="str">
        <f t="shared" si="34"/>
        <v/>
      </c>
      <c r="L733" s="99" t="str">
        <f t="shared" si="35"/>
        <v/>
      </c>
    </row>
    <row r="734" spans="8:12" x14ac:dyDescent="0.25">
      <c r="H734" s="90" t="str">
        <f t="shared" si="33"/>
        <v/>
      </c>
      <c r="I734" s="124" t="str">
        <f>IF(F734/ActivitySum!$C$1300=0%,"",F734/ActivitySum!$C$1300)</f>
        <v/>
      </c>
      <c r="J734" s="126" t="str">
        <f>IF(G734/ActivitySum!$C$1300=0%,"",G734/ActivitySum!$C$1300)</f>
        <v/>
      </c>
      <c r="K734" s="99" t="str">
        <f t="shared" si="34"/>
        <v/>
      </c>
      <c r="L734" s="99" t="str">
        <f t="shared" si="35"/>
        <v/>
      </c>
    </row>
    <row r="735" spans="8:12" x14ac:dyDescent="0.25">
      <c r="H735" s="90" t="str">
        <f t="shared" si="33"/>
        <v/>
      </c>
      <c r="I735" s="124" t="str">
        <f>IF(F735/ActivitySum!$C$1300=0%,"",F735/ActivitySum!$C$1300)</f>
        <v/>
      </c>
      <c r="J735" s="126" t="str">
        <f>IF(G735/ActivitySum!$C$1300=0%,"",G735/ActivitySum!$C$1300)</f>
        <v/>
      </c>
      <c r="K735" s="99" t="str">
        <f t="shared" si="34"/>
        <v/>
      </c>
      <c r="L735" s="99" t="str">
        <f t="shared" si="35"/>
        <v/>
      </c>
    </row>
    <row r="736" spans="8:12" x14ac:dyDescent="0.25">
      <c r="H736" s="90" t="str">
        <f t="shared" si="33"/>
        <v/>
      </c>
      <c r="I736" s="124" t="str">
        <f>IF(F736/ActivitySum!$C$1300=0%,"",F736/ActivitySum!$C$1300)</f>
        <v/>
      </c>
      <c r="J736" s="126" t="str">
        <f>IF(G736/ActivitySum!$C$1300=0%,"",G736/ActivitySum!$C$1300)</f>
        <v/>
      </c>
      <c r="K736" s="99" t="str">
        <f t="shared" si="34"/>
        <v/>
      </c>
      <c r="L736" s="99" t="str">
        <f t="shared" si="35"/>
        <v/>
      </c>
    </row>
    <row r="737" spans="8:12" x14ac:dyDescent="0.25">
      <c r="H737" s="90" t="str">
        <f t="shared" si="33"/>
        <v/>
      </c>
      <c r="I737" s="124" t="str">
        <f>IF(F737/ActivitySum!$C$1300=0%,"",F737/ActivitySum!$C$1300)</f>
        <v/>
      </c>
      <c r="J737" s="126" t="str">
        <f>IF(G737/ActivitySum!$C$1300=0%,"",G737/ActivitySum!$C$1300)</f>
        <v/>
      </c>
      <c r="K737" s="99" t="str">
        <f t="shared" si="34"/>
        <v/>
      </c>
      <c r="L737" s="99" t="str">
        <f t="shared" si="35"/>
        <v/>
      </c>
    </row>
    <row r="738" spans="8:12" x14ac:dyDescent="0.25">
      <c r="H738" s="90" t="str">
        <f t="shared" si="33"/>
        <v/>
      </c>
      <c r="I738" s="124" t="str">
        <f>IF(F738/ActivitySum!$C$1300=0%,"",F738/ActivitySum!$C$1300)</f>
        <v/>
      </c>
      <c r="J738" s="126" t="str">
        <f>IF(G738/ActivitySum!$C$1300=0%,"",G738/ActivitySum!$C$1300)</f>
        <v/>
      </c>
      <c r="K738" s="99" t="str">
        <f t="shared" si="34"/>
        <v/>
      </c>
      <c r="L738" s="99" t="str">
        <f t="shared" si="35"/>
        <v/>
      </c>
    </row>
    <row r="739" spans="8:12" x14ac:dyDescent="0.25">
      <c r="H739" s="90" t="str">
        <f t="shared" si="33"/>
        <v/>
      </c>
      <c r="I739" s="124" t="str">
        <f>IF(F739/ActivitySum!$C$1300=0%,"",F739/ActivitySum!$C$1300)</f>
        <v/>
      </c>
      <c r="J739" s="126" t="str">
        <f>IF(G739/ActivitySum!$C$1300=0%,"",G739/ActivitySum!$C$1300)</f>
        <v/>
      </c>
      <c r="K739" s="99" t="str">
        <f t="shared" si="34"/>
        <v/>
      </c>
      <c r="L739" s="99" t="str">
        <f t="shared" si="35"/>
        <v/>
      </c>
    </row>
    <row r="740" spans="8:12" x14ac:dyDescent="0.25">
      <c r="H740" s="90" t="str">
        <f t="shared" si="33"/>
        <v/>
      </c>
      <c r="I740" s="124" t="str">
        <f>IF(F740/ActivitySum!$C$1300=0%,"",F740/ActivitySum!$C$1300)</f>
        <v/>
      </c>
      <c r="J740" s="126" t="str">
        <f>IF(G740/ActivitySum!$C$1300=0%,"",G740/ActivitySum!$C$1300)</f>
        <v/>
      </c>
      <c r="K740" s="99" t="str">
        <f t="shared" si="34"/>
        <v/>
      </c>
      <c r="L740" s="99" t="str">
        <f t="shared" si="35"/>
        <v/>
      </c>
    </row>
    <row r="741" spans="8:12" x14ac:dyDescent="0.25">
      <c r="H741" s="90" t="str">
        <f t="shared" si="33"/>
        <v/>
      </c>
      <c r="I741" s="124" t="str">
        <f>IF(F741/ActivitySum!$C$1300=0%,"",F741/ActivitySum!$C$1300)</f>
        <v/>
      </c>
      <c r="J741" s="126" t="str">
        <f>IF(G741/ActivitySum!$C$1300=0%,"",G741/ActivitySum!$C$1300)</f>
        <v/>
      </c>
      <c r="K741" s="99" t="str">
        <f t="shared" si="34"/>
        <v/>
      </c>
      <c r="L741" s="99" t="str">
        <f t="shared" si="35"/>
        <v/>
      </c>
    </row>
    <row r="742" spans="8:12" x14ac:dyDescent="0.25">
      <c r="H742" s="90" t="str">
        <f t="shared" si="33"/>
        <v/>
      </c>
      <c r="I742" s="124" t="str">
        <f>IF(F742/ActivitySum!$C$1300=0%,"",F742/ActivitySum!$C$1300)</f>
        <v/>
      </c>
      <c r="J742" s="126" t="str">
        <f>IF(G742/ActivitySum!$C$1300=0%,"",G742/ActivitySum!$C$1300)</f>
        <v/>
      </c>
      <c r="K742" s="99" t="str">
        <f t="shared" si="34"/>
        <v/>
      </c>
      <c r="L742" s="99" t="str">
        <f t="shared" si="35"/>
        <v/>
      </c>
    </row>
    <row r="743" spans="8:12" x14ac:dyDescent="0.25">
      <c r="H743" s="90" t="str">
        <f t="shared" si="33"/>
        <v/>
      </c>
      <c r="I743" s="124" t="str">
        <f>IF(F743/ActivitySum!$C$1300=0%,"",F743/ActivitySum!$C$1300)</f>
        <v/>
      </c>
      <c r="J743" s="126" t="str">
        <f>IF(G743/ActivitySum!$C$1300=0%,"",G743/ActivitySum!$C$1300)</f>
        <v/>
      </c>
      <c r="K743" s="99" t="str">
        <f t="shared" si="34"/>
        <v/>
      </c>
      <c r="L743" s="99" t="str">
        <f t="shared" si="35"/>
        <v/>
      </c>
    </row>
    <row r="744" spans="8:12" x14ac:dyDescent="0.25">
      <c r="H744" s="90" t="str">
        <f t="shared" si="33"/>
        <v/>
      </c>
      <c r="I744" s="124" t="str">
        <f>IF(F744/ActivitySum!$C$1300=0%,"",F744/ActivitySum!$C$1300)</f>
        <v/>
      </c>
      <c r="J744" s="126" t="str">
        <f>IF(G744/ActivitySum!$C$1300=0%,"",G744/ActivitySum!$C$1300)</f>
        <v/>
      </c>
      <c r="K744" s="99" t="str">
        <f t="shared" si="34"/>
        <v/>
      </c>
      <c r="L744" s="99" t="str">
        <f t="shared" si="35"/>
        <v/>
      </c>
    </row>
    <row r="745" spans="8:12" x14ac:dyDescent="0.25">
      <c r="H745" s="90" t="str">
        <f t="shared" si="33"/>
        <v/>
      </c>
      <c r="I745" s="124" t="str">
        <f>IF(F745/ActivitySum!$C$1300=0%,"",F745/ActivitySum!$C$1300)</f>
        <v/>
      </c>
      <c r="J745" s="126" t="str">
        <f>IF(G745/ActivitySum!$C$1300=0%,"",G745/ActivitySum!$C$1300)</f>
        <v/>
      </c>
      <c r="K745" s="99" t="str">
        <f t="shared" si="34"/>
        <v/>
      </c>
      <c r="L745" s="99" t="str">
        <f t="shared" si="35"/>
        <v/>
      </c>
    </row>
    <row r="746" spans="8:12" x14ac:dyDescent="0.25">
      <c r="H746" s="90" t="str">
        <f t="shared" si="33"/>
        <v/>
      </c>
      <c r="I746" s="124" t="str">
        <f>IF(F746/ActivitySum!$C$1300=0%,"",F746/ActivitySum!$C$1300)</f>
        <v/>
      </c>
      <c r="J746" s="126" t="str">
        <f>IF(G746/ActivitySum!$C$1300=0%,"",G746/ActivitySum!$C$1300)</f>
        <v/>
      </c>
      <c r="K746" s="99" t="str">
        <f t="shared" si="34"/>
        <v/>
      </c>
      <c r="L746" s="99" t="str">
        <f t="shared" si="35"/>
        <v/>
      </c>
    </row>
    <row r="747" spans="8:12" x14ac:dyDescent="0.25">
      <c r="H747" s="90" t="str">
        <f t="shared" si="33"/>
        <v/>
      </c>
      <c r="I747" s="124" t="str">
        <f>IF(F747/ActivitySum!$C$1300=0%,"",F747/ActivitySum!$C$1300)</f>
        <v/>
      </c>
      <c r="J747" s="126" t="str">
        <f>IF(G747/ActivitySum!$C$1300=0%,"",G747/ActivitySum!$C$1300)</f>
        <v/>
      </c>
      <c r="K747" s="99" t="str">
        <f t="shared" si="34"/>
        <v/>
      </c>
      <c r="L747" s="99" t="str">
        <f t="shared" si="35"/>
        <v/>
      </c>
    </row>
    <row r="748" spans="8:12" x14ac:dyDescent="0.25">
      <c r="H748" s="90" t="str">
        <f t="shared" si="33"/>
        <v/>
      </c>
      <c r="I748" s="124" t="str">
        <f>IF(F748/ActivitySum!$C$1300=0%,"",F748/ActivitySum!$C$1300)</f>
        <v/>
      </c>
      <c r="J748" s="126" t="str">
        <f>IF(G748/ActivitySum!$C$1300=0%,"",G748/ActivitySum!$C$1300)</f>
        <v/>
      </c>
      <c r="K748" s="99" t="str">
        <f t="shared" si="34"/>
        <v/>
      </c>
      <c r="L748" s="99" t="str">
        <f t="shared" si="35"/>
        <v/>
      </c>
    </row>
    <row r="749" spans="8:12" x14ac:dyDescent="0.25">
      <c r="H749" s="90" t="str">
        <f t="shared" si="33"/>
        <v/>
      </c>
      <c r="I749" s="124" t="str">
        <f>IF(F749/ActivitySum!$C$1300=0%,"",F749/ActivitySum!$C$1300)</f>
        <v/>
      </c>
      <c r="J749" s="126" t="str">
        <f>IF(G749/ActivitySum!$C$1300=0%,"",G749/ActivitySum!$C$1300)</f>
        <v/>
      </c>
      <c r="K749" s="99" t="str">
        <f t="shared" si="34"/>
        <v/>
      </c>
      <c r="L749" s="99" t="str">
        <f t="shared" si="35"/>
        <v/>
      </c>
    </row>
    <row r="750" spans="8:12" x14ac:dyDescent="0.25">
      <c r="H750" s="90" t="str">
        <f t="shared" si="33"/>
        <v/>
      </c>
      <c r="I750" s="124" t="str">
        <f>IF(F750/ActivitySum!$C$1300=0%,"",F750/ActivitySum!$C$1300)</f>
        <v/>
      </c>
      <c r="J750" s="126" t="str">
        <f>IF(G750/ActivitySum!$C$1300=0%,"",G750/ActivitySum!$C$1300)</f>
        <v/>
      </c>
      <c r="K750" s="99" t="str">
        <f t="shared" si="34"/>
        <v/>
      </c>
      <c r="L750" s="99" t="str">
        <f t="shared" si="35"/>
        <v/>
      </c>
    </row>
    <row r="751" spans="8:12" x14ac:dyDescent="0.25">
      <c r="H751" s="90" t="str">
        <f t="shared" si="33"/>
        <v/>
      </c>
      <c r="I751" s="124" t="str">
        <f>IF(F751/ActivitySum!$C$1300=0%,"",F751/ActivitySum!$C$1300)</f>
        <v/>
      </c>
      <c r="J751" s="126" t="str">
        <f>IF(G751/ActivitySum!$C$1300=0%,"",G751/ActivitySum!$C$1300)</f>
        <v/>
      </c>
      <c r="K751" s="99" t="str">
        <f t="shared" si="34"/>
        <v/>
      </c>
      <c r="L751" s="99" t="str">
        <f t="shared" si="35"/>
        <v/>
      </c>
    </row>
    <row r="752" spans="8:12" x14ac:dyDescent="0.25">
      <c r="H752" s="90" t="str">
        <f t="shared" si="33"/>
        <v/>
      </c>
      <c r="I752" s="124" t="str">
        <f>IF(F752/ActivitySum!$C$1300=0%,"",F752/ActivitySum!$C$1300)</f>
        <v/>
      </c>
      <c r="J752" s="126" t="str">
        <f>IF(G752/ActivitySum!$C$1300=0%,"",G752/ActivitySum!$C$1300)</f>
        <v/>
      </c>
      <c r="K752" s="99" t="str">
        <f t="shared" si="34"/>
        <v/>
      </c>
      <c r="L752" s="99" t="str">
        <f t="shared" si="35"/>
        <v/>
      </c>
    </row>
    <row r="753" spans="8:12" x14ac:dyDescent="0.25">
      <c r="H753" s="90" t="str">
        <f t="shared" si="33"/>
        <v/>
      </c>
      <c r="I753" s="124" t="str">
        <f>IF(F753/ActivitySum!$C$1300=0%,"",F753/ActivitySum!$C$1300)</f>
        <v/>
      </c>
      <c r="J753" s="126" t="str">
        <f>IF(G753/ActivitySum!$C$1300=0%,"",G753/ActivitySum!$C$1300)</f>
        <v/>
      </c>
      <c r="K753" s="99" t="str">
        <f t="shared" si="34"/>
        <v/>
      </c>
      <c r="L753" s="99" t="str">
        <f t="shared" si="35"/>
        <v/>
      </c>
    </row>
    <row r="754" spans="8:12" x14ac:dyDescent="0.25">
      <c r="H754" s="90" t="str">
        <f t="shared" si="33"/>
        <v/>
      </c>
      <c r="I754" s="124" t="str">
        <f>IF(F754/ActivitySum!$C$1300=0%,"",F754/ActivitySum!$C$1300)</f>
        <v/>
      </c>
      <c r="J754" s="126" t="str">
        <f>IF(G754/ActivitySum!$C$1300=0%,"",G754/ActivitySum!$C$1300)</f>
        <v/>
      </c>
      <c r="K754" s="99" t="str">
        <f t="shared" si="34"/>
        <v/>
      </c>
      <c r="L754" s="99" t="str">
        <f t="shared" si="35"/>
        <v/>
      </c>
    </row>
    <row r="755" spans="8:12" x14ac:dyDescent="0.25">
      <c r="H755" s="90" t="str">
        <f t="shared" si="33"/>
        <v/>
      </c>
      <c r="I755" s="124" t="str">
        <f>IF(F755/ActivitySum!$C$1300=0%,"",F755/ActivitySum!$C$1300)</f>
        <v/>
      </c>
      <c r="J755" s="126" t="str">
        <f>IF(G755/ActivitySum!$C$1300=0%,"",G755/ActivitySum!$C$1300)</f>
        <v/>
      </c>
      <c r="K755" s="99" t="str">
        <f t="shared" si="34"/>
        <v/>
      </c>
      <c r="L755" s="99" t="str">
        <f t="shared" si="35"/>
        <v/>
      </c>
    </row>
    <row r="756" spans="8:12" x14ac:dyDescent="0.25">
      <c r="H756" s="90" t="str">
        <f t="shared" si="33"/>
        <v/>
      </c>
      <c r="I756" s="124" t="str">
        <f>IF(F756/ActivitySum!$C$1300=0%,"",F756/ActivitySum!$C$1300)</f>
        <v/>
      </c>
      <c r="J756" s="126" t="str">
        <f>IF(G756/ActivitySum!$C$1300=0%,"",G756/ActivitySum!$C$1300)</f>
        <v/>
      </c>
      <c r="K756" s="99" t="str">
        <f t="shared" si="34"/>
        <v/>
      </c>
      <c r="L756" s="99" t="str">
        <f t="shared" si="35"/>
        <v/>
      </c>
    </row>
    <row r="757" spans="8:12" x14ac:dyDescent="0.25">
      <c r="H757" s="90" t="str">
        <f t="shared" si="33"/>
        <v/>
      </c>
      <c r="I757" s="124" t="str">
        <f>IF(F757/ActivitySum!$C$1300=0%,"",F757/ActivitySum!$C$1300)</f>
        <v/>
      </c>
      <c r="J757" s="126" t="str">
        <f>IF(G757/ActivitySum!$C$1300=0%,"",G757/ActivitySum!$C$1300)</f>
        <v/>
      </c>
      <c r="K757" s="99" t="str">
        <f t="shared" si="34"/>
        <v/>
      </c>
      <c r="L757" s="99" t="str">
        <f t="shared" si="35"/>
        <v/>
      </c>
    </row>
    <row r="758" spans="8:12" x14ac:dyDescent="0.25">
      <c r="H758" s="90" t="str">
        <f t="shared" si="33"/>
        <v/>
      </c>
      <c r="I758" s="124" t="str">
        <f>IF(F758/ActivitySum!$C$1300=0%,"",F758/ActivitySum!$C$1300)</f>
        <v/>
      </c>
      <c r="J758" s="126" t="str">
        <f>IF(G758/ActivitySum!$C$1300=0%,"",G758/ActivitySum!$C$1300)</f>
        <v/>
      </c>
      <c r="K758" s="99" t="str">
        <f t="shared" si="34"/>
        <v/>
      </c>
      <c r="L758" s="99" t="str">
        <f t="shared" si="35"/>
        <v/>
      </c>
    </row>
    <row r="759" spans="8:12" x14ac:dyDescent="0.25">
      <c r="H759" s="90" t="str">
        <f t="shared" si="33"/>
        <v/>
      </c>
      <c r="I759" s="124" t="str">
        <f>IF(F759/ActivitySum!$C$1300=0%,"",F759/ActivitySum!$C$1300)</f>
        <v/>
      </c>
      <c r="J759" s="126" t="str">
        <f>IF(G759/ActivitySum!$C$1300=0%,"",G759/ActivitySum!$C$1300)</f>
        <v/>
      </c>
      <c r="K759" s="99" t="str">
        <f t="shared" si="34"/>
        <v/>
      </c>
      <c r="L759" s="99" t="str">
        <f t="shared" si="35"/>
        <v/>
      </c>
    </row>
    <row r="760" spans="8:12" x14ac:dyDescent="0.25">
      <c r="H760" s="90" t="str">
        <f t="shared" si="33"/>
        <v/>
      </c>
      <c r="I760" s="124" t="str">
        <f>IF(F760/ActivitySum!$C$1300=0%,"",F760/ActivitySum!$C$1300)</f>
        <v/>
      </c>
      <c r="J760" s="126" t="str">
        <f>IF(G760/ActivitySum!$C$1300=0%,"",G760/ActivitySum!$C$1300)</f>
        <v/>
      </c>
      <c r="K760" s="99" t="str">
        <f t="shared" si="34"/>
        <v/>
      </c>
      <c r="L760" s="99" t="str">
        <f t="shared" si="35"/>
        <v/>
      </c>
    </row>
    <row r="761" spans="8:12" x14ac:dyDescent="0.25">
      <c r="H761" s="90" t="str">
        <f t="shared" si="33"/>
        <v/>
      </c>
      <c r="I761" s="124" t="str">
        <f>IF(F761/ActivitySum!$C$1300=0%,"",F761/ActivitySum!$C$1300)</f>
        <v/>
      </c>
      <c r="J761" s="126" t="str">
        <f>IF(G761/ActivitySum!$C$1300=0%,"",G761/ActivitySum!$C$1300)</f>
        <v/>
      </c>
      <c r="K761" s="99" t="str">
        <f t="shared" si="34"/>
        <v/>
      </c>
      <c r="L761" s="99" t="str">
        <f t="shared" si="35"/>
        <v/>
      </c>
    </row>
    <row r="762" spans="8:12" x14ac:dyDescent="0.25">
      <c r="H762" s="90" t="str">
        <f t="shared" si="33"/>
        <v/>
      </c>
      <c r="I762" s="124" t="str">
        <f>IF(F762/ActivitySum!$C$1300=0%,"",F762/ActivitySum!$C$1300)</f>
        <v/>
      </c>
      <c r="J762" s="126" t="str">
        <f>IF(G762/ActivitySum!$C$1300=0%,"",G762/ActivitySum!$C$1300)</f>
        <v/>
      </c>
      <c r="K762" s="99" t="str">
        <f t="shared" si="34"/>
        <v/>
      </c>
      <c r="L762" s="99" t="str">
        <f t="shared" si="35"/>
        <v/>
      </c>
    </row>
    <row r="763" spans="8:12" x14ac:dyDescent="0.25">
      <c r="H763" s="90" t="str">
        <f t="shared" si="33"/>
        <v/>
      </c>
      <c r="I763" s="124" t="str">
        <f>IF(F763/ActivitySum!$C$1300=0%,"",F763/ActivitySum!$C$1300)</f>
        <v/>
      </c>
      <c r="J763" s="126" t="str">
        <f>IF(G763/ActivitySum!$C$1300=0%,"",G763/ActivitySum!$C$1300)</f>
        <v/>
      </c>
      <c r="K763" s="99" t="str">
        <f t="shared" si="34"/>
        <v/>
      </c>
      <c r="L763" s="99" t="str">
        <f t="shared" si="35"/>
        <v/>
      </c>
    </row>
    <row r="764" spans="8:12" x14ac:dyDescent="0.25">
      <c r="H764" s="90" t="str">
        <f t="shared" si="33"/>
        <v/>
      </c>
      <c r="I764" s="124" t="str">
        <f>IF(F764/ActivitySum!$C$1300=0%,"",F764/ActivitySum!$C$1300)</f>
        <v/>
      </c>
      <c r="J764" s="126" t="str">
        <f>IF(G764/ActivitySum!$C$1300=0%,"",G764/ActivitySum!$C$1300)</f>
        <v/>
      </c>
      <c r="K764" s="99" t="str">
        <f t="shared" si="34"/>
        <v/>
      </c>
      <c r="L764" s="99" t="str">
        <f t="shared" si="35"/>
        <v/>
      </c>
    </row>
    <row r="765" spans="8:12" x14ac:dyDescent="0.25">
      <c r="H765" s="90" t="str">
        <f t="shared" si="33"/>
        <v/>
      </c>
      <c r="I765" s="124" t="str">
        <f>IF(F765/ActivitySum!$C$1300=0%,"",F765/ActivitySum!$C$1300)</f>
        <v/>
      </c>
      <c r="J765" s="126" t="str">
        <f>IF(G765/ActivitySum!$C$1300=0%,"",G765/ActivitySum!$C$1300)</f>
        <v/>
      </c>
      <c r="K765" s="99" t="str">
        <f t="shared" si="34"/>
        <v/>
      </c>
      <c r="L765" s="99" t="str">
        <f t="shared" si="35"/>
        <v/>
      </c>
    </row>
    <row r="766" spans="8:12" x14ac:dyDescent="0.25">
      <c r="H766" s="90" t="str">
        <f t="shared" si="33"/>
        <v/>
      </c>
      <c r="I766" s="124" t="str">
        <f>IF(F766/ActivitySum!$C$1300=0%,"",F766/ActivitySum!$C$1300)</f>
        <v/>
      </c>
      <c r="J766" s="126" t="str">
        <f>IF(G766/ActivitySum!$C$1300=0%,"",G766/ActivitySum!$C$1300)</f>
        <v/>
      </c>
      <c r="K766" s="99" t="str">
        <f t="shared" si="34"/>
        <v/>
      </c>
      <c r="L766" s="99" t="str">
        <f t="shared" si="35"/>
        <v/>
      </c>
    </row>
    <row r="767" spans="8:12" x14ac:dyDescent="0.25">
      <c r="H767" s="90" t="str">
        <f t="shared" si="33"/>
        <v/>
      </c>
      <c r="I767" s="124" t="str">
        <f>IF(F767/ActivitySum!$C$1300=0%,"",F767/ActivitySum!$C$1300)</f>
        <v/>
      </c>
      <c r="J767" s="126" t="str">
        <f>IF(G767/ActivitySum!$C$1300=0%,"",G767/ActivitySum!$C$1300)</f>
        <v/>
      </c>
      <c r="K767" s="99" t="str">
        <f t="shared" si="34"/>
        <v/>
      </c>
      <c r="L767" s="99" t="str">
        <f t="shared" si="35"/>
        <v/>
      </c>
    </row>
    <row r="768" spans="8:12" x14ac:dyDescent="0.25">
      <c r="H768" s="90" t="str">
        <f t="shared" si="33"/>
        <v/>
      </c>
      <c r="I768" s="124" t="str">
        <f>IF(F768/ActivitySum!$C$1300=0%,"",F768/ActivitySum!$C$1300)</f>
        <v/>
      </c>
      <c r="J768" s="126" t="str">
        <f>IF(G768/ActivitySum!$C$1300=0%,"",G768/ActivitySum!$C$1300)</f>
        <v/>
      </c>
      <c r="K768" s="99" t="str">
        <f t="shared" si="34"/>
        <v/>
      </c>
      <c r="L768" s="99" t="str">
        <f t="shared" si="35"/>
        <v/>
      </c>
    </row>
    <row r="769" spans="8:12" x14ac:dyDescent="0.25">
      <c r="H769" s="90" t="str">
        <f t="shared" si="33"/>
        <v/>
      </c>
      <c r="I769" s="124" t="str">
        <f>IF(F769/ActivitySum!$C$1300=0%,"",F769/ActivitySum!$C$1300)</f>
        <v/>
      </c>
      <c r="J769" s="126" t="str">
        <f>IF(G769/ActivitySum!$C$1300=0%,"",G769/ActivitySum!$C$1300)</f>
        <v/>
      </c>
      <c r="K769" s="99" t="str">
        <f t="shared" si="34"/>
        <v/>
      </c>
      <c r="L769" s="99" t="str">
        <f t="shared" si="35"/>
        <v/>
      </c>
    </row>
    <row r="770" spans="8:12" x14ac:dyDescent="0.25">
      <c r="H770" s="90" t="str">
        <f t="shared" si="33"/>
        <v/>
      </c>
      <c r="I770" s="124" t="str">
        <f>IF(F770/ActivitySum!$C$1300=0%,"",F770/ActivitySum!$C$1300)</f>
        <v/>
      </c>
      <c r="J770" s="126" t="str">
        <f>IF(G770/ActivitySum!$C$1300=0%,"",G770/ActivitySum!$C$1300)</f>
        <v/>
      </c>
      <c r="K770" s="99" t="str">
        <f t="shared" si="34"/>
        <v/>
      </c>
      <c r="L770" s="99" t="str">
        <f t="shared" si="35"/>
        <v/>
      </c>
    </row>
    <row r="771" spans="8:12" x14ac:dyDescent="0.25">
      <c r="H771" s="90" t="str">
        <f t="shared" si="33"/>
        <v/>
      </c>
      <c r="I771" s="124" t="str">
        <f>IF(F771/ActivitySum!$C$1300=0%,"",F771/ActivitySum!$C$1300)</f>
        <v/>
      </c>
      <c r="J771" s="126" t="str">
        <f>IF(G771/ActivitySum!$C$1300=0%,"",G771/ActivitySum!$C$1300)</f>
        <v/>
      </c>
      <c r="K771" s="99" t="str">
        <f t="shared" si="34"/>
        <v/>
      </c>
      <c r="L771" s="99" t="str">
        <f t="shared" si="35"/>
        <v/>
      </c>
    </row>
    <row r="772" spans="8:12" x14ac:dyDescent="0.25">
      <c r="H772" s="90" t="str">
        <f t="shared" si="33"/>
        <v/>
      </c>
      <c r="I772" s="124" t="str">
        <f>IF(F772/ActivitySum!$C$1300=0%,"",F772/ActivitySum!$C$1300)</f>
        <v/>
      </c>
      <c r="J772" s="126" t="str">
        <f>IF(G772/ActivitySum!$C$1300=0%,"",G772/ActivitySum!$C$1300)</f>
        <v/>
      </c>
      <c r="K772" s="99" t="str">
        <f t="shared" si="34"/>
        <v/>
      </c>
      <c r="L772" s="99" t="str">
        <f t="shared" si="35"/>
        <v/>
      </c>
    </row>
    <row r="773" spans="8:12" x14ac:dyDescent="0.25">
      <c r="H773" s="90" t="str">
        <f t="shared" si="33"/>
        <v/>
      </c>
      <c r="I773" s="124" t="str">
        <f>IF(F773/ActivitySum!$C$1300=0%,"",F773/ActivitySum!$C$1300)</f>
        <v/>
      </c>
      <c r="J773" s="126" t="str">
        <f>IF(G773/ActivitySum!$C$1300=0%,"",G773/ActivitySum!$C$1300)</f>
        <v/>
      </c>
      <c r="K773" s="99" t="str">
        <f t="shared" si="34"/>
        <v/>
      </c>
      <c r="L773" s="99" t="str">
        <f t="shared" si="35"/>
        <v/>
      </c>
    </row>
    <row r="774" spans="8:12" x14ac:dyDescent="0.25">
      <c r="H774" s="90" t="str">
        <f t="shared" si="33"/>
        <v/>
      </c>
      <c r="I774" s="124" t="str">
        <f>IF(F774/ActivitySum!$C$1300=0%,"",F774/ActivitySum!$C$1300)</f>
        <v/>
      </c>
      <c r="J774" s="126" t="str">
        <f>IF(G774/ActivitySum!$C$1300=0%,"",G774/ActivitySum!$C$1300)</f>
        <v/>
      </c>
      <c r="K774" s="99" t="str">
        <f t="shared" si="34"/>
        <v/>
      </c>
      <c r="L774" s="99" t="str">
        <f t="shared" si="35"/>
        <v/>
      </c>
    </row>
    <row r="775" spans="8:12" x14ac:dyDescent="0.25">
      <c r="H775" s="90" t="str">
        <f t="shared" ref="H775:H838" si="36">IFERROR(F775/E775,"")</f>
        <v/>
      </c>
      <c r="I775" s="124" t="str">
        <f>IF(F775/ActivitySum!$C$1300=0%,"",F775/ActivitySum!$C$1300)</f>
        <v/>
      </c>
      <c r="J775" s="126" t="str">
        <f>IF(G775/ActivitySum!$C$1300=0%,"",G775/ActivitySum!$C$1300)</f>
        <v/>
      </c>
      <c r="K775" s="99" t="str">
        <f t="shared" ref="K775:K838" si="37">IFERROR(G775/E775,"")</f>
        <v/>
      </c>
      <c r="L775" s="99" t="str">
        <f t="shared" ref="L775:L838" si="38">IFERROR(G775/F775,"")</f>
        <v/>
      </c>
    </row>
    <row r="776" spans="8:12" x14ac:dyDescent="0.25">
      <c r="H776" s="90" t="str">
        <f t="shared" si="36"/>
        <v/>
      </c>
      <c r="I776" s="124" t="str">
        <f>IF(F776/ActivitySum!$C$1300=0%,"",F776/ActivitySum!$C$1300)</f>
        <v/>
      </c>
      <c r="J776" s="126" t="str">
        <f>IF(G776/ActivitySum!$C$1300=0%,"",G776/ActivitySum!$C$1300)</f>
        <v/>
      </c>
      <c r="K776" s="99" t="str">
        <f t="shared" si="37"/>
        <v/>
      </c>
      <c r="L776" s="99" t="str">
        <f t="shared" si="38"/>
        <v/>
      </c>
    </row>
    <row r="777" spans="8:12" x14ac:dyDescent="0.25">
      <c r="H777" s="90" t="str">
        <f t="shared" si="36"/>
        <v/>
      </c>
      <c r="I777" s="124" t="str">
        <f>IF(F777/ActivitySum!$C$1300=0%,"",F777/ActivitySum!$C$1300)</f>
        <v/>
      </c>
      <c r="J777" s="126" t="str">
        <f>IF(G777/ActivitySum!$C$1300=0%,"",G777/ActivitySum!$C$1300)</f>
        <v/>
      </c>
      <c r="K777" s="99" t="str">
        <f t="shared" si="37"/>
        <v/>
      </c>
      <c r="L777" s="99" t="str">
        <f t="shared" si="38"/>
        <v/>
      </c>
    </row>
    <row r="778" spans="8:12" x14ac:dyDescent="0.25">
      <c r="H778" s="90" t="str">
        <f t="shared" si="36"/>
        <v/>
      </c>
      <c r="I778" s="124" t="str">
        <f>IF(F778/ActivitySum!$C$1300=0%,"",F778/ActivitySum!$C$1300)</f>
        <v/>
      </c>
      <c r="J778" s="126" t="str">
        <f>IF(G778/ActivitySum!$C$1300=0%,"",G778/ActivitySum!$C$1300)</f>
        <v/>
      </c>
      <c r="K778" s="99" t="str">
        <f t="shared" si="37"/>
        <v/>
      </c>
      <c r="L778" s="99" t="str">
        <f t="shared" si="38"/>
        <v/>
      </c>
    </row>
    <row r="779" spans="8:12" x14ac:dyDescent="0.25">
      <c r="H779" s="90" t="str">
        <f t="shared" si="36"/>
        <v/>
      </c>
      <c r="I779" s="124" t="str">
        <f>IF(F779/ActivitySum!$C$1300=0%,"",F779/ActivitySum!$C$1300)</f>
        <v/>
      </c>
      <c r="J779" s="126" t="str">
        <f>IF(G779/ActivitySum!$C$1300=0%,"",G779/ActivitySum!$C$1300)</f>
        <v/>
      </c>
      <c r="K779" s="99" t="str">
        <f t="shared" si="37"/>
        <v/>
      </c>
      <c r="L779" s="99" t="str">
        <f t="shared" si="38"/>
        <v/>
      </c>
    </row>
    <row r="780" spans="8:12" x14ac:dyDescent="0.25">
      <c r="H780" s="90" t="str">
        <f t="shared" si="36"/>
        <v/>
      </c>
      <c r="I780" s="124" t="str">
        <f>IF(F780/ActivitySum!$C$1300=0%,"",F780/ActivitySum!$C$1300)</f>
        <v/>
      </c>
      <c r="J780" s="126" t="str">
        <f>IF(G780/ActivitySum!$C$1300=0%,"",G780/ActivitySum!$C$1300)</f>
        <v/>
      </c>
      <c r="K780" s="99" t="str">
        <f t="shared" si="37"/>
        <v/>
      </c>
      <c r="L780" s="99" t="str">
        <f t="shared" si="38"/>
        <v/>
      </c>
    </row>
    <row r="781" spans="8:12" x14ac:dyDescent="0.25">
      <c r="H781" s="90" t="str">
        <f t="shared" si="36"/>
        <v/>
      </c>
      <c r="I781" s="124" t="str">
        <f>IF(F781/ActivitySum!$C$1300=0%,"",F781/ActivitySum!$C$1300)</f>
        <v/>
      </c>
      <c r="J781" s="126" t="str">
        <f>IF(G781/ActivitySum!$C$1300=0%,"",G781/ActivitySum!$C$1300)</f>
        <v/>
      </c>
      <c r="K781" s="99" t="str">
        <f t="shared" si="37"/>
        <v/>
      </c>
      <c r="L781" s="99" t="str">
        <f t="shared" si="38"/>
        <v/>
      </c>
    </row>
    <row r="782" spans="8:12" x14ac:dyDescent="0.25">
      <c r="H782" s="90" t="str">
        <f t="shared" si="36"/>
        <v/>
      </c>
      <c r="I782" s="124" t="str">
        <f>IF(F782/ActivitySum!$C$1300=0%,"",F782/ActivitySum!$C$1300)</f>
        <v/>
      </c>
      <c r="J782" s="126" t="str">
        <f>IF(G782/ActivitySum!$C$1300=0%,"",G782/ActivitySum!$C$1300)</f>
        <v/>
      </c>
      <c r="K782" s="99" t="str">
        <f t="shared" si="37"/>
        <v/>
      </c>
      <c r="L782" s="99" t="str">
        <f t="shared" si="38"/>
        <v/>
      </c>
    </row>
    <row r="783" spans="8:12" x14ac:dyDescent="0.25">
      <c r="H783" s="90" t="str">
        <f t="shared" si="36"/>
        <v/>
      </c>
      <c r="I783" s="124" t="str">
        <f>IF(F783/ActivitySum!$C$1300=0%,"",F783/ActivitySum!$C$1300)</f>
        <v/>
      </c>
      <c r="J783" s="126" t="str">
        <f>IF(G783/ActivitySum!$C$1300=0%,"",G783/ActivitySum!$C$1300)</f>
        <v/>
      </c>
      <c r="K783" s="99" t="str">
        <f t="shared" si="37"/>
        <v/>
      </c>
      <c r="L783" s="99" t="str">
        <f t="shared" si="38"/>
        <v/>
      </c>
    </row>
    <row r="784" spans="8:12" x14ac:dyDescent="0.25">
      <c r="H784" s="90" t="str">
        <f t="shared" si="36"/>
        <v/>
      </c>
      <c r="I784" s="124" t="str">
        <f>IF(F784/ActivitySum!$C$1300=0%,"",F784/ActivitySum!$C$1300)</f>
        <v/>
      </c>
      <c r="J784" s="126" t="str">
        <f>IF(G784/ActivitySum!$C$1300=0%,"",G784/ActivitySum!$C$1300)</f>
        <v/>
      </c>
      <c r="K784" s="99" t="str">
        <f t="shared" si="37"/>
        <v/>
      </c>
      <c r="L784" s="99" t="str">
        <f t="shared" si="38"/>
        <v/>
      </c>
    </row>
    <row r="785" spans="8:12" x14ac:dyDescent="0.25">
      <c r="H785" s="90" t="str">
        <f t="shared" si="36"/>
        <v/>
      </c>
      <c r="I785" s="124" t="str">
        <f>IF(F785/ActivitySum!$C$1300=0%,"",F785/ActivitySum!$C$1300)</f>
        <v/>
      </c>
      <c r="J785" s="126" t="str">
        <f>IF(G785/ActivitySum!$C$1300=0%,"",G785/ActivitySum!$C$1300)</f>
        <v/>
      </c>
      <c r="K785" s="99" t="str">
        <f t="shared" si="37"/>
        <v/>
      </c>
      <c r="L785" s="99" t="str">
        <f t="shared" si="38"/>
        <v/>
      </c>
    </row>
    <row r="786" spans="8:12" x14ac:dyDescent="0.25">
      <c r="H786" s="90" t="str">
        <f t="shared" si="36"/>
        <v/>
      </c>
      <c r="I786" s="124" t="str">
        <f>IF(F786/ActivitySum!$C$1300=0%,"",F786/ActivitySum!$C$1300)</f>
        <v/>
      </c>
      <c r="J786" s="126" t="str">
        <f>IF(G786/ActivitySum!$C$1300=0%,"",G786/ActivitySum!$C$1300)</f>
        <v/>
      </c>
      <c r="K786" s="99" t="str">
        <f t="shared" si="37"/>
        <v/>
      </c>
      <c r="L786" s="99" t="str">
        <f t="shared" si="38"/>
        <v/>
      </c>
    </row>
    <row r="787" spans="8:12" x14ac:dyDescent="0.25">
      <c r="H787" s="90" t="str">
        <f t="shared" si="36"/>
        <v/>
      </c>
      <c r="I787" s="124" t="str">
        <f>IF(F787/ActivitySum!$C$1300=0%,"",F787/ActivitySum!$C$1300)</f>
        <v/>
      </c>
      <c r="J787" s="126" t="str">
        <f>IF(G787/ActivitySum!$C$1300=0%,"",G787/ActivitySum!$C$1300)</f>
        <v/>
      </c>
      <c r="K787" s="99" t="str">
        <f t="shared" si="37"/>
        <v/>
      </c>
      <c r="L787" s="99" t="str">
        <f t="shared" si="38"/>
        <v/>
      </c>
    </row>
    <row r="788" spans="8:12" x14ac:dyDescent="0.25">
      <c r="H788" s="90" t="str">
        <f t="shared" si="36"/>
        <v/>
      </c>
      <c r="I788" s="124" t="str">
        <f>IF(F788/ActivitySum!$C$1300=0%,"",F788/ActivitySum!$C$1300)</f>
        <v/>
      </c>
      <c r="J788" s="126" t="str">
        <f>IF(G788/ActivitySum!$C$1300=0%,"",G788/ActivitySum!$C$1300)</f>
        <v/>
      </c>
      <c r="K788" s="99" t="str">
        <f t="shared" si="37"/>
        <v/>
      </c>
      <c r="L788" s="99" t="str">
        <f t="shared" si="38"/>
        <v/>
      </c>
    </row>
    <row r="789" spans="8:12" x14ac:dyDescent="0.25">
      <c r="H789" s="90" t="str">
        <f t="shared" si="36"/>
        <v/>
      </c>
      <c r="I789" s="124" t="str">
        <f>IF(F789/ActivitySum!$C$1300=0%,"",F789/ActivitySum!$C$1300)</f>
        <v/>
      </c>
      <c r="J789" s="126" t="str">
        <f>IF(G789/ActivitySum!$C$1300=0%,"",G789/ActivitySum!$C$1300)</f>
        <v/>
      </c>
      <c r="K789" s="99" t="str">
        <f t="shared" si="37"/>
        <v/>
      </c>
      <c r="L789" s="99" t="str">
        <f t="shared" si="38"/>
        <v/>
      </c>
    </row>
    <row r="790" spans="8:12" x14ac:dyDescent="0.25">
      <c r="H790" s="90" t="str">
        <f t="shared" si="36"/>
        <v/>
      </c>
      <c r="I790" s="124" t="str">
        <f>IF(F790/ActivitySum!$C$1300=0%,"",F790/ActivitySum!$C$1300)</f>
        <v/>
      </c>
      <c r="J790" s="126" t="str">
        <f>IF(G790/ActivitySum!$C$1300=0%,"",G790/ActivitySum!$C$1300)</f>
        <v/>
      </c>
      <c r="K790" s="99" t="str">
        <f t="shared" si="37"/>
        <v/>
      </c>
      <c r="L790" s="99" t="str">
        <f t="shared" si="38"/>
        <v/>
      </c>
    </row>
    <row r="791" spans="8:12" x14ac:dyDescent="0.25">
      <c r="H791" s="90" t="str">
        <f t="shared" si="36"/>
        <v/>
      </c>
      <c r="I791" s="124" t="str">
        <f>IF(F791/ActivitySum!$C$1300=0%,"",F791/ActivitySum!$C$1300)</f>
        <v/>
      </c>
      <c r="J791" s="126" t="str">
        <f>IF(G791/ActivitySum!$C$1300=0%,"",G791/ActivitySum!$C$1300)</f>
        <v/>
      </c>
      <c r="K791" s="99" t="str">
        <f t="shared" si="37"/>
        <v/>
      </c>
      <c r="L791" s="99" t="str">
        <f t="shared" si="38"/>
        <v/>
      </c>
    </row>
    <row r="792" spans="8:12" x14ac:dyDescent="0.25">
      <c r="H792" s="90" t="str">
        <f t="shared" si="36"/>
        <v/>
      </c>
      <c r="I792" s="124" t="str">
        <f>IF(F792/ActivitySum!$C$1300=0%,"",F792/ActivitySum!$C$1300)</f>
        <v/>
      </c>
      <c r="J792" s="126" t="str">
        <f>IF(G792/ActivitySum!$C$1300=0%,"",G792/ActivitySum!$C$1300)</f>
        <v/>
      </c>
      <c r="K792" s="99" t="str">
        <f t="shared" si="37"/>
        <v/>
      </c>
      <c r="L792" s="99" t="str">
        <f t="shared" si="38"/>
        <v/>
      </c>
    </row>
    <row r="793" spans="8:12" x14ac:dyDescent="0.25">
      <c r="H793" s="90" t="str">
        <f t="shared" si="36"/>
        <v/>
      </c>
      <c r="I793" s="124" t="str">
        <f>IF(F793/ActivitySum!$C$1300=0%,"",F793/ActivitySum!$C$1300)</f>
        <v/>
      </c>
      <c r="J793" s="126" t="str">
        <f>IF(G793/ActivitySum!$C$1300=0%,"",G793/ActivitySum!$C$1300)</f>
        <v/>
      </c>
      <c r="K793" s="99" t="str">
        <f t="shared" si="37"/>
        <v/>
      </c>
      <c r="L793" s="99" t="str">
        <f t="shared" si="38"/>
        <v/>
      </c>
    </row>
    <row r="794" spans="8:12" x14ac:dyDescent="0.25">
      <c r="H794" s="90" t="str">
        <f t="shared" si="36"/>
        <v/>
      </c>
      <c r="I794" s="124" t="str">
        <f>IF(F794/ActivitySum!$C$1300=0%,"",F794/ActivitySum!$C$1300)</f>
        <v/>
      </c>
      <c r="J794" s="126" t="str">
        <f>IF(G794/ActivitySum!$C$1300=0%,"",G794/ActivitySum!$C$1300)</f>
        <v/>
      </c>
      <c r="K794" s="99" t="str">
        <f t="shared" si="37"/>
        <v/>
      </c>
      <c r="L794" s="99" t="str">
        <f t="shared" si="38"/>
        <v/>
      </c>
    </row>
    <row r="795" spans="8:12" x14ac:dyDescent="0.25">
      <c r="H795" s="90" t="str">
        <f t="shared" si="36"/>
        <v/>
      </c>
      <c r="I795" s="124" t="str">
        <f>IF(F795/ActivitySum!$C$1300=0%,"",F795/ActivitySum!$C$1300)</f>
        <v/>
      </c>
      <c r="J795" s="126" t="str">
        <f>IF(G795/ActivitySum!$C$1300=0%,"",G795/ActivitySum!$C$1300)</f>
        <v/>
      </c>
      <c r="K795" s="99" t="str">
        <f t="shared" si="37"/>
        <v/>
      </c>
      <c r="L795" s="99" t="str">
        <f t="shared" si="38"/>
        <v/>
      </c>
    </row>
    <row r="796" spans="8:12" x14ac:dyDescent="0.25">
      <c r="H796" s="90" t="str">
        <f t="shared" si="36"/>
        <v/>
      </c>
      <c r="I796" s="124" t="str">
        <f>IF(F796/ActivitySum!$C$1300=0%,"",F796/ActivitySum!$C$1300)</f>
        <v/>
      </c>
      <c r="J796" s="126" t="str">
        <f>IF(G796/ActivitySum!$C$1300=0%,"",G796/ActivitySum!$C$1300)</f>
        <v/>
      </c>
      <c r="K796" s="99" t="str">
        <f t="shared" si="37"/>
        <v/>
      </c>
      <c r="L796" s="99" t="str">
        <f t="shared" si="38"/>
        <v/>
      </c>
    </row>
    <row r="797" spans="8:12" x14ac:dyDescent="0.25">
      <c r="H797" s="90" t="str">
        <f t="shared" si="36"/>
        <v/>
      </c>
      <c r="I797" s="124" t="str">
        <f>IF(F797/ActivitySum!$C$1300=0%,"",F797/ActivitySum!$C$1300)</f>
        <v/>
      </c>
      <c r="J797" s="126" t="str">
        <f>IF(G797/ActivitySum!$C$1300=0%,"",G797/ActivitySum!$C$1300)</f>
        <v/>
      </c>
      <c r="K797" s="99" t="str">
        <f t="shared" si="37"/>
        <v/>
      </c>
      <c r="L797" s="99" t="str">
        <f t="shared" si="38"/>
        <v/>
      </c>
    </row>
    <row r="798" spans="8:12" x14ac:dyDescent="0.25">
      <c r="H798" s="90" t="str">
        <f t="shared" si="36"/>
        <v/>
      </c>
      <c r="I798" s="124" t="str">
        <f>IF(F798/ActivitySum!$C$1300=0%,"",F798/ActivitySum!$C$1300)</f>
        <v/>
      </c>
      <c r="J798" s="126" t="str">
        <f>IF(G798/ActivitySum!$C$1300=0%,"",G798/ActivitySum!$C$1300)</f>
        <v/>
      </c>
      <c r="K798" s="99" t="str">
        <f t="shared" si="37"/>
        <v/>
      </c>
      <c r="L798" s="99" t="str">
        <f t="shared" si="38"/>
        <v/>
      </c>
    </row>
    <row r="799" spans="8:12" x14ac:dyDescent="0.25">
      <c r="H799" s="90" t="str">
        <f t="shared" si="36"/>
        <v/>
      </c>
      <c r="I799" s="124" t="str">
        <f>IF(F799/ActivitySum!$C$1300=0%,"",F799/ActivitySum!$C$1300)</f>
        <v/>
      </c>
      <c r="J799" s="126" t="str">
        <f>IF(G799/ActivitySum!$C$1300=0%,"",G799/ActivitySum!$C$1300)</f>
        <v/>
      </c>
      <c r="K799" s="99" t="str">
        <f t="shared" si="37"/>
        <v/>
      </c>
      <c r="L799" s="99" t="str">
        <f t="shared" si="38"/>
        <v/>
      </c>
    </row>
    <row r="800" spans="8:12" x14ac:dyDescent="0.25">
      <c r="H800" s="90" t="str">
        <f t="shared" si="36"/>
        <v/>
      </c>
      <c r="I800" s="124" t="str">
        <f>IF(F800/ActivitySum!$C$1300=0%,"",F800/ActivitySum!$C$1300)</f>
        <v/>
      </c>
      <c r="J800" s="126" t="str">
        <f>IF(G800/ActivitySum!$C$1300=0%,"",G800/ActivitySum!$C$1300)</f>
        <v/>
      </c>
      <c r="K800" s="99" t="str">
        <f t="shared" si="37"/>
        <v/>
      </c>
      <c r="L800" s="99" t="str">
        <f t="shared" si="38"/>
        <v/>
      </c>
    </row>
    <row r="801" spans="8:12" x14ac:dyDescent="0.25">
      <c r="H801" s="90" t="str">
        <f t="shared" si="36"/>
        <v/>
      </c>
      <c r="I801" s="124" t="str">
        <f>IF(F801/ActivitySum!$C$1300=0%,"",F801/ActivitySum!$C$1300)</f>
        <v/>
      </c>
      <c r="J801" s="126" t="str">
        <f>IF(G801/ActivitySum!$C$1300=0%,"",G801/ActivitySum!$C$1300)</f>
        <v/>
      </c>
      <c r="K801" s="99" t="str">
        <f t="shared" si="37"/>
        <v/>
      </c>
      <c r="L801" s="99" t="str">
        <f t="shared" si="38"/>
        <v/>
      </c>
    </row>
    <row r="802" spans="8:12" x14ac:dyDescent="0.25">
      <c r="H802" s="90" t="str">
        <f t="shared" si="36"/>
        <v/>
      </c>
      <c r="I802" s="124" t="str">
        <f>IF(F802/ActivitySum!$C$1300=0%,"",F802/ActivitySum!$C$1300)</f>
        <v/>
      </c>
      <c r="J802" s="126" t="str">
        <f>IF(G802/ActivitySum!$C$1300=0%,"",G802/ActivitySum!$C$1300)</f>
        <v/>
      </c>
      <c r="K802" s="99" t="str">
        <f t="shared" si="37"/>
        <v/>
      </c>
      <c r="L802" s="99" t="str">
        <f t="shared" si="38"/>
        <v/>
      </c>
    </row>
    <row r="803" spans="8:12" x14ac:dyDescent="0.25">
      <c r="H803" s="90" t="str">
        <f t="shared" si="36"/>
        <v/>
      </c>
      <c r="I803" s="124" t="str">
        <f>IF(F803/ActivitySum!$C$1300=0%,"",F803/ActivitySum!$C$1300)</f>
        <v/>
      </c>
      <c r="J803" s="126" t="str">
        <f>IF(G803/ActivitySum!$C$1300=0%,"",G803/ActivitySum!$C$1300)</f>
        <v/>
      </c>
      <c r="K803" s="99" t="str">
        <f t="shared" si="37"/>
        <v/>
      </c>
      <c r="L803" s="99" t="str">
        <f t="shared" si="38"/>
        <v/>
      </c>
    </row>
    <row r="804" spans="8:12" x14ac:dyDescent="0.25">
      <c r="H804" s="90" t="str">
        <f t="shared" si="36"/>
        <v/>
      </c>
      <c r="I804" s="124" t="str">
        <f>IF(F804/ActivitySum!$C$1300=0%,"",F804/ActivitySum!$C$1300)</f>
        <v/>
      </c>
      <c r="J804" s="126" t="str">
        <f>IF(G804/ActivitySum!$C$1300=0%,"",G804/ActivitySum!$C$1300)</f>
        <v/>
      </c>
      <c r="K804" s="99" t="str">
        <f t="shared" si="37"/>
        <v/>
      </c>
      <c r="L804" s="99" t="str">
        <f t="shared" si="38"/>
        <v/>
      </c>
    </row>
    <row r="805" spans="8:12" x14ac:dyDescent="0.25">
      <c r="H805" s="90" t="str">
        <f t="shared" si="36"/>
        <v/>
      </c>
      <c r="I805" s="124" t="str">
        <f>IF(F805/ActivitySum!$C$1300=0%,"",F805/ActivitySum!$C$1300)</f>
        <v/>
      </c>
      <c r="J805" s="126" t="str">
        <f>IF(G805/ActivitySum!$C$1300=0%,"",G805/ActivitySum!$C$1300)</f>
        <v/>
      </c>
      <c r="K805" s="99" t="str">
        <f t="shared" si="37"/>
        <v/>
      </c>
      <c r="L805" s="99" t="str">
        <f t="shared" si="38"/>
        <v/>
      </c>
    </row>
    <row r="806" spans="8:12" x14ac:dyDescent="0.25">
      <c r="H806" s="90" t="str">
        <f t="shared" si="36"/>
        <v/>
      </c>
      <c r="I806" s="124" t="str">
        <f>IF(F806/ActivitySum!$C$1300=0%,"",F806/ActivitySum!$C$1300)</f>
        <v/>
      </c>
      <c r="J806" s="126" t="str">
        <f>IF(G806/ActivitySum!$C$1300=0%,"",G806/ActivitySum!$C$1300)</f>
        <v/>
      </c>
      <c r="K806" s="99" t="str">
        <f t="shared" si="37"/>
        <v/>
      </c>
      <c r="L806" s="99" t="str">
        <f t="shared" si="38"/>
        <v/>
      </c>
    </row>
    <row r="807" spans="8:12" x14ac:dyDescent="0.25">
      <c r="H807" s="90" t="str">
        <f t="shared" si="36"/>
        <v/>
      </c>
      <c r="I807" s="124" t="str">
        <f>IF(F807/ActivitySum!$C$1300=0%,"",F807/ActivitySum!$C$1300)</f>
        <v/>
      </c>
      <c r="J807" s="126" t="str">
        <f>IF(G807/ActivitySum!$C$1300=0%,"",G807/ActivitySum!$C$1300)</f>
        <v/>
      </c>
      <c r="K807" s="99" t="str">
        <f t="shared" si="37"/>
        <v/>
      </c>
      <c r="L807" s="99" t="str">
        <f t="shared" si="38"/>
        <v/>
      </c>
    </row>
    <row r="808" spans="8:12" x14ac:dyDescent="0.25">
      <c r="H808" s="90" t="str">
        <f t="shared" si="36"/>
        <v/>
      </c>
      <c r="I808" s="124" t="str">
        <f>IF(F808/ActivitySum!$C$1300=0%,"",F808/ActivitySum!$C$1300)</f>
        <v/>
      </c>
      <c r="J808" s="126" t="str">
        <f>IF(G808/ActivitySum!$C$1300=0%,"",G808/ActivitySum!$C$1300)</f>
        <v/>
      </c>
      <c r="K808" s="99" t="str">
        <f t="shared" si="37"/>
        <v/>
      </c>
      <c r="L808" s="99" t="str">
        <f t="shared" si="38"/>
        <v/>
      </c>
    </row>
    <row r="809" spans="8:12" x14ac:dyDescent="0.25">
      <c r="H809" s="90" t="str">
        <f t="shared" si="36"/>
        <v/>
      </c>
      <c r="I809" s="124" t="str">
        <f>IF(F809/ActivitySum!$C$1300=0%,"",F809/ActivitySum!$C$1300)</f>
        <v/>
      </c>
      <c r="J809" s="126" t="str">
        <f>IF(G809/ActivitySum!$C$1300=0%,"",G809/ActivitySum!$C$1300)</f>
        <v/>
      </c>
      <c r="K809" s="99" t="str">
        <f t="shared" si="37"/>
        <v/>
      </c>
      <c r="L809" s="99" t="str">
        <f t="shared" si="38"/>
        <v/>
      </c>
    </row>
    <row r="810" spans="8:12" x14ac:dyDescent="0.25">
      <c r="H810" s="90" t="str">
        <f t="shared" si="36"/>
        <v/>
      </c>
      <c r="I810" s="124" t="str">
        <f>IF(F810/ActivitySum!$C$1300=0%,"",F810/ActivitySum!$C$1300)</f>
        <v/>
      </c>
      <c r="J810" s="126" t="str">
        <f>IF(G810/ActivitySum!$C$1300=0%,"",G810/ActivitySum!$C$1300)</f>
        <v/>
      </c>
      <c r="K810" s="99" t="str">
        <f t="shared" si="37"/>
        <v/>
      </c>
      <c r="L810" s="99" t="str">
        <f t="shared" si="38"/>
        <v/>
      </c>
    </row>
    <row r="811" spans="8:12" x14ac:dyDescent="0.25">
      <c r="H811" s="90" t="str">
        <f t="shared" si="36"/>
        <v/>
      </c>
      <c r="I811" s="124" t="str">
        <f>IF(F811/ActivitySum!$C$1300=0%,"",F811/ActivitySum!$C$1300)</f>
        <v/>
      </c>
      <c r="J811" s="126" t="str">
        <f>IF(G811/ActivitySum!$C$1300=0%,"",G811/ActivitySum!$C$1300)</f>
        <v/>
      </c>
      <c r="K811" s="99" t="str">
        <f t="shared" si="37"/>
        <v/>
      </c>
      <c r="L811" s="99" t="str">
        <f t="shared" si="38"/>
        <v/>
      </c>
    </row>
    <row r="812" spans="8:12" x14ac:dyDescent="0.25">
      <c r="H812" s="90" t="str">
        <f t="shared" si="36"/>
        <v/>
      </c>
      <c r="I812" s="124" t="str">
        <f>IF(F812/ActivitySum!$C$1300=0%,"",F812/ActivitySum!$C$1300)</f>
        <v/>
      </c>
      <c r="J812" s="126" t="str">
        <f>IF(G812/ActivitySum!$C$1300=0%,"",G812/ActivitySum!$C$1300)</f>
        <v/>
      </c>
      <c r="K812" s="99" t="str">
        <f t="shared" si="37"/>
        <v/>
      </c>
      <c r="L812" s="99" t="str">
        <f t="shared" si="38"/>
        <v/>
      </c>
    </row>
    <row r="813" spans="8:12" x14ac:dyDescent="0.25">
      <c r="H813" s="90" t="str">
        <f t="shared" si="36"/>
        <v/>
      </c>
      <c r="I813" s="124" t="str">
        <f>IF(F813/ActivitySum!$C$1300=0%,"",F813/ActivitySum!$C$1300)</f>
        <v/>
      </c>
      <c r="J813" s="126" t="str">
        <f>IF(G813/ActivitySum!$C$1300=0%,"",G813/ActivitySum!$C$1300)</f>
        <v/>
      </c>
      <c r="K813" s="99" t="str">
        <f t="shared" si="37"/>
        <v/>
      </c>
      <c r="L813" s="99" t="str">
        <f t="shared" si="38"/>
        <v/>
      </c>
    </row>
    <row r="814" spans="8:12" x14ac:dyDescent="0.25">
      <c r="H814" s="90" t="str">
        <f t="shared" si="36"/>
        <v/>
      </c>
      <c r="I814" s="124" t="str">
        <f>IF(F814/ActivitySum!$C$1300=0%,"",F814/ActivitySum!$C$1300)</f>
        <v/>
      </c>
      <c r="J814" s="126" t="str">
        <f>IF(G814/ActivitySum!$C$1300=0%,"",G814/ActivitySum!$C$1300)</f>
        <v/>
      </c>
      <c r="K814" s="99" t="str">
        <f t="shared" si="37"/>
        <v/>
      </c>
      <c r="L814" s="99" t="str">
        <f t="shared" si="38"/>
        <v/>
      </c>
    </row>
    <row r="815" spans="8:12" x14ac:dyDescent="0.25">
      <c r="H815" s="90" t="str">
        <f t="shared" si="36"/>
        <v/>
      </c>
      <c r="I815" s="124" t="str">
        <f>IF(F815/ActivitySum!$C$1300=0%,"",F815/ActivitySum!$C$1300)</f>
        <v/>
      </c>
      <c r="J815" s="126" t="str">
        <f>IF(G815/ActivitySum!$C$1300=0%,"",G815/ActivitySum!$C$1300)</f>
        <v/>
      </c>
      <c r="K815" s="99" t="str">
        <f t="shared" si="37"/>
        <v/>
      </c>
      <c r="L815" s="99" t="str">
        <f t="shared" si="38"/>
        <v/>
      </c>
    </row>
    <row r="816" spans="8:12" x14ac:dyDescent="0.25">
      <c r="H816" s="90" t="str">
        <f t="shared" si="36"/>
        <v/>
      </c>
      <c r="I816" s="124" t="str">
        <f>IF(F816/ActivitySum!$C$1300=0%,"",F816/ActivitySum!$C$1300)</f>
        <v/>
      </c>
      <c r="J816" s="126" t="str">
        <f>IF(G816/ActivitySum!$C$1300=0%,"",G816/ActivitySum!$C$1300)</f>
        <v/>
      </c>
      <c r="K816" s="99" t="str">
        <f t="shared" si="37"/>
        <v/>
      </c>
      <c r="L816" s="99" t="str">
        <f t="shared" si="38"/>
        <v/>
      </c>
    </row>
    <row r="817" spans="8:12" x14ac:dyDescent="0.25">
      <c r="H817" s="90" t="str">
        <f t="shared" si="36"/>
        <v/>
      </c>
      <c r="I817" s="124" t="str">
        <f>IF(F817/ActivitySum!$C$1300=0%,"",F817/ActivitySum!$C$1300)</f>
        <v/>
      </c>
      <c r="J817" s="126" t="str">
        <f>IF(G817/ActivitySum!$C$1300=0%,"",G817/ActivitySum!$C$1300)</f>
        <v/>
      </c>
      <c r="K817" s="99" t="str">
        <f t="shared" si="37"/>
        <v/>
      </c>
      <c r="L817" s="99" t="str">
        <f t="shared" si="38"/>
        <v/>
      </c>
    </row>
    <row r="818" spans="8:12" x14ac:dyDescent="0.25">
      <c r="H818" s="90" t="str">
        <f t="shared" si="36"/>
        <v/>
      </c>
      <c r="I818" s="124" t="str">
        <f>IF(F818/ActivitySum!$C$1300=0%,"",F818/ActivitySum!$C$1300)</f>
        <v/>
      </c>
      <c r="J818" s="126" t="str">
        <f>IF(G818/ActivitySum!$C$1300=0%,"",G818/ActivitySum!$C$1300)</f>
        <v/>
      </c>
      <c r="K818" s="99" t="str">
        <f t="shared" si="37"/>
        <v/>
      </c>
      <c r="L818" s="99" t="str">
        <f t="shared" si="38"/>
        <v/>
      </c>
    </row>
    <row r="819" spans="8:12" x14ac:dyDescent="0.25">
      <c r="H819" s="90" t="str">
        <f t="shared" si="36"/>
        <v/>
      </c>
      <c r="I819" s="124" t="str">
        <f>IF(F819/ActivitySum!$C$1300=0%,"",F819/ActivitySum!$C$1300)</f>
        <v/>
      </c>
      <c r="J819" s="126" t="str">
        <f>IF(G819/ActivitySum!$C$1300=0%,"",G819/ActivitySum!$C$1300)</f>
        <v/>
      </c>
      <c r="K819" s="99" t="str">
        <f t="shared" si="37"/>
        <v/>
      </c>
      <c r="L819" s="99" t="str">
        <f t="shared" si="38"/>
        <v/>
      </c>
    </row>
    <row r="820" spans="8:12" x14ac:dyDescent="0.25">
      <c r="H820" s="90" t="str">
        <f t="shared" si="36"/>
        <v/>
      </c>
      <c r="I820" s="124" t="str">
        <f>IF(F820/ActivitySum!$C$1300=0%,"",F820/ActivitySum!$C$1300)</f>
        <v/>
      </c>
      <c r="J820" s="126" t="str">
        <f>IF(G820/ActivitySum!$C$1300=0%,"",G820/ActivitySum!$C$1300)</f>
        <v/>
      </c>
      <c r="K820" s="99" t="str">
        <f t="shared" si="37"/>
        <v/>
      </c>
      <c r="L820" s="99" t="str">
        <f t="shared" si="38"/>
        <v/>
      </c>
    </row>
    <row r="821" spans="8:12" x14ac:dyDescent="0.25">
      <c r="H821" s="90" t="str">
        <f t="shared" si="36"/>
        <v/>
      </c>
      <c r="I821" s="124" t="str">
        <f>IF(F821/ActivitySum!$C$1300=0%,"",F821/ActivitySum!$C$1300)</f>
        <v/>
      </c>
      <c r="J821" s="126" t="str">
        <f>IF(G821/ActivitySum!$C$1300=0%,"",G821/ActivitySum!$C$1300)</f>
        <v/>
      </c>
      <c r="K821" s="99" t="str">
        <f t="shared" si="37"/>
        <v/>
      </c>
      <c r="L821" s="99" t="str">
        <f t="shared" si="38"/>
        <v/>
      </c>
    </row>
    <row r="822" spans="8:12" x14ac:dyDescent="0.25">
      <c r="H822" s="90" t="str">
        <f t="shared" si="36"/>
        <v/>
      </c>
      <c r="I822" s="124" t="str">
        <f>IF(F822/ActivitySum!$C$1300=0%,"",F822/ActivitySum!$C$1300)</f>
        <v/>
      </c>
      <c r="J822" s="126" t="str">
        <f>IF(G822/ActivitySum!$C$1300=0%,"",G822/ActivitySum!$C$1300)</f>
        <v/>
      </c>
      <c r="K822" s="99" t="str">
        <f t="shared" si="37"/>
        <v/>
      </c>
      <c r="L822" s="99" t="str">
        <f t="shared" si="38"/>
        <v/>
      </c>
    </row>
    <row r="823" spans="8:12" x14ac:dyDescent="0.25">
      <c r="H823" s="90" t="str">
        <f t="shared" si="36"/>
        <v/>
      </c>
      <c r="I823" s="124" t="str">
        <f>IF(F823/ActivitySum!$C$1300=0%,"",F823/ActivitySum!$C$1300)</f>
        <v/>
      </c>
      <c r="J823" s="126" t="str">
        <f>IF(G823/ActivitySum!$C$1300=0%,"",G823/ActivitySum!$C$1300)</f>
        <v/>
      </c>
      <c r="K823" s="99" t="str">
        <f t="shared" si="37"/>
        <v/>
      </c>
      <c r="L823" s="99" t="str">
        <f t="shared" si="38"/>
        <v/>
      </c>
    </row>
    <row r="824" spans="8:12" x14ac:dyDescent="0.25">
      <c r="H824" s="90" t="str">
        <f t="shared" si="36"/>
        <v/>
      </c>
      <c r="I824" s="124" t="str">
        <f>IF(F824/ActivitySum!$C$1300=0%,"",F824/ActivitySum!$C$1300)</f>
        <v/>
      </c>
      <c r="J824" s="126" t="str">
        <f>IF(G824/ActivitySum!$C$1300=0%,"",G824/ActivitySum!$C$1300)</f>
        <v/>
      </c>
      <c r="K824" s="99" t="str">
        <f t="shared" si="37"/>
        <v/>
      </c>
      <c r="L824" s="99" t="str">
        <f t="shared" si="38"/>
        <v/>
      </c>
    </row>
    <row r="825" spans="8:12" x14ac:dyDescent="0.25">
      <c r="H825" s="90" t="str">
        <f t="shared" si="36"/>
        <v/>
      </c>
      <c r="I825" s="124" t="str">
        <f>IF(F825/ActivitySum!$C$1300=0%,"",F825/ActivitySum!$C$1300)</f>
        <v/>
      </c>
      <c r="J825" s="126" t="str">
        <f>IF(G825/ActivitySum!$C$1300=0%,"",G825/ActivitySum!$C$1300)</f>
        <v/>
      </c>
      <c r="K825" s="99" t="str">
        <f t="shared" si="37"/>
        <v/>
      </c>
      <c r="L825" s="99" t="str">
        <f t="shared" si="38"/>
        <v/>
      </c>
    </row>
    <row r="826" spans="8:12" x14ac:dyDescent="0.25">
      <c r="H826" s="90" t="str">
        <f t="shared" si="36"/>
        <v/>
      </c>
      <c r="I826" s="124" t="str">
        <f>IF(F826/ActivitySum!$C$1300=0%,"",F826/ActivitySum!$C$1300)</f>
        <v/>
      </c>
      <c r="J826" s="126" t="str">
        <f>IF(G826/ActivitySum!$C$1300=0%,"",G826/ActivitySum!$C$1300)</f>
        <v/>
      </c>
      <c r="K826" s="99" t="str">
        <f t="shared" si="37"/>
        <v/>
      </c>
      <c r="L826" s="99" t="str">
        <f t="shared" si="38"/>
        <v/>
      </c>
    </row>
    <row r="827" spans="8:12" x14ac:dyDescent="0.25">
      <c r="H827" s="90" t="str">
        <f t="shared" si="36"/>
        <v/>
      </c>
      <c r="I827" s="124" t="str">
        <f>IF(F827/ActivitySum!$C$1300=0%,"",F827/ActivitySum!$C$1300)</f>
        <v/>
      </c>
      <c r="J827" s="126" t="str">
        <f>IF(G827/ActivitySum!$C$1300=0%,"",G827/ActivitySum!$C$1300)</f>
        <v/>
      </c>
      <c r="K827" s="99" t="str">
        <f t="shared" si="37"/>
        <v/>
      </c>
      <c r="L827" s="99" t="str">
        <f t="shared" si="38"/>
        <v/>
      </c>
    </row>
    <row r="828" spans="8:12" x14ac:dyDescent="0.25">
      <c r="H828" s="90" t="str">
        <f t="shared" si="36"/>
        <v/>
      </c>
      <c r="I828" s="124" t="str">
        <f>IF(F828/ActivitySum!$C$1300=0%,"",F828/ActivitySum!$C$1300)</f>
        <v/>
      </c>
      <c r="J828" s="126" t="str">
        <f>IF(G828/ActivitySum!$C$1300=0%,"",G828/ActivitySum!$C$1300)</f>
        <v/>
      </c>
      <c r="K828" s="99" t="str">
        <f t="shared" si="37"/>
        <v/>
      </c>
      <c r="L828" s="99" t="str">
        <f t="shared" si="38"/>
        <v/>
      </c>
    </row>
    <row r="829" spans="8:12" x14ac:dyDescent="0.25">
      <c r="H829" s="90" t="str">
        <f t="shared" si="36"/>
        <v/>
      </c>
      <c r="I829" s="124" t="str">
        <f>IF(F829/ActivitySum!$C$1300=0%,"",F829/ActivitySum!$C$1300)</f>
        <v/>
      </c>
      <c r="J829" s="126" t="str">
        <f>IF(G829/ActivitySum!$C$1300=0%,"",G829/ActivitySum!$C$1300)</f>
        <v/>
      </c>
      <c r="K829" s="99" t="str">
        <f t="shared" si="37"/>
        <v/>
      </c>
      <c r="L829" s="99" t="str">
        <f t="shared" si="38"/>
        <v/>
      </c>
    </row>
    <row r="830" spans="8:12" x14ac:dyDescent="0.25">
      <c r="H830" s="90" t="str">
        <f t="shared" si="36"/>
        <v/>
      </c>
      <c r="I830" s="124" t="str">
        <f>IF(F830/ActivitySum!$C$1300=0%,"",F830/ActivitySum!$C$1300)</f>
        <v/>
      </c>
      <c r="J830" s="126" t="str">
        <f>IF(G830/ActivitySum!$C$1300=0%,"",G830/ActivitySum!$C$1300)</f>
        <v/>
      </c>
      <c r="K830" s="99" t="str">
        <f t="shared" si="37"/>
        <v/>
      </c>
      <c r="L830" s="99" t="str">
        <f t="shared" si="38"/>
        <v/>
      </c>
    </row>
    <row r="831" spans="8:12" x14ac:dyDescent="0.25">
      <c r="H831" s="90" t="str">
        <f t="shared" si="36"/>
        <v/>
      </c>
      <c r="I831" s="124" t="str">
        <f>IF(F831/ActivitySum!$C$1300=0%,"",F831/ActivitySum!$C$1300)</f>
        <v/>
      </c>
      <c r="J831" s="126" t="str">
        <f>IF(G831/ActivitySum!$C$1300=0%,"",G831/ActivitySum!$C$1300)</f>
        <v/>
      </c>
      <c r="K831" s="99" t="str">
        <f t="shared" si="37"/>
        <v/>
      </c>
      <c r="L831" s="99" t="str">
        <f t="shared" si="38"/>
        <v/>
      </c>
    </row>
    <row r="832" spans="8:12" x14ac:dyDescent="0.25">
      <c r="H832" s="90" t="str">
        <f t="shared" si="36"/>
        <v/>
      </c>
      <c r="I832" s="124" t="str">
        <f>IF(F832/ActivitySum!$C$1300=0%,"",F832/ActivitySum!$C$1300)</f>
        <v/>
      </c>
      <c r="J832" s="126" t="str">
        <f>IF(G832/ActivitySum!$C$1300=0%,"",G832/ActivitySum!$C$1300)</f>
        <v/>
      </c>
      <c r="K832" s="99" t="str">
        <f t="shared" si="37"/>
        <v/>
      </c>
      <c r="L832" s="99" t="str">
        <f t="shared" si="38"/>
        <v/>
      </c>
    </row>
    <row r="833" spans="8:12" x14ac:dyDescent="0.25">
      <c r="H833" s="90" t="str">
        <f t="shared" si="36"/>
        <v/>
      </c>
      <c r="I833" s="124" t="str">
        <f>IF(F833/ActivitySum!$C$1300=0%,"",F833/ActivitySum!$C$1300)</f>
        <v/>
      </c>
      <c r="J833" s="126" t="str">
        <f>IF(G833/ActivitySum!$C$1300=0%,"",G833/ActivitySum!$C$1300)</f>
        <v/>
      </c>
      <c r="K833" s="99" t="str">
        <f t="shared" si="37"/>
        <v/>
      </c>
      <c r="L833" s="99" t="str">
        <f t="shared" si="38"/>
        <v/>
      </c>
    </row>
    <row r="834" spans="8:12" x14ac:dyDescent="0.25">
      <c r="H834" s="90" t="str">
        <f t="shared" si="36"/>
        <v/>
      </c>
      <c r="I834" s="124" t="str">
        <f>IF(F834/ActivitySum!$C$1300=0%,"",F834/ActivitySum!$C$1300)</f>
        <v/>
      </c>
      <c r="J834" s="126" t="str">
        <f>IF(G834/ActivitySum!$C$1300=0%,"",G834/ActivitySum!$C$1300)</f>
        <v/>
      </c>
      <c r="K834" s="99" t="str">
        <f t="shared" si="37"/>
        <v/>
      </c>
      <c r="L834" s="99" t="str">
        <f t="shared" si="38"/>
        <v/>
      </c>
    </row>
    <row r="835" spans="8:12" x14ac:dyDescent="0.25">
      <c r="H835" s="90" t="str">
        <f t="shared" si="36"/>
        <v/>
      </c>
      <c r="I835" s="124" t="str">
        <f>IF(F835/ActivitySum!$C$1300=0%,"",F835/ActivitySum!$C$1300)</f>
        <v/>
      </c>
      <c r="J835" s="126" t="str">
        <f>IF(G835/ActivitySum!$C$1300=0%,"",G835/ActivitySum!$C$1300)</f>
        <v/>
      </c>
      <c r="K835" s="99" t="str">
        <f t="shared" si="37"/>
        <v/>
      </c>
      <c r="L835" s="99" t="str">
        <f t="shared" si="38"/>
        <v/>
      </c>
    </row>
    <row r="836" spans="8:12" x14ac:dyDescent="0.25">
      <c r="H836" s="90" t="str">
        <f t="shared" si="36"/>
        <v/>
      </c>
      <c r="I836" s="124" t="str">
        <f>IF(F836/ActivitySum!$C$1300=0%,"",F836/ActivitySum!$C$1300)</f>
        <v/>
      </c>
      <c r="J836" s="126" t="str">
        <f>IF(G836/ActivitySum!$C$1300=0%,"",G836/ActivitySum!$C$1300)</f>
        <v/>
      </c>
      <c r="K836" s="99" t="str">
        <f t="shared" si="37"/>
        <v/>
      </c>
      <c r="L836" s="99" t="str">
        <f t="shared" si="38"/>
        <v/>
      </c>
    </row>
    <row r="837" spans="8:12" x14ac:dyDescent="0.25">
      <c r="H837" s="90" t="str">
        <f t="shared" si="36"/>
        <v/>
      </c>
      <c r="I837" s="124" t="str">
        <f>IF(F837/ActivitySum!$C$1300=0%,"",F837/ActivitySum!$C$1300)</f>
        <v/>
      </c>
      <c r="J837" s="126" t="str">
        <f>IF(G837/ActivitySum!$C$1300=0%,"",G837/ActivitySum!$C$1300)</f>
        <v/>
      </c>
      <c r="K837" s="99" t="str">
        <f t="shared" si="37"/>
        <v/>
      </c>
      <c r="L837" s="99" t="str">
        <f t="shared" si="38"/>
        <v/>
      </c>
    </row>
    <row r="838" spans="8:12" x14ac:dyDescent="0.25">
      <c r="H838" s="90" t="str">
        <f t="shared" si="36"/>
        <v/>
      </c>
      <c r="I838" s="124" t="str">
        <f>IF(F838/ActivitySum!$C$1300=0%,"",F838/ActivitySum!$C$1300)</f>
        <v/>
      </c>
      <c r="J838" s="126" t="str">
        <f>IF(G838/ActivitySum!$C$1300=0%,"",G838/ActivitySum!$C$1300)</f>
        <v/>
      </c>
      <c r="K838" s="99" t="str">
        <f t="shared" si="37"/>
        <v/>
      </c>
      <c r="L838" s="99" t="str">
        <f t="shared" si="38"/>
        <v/>
      </c>
    </row>
    <row r="839" spans="8:12" x14ac:dyDescent="0.25">
      <c r="H839" s="90" t="str">
        <f t="shared" ref="H839:H902" si="39">IFERROR(F839/E839,"")</f>
        <v/>
      </c>
      <c r="I839" s="124" t="str">
        <f>IF(F839/ActivitySum!$C$1300=0%,"",F839/ActivitySum!$C$1300)</f>
        <v/>
      </c>
      <c r="J839" s="126" t="str">
        <f>IF(G839/ActivitySum!$C$1300=0%,"",G839/ActivitySum!$C$1300)</f>
        <v/>
      </c>
      <c r="K839" s="99" t="str">
        <f t="shared" ref="K839:K902" si="40">IFERROR(G839/E839,"")</f>
        <v/>
      </c>
      <c r="L839" s="99" t="str">
        <f t="shared" ref="L839:L902" si="41">IFERROR(G839/F839,"")</f>
        <v/>
      </c>
    </row>
    <row r="840" spans="8:12" x14ac:dyDescent="0.25">
      <c r="H840" s="90" t="str">
        <f t="shared" si="39"/>
        <v/>
      </c>
      <c r="I840" s="124" t="str">
        <f>IF(F840/ActivitySum!$C$1300=0%,"",F840/ActivitySum!$C$1300)</f>
        <v/>
      </c>
      <c r="J840" s="126" t="str">
        <f>IF(G840/ActivitySum!$C$1300=0%,"",G840/ActivitySum!$C$1300)</f>
        <v/>
      </c>
      <c r="K840" s="99" t="str">
        <f t="shared" si="40"/>
        <v/>
      </c>
      <c r="L840" s="99" t="str">
        <f t="shared" si="41"/>
        <v/>
      </c>
    </row>
    <row r="841" spans="8:12" x14ac:dyDescent="0.25">
      <c r="H841" s="90" t="str">
        <f t="shared" si="39"/>
        <v/>
      </c>
      <c r="I841" s="124" t="str">
        <f>IF(F841/ActivitySum!$C$1300=0%,"",F841/ActivitySum!$C$1300)</f>
        <v/>
      </c>
      <c r="J841" s="126" t="str">
        <f>IF(G841/ActivitySum!$C$1300=0%,"",G841/ActivitySum!$C$1300)</f>
        <v/>
      </c>
      <c r="K841" s="99" t="str">
        <f t="shared" si="40"/>
        <v/>
      </c>
      <c r="L841" s="99" t="str">
        <f t="shared" si="41"/>
        <v/>
      </c>
    </row>
    <row r="842" spans="8:12" x14ac:dyDescent="0.25">
      <c r="H842" s="90" t="str">
        <f t="shared" si="39"/>
        <v/>
      </c>
      <c r="I842" s="124" t="str">
        <f>IF(F842/ActivitySum!$C$1300=0%,"",F842/ActivitySum!$C$1300)</f>
        <v/>
      </c>
      <c r="J842" s="126" t="str">
        <f>IF(G842/ActivitySum!$C$1300=0%,"",G842/ActivitySum!$C$1300)</f>
        <v/>
      </c>
      <c r="K842" s="99" t="str">
        <f t="shared" si="40"/>
        <v/>
      </c>
      <c r="L842" s="99" t="str">
        <f t="shared" si="41"/>
        <v/>
      </c>
    </row>
    <row r="843" spans="8:12" x14ac:dyDescent="0.25">
      <c r="H843" s="90" t="str">
        <f t="shared" si="39"/>
        <v/>
      </c>
      <c r="I843" s="124" t="str">
        <f>IF(F843/ActivitySum!$C$1300=0%,"",F843/ActivitySum!$C$1300)</f>
        <v/>
      </c>
      <c r="J843" s="126" t="str">
        <f>IF(G843/ActivitySum!$C$1300=0%,"",G843/ActivitySum!$C$1300)</f>
        <v/>
      </c>
      <c r="K843" s="99" t="str">
        <f t="shared" si="40"/>
        <v/>
      </c>
      <c r="L843" s="99" t="str">
        <f t="shared" si="41"/>
        <v/>
      </c>
    </row>
    <row r="844" spans="8:12" x14ac:dyDescent="0.25">
      <c r="H844" s="90" t="str">
        <f t="shared" si="39"/>
        <v/>
      </c>
      <c r="I844" s="124" t="str">
        <f>IF(F844/ActivitySum!$C$1300=0%,"",F844/ActivitySum!$C$1300)</f>
        <v/>
      </c>
      <c r="J844" s="126" t="str">
        <f>IF(G844/ActivitySum!$C$1300=0%,"",G844/ActivitySum!$C$1300)</f>
        <v/>
      </c>
      <c r="K844" s="99" t="str">
        <f t="shared" si="40"/>
        <v/>
      </c>
      <c r="L844" s="99" t="str">
        <f t="shared" si="41"/>
        <v/>
      </c>
    </row>
    <row r="845" spans="8:12" x14ac:dyDescent="0.25">
      <c r="H845" s="90" t="str">
        <f t="shared" si="39"/>
        <v/>
      </c>
      <c r="I845" s="124" t="str">
        <f>IF(F845/ActivitySum!$C$1300=0%,"",F845/ActivitySum!$C$1300)</f>
        <v/>
      </c>
      <c r="J845" s="126" t="str">
        <f>IF(G845/ActivitySum!$C$1300=0%,"",G845/ActivitySum!$C$1300)</f>
        <v/>
      </c>
      <c r="K845" s="99" t="str">
        <f t="shared" si="40"/>
        <v/>
      </c>
      <c r="L845" s="99" t="str">
        <f t="shared" si="41"/>
        <v/>
      </c>
    </row>
    <row r="846" spans="8:12" x14ac:dyDescent="0.25">
      <c r="H846" s="90" t="str">
        <f t="shared" si="39"/>
        <v/>
      </c>
      <c r="I846" s="124" t="str">
        <f>IF(F846/ActivitySum!$C$1300=0%,"",F846/ActivitySum!$C$1300)</f>
        <v/>
      </c>
      <c r="J846" s="126" t="str">
        <f>IF(G846/ActivitySum!$C$1300=0%,"",G846/ActivitySum!$C$1300)</f>
        <v/>
      </c>
      <c r="K846" s="99" t="str">
        <f t="shared" si="40"/>
        <v/>
      </c>
      <c r="L846" s="99" t="str">
        <f t="shared" si="41"/>
        <v/>
      </c>
    </row>
    <row r="847" spans="8:12" x14ac:dyDescent="0.25">
      <c r="H847" s="90" t="str">
        <f t="shared" si="39"/>
        <v/>
      </c>
      <c r="I847" s="124" t="str">
        <f>IF(F847/ActivitySum!$C$1300=0%,"",F847/ActivitySum!$C$1300)</f>
        <v/>
      </c>
      <c r="J847" s="126" t="str">
        <f>IF(G847/ActivitySum!$C$1300=0%,"",G847/ActivitySum!$C$1300)</f>
        <v/>
      </c>
      <c r="K847" s="99" t="str">
        <f t="shared" si="40"/>
        <v/>
      </c>
      <c r="L847" s="99" t="str">
        <f t="shared" si="41"/>
        <v/>
      </c>
    </row>
    <row r="848" spans="8:12" x14ac:dyDescent="0.25">
      <c r="H848" s="90" t="str">
        <f t="shared" si="39"/>
        <v/>
      </c>
      <c r="I848" s="124" t="str">
        <f>IF(F848/ActivitySum!$C$1300=0%,"",F848/ActivitySum!$C$1300)</f>
        <v/>
      </c>
      <c r="J848" s="126" t="str">
        <f>IF(G848/ActivitySum!$C$1300=0%,"",G848/ActivitySum!$C$1300)</f>
        <v/>
      </c>
      <c r="K848" s="99" t="str">
        <f t="shared" si="40"/>
        <v/>
      </c>
      <c r="L848" s="99" t="str">
        <f t="shared" si="41"/>
        <v/>
      </c>
    </row>
    <row r="849" spans="8:12" x14ac:dyDescent="0.25">
      <c r="H849" s="90" t="str">
        <f t="shared" si="39"/>
        <v/>
      </c>
      <c r="I849" s="124" t="str">
        <f>IF(F849/ActivitySum!$C$1300=0%,"",F849/ActivitySum!$C$1300)</f>
        <v/>
      </c>
      <c r="J849" s="126" t="str">
        <f>IF(G849/ActivitySum!$C$1300=0%,"",G849/ActivitySum!$C$1300)</f>
        <v/>
      </c>
      <c r="K849" s="99" t="str">
        <f t="shared" si="40"/>
        <v/>
      </c>
      <c r="L849" s="99" t="str">
        <f t="shared" si="41"/>
        <v/>
      </c>
    </row>
    <row r="850" spans="8:12" x14ac:dyDescent="0.25">
      <c r="H850" s="90" t="str">
        <f t="shared" si="39"/>
        <v/>
      </c>
      <c r="I850" s="124" t="str">
        <f>IF(F850/ActivitySum!$C$1300=0%,"",F850/ActivitySum!$C$1300)</f>
        <v/>
      </c>
      <c r="J850" s="126" t="str">
        <f>IF(G850/ActivitySum!$C$1300=0%,"",G850/ActivitySum!$C$1300)</f>
        <v/>
      </c>
      <c r="K850" s="99" t="str">
        <f t="shared" si="40"/>
        <v/>
      </c>
      <c r="L850" s="99" t="str">
        <f t="shared" si="41"/>
        <v/>
      </c>
    </row>
    <row r="851" spans="8:12" x14ac:dyDescent="0.25">
      <c r="H851" s="90" t="str">
        <f t="shared" si="39"/>
        <v/>
      </c>
      <c r="I851" s="124" t="str">
        <f>IF(F851/ActivitySum!$C$1300=0%,"",F851/ActivitySum!$C$1300)</f>
        <v/>
      </c>
      <c r="J851" s="126" t="str">
        <f>IF(G851/ActivitySum!$C$1300=0%,"",G851/ActivitySum!$C$1300)</f>
        <v/>
      </c>
      <c r="K851" s="99" t="str">
        <f t="shared" si="40"/>
        <v/>
      </c>
      <c r="L851" s="99" t="str">
        <f t="shared" si="41"/>
        <v/>
      </c>
    </row>
    <row r="852" spans="8:12" x14ac:dyDescent="0.25">
      <c r="H852" s="90" t="str">
        <f t="shared" si="39"/>
        <v/>
      </c>
      <c r="I852" s="124" t="str">
        <f>IF(F852/ActivitySum!$C$1300=0%,"",F852/ActivitySum!$C$1300)</f>
        <v/>
      </c>
      <c r="J852" s="126" t="str">
        <f>IF(G852/ActivitySum!$C$1300=0%,"",G852/ActivitySum!$C$1300)</f>
        <v/>
      </c>
      <c r="K852" s="99" t="str">
        <f t="shared" si="40"/>
        <v/>
      </c>
      <c r="L852" s="99" t="str">
        <f t="shared" si="41"/>
        <v/>
      </c>
    </row>
    <row r="853" spans="8:12" x14ac:dyDescent="0.25">
      <c r="H853" s="90" t="str">
        <f t="shared" si="39"/>
        <v/>
      </c>
      <c r="I853" s="124" t="str">
        <f>IF(F853/ActivitySum!$C$1300=0%,"",F853/ActivitySum!$C$1300)</f>
        <v/>
      </c>
      <c r="J853" s="126" t="str">
        <f>IF(G853/ActivitySum!$C$1300=0%,"",G853/ActivitySum!$C$1300)</f>
        <v/>
      </c>
      <c r="K853" s="99" t="str">
        <f t="shared" si="40"/>
        <v/>
      </c>
      <c r="L853" s="99" t="str">
        <f t="shared" si="41"/>
        <v/>
      </c>
    </row>
    <row r="854" spans="8:12" x14ac:dyDescent="0.25">
      <c r="H854" s="90" t="str">
        <f t="shared" si="39"/>
        <v/>
      </c>
      <c r="I854" s="124" t="str">
        <f>IF(F854/ActivitySum!$C$1300=0%,"",F854/ActivitySum!$C$1300)</f>
        <v/>
      </c>
      <c r="J854" s="126" t="str">
        <f>IF(G854/ActivitySum!$C$1300=0%,"",G854/ActivitySum!$C$1300)</f>
        <v/>
      </c>
      <c r="K854" s="99" t="str">
        <f t="shared" si="40"/>
        <v/>
      </c>
      <c r="L854" s="99" t="str">
        <f t="shared" si="41"/>
        <v/>
      </c>
    </row>
    <row r="855" spans="8:12" x14ac:dyDescent="0.25">
      <c r="H855" s="90" t="str">
        <f t="shared" si="39"/>
        <v/>
      </c>
      <c r="I855" s="124" t="str">
        <f>IF(F855/ActivitySum!$C$1300=0%,"",F855/ActivitySum!$C$1300)</f>
        <v/>
      </c>
      <c r="J855" s="126" t="str">
        <f>IF(G855/ActivitySum!$C$1300=0%,"",G855/ActivitySum!$C$1300)</f>
        <v/>
      </c>
      <c r="K855" s="99" t="str">
        <f t="shared" si="40"/>
        <v/>
      </c>
      <c r="L855" s="99" t="str">
        <f t="shared" si="41"/>
        <v/>
      </c>
    </row>
    <row r="856" spans="8:12" x14ac:dyDescent="0.25">
      <c r="H856" s="90" t="str">
        <f t="shared" si="39"/>
        <v/>
      </c>
      <c r="I856" s="124" t="str">
        <f>IF(F856/ActivitySum!$C$1300=0%,"",F856/ActivitySum!$C$1300)</f>
        <v/>
      </c>
      <c r="J856" s="126" t="str">
        <f>IF(G856/ActivitySum!$C$1300=0%,"",G856/ActivitySum!$C$1300)</f>
        <v/>
      </c>
      <c r="K856" s="99" t="str">
        <f t="shared" si="40"/>
        <v/>
      </c>
      <c r="L856" s="99" t="str">
        <f t="shared" si="41"/>
        <v/>
      </c>
    </row>
    <row r="857" spans="8:12" x14ac:dyDescent="0.25">
      <c r="H857" s="90" t="str">
        <f t="shared" si="39"/>
        <v/>
      </c>
      <c r="I857" s="124" t="str">
        <f>IF(F857/ActivitySum!$C$1300=0%,"",F857/ActivitySum!$C$1300)</f>
        <v/>
      </c>
      <c r="J857" s="126" t="str">
        <f>IF(G857/ActivitySum!$C$1300=0%,"",G857/ActivitySum!$C$1300)</f>
        <v/>
      </c>
      <c r="K857" s="99" t="str">
        <f t="shared" si="40"/>
        <v/>
      </c>
      <c r="L857" s="99" t="str">
        <f t="shared" si="41"/>
        <v/>
      </c>
    </row>
    <row r="858" spans="8:12" x14ac:dyDescent="0.25">
      <c r="H858" s="90" t="str">
        <f t="shared" si="39"/>
        <v/>
      </c>
      <c r="I858" s="124" t="str">
        <f>IF(F858/ActivitySum!$C$1300=0%,"",F858/ActivitySum!$C$1300)</f>
        <v/>
      </c>
      <c r="J858" s="126" t="str">
        <f>IF(G858/ActivitySum!$C$1300=0%,"",G858/ActivitySum!$C$1300)</f>
        <v/>
      </c>
      <c r="K858" s="99" t="str">
        <f t="shared" si="40"/>
        <v/>
      </c>
      <c r="L858" s="99" t="str">
        <f t="shared" si="41"/>
        <v/>
      </c>
    </row>
    <row r="859" spans="8:12" x14ac:dyDescent="0.25">
      <c r="H859" s="90" t="str">
        <f t="shared" si="39"/>
        <v/>
      </c>
      <c r="I859" s="124" t="str">
        <f>IF(F859/ActivitySum!$C$1300=0%,"",F859/ActivitySum!$C$1300)</f>
        <v/>
      </c>
      <c r="J859" s="126" t="str">
        <f>IF(G859/ActivitySum!$C$1300=0%,"",G859/ActivitySum!$C$1300)</f>
        <v/>
      </c>
      <c r="K859" s="99" t="str">
        <f t="shared" si="40"/>
        <v/>
      </c>
      <c r="L859" s="99" t="str">
        <f t="shared" si="41"/>
        <v/>
      </c>
    </row>
    <row r="860" spans="8:12" x14ac:dyDescent="0.25">
      <c r="H860" s="90" t="str">
        <f t="shared" si="39"/>
        <v/>
      </c>
      <c r="I860" s="124" t="str">
        <f>IF(F860/ActivitySum!$C$1300=0%,"",F860/ActivitySum!$C$1300)</f>
        <v/>
      </c>
      <c r="J860" s="126" t="str">
        <f>IF(G860/ActivitySum!$C$1300=0%,"",G860/ActivitySum!$C$1300)</f>
        <v/>
      </c>
      <c r="K860" s="99" t="str">
        <f t="shared" si="40"/>
        <v/>
      </c>
      <c r="L860" s="99" t="str">
        <f t="shared" si="41"/>
        <v/>
      </c>
    </row>
    <row r="861" spans="8:12" x14ac:dyDescent="0.25">
      <c r="H861" s="90" t="str">
        <f t="shared" si="39"/>
        <v/>
      </c>
      <c r="I861" s="124" t="str">
        <f>IF(F861/ActivitySum!$C$1300=0%,"",F861/ActivitySum!$C$1300)</f>
        <v/>
      </c>
      <c r="J861" s="126" t="str">
        <f>IF(G861/ActivitySum!$C$1300=0%,"",G861/ActivitySum!$C$1300)</f>
        <v/>
      </c>
      <c r="K861" s="99" t="str">
        <f t="shared" si="40"/>
        <v/>
      </c>
      <c r="L861" s="99" t="str">
        <f t="shared" si="41"/>
        <v/>
      </c>
    </row>
    <row r="862" spans="8:12" x14ac:dyDescent="0.25">
      <c r="H862" s="90" t="str">
        <f t="shared" si="39"/>
        <v/>
      </c>
      <c r="I862" s="124" t="str">
        <f>IF(F862/ActivitySum!$C$1300=0%,"",F862/ActivitySum!$C$1300)</f>
        <v/>
      </c>
      <c r="J862" s="126" t="str">
        <f>IF(G862/ActivitySum!$C$1300=0%,"",G862/ActivitySum!$C$1300)</f>
        <v/>
      </c>
      <c r="K862" s="99" t="str">
        <f t="shared" si="40"/>
        <v/>
      </c>
      <c r="L862" s="99" t="str">
        <f t="shared" si="41"/>
        <v/>
      </c>
    </row>
    <row r="863" spans="8:12" x14ac:dyDescent="0.25">
      <c r="H863" s="90" t="str">
        <f t="shared" si="39"/>
        <v/>
      </c>
      <c r="I863" s="124" t="str">
        <f>IF(F863/ActivitySum!$C$1300=0%,"",F863/ActivitySum!$C$1300)</f>
        <v/>
      </c>
      <c r="J863" s="126" t="str">
        <f>IF(G863/ActivitySum!$C$1300=0%,"",G863/ActivitySum!$C$1300)</f>
        <v/>
      </c>
      <c r="K863" s="99" t="str">
        <f t="shared" si="40"/>
        <v/>
      </c>
      <c r="L863" s="99" t="str">
        <f t="shared" si="41"/>
        <v/>
      </c>
    </row>
    <row r="864" spans="8:12" x14ac:dyDescent="0.25">
      <c r="H864" s="90" t="str">
        <f t="shared" si="39"/>
        <v/>
      </c>
      <c r="I864" s="124" t="str">
        <f>IF(F864/ActivitySum!$C$1300=0%,"",F864/ActivitySum!$C$1300)</f>
        <v/>
      </c>
      <c r="J864" s="126" t="str">
        <f>IF(G864/ActivitySum!$C$1300=0%,"",G864/ActivitySum!$C$1300)</f>
        <v/>
      </c>
      <c r="K864" s="99" t="str">
        <f t="shared" si="40"/>
        <v/>
      </c>
      <c r="L864" s="99" t="str">
        <f t="shared" si="41"/>
        <v/>
      </c>
    </row>
    <row r="865" spans="8:12" x14ac:dyDescent="0.25">
      <c r="H865" s="90" t="str">
        <f t="shared" si="39"/>
        <v/>
      </c>
      <c r="I865" s="124" t="str">
        <f>IF(F865/ActivitySum!$C$1300=0%,"",F865/ActivitySum!$C$1300)</f>
        <v/>
      </c>
      <c r="J865" s="126" t="str">
        <f>IF(G865/ActivitySum!$C$1300=0%,"",G865/ActivitySum!$C$1300)</f>
        <v/>
      </c>
      <c r="K865" s="99" t="str">
        <f t="shared" si="40"/>
        <v/>
      </c>
      <c r="L865" s="99" t="str">
        <f t="shared" si="41"/>
        <v/>
      </c>
    </row>
    <row r="866" spans="8:12" x14ac:dyDescent="0.25">
      <c r="H866" s="90" t="str">
        <f t="shared" si="39"/>
        <v/>
      </c>
      <c r="I866" s="124" t="str">
        <f>IF(F866/ActivitySum!$C$1300=0%,"",F866/ActivitySum!$C$1300)</f>
        <v/>
      </c>
      <c r="J866" s="126" t="str">
        <f>IF(G866/ActivitySum!$C$1300=0%,"",G866/ActivitySum!$C$1300)</f>
        <v/>
      </c>
      <c r="K866" s="99" t="str">
        <f t="shared" si="40"/>
        <v/>
      </c>
      <c r="L866" s="99" t="str">
        <f t="shared" si="41"/>
        <v/>
      </c>
    </row>
    <row r="867" spans="8:12" x14ac:dyDescent="0.25">
      <c r="H867" s="90" t="str">
        <f t="shared" si="39"/>
        <v/>
      </c>
      <c r="I867" s="124" t="str">
        <f>IF(F867/ActivitySum!$C$1300=0%,"",F867/ActivitySum!$C$1300)</f>
        <v/>
      </c>
      <c r="J867" s="126" t="str">
        <f>IF(G867/ActivitySum!$C$1300=0%,"",G867/ActivitySum!$C$1300)</f>
        <v/>
      </c>
      <c r="K867" s="99" t="str">
        <f t="shared" si="40"/>
        <v/>
      </c>
      <c r="L867" s="99" t="str">
        <f t="shared" si="41"/>
        <v/>
      </c>
    </row>
    <row r="868" spans="8:12" x14ac:dyDescent="0.25">
      <c r="H868" s="90" t="str">
        <f t="shared" si="39"/>
        <v/>
      </c>
      <c r="I868" s="124" t="str">
        <f>IF(F868/ActivitySum!$C$1300=0%,"",F868/ActivitySum!$C$1300)</f>
        <v/>
      </c>
      <c r="J868" s="126" t="str">
        <f>IF(G868/ActivitySum!$C$1300=0%,"",G868/ActivitySum!$C$1300)</f>
        <v/>
      </c>
      <c r="K868" s="99" t="str">
        <f t="shared" si="40"/>
        <v/>
      </c>
      <c r="L868" s="99" t="str">
        <f t="shared" si="41"/>
        <v/>
      </c>
    </row>
    <row r="869" spans="8:12" x14ac:dyDescent="0.25">
      <c r="H869" s="90" t="str">
        <f t="shared" si="39"/>
        <v/>
      </c>
      <c r="I869" s="124" t="str">
        <f>IF(F869/ActivitySum!$C$1300=0%,"",F869/ActivitySum!$C$1300)</f>
        <v/>
      </c>
      <c r="J869" s="126" t="str">
        <f>IF(G869/ActivitySum!$C$1300=0%,"",G869/ActivitySum!$C$1300)</f>
        <v/>
      </c>
      <c r="K869" s="99" t="str">
        <f t="shared" si="40"/>
        <v/>
      </c>
      <c r="L869" s="99" t="str">
        <f t="shared" si="41"/>
        <v/>
      </c>
    </row>
    <row r="870" spans="8:12" x14ac:dyDescent="0.25">
      <c r="H870" s="90" t="str">
        <f t="shared" si="39"/>
        <v/>
      </c>
      <c r="I870" s="124" t="str">
        <f>IF(F870/ActivitySum!$C$1300=0%,"",F870/ActivitySum!$C$1300)</f>
        <v/>
      </c>
      <c r="J870" s="126" t="str">
        <f>IF(G870/ActivitySum!$C$1300=0%,"",G870/ActivitySum!$C$1300)</f>
        <v/>
      </c>
      <c r="K870" s="99" t="str">
        <f t="shared" si="40"/>
        <v/>
      </c>
      <c r="L870" s="99" t="str">
        <f t="shared" si="41"/>
        <v/>
      </c>
    </row>
    <row r="871" spans="8:12" x14ac:dyDescent="0.25">
      <c r="H871" s="90" t="str">
        <f t="shared" si="39"/>
        <v/>
      </c>
      <c r="I871" s="124" t="str">
        <f>IF(F871/ActivitySum!$C$1300=0%,"",F871/ActivitySum!$C$1300)</f>
        <v/>
      </c>
      <c r="J871" s="126" t="str">
        <f>IF(G871/ActivitySum!$C$1300=0%,"",G871/ActivitySum!$C$1300)</f>
        <v/>
      </c>
      <c r="K871" s="99" t="str">
        <f t="shared" si="40"/>
        <v/>
      </c>
      <c r="L871" s="99" t="str">
        <f t="shared" si="41"/>
        <v/>
      </c>
    </row>
    <row r="872" spans="8:12" x14ac:dyDescent="0.25">
      <c r="H872" s="90" t="str">
        <f t="shared" si="39"/>
        <v/>
      </c>
      <c r="I872" s="124" t="str">
        <f>IF(F872/ActivitySum!$C$1300=0%,"",F872/ActivitySum!$C$1300)</f>
        <v/>
      </c>
      <c r="J872" s="126" t="str">
        <f>IF(G872/ActivitySum!$C$1300=0%,"",G872/ActivitySum!$C$1300)</f>
        <v/>
      </c>
      <c r="K872" s="99" t="str">
        <f t="shared" si="40"/>
        <v/>
      </c>
      <c r="L872" s="99" t="str">
        <f t="shared" si="41"/>
        <v/>
      </c>
    </row>
    <row r="873" spans="8:12" x14ac:dyDescent="0.25">
      <c r="H873" s="90" t="str">
        <f t="shared" si="39"/>
        <v/>
      </c>
      <c r="I873" s="124" t="str">
        <f>IF(F873/ActivitySum!$C$1300=0%,"",F873/ActivitySum!$C$1300)</f>
        <v/>
      </c>
      <c r="J873" s="126" t="str">
        <f>IF(G873/ActivitySum!$C$1300=0%,"",G873/ActivitySum!$C$1300)</f>
        <v/>
      </c>
      <c r="K873" s="99" t="str">
        <f t="shared" si="40"/>
        <v/>
      </c>
      <c r="L873" s="99" t="str">
        <f t="shared" si="41"/>
        <v/>
      </c>
    </row>
    <row r="874" spans="8:12" x14ac:dyDescent="0.25">
      <c r="H874" s="90" t="str">
        <f t="shared" si="39"/>
        <v/>
      </c>
      <c r="I874" s="124" t="str">
        <f>IF(F874/ActivitySum!$C$1300=0%,"",F874/ActivitySum!$C$1300)</f>
        <v/>
      </c>
      <c r="J874" s="126" t="str">
        <f>IF(G874/ActivitySum!$C$1300=0%,"",G874/ActivitySum!$C$1300)</f>
        <v/>
      </c>
      <c r="K874" s="99" t="str">
        <f t="shared" si="40"/>
        <v/>
      </c>
      <c r="L874" s="99" t="str">
        <f t="shared" si="41"/>
        <v/>
      </c>
    </row>
    <row r="875" spans="8:12" x14ac:dyDescent="0.25">
      <c r="H875" s="90" t="str">
        <f t="shared" si="39"/>
        <v/>
      </c>
      <c r="I875" s="124" t="str">
        <f>IF(F875/ActivitySum!$C$1300=0%,"",F875/ActivitySum!$C$1300)</f>
        <v/>
      </c>
      <c r="J875" s="126" t="str">
        <f>IF(G875/ActivitySum!$C$1300=0%,"",G875/ActivitySum!$C$1300)</f>
        <v/>
      </c>
      <c r="K875" s="99" t="str">
        <f t="shared" si="40"/>
        <v/>
      </c>
      <c r="L875" s="99" t="str">
        <f t="shared" si="41"/>
        <v/>
      </c>
    </row>
    <row r="876" spans="8:12" x14ac:dyDescent="0.25">
      <c r="H876" s="90" t="str">
        <f t="shared" si="39"/>
        <v/>
      </c>
      <c r="I876" s="124" t="str">
        <f>IF(F876/ActivitySum!$C$1300=0%,"",F876/ActivitySum!$C$1300)</f>
        <v/>
      </c>
      <c r="J876" s="126" t="str">
        <f>IF(G876/ActivitySum!$C$1300=0%,"",G876/ActivitySum!$C$1300)</f>
        <v/>
      </c>
      <c r="K876" s="99" t="str">
        <f t="shared" si="40"/>
        <v/>
      </c>
      <c r="L876" s="99" t="str">
        <f t="shared" si="41"/>
        <v/>
      </c>
    </row>
    <row r="877" spans="8:12" x14ac:dyDescent="0.25">
      <c r="H877" s="90" t="str">
        <f t="shared" si="39"/>
        <v/>
      </c>
      <c r="I877" s="124" t="str">
        <f>IF(F877/ActivitySum!$C$1300=0%,"",F877/ActivitySum!$C$1300)</f>
        <v/>
      </c>
      <c r="J877" s="126" t="str">
        <f>IF(G877/ActivitySum!$C$1300=0%,"",G877/ActivitySum!$C$1300)</f>
        <v/>
      </c>
      <c r="K877" s="99" t="str">
        <f t="shared" si="40"/>
        <v/>
      </c>
      <c r="L877" s="99" t="str">
        <f t="shared" si="41"/>
        <v/>
      </c>
    </row>
    <row r="878" spans="8:12" x14ac:dyDescent="0.25">
      <c r="H878" s="90" t="str">
        <f t="shared" si="39"/>
        <v/>
      </c>
      <c r="I878" s="124" t="str">
        <f>IF(F878/ActivitySum!$C$1300=0%,"",F878/ActivitySum!$C$1300)</f>
        <v/>
      </c>
      <c r="J878" s="126" t="str">
        <f>IF(G878/ActivitySum!$C$1300=0%,"",G878/ActivitySum!$C$1300)</f>
        <v/>
      </c>
      <c r="K878" s="99" t="str">
        <f t="shared" si="40"/>
        <v/>
      </c>
      <c r="L878" s="99" t="str">
        <f t="shared" si="41"/>
        <v/>
      </c>
    </row>
    <row r="879" spans="8:12" x14ac:dyDescent="0.25">
      <c r="H879" s="90" t="str">
        <f t="shared" si="39"/>
        <v/>
      </c>
      <c r="I879" s="124" t="str">
        <f>IF(F879/ActivitySum!$C$1300=0%,"",F879/ActivitySum!$C$1300)</f>
        <v/>
      </c>
      <c r="J879" s="126" t="str">
        <f>IF(G879/ActivitySum!$C$1300=0%,"",G879/ActivitySum!$C$1300)</f>
        <v/>
      </c>
      <c r="K879" s="99" t="str">
        <f t="shared" si="40"/>
        <v/>
      </c>
      <c r="L879" s="99" t="str">
        <f t="shared" si="41"/>
        <v/>
      </c>
    </row>
    <row r="880" spans="8:12" x14ac:dyDescent="0.25">
      <c r="H880" s="90" t="str">
        <f t="shared" si="39"/>
        <v/>
      </c>
      <c r="I880" s="124" t="str">
        <f>IF(F880/ActivitySum!$C$1300=0%,"",F880/ActivitySum!$C$1300)</f>
        <v/>
      </c>
      <c r="J880" s="126" t="str">
        <f>IF(G880/ActivitySum!$C$1300=0%,"",G880/ActivitySum!$C$1300)</f>
        <v/>
      </c>
      <c r="K880" s="99" t="str">
        <f t="shared" si="40"/>
        <v/>
      </c>
      <c r="L880" s="99" t="str">
        <f t="shared" si="41"/>
        <v/>
      </c>
    </row>
    <row r="881" spans="8:12" x14ac:dyDescent="0.25">
      <c r="H881" s="90" t="str">
        <f t="shared" si="39"/>
        <v/>
      </c>
      <c r="I881" s="124" t="str">
        <f>IF(F881/ActivitySum!$C$1300=0%,"",F881/ActivitySum!$C$1300)</f>
        <v/>
      </c>
      <c r="J881" s="126" t="str">
        <f>IF(G881/ActivitySum!$C$1300=0%,"",G881/ActivitySum!$C$1300)</f>
        <v/>
      </c>
      <c r="K881" s="99" t="str">
        <f t="shared" si="40"/>
        <v/>
      </c>
      <c r="L881" s="99" t="str">
        <f t="shared" si="41"/>
        <v/>
      </c>
    </row>
    <row r="882" spans="8:12" x14ac:dyDescent="0.25">
      <c r="H882" s="90" t="str">
        <f t="shared" si="39"/>
        <v/>
      </c>
      <c r="I882" s="124" t="str">
        <f>IF(F882/ActivitySum!$C$1300=0%,"",F882/ActivitySum!$C$1300)</f>
        <v/>
      </c>
      <c r="J882" s="126" t="str">
        <f>IF(G882/ActivitySum!$C$1300=0%,"",G882/ActivitySum!$C$1300)</f>
        <v/>
      </c>
      <c r="K882" s="99" t="str">
        <f t="shared" si="40"/>
        <v/>
      </c>
      <c r="L882" s="99" t="str">
        <f t="shared" si="41"/>
        <v/>
      </c>
    </row>
    <row r="883" spans="8:12" x14ac:dyDescent="0.25">
      <c r="H883" s="90" t="str">
        <f t="shared" si="39"/>
        <v/>
      </c>
      <c r="I883" s="124" t="str">
        <f>IF(F883/ActivitySum!$C$1300=0%,"",F883/ActivitySum!$C$1300)</f>
        <v/>
      </c>
      <c r="J883" s="126" t="str">
        <f>IF(G883/ActivitySum!$C$1300=0%,"",G883/ActivitySum!$C$1300)</f>
        <v/>
      </c>
      <c r="K883" s="99" t="str">
        <f t="shared" si="40"/>
        <v/>
      </c>
      <c r="L883" s="99" t="str">
        <f t="shared" si="41"/>
        <v/>
      </c>
    </row>
    <row r="884" spans="8:12" x14ac:dyDescent="0.25">
      <c r="H884" s="90" t="str">
        <f t="shared" si="39"/>
        <v/>
      </c>
      <c r="I884" s="124" t="str">
        <f>IF(F884/ActivitySum!$C$1300=0%,"",F884/ActivitySum!$C$1300)</f>
        <v/>
      </c>
      <c r="J884" s="126" t="str">
        <f>IF(G884/ActivitySum!$C$1300=0%,"",G884/ActivitySum!$C$1300)</f>
        <v/>
      </c>
      <c r="K884" s="99" t="str">
        <f t="shared" si="40"/>
        <v/>
      </c>
      <c r="L884" s="99" t="str">
        <f t="shared" si="41"/>
        <v/>
      </c>
    </row>
    <row r="885" spans="8:12" x14ac:dyDescent="0.25">
      <c r="H885" s="90" t="str">
        <f t="shared" si="39"/>
        <v/>
      </c>
      <c r="I885" s="124" t="str">
        <f>IF(F885/ActivitySum!$C$1300=0%,"",F885/ActivitySum!$C$1300)</f>
        <v/>
      </c>
      <c r="J885" s="126" t="str">
        <f>IF(G885/ActivitySum!$C$1300=0%,"",G885/ActivitySum!$C$1300)</f>
        <v/>
      </c>
      <c r="K885" s="99" t="str">
        <f t="shared" si="40"/>
        <v/>
      </c>
      <c r="L885" s="99" t="str">
        <f t="shared" si="41"/>
        <v/>
      </c>
    </row>
    <row r="886" spans="8:12" x14ac:dyDescent="0.25">
      <c r="H886" s="141" t="str">
        <f t="shared" si="39"/>
        <v/>
      </c>
      <c r="I886" s="142" t="str">
        <f>IF(F886/ActivitySum!$C$1300=0%,"",F886/ActivitySum!$C$1300)</f>
        <v/>
      </c>
      <c r="J886" s="142" t="str">
        <f>IF(G886/ActivitySum!$C$1300=0%,"",G886/ActivitySum!$C$1300)</f>
        <v/>
      </c>
      <c r="K886" s="141" t="str">
        <f t="shared" si="40"/>
        <v/>
      </c>
      <c r="L886" s="141" t="str">
        <f t="shared" si="41"/>
        <v/>
      </c>
    </row>
    <row r="887" spans="8:12" x14ac:dyDescent="0.25">
      <c r="H887" s="90" t="str">
        <f t="shared" si="39"/>
        <v/>
      </c>
      <c r="I887" s="124" t="str">
        <f>IF(F887/ActivitySum!$C$1300=0%,"",F887/ActivitySum!$C$1300)</f>
        <v/>
      </c>
      <c r="J887" s="126" t="str">
        <f>IF(G887/ActivitySum!$C$1300=0%,"",G887/ActivitySum!$C$1300)</f>
        <v/>
      </c>
      <c r="K887" s="99" t="str">
        <f t="shared" si="40"/>
        <v/>
      </c>
      <c r="L887" s="99" t="str">
        <f t="shared" si="41"/>
        <v/>
      </c>
    </row>
    <row r="888" spans="8:12" x14ac:dyDescent="0.25">
      <c r="H888" s="90" t="str">
        <f t="shared" si="39"/>
        <v/>
      </c>
      <c r="I888" s="124" t="str">
        <f>IF(F888/ActivitySum!$C$1300=0%,"",F888/ActivitySum!$C$1300)</f>
        <v/>
      </c>
      <c r="J888" s="126" t="str">
        <f>IF(G888/ActivitySum!$C$1300=0%,"",G888/ActivitySum!$C$1300)</f>
        <v/>
      </c>
      <c r="K888" s="99" t="str">
        <f t="shared" si="40"/>
        <v/>
      </c>
      <c r="L888" s="99" t="str">
        <f t="shared" si="41"/>
        <v/>
      </c>
    </row>
    <row r="889" spans="8:12" x14ac:dyDescent="0.25">
      <c r="H889" s="90" t="str">
        <f t="shared" si="39"/>
        <v/>
      </c>
      <c r="I889" s="124" t="str">
        <f>IF(F889/ActivitySum!$C$1300=0%,"",F889/ActivitySum!$C$1300)</f>
        <v/>
      </c>
      <c r="J889" s="126" t="str">
        <f>IF(G889/ActivitySum!$C$1300=0%,"",G889/ActivitySum!$C$1300)</f>
        <v/>
      </c>
      <c r="K889" s="99" t="str">
        <f t="shared" si="40"/>
        <v/>
      </c>
      <c r="L889" s="99" t="str">
        <f t="shared" si="41"/>
        <v/>
      </c>
    </row>
    <row r="890" spans="8:12" x14ac:dyDescent="0.25">
      <c r="H890" s="90" t="str">
        <f t="shared" si="39"/>
        <v/>
      </c>
      <c r="I890" s="124" t="str">
        <f>IF(F890/ActivitySum!$C$1300=0%,"",F890/ActivitySum!$C$1300)</f>
        <v/>
      </c>
      <c r="J890" s="126" t="str">
        <f>IF(G890/ActivitySum!$C$1300=0%,"",G890/ActivitySum!$C$1300)</f>
        <v/>
      </c>
      <c r="K890" s="99" t="str">
        <f t="shared" si="40"/>
        <v/>
      </c>
      <c r="L890" s="99" t="str">
        <f t="shared" si="41"/>
        <v/>
      </c>
    </row>
    <row r="891" spans="8:12" x14ac:dyDescent="0.25">
      <c r="H891" s="90" t="str">
        <f t="shared" si="39"/>
        <v/>
      </c>
      <c r="I891" s="124" t="str">
        <f>IF(F891/ActivitySum!$C$1300=0%,"",F891/ActivitySum!$C$1300)</f>
        <v/>
      </c>
      <c r="J891" s="126" t="str">
        <f>IF(G891/ActivitySum!$C$1300=0%,"",G891/ActivitySum!$C$1300)</f>
        <v/>
      </c>
      <c r="K891" s="99" t="str">
        <f t="shared" si="40"/>
        <v/>
      </c>
      <c r="L891" s="99" t="str">
        <f t="shared" si="41"/>
        <v/>
      </c>
    </row>
    <row r="892" spans="8:12" x14ac:dyDescent="0.25">
      <c r="H892" s="90" t="str">
        <f t="shared" si="39"/>
        <v/>
      </c>
      <c r="I892" s="124" t="str">
        <f>IF(F892/ActivitySum!$C$1300=0%,"",F892/ActivitySum!$C$1300)</f>
        <v/>
      </c>
      <c r="J892" s="126" t="str">
        <f>IF(G892/ActivitySum!$C$1300=0%,"",G892/ActivitySum!$C$1300)</f>
        <v/>
      </c>
      <c r="K892" s="99" t="str">
        <f t="shared" si="40"/>
        <v/>
      </c>
      <c r="L892" s="99" t="str">
        <f t="shared" si="41"/>
        <v/>
      </c>
    </row>
    <row r="893" spans="8:12" x14ac:dyDescent="0.25">
      <c r="H893" s="90" t="str">
        <f t="shared" si="39"/>
        <v/>
      </c>
      <c r="I893" s="124" t="str">
        <f>IF(F893/ActivitySum!$C$1300=0%,"",F893/ActivitySum!$C$1300)</f>
        <v/>
      </c>
      <c r="J893" s="126" t="str">
        <f>IF(G893/ActivitySum!$C$1300=0%,"",G893/ActivitySum!$C$1300)</f>
        <v/>
      </c>
      <c r="K893" s="99" t="str">
        <f t="shared" si="40"/>
        <v/>
      </c>
      <c r="L893" s="99" t="str">
        <f t="shared" si="41"/>
        <v/>
      </c>
    </row>
    <row r="894" spans="8:12" x14ac:dyDescent="0.25">
      <c r="H894" s="90" t="str">
        <f t="shared" si="39"/>
        <v/>
      </c>
      <c r="I894" s="124" t="str">
        <f>IF(F894/ActivitySum!$C$1300=0%,"",F894/ActivitySum!$C$1300)</f>
        <v/>
      </c>
      <c r="J894" s="126" t="str">
        <f>IF(G894/ActivitySum!$C$1300=0%,"",G894/ActivitySum!$C$1300)</f>
        <v/>
      </c>
      <c r="K894" s="99" t="str">
        <f t="shared" si="40"/>
        <v/>
      </c>
      <c r="L894" s="99" t="str">
        <f t="shared" si="41"/>
        <v/>
      </c>
    </row>
    <row r="895" spans="8:12" x14ac:dyDescent="0.25">
      <c r="H895" s="90" t="str">
        <f t="shared" si="39"/>
        <v/>
      </c>
      <c r="I895" s="124" t="str">
        <f>IF(F895/ActivitySum!$C$1300=0%,"",F895/ActivitySum!$C$1300)</f>
        <v/>
      </c>
      <c r="J895" s="126" t="str">
        <f>IF(G895/ActivitySum!$C$1300=0%,"",G895/ActivitySum!$C$1300)</f>
        <v/>
      </c>
      <c r="K895" s="99" t="str">
        <f t="shared" si="40"/>
        <v/>
      </c>
      <c r="L895" s="99" t="str">
        <f t="shared" si="41"/>
        <v/>
      </c>
    </row>
    <row r="896" spans="8:12" x14ac:dyDescent="0.25">
      <c r="H896" s="90" t="str">
        <f t="shared" si="39"/>
        <v/>
      </c>
      <c r="I896" s="124" t="str">
        <f>IF(F896/ActivitySum!$C$1300=0%,"",F896/ActivitySum!$C$1300)</f>
        <v/>
      </c>
      <c r="J896" s="126" t="str">
        <f>IF(G896/ActivitySum!$C$1300=0%,"",G896/ActivitySum!$C$1300)</f>
        <v/>
      </c>
      <c r="K896" s="99" t="str">
        <f t="shared" si="40"/>
        <v/>
      </c>
      <c r="L896" s="99" t="str">
        <f t="shared" si="41"/>
        <v/>
      </c>
    </row>
    <row r="897" spans="8:12" x14ac:dyDescent="0.25">
      <c r="H897" s="90" t="str">
        <f t="shared" si="39"/>
        <v/>
      </c>
      <c r="I897" s="124" t="str">
        <f>IF(F897/ActivitySum!$C$1300=0%,"",F897/ActivitySum!$C$1300)</f>
        <v/>
      </c>
      <c r="J897" s="126" t="str">
        <f>IF(G897/ActivitySum!$C$1300=0%,"",G897/ActivitySum!$C$1300)</f>
        <v/>
      </c>
      <c r="K897" s="99" t="str">
        <f t="shared" si="40"/>
        <v/>
      </c>
      <c r="L897" s="99" t="str">
        <f t="shared" si="41"/>
        <v/>
      </c>
    </row>
    <row r="898" spans="8:12" x14ac:dyDescent="0.25">
      <c r="H898" s="90" t="str">
        <f t="shared" si="39"/>
        <v/>
      </c>
      <c r="I898" s="124" t="str">
        <f>IF(F898/ActivitySum!$C$1300=0%,"",F898/ActivitySum!$C$1300)</f>
        <v/>
      </c>
      <c r="J898" s="126" t="str">
        <f>IF(G898/ActivitySum!$C$1300=0%,"",G898/ActivitySum!$C$1300)</f>
        <v/>
      </c>
      <c r="K898" s="99" t="str">
        <f t="shared" si="40"/>
        <v/>
      </c>
      <c r="L898" s="99" t="str">
        <f t="shared" si="41"/>
        <v/>
      </c>
    </row>
    <row r="899" spans="8:12" x14ac:dyDescent="0.25">
      <c r="H899" s="90" t="str">
        <f t="shared" si="39"/>
        <v/>
      </c>
      <c r="I899" s="124" t="str">
        <f>IF(F899/ActivitySum!$C$1300=0%,"",F899/ActivitySum!$C$1300)</f>
        <v/>
      </c>
      <c r="J899" s="126" t="str">
        <f>IF(G899/ActivitySum!$C$1300=0%,"",G899/ActivitySum!$C$1300)</f>
        <v/>
      </c>
      <c r="K899" s="99" t="str">
        <f t="shared" si="40"/>
        <v/>
      </c>
      <c r="L899" s="99" t="str">
        <f t="shared" si="41"/>
        <v/>
      </c>
    </row>
    <row r="900" spans="8:12" x14ac:dyDescent="0.25">
      <c r="H900" s="90" t="str">
        <f t="shared" si="39"/>
        <v/>
      </c>
      <c r="I900" s="124" t="str">
        <f>IF(F900/ActivitySum!$C$1300=0%,"",F900/ActivitySum!$C$1300)</f>
        <v/>
      </c>
      <c r="J900" s="126" t="str">
        <f>IF(G900/ActivitySum!$C$1300=0%,"",G900/ActivitySum!$C$1300)</f>
        <v/>
      </c>
      <c r="K900" s="99" t="str">
        <f t="shared" si="40"/>
        <v/>
      </c>
      <c r="L900" s="99" t="str">
        <f t="shared" si="41"/>
        <v/>
      </c>
    </row>
    <row r="901" spans="8:12" x14ac:dyDescent="0.25">
      <c r="H901" s="90" t="str">
        <f t="shared" si="39"/>
        <v/>
      </c>
      <c r="I901" s="124" t="str">
        <f>IF(F901/ActivitySum!$C$1300=0%,"",F901/ActivitySum!$C$1300)</f>
        <v/>
      </c>
      <c r="J901" s="126" t="str">
        <f>IF(G901/ActivitySum!$C$1300=0%,"",G901/ActivitySum!$C$1300)</f>
        <v/>
      </c>
      <c r="K901" s="99" t="str">
        <f t="shared" si="40"/>
        <v/>
      </c>
      <c r="L901" s="99" t="str">
        <f t="shared" si="41"/>
        <v/>
      </c>
    </row>
    <row r="902" spans="8:12" x14ac:dyDescent="0.25">
      <c r="H902" s="90" t="str">
        <f t="shared" si="39"/>
        <v/>
      </c>
      <c r="I902" s="124" t="str">
        <f>IF(F902/ActivitySum!$C$1300=0%,"",F902/ActivitySum!$C$1300)</f>
        <v/>
      </c>
      <c r="J902" s="126" t="str">
        <f>IF(G902/ActivitySum!$C$1300=0%,"",G902/ActivitySum!$C$1300)</f>
        <v/>
      </c>
      <c r="K902" s="99" t="str">
        <f t="shared" si="40"/>
        <v/>
      </c>
      <c r="L902" s="99" t="str">
        <f t="shared" si="41"/>
        <v/>
      </c>
    </row>
    <row r="903" spans="8:12" x14ac:dyDescent="0.25">
      <c r="H903" s="90" t="str">
        <f t="shared" ref="H903:H966" si="42">IFERROR(F903/E903,"")</f>
        <v/>
      </c>
      <c r="I903" s="124" t="str">
        <f>IF(F903/ActivitySum!$C$1300=0%,"",F903/ActivitySum!$C$1300)</f>
        <v/>
      </c>
      <c r="J903" s="126" t="str">
        <f>IF(G903/ActivitySum!$C$1300=0%,"",G903/ActivitySum!$C$1300)</f>
        <v/>
      </c>
      <c r="K903" s="99" t="str">
        <f t="shared" ref="K903:K966" si="43">IFERROR(G903/E903,"")</f>
        <v/>
      </c>
      <c r="L903" s="99" t="str">
        <f t="shared" ref="L903:L966" si="44">IFERROR(G903/F903,"")</f>
        <v/>
      </c>
    </row>
    <row r="904" spans="8:12" x14ac:dyDescent="0.25">
      <c r="H904" s="90" t="str">
        <f t="shared" si="42"/>
        <v/>
      </c>
      <c r="I904" s="124" t="str">
        <f>IF(F904/ActivitySum!$C$1300=0%,"",F904/ActivitySum!$C$1300)</f>
        <v/>
      </c>
      <c r="J904" s="126" t="str">
        <f>IF(G904/ActivitySum!$C$1300=0%,"",G904/ActivitySum!$C$1300)</f>
        <v/>
      </c>
      <c r="K904" s="99" t="str">
        <f t="shared" si="43"/>
        <v/>
      </c>
      <c r="L904" s="99" t="str">
        <f t="shared" si="44"/>
        <v/>
      </c>
    </row>
    <row r="905" spans="8:12" x14ac:dyDescent="0.25">
      <c r="H905" s="90" t="str">
        <f t="shared" si="42"/>
        <v/>
      </c>
      <c r="I905" s="124" t="str">
        <f>IF(F905/ActivitySum!$C$1300=0%,"",F905/ActivitySum!$C$1300)</f>
        <v/>
      </c>
      <c r="J905" s="126" t="str">
        <f>IF(G905/ActivitySum!$C$1300=0%,"",G905/ActivitySum!$C$1300)</f>
        <v/>
      </c>
      <c r="K905" s="99" t="str">
        <f t="shared" si="43"/>
        <v/>
      </c>
      <c r="L905" s="99" t="str">
        <f t="shared" si="44"/>
        <v/>
      </c>
    </row>
    <row r="906" spans="8:12" x14ac:dyDescent="0.25">
      <c r="H906" s="90" t="str">
        <f t="shared" si="42"/>
        <v/>
      </c>
      <c r="I906" s="124" t="str">
        <f>IF(F906/ActivitySum!$C$1300=0%,"",F906/ActivitySum!$C$1300)</f>
        <v/>
      </c>
      <c r="J906" s="126" t="str">
        <f>IF(G906/ActivitySum!$C$1300=0%,"",G906/ActivitySum!$C$1300)</f>
        <v/>
      </c>
      <c r="K906" s="99" t="str">
        <f t="shared" si="43"/>
        <v/>
      </c>
      <c r="L906" s="99" t="str">
        <f t="shared" si="44"/>
        <v/>
      </c>
    </row>
    <row r="907" spans="8:12" x14ac:dyDescent="0.25">
      <c r="H907" s="90" t="str">
        <f t="shared" si="42"/>
        <v/>
      </c>
      <c r="I907" s="124" t="str">
        <f>IF(F907/ActivitySum!$C$1300=0%,"",F907/ActivitySum!$C$1300)</f>
        <v/>
      </c>
      <c r="J907" s="126" t="str">
        <f>IF(G907/ActivitySum!$C$1300=0%,"",G907/ActivitySum!$C$1300)</f>
        <v/>
      </c>
      <c r="K907" s="99" t="str">
        <f t="shared" si="43"/>
        <v/>
      </c>
      <c r="L907" s="99" t="str">
        <f t="shared" si="44"/>
        <v/>
      </c>
    </row>
    <row r="908" spans="8:12" x14ac:dyDescent="0.25">
      <c r="H908" s="90" t="str">
        <f t="shared" si="42"/>
        <v/>
      </c>
      <c r="I908" s="124" t="str">
        <f>IF(F908/ActivitySum!$C$1300=0%,"",F908/ActivitySum!$C$1300)</f>
        <v/>
      </c>
      <c r="J908" s="126" t="str">
        <f>IF(G908/ActivitySum!$C$1300=0%,"",G908/ActivitySum!$C$1300)</f>
        <v/>
      </c>
      <c r="K908" s="99" t="str">
        <f t="shared" si="43"/>
        <v/>
      </c>
      <c r="L908" s="99" t="str">
        <f t="shared" si="44"/>
        <v/>
      </c>
    </row>
    <row r="909" spans="8:12" x14ac:dyDescent="0.25">
      <c r="H909" s="90" t="str">
        <f t="shared" si="42"/>
        <v/>
      </c>
      <c r="I909" s="124" t="str">
        <f>IF(F909/ActivitySum!$C$1300=0%,"",F909/ActivitySum!$C$1300)</f>
        <v/>
      </c>
      <c r="J909" s="126" t="str">
        <f>IF(G909/ActivitySum!$C$1300=0%,"",G909/ActivitySum!$C$1300)</f>
        <v/>
      </c>
      <c r="K909" s="99" t="str">
        <f t="shared" si="43"/>
        <v/>
      </c>
      <c r="L909" s="99" t="str">
        <f t="shared" si="44"/>
        <v/>
      </c>
    </row>
    <row r="910" spans="8:12" x14ac:dyDescent="0.25">
      <c r="H910" s="90" t="str">
        <f t="shared" si="42"/>
        <v/>
      </c>
      <c r="I910" s="124" t="str">
        <f>IF(F910/ActivitySum!$C$1300=0%,"",F910/ActivitySum!$C$1300)</f>
        <v/>
      </c>
      <c r="J910" s="126" t="str">
        <f>IF(G910/ActivitySum!$C$1300=0%,"",G910/ActivitySum!$C$1300)</f>
        <v/>
      </c>
      <c r="K910" s="99" t="str">
        <f t="shared" si="43"/>
        <v/>
      </c>
      <c r="L910" s="99" t="str">
        <f t="shared" si="44"/>
        <v/>
      </c>
    </row>
    <row r="911" spans="8:12" x14ac:dyDescent="0.25">
      <c r="H911" s="90" t="str">
        <f t="shared" si="42"/>
        <v/>
      </c>
      <c r="I911" s="124" t="str">
        <f>IF(F911/ActivitySum!$C$1300=0%,"",F911/ActivitySum!$C$1300)</f>
        <v/>
      </c>
      <c r="J911" s="126" t="str">
        <f>IF(G911/ActivitySum!$C$1300=0%,"",G911/ActivitySum!$C$1300)</f>
        <v/>
      </c>
      <c r="K911" s="99" t="str">
        <f t="shared" si="43"/>
        <v/>
      </c>
      <c r="L911" s="99" t="str">
        <f t="shared" si="44"/>
        <v/>
      </c>
    </row>
    <row r="912" spans="8:12" x14ac:dyDescent="0.25">
      <c r="H912" s="90" t="str">
        <f t="shared" si="42"/>
        <v/>
      </c>
      <c r="I912" s="124" t="str">
        <f>IF(F912/ActivitySum!$C$1300=0%,"",F912/ActivitySum!$C$1300)</f>
        <v/>
      </c>
      <c r="J912" s="126" t="str">
        <f>IF(G912/ActivitySum!$C$1300=0%,"",G912/ActivitySum!$C$1300)</f>
        <v/>
      </c>
      <c r="K912" s="99" t="str">
        <f t="shared" si="43"/>
        <v/>
      </c>
      <c r="L912" s="99" t="str">
        <f t="shared" si="44"/>
        <v/>
      </c>
    </row>
    <row r="913" spans="8:12" x14ac:dyDescent="0.25">
      <c r="H913" s="90" t="str">
        <f t="shared" si="42"/>
        <v/>
      </c>
      <c r="I913" s="124" t="str">
        <f>IF(F913/ActivitySum!$C$1300=0%,"",F913/ActivitySum!$C$1300)</f>
        <v/>
      </c>
      <c r="J913" s="126" t="str">
        <f>IF(G913/ActivitySum!$C$1300=0%,"",G913/ActivitySum!$C$1300)</f>
        <v/>
      </c>
      <c r="K913" s="99" t="str">
        <f t="shared" si="43"/>
        <v/>
      </c>
      <c r="L913" s="99" t="str">
        <f t="shared" si="44"/>
        <v/>
      </c>
    </row>
    <row r="914" spans="8:12" x14ac:dyDescent="0.25">
      <c r="H914" s="90" t="str">
        <f t="shared" si="42"/>
        <v/>
      </c>
      <c r="I914" s="124" t="str">
        <f>IF(F914/ActivitySum!$C$1300=0%,"",F914/ActivitySum!$C$1300)</f>
        <v/>
      </c>
      <c r="J914" s="126" t="str">
        <f>IF(G914/ActivitySum!$C$1300=0%,"",G914/ActivitySum!$C$1300)</f>
        <v/>
      </c>
      <c r="K914" s="99" t="str">
        <f t="shared" si="43"/>
        <v/>
      </c>
      <c r="L914" s="99" t="str">
        <f t="shared" si="44"/>
        <v/>
      </c>
    </row>
    <row r="915" spans="8:12" x14ac:dyDescent="0.25">
      <c r="H915" s="90" t="str">
        <f t="shared" si="42"/>
        <v/>
      </c>
      <c r="I915" s="124" t="str">
        <f>IF(F915/ActivitySum!$C$1300=0%,"",F915/ActivitySum!$C$1300)</f>
        <v/>
      </c>
      <c r="J915" s="126" t="str">
        <f>IF(G915/ActivitySum!$C$1300=0%,"",G915/ActivitySum!$C$1300)</f>
        <v/>
      </c>
      <c r="K915" s="99" t="str">
        <f t="shared" si="43"/>
        <v/>
      </c>
      <c r="L915" s="99" t="str">
        <f t="shared" si="44"/>
        <v/>
      </c>
    </row>
    <row r="916" spans="8:12" x14ac:dyDescent="0.25">
      <c r="H916" s="90" t="str">
        <f t="shared" si="42"/>
        <v/>
      </c>
      <c r="I916" s="124" t="str">
        <f>IF(F916/ActivitySum!$C$1300=0%,"",F916/ActivitySum!$C$1300)</f>
        <v/>
      </c>
      <c r="J916" s="126" t="str">
        <f>IF(G916/ActivitySum!$C$1300=0%,"",G916/ActivitySum!$C$1300)</f>
        <v/>
      </c>
      <c r="K916" s="99" t="str">
        <f t="shared" si="43"/>
        <v/>
      </c>
      <c r="L916" s="99" t="str">
        <f t="shared" si="44"/>
        <v/>
      </c>
    </row>
    <row r="917" spans="8:12" x14ac:dyDescent="0.25">
      <c r="H917" s="90" t="str">
        <f t="shared" si="42"/>
        <v/>
      </c>
      <c r="I917" s="124" t="str">
        <f>IF(F917/ActivitySum!$C$1300=0%,"",F917/ActivitySum!$C$1300)</f>
        <v/>
      </c>
      <c r="J917" s="126" t="str">
        <f>IF(G917/ActivitySum!$C$1300=0%,"",G917/ActivitySum!$C$1300)</f>
        <v/>
      </c>
      <c r="K917" s="99" t="str">
        <f t="shared" si="43"/>
        <v/>
      </c>
      <c r="L917" s="99" t="str">
        <f t="shared" si="44"/>
        <v/>
      </c>
    </row>
    <row r="918" spans="8:12" x14ac:dyDescent="0.25">
      <c r="H918" s="90" t="str">
        <f t="shared" si="42"/>
        <v/>
      </c>
      <c r="I918" s="124" t="str">
        <f>IF(F918/ActivitySum!$C$1300=0%,"",F918/ActivitySum!$C$1300)</f>
        <v/>
      </c>
      <c r="J918" s="126" t="str">
        <f>IF(G918/ActivitySum!$C$1300=0%,"",G918/ActivitySum!$C$1300)</f>
        <v/>
      </c>
      <c r="K918" s="99" t="str">
        <f t="shared" si="43"/>
        <v/>
      </c>
      <c r="L918" s="99" t="str">
        <f t="shared" si="44"/>
        <v/>
      </c>
    </row>
    <row r="919" spans="8:12" x14ac:dyDescent="0.25">
      <c r="H919" s="141" t="str">
        <f t="shared" si="42"/>
        <v/>
      </c>
      <c r="I919" s="142" t="str">
        <f>IF(F919/ActivitySum!$C$1300=0%,"",F919/ActivitySum!$C$1300)</f>
        <v/>
      </c>
      <c r="J919" s="142" t="str">
        <f>IF(G919/ActivitySum!$C$1300=0%,"",G919/ActivitySum!$C$1300)</f>
        <v/>
      </c>
      <c r="K919" s="141" t="str">
        <f t="shared" si="43"/>
        <v/>
      </c>
      <c r="L919" s="141" t="str">
        <f t="shared" si="44"/>
        <v/>
      </c>
    </row>
    <row r="920" spans="8:12" x14ac:dyDescent="0.25">
      <c r="H920" s="90" t="str">
        <f t="shared" si="42"/>
        <v/>
      </c>
      <c r="I920" s="124" t="str">
        <f>IF(F920/ActivitySum!$C$1300=0%,"",F920/ActivitySum!$C$1300)</f>
        <v/>
      </c>
      <c r="J920" s="126" t="str">
        <f>IF(G920/ActivitySum!$C$1300=0%,"",G920/ActivitySum!$C$1300)</f>
        <v/>
      </c>
      <c r="K920" s="99" t="str">
        <f t="shared" si="43"/>
        <v/>
      </c>
      <c r="L920" s="99" t="str">
        <f t="shared" si="44"/>
        <v/>
      </c>
    </row>
    <row r="921" spans="8:12" x14ac:dyDescent="0.25">
      <c r="H921" s="90" t="str">
        <f t="shared" si="42"/>
        <v/>
      </c>
      <c r="I921" s="124" t="str">
        <f>IF(F921/ActivitySum!$C$1300=0%,"",F921/ActivitySum!$C$1300)</f>
        <v/>
      </c>
      <c r="J921" s="126" t="str">
        <f>IF(G921/ActivitySum!$C$1300=0%,"",G921/ActivitySum!$C$1300)</f>
        <v/>
      </c>
      <c r="K921" s="99" t="str">
        <f t="shared" si="43"/>
        <v/>
      </c>
      <c r="L921" s="99" t="str">
        <f t="shared" si="44"/>
        <v/>
      </c>
    </row>
    <row r="922" spans="8:12" x14ac:dyDescent="0.25">
      <c r="H922" s="90" t="str">
        <f t="shared" si="42"/>
        <v/>
      </c>
      <c r="I922" s="124" t="str">
        <f>IF(F922/ActivitySum!$C$1300=0%,"",F922/ActivitySum!$C$1300)</f>
        <v/>
      </c>
      <c r="J922" s="126" t="str">
        <f>IF(G922/ActivitySum!$C$1300=0%,"",G922/ActivitySum!$C$1300)</f>
        <v/>
      </c>
      <c r="K922" s="99" t="str">
        <f t="shared" si="43"/>
        <v/>
      </c>
      <c r="L922" s="99" t="str">
        <f t="shared" si="44"/>
        <v/>
      </c>
    </row>
    <row r="923" spans="8:12" x14ac:dyDescent="0.25">
      <c r="H923" s="90" t="str">
        <f t="shared" si="42"/>
        <v/>
      </c>
      <c r="I923" s="124" t="str">
        <f>IF(F923/ActivitySum!$C$1300=0%,"",F923/ActivitySum!$C$1300)</f>
        <v/>
      </c>
      <c r="J923" s="126" t="str">
        <f>IF(G923/ActivitySum!$C$1300=0%,"",G923/ActivitySum!$C$1300)</f>
        <v/>
      </c>
      <c r="K923" s="99" t="str">
        <f t="shared" si="43"/>
        <v/>
      </c>
      <c r="L923" s="99" t="str">
        <f t="shared" si="44"/>
        <v/>
      </c>
    </row>
    <row r="924" spans="8:12" x14ac:dyDescent="0.25">
      <c r="H924" s="90" t="str">
        <f t="shared" si="42"/>
        <v/>
      </c>
      <c r="I924" s="124" t="str">
        <f>IF(F924/ActivitySum!$C$1300=0%,"",F924/ActivitySum!$C$1300)</f>
        <v/>
      </c>
      <c r="J924" s="126" t="str">
        <f>IF(G924/ActivitySum!$C$1300=0%,"",G924/ActivitySum!$C$1300)</f>
        <v/>
      </c>
      <c r="K924" s="99" t="str">
        <f t="shared" si="43"/>
        <v/>
      </c>
      <c r="L924" s="99" t="str">
        <f t="shared" si="44"/>
        <v/>
      </c>
    </row>
    <row r="925" spans="8:12" x14ac:dyDescent="0.25">
      <c r="H925" s="90" t="str">
        <f t="shared" si="42"/>
        <v/>
      </c>
      <c r="I925" s="124" t="str">
        <f>IF(F925/ActivitySum!$C$1300=0%,"",F925/ActivitySum!$C$1300)</f>
        <v/>
      </c>
      <c r="J925" s="126" t="str">
        <f>IF(G925/ActivitySum!$C$1300=0%,"",G925/ActivitySum!$C$1300)</f>
        <v/>
      </c>
      <c r="K925" s="99" t="str">
        <f t="shared" si="43"/>
        <v/>
      </c>
      <c r="L925" s="99" t="str">
        <f t="shared" si="44"/>
        <v/>
      </c>
    </row>
    <row r="926" spans="8:12" x14ac:dyDescent="0.25">
      <c r="H926" s="90" t="str">
        <f t="shared" si="42"/>
        <v/>
      </c>
      <c r="I926" s="124" t="str">
        <f>IF(F926/ActivitySum!$C$1300=0%,"",F926/ActivitySum!$C$1300)</f>
        <v/>
      </c>
      <c r="J926" s="126" t="str">
        <f>IF(G926/ActivitySum!$C$1300=0%,"",G926/ActivitySum!$C$1300)</f>
        <v/>
      </c>
      <c r="K926" s="99" t="str">
        <f t="shared" si="43"/>
        <v/>
      </c>
      <c r="L926" s="99" t="str">
        <f t="shared" si="44"/>
        <v/>
      </c>
    </row>
    <row r="927" spans="8:12" x14ac:dyDescent="0.25">
      <c r="H927" s="90" t="str">
        <f t="shared" si="42"/>
        <v/>
      </c>
      <c r="I927" s="124" t="str">
        <f>IF(F927/ActivitySum!$C$1300=0%,"",F927/ActivitySum!$C$1300)</f>
        <v/>
      </c>
      <c r="J927" s="126" t="str">
        <f>IF(G927/ActivitySum!$C$1300=0%,"",G927/ActivitySum!$C$1300)</f>
        <v/>
      </c>
      <c r="K927" s="99" t="str">
        <f t="shared" si="43"/>
        <v/>
      </c>
      <c r="L927" s="99" t="str">
        <f t="shared" si="44"/>
        <v/>
      </c>
    </row>
    <row r="928" spans="8:12" x14ac:dyDescent="0.25">
      <c r="H928" s="90" t="str">
        <f t="shared" si="42"/>
        <v/>
      </c>
      <c r="I928" s="124" t="str">
        <f>IF(F928/ActivitySum!$C$1300=0%,"",F928/ActivitySum!$C$1300)</f>
        <v/>
      </c>
      <c r="J928" s="126" t="str">
        <f>IF(G928/ActivitySum!$C$1300=0%,"",G928/ActivitySum!$C$1300)</f>
        <v/>
      </c>
      <c r="K928" s="99" t="str">
        <f t="shared" si="43"/>
        <v/>
      </c>
      <c r="L928" s="99" t="str">
        <f t="shared" si="44"/>
        <v/>
      </c>
    </row>
    <row r="929" spans="8:12" x14ac:dyDescent="0.25">
      <c r="H929" s="90" t="str">
        <f t="shared" si="42"/>
        <v/>
      </c>
      <c r="I929" s="124" t="str">
        <f>IF(F929/ActivitySum!$C$1300=0%,"",F929/ActivitySum!$C$1300)</f>
        <v/>
      </c>
      <c r="J929" s="126" t="str">
        <f>IF(G929/ActivitySum!$C$1300=0%,"",G929/ActivitySum!$C$1300)</f>
        <v/>
      </c>
      <c r="K929" s="99" t="str">
        <f t="shared" si="43"/>
        <v/>
      </c>
      <c r="L929" s="99" t="str">
        <f t="shared" si="44"/>
        <v/>
      </c>
    </row>
    <row r="930" spans="8:12" x14ac:dyDescent="0.25">
      <c r="H930" s="90" t="str">
        <f t="shared" si="42"/>
        <v/>
      </c>
      <c r="I930" s="124" t="str">
        <f>IF(F930/ActivitySum!$C$1300=0%,"",F930/ActivitySum!$C$1300)</f>
        <v/>
      </c>
      <c r="J930" s="126" t="str">
        <f>IF(G930/ActivitySum!$C$1300=0%,"",G930/ActivitySum!$C$1300)</f>
        <v/>
      </c>
      <c r="K930" s="99" t="str">
        <f t="shared" si="43"/>
        <v/>
      </c>
      <c r="L930" s="99" t="str">
        <f t="shared" si="44"/>
        <v/>
      </c>
    </row>
    <row r="931" spans="8:12" x14ac:dyDescent="0.25">
      <c r="H931" s="90" t="str">
        <f t="shared" si="42"/>
        <v/>
      </c>
      <c r="I931" s="124" t="str">
        <f>IF(F931/ActivitySum!$C$1300=0%,"",F931/ActivitySum!$C$1300)</f>
        <v/>
      </c>
      <c r="J931" s="126" t="str">
        <f>IF(G931/ActivitySum!$C$1300=0%,"",G931/ActivitySum!$C$1300)</f>
        <v/>
      </c>
      <c r="K931" s="99" t="str">
        <f t="shared" si="43"/>
        <v/>
      </c>
      <c r="L931" s="99" t="str">
        <f t="shared" si="44"/>
        <v/>
      </c>
    </row>
    <row r="932" spans="8:12" x14ac:dyDescent="0.25">
      <c r="H932" s="90" t="str">
        <f t="shared" si="42"/>
        <v/>
      </c>
      <c r="I932" s="124" t="str">
        <f>IF(F932/ActivitySum!$C$1300=0%,"",F932/ActivitySum!$C$1300)</f>
        <v/>
      </c>
      <c r="J932" s="126" t="str">
        <f>IF(G932/ActivitySum!$C$1300=0%,"",G932/ActivitySum!$C$1300)</f>
        <v/>
      </c>
      <c r="K932" s="99" t="str">
        <f t="shared" si="43"/>
        <v/>
      </c>
      <c r="L932" s="99" t="str">
        <f t="shared" si="44"/>
        <v/>
      </c>
    </row>
    <row r="933" spans="8:12" x14ac:dyDescent="0.25">
      <c r="H933" s="90" t="str">
        <f t="shared" si="42"/>
        <v/>
      </c>
      <c r="I933" s="124" t="str">
        <f>IF(F933/ActivitySum!$C$1300=0%,"",F933/ActivitySum!$C$1300)</f>
        <v/>
      </c>
      <c r="J933" s="126" t="str">
        <f>IF(G933/ActivitySum!$C$1300=0%,"",G933/ActivitySum!$C$1300)</f>
        <v/>
      </c>
      <c r="K933" s="99" t="str">
        <f t="shared" si="43"/>
        <v/>
      </c>
      <c r="L933" s="99" t="str">
        <f t="shared" si="44"/>
        <v/>
      </c>
    </row>
    <row r="934" spans="8:12" x14ac:dyDescent="0.25">
      <c r="H934" s="90" t="str">
        <f t="shared" si="42"/>
        <v/>
      </c>
      <c r="I934" s="124" t="str">
        <f>IF(F934/ActivitySum!$C$1300=0%,"",F934/ActivitySum!$C$1300)</f>
        <v/>
      </c>
      <c r="J934" s="126" t="str">
        <f>IF(G934/ActivitySum!$C$1300=0%,"",G934/ActivitySum!$C$1300)</f>
        <v/>
      </c>
      <c r="K934" s="99" t="str">
        <f t="shared" si="43"/>
        <v/>
      </c>
      <c r="L934" s="99" t="str">
        <f t="shared" si="44"/>
        <v/>
      </c>
    </row>
    <row r="935" spans="8:12" x14ac:dyDescent="0.25">
      <c r="H935" s="90" t="str">
        <f t="shared" si="42"/>
        <v/>
      </c>
      <c r="I935" s="124" t="str">
        <f>IF(F935/ActivitySum!$C$1300=0%,"",F935/ActivitySum!$C$1300)</f>
        <v/>
      </c>
      <c r="J935" s="126" t="str">
        <f>IF(G935/ActivitySum!$C$1300=0%,"",G935/ActivitySum!$C$1300)</f>
        <v/>
      </c>
      <c r="K935" s="99" t="str">
        <f t="shared" si="43"/>
        <v/>
      </c>
      <c r="L935" s="99" t="str">
        <f t="shared" si="44"/>
        <v/>
      </c>
    </row>
    <row r="936" spans="8:12" x14ac:dyDescent="0.25">
      <c r="H936" s="90" t="str">
        <f t="shared" si="42"/>
        <v/>
      </c>
      <c r="I936" s="124" t="str">
        <f>IF(F936/ActivitySum!$C$1300=0%,"",F936/ActivitySum!$C$1300)</f>
        <v/>
      </c>
      <c r="J936" s="126" t="str">
        <f>IF(G936/ActivitySum!$C$1300=0%,"",G936/ActivitySum!$C$1300)</f>
        <v/>
      </c>
      <c r="K936" s="99" t="str">
        <f t="shared" si="43"/>
        <v/>
      </c>
      <c r="L936" s="99" t="str">
        <f t="shared" si="44"/>
        <v/>
      </c>
    </row>
    <row r="937" spans="8:12" x14ac:dyDescent="0.25">
      <c r="H937" s="90" t="str">
        <f t="shared" si="42"/>
        <v/>
      </c>
      <c r="I937" s="124" t="str">
        <f>IF(F937/ActivitySum!$C$1300=0%,"",F937/ActivitySum!$C$1300)</f>
        <v/>
      </c>
      <c r="J937" s="126" t="str">
        <f>IF(G937/ActivitySum!$C$1300=0%,"",G937/ActivitySum!$C$1300)</f>
        <v/>
      </c>
      <c r="K937" s="99" t="str">
        <f t="shared" si="43"/>
        <v/>
      </c>
      <c r="L937" s="99" t="str">
        <f t="shared" si="44"/>
        <v/>
      </c>
    </row>
    <row r="938" spans="8:12" x14ac:dyDescent="0.25">
      <c r="H938" s="90" t="str">
        <f t="shared" si="42"/>
        <v/>
      </c>
      <c r="I938" s="124" t="str">
        <f>IF(F938/ActivitySum!$C$1300=0%,"",F938/ActivitySum!$C$1300)</f>
        <v/>
      </c>
      <c r="J938" s="126" t="str">
        <f>IF(G938/ActivitySum!$C$1300=0%,"",G938/ActivitySum!$C$1300)</f>
        <v/>
      </c>
      <c r="K938" s="99" t="str">
        <f t="shared" si="43"/>
        <v/>
      </c>
      <c r="L938" s="99" t="str">
        <f t="shared" si="44"/>
        <v/>
      </c>
    </row>
    <row r="939" spans="8:12" x14ac:dyDescent="0.25">
      <c r="H939" s="90" t="str">
        <f t="shared" si="42"/>
        <v/>
      </c>
      <c r="I939" s="124" t="str">
        <f>IF(F939/ActivitySum!$C$1300=0%,"",F939/ActivitySum!$C$1300)</f>
        <v/>
      </c>
      <c r="J939" s="126" t="str">
        <f>IF(G939/ActivitySum!$C$1300=0%,"",G939/ActivitySum!$C$1300)</f>
        <v/>
      </c>
      <c r="K939" s="99" t="str">
        <f t="shared" si="43"/>
        <v/>
      </c>
      <c r="L939" s="99" t="str">
        <f t="shared" si="44"/>
        <v/>
      </c>
    </row>
    <row r="940" spans="8:12" x14ac:dyDescent="0.25">
      <c r="H940" s="90" t="str">
        <f t="shared" si="42"/>
        <v/>
      </c>
      <c r="I940" s="124" t="str">
        <f>IF(F940/ActivitySum!$C$1300=0%,"",F940/ActivitySum!$C$1300)</f>
        <v/>
      </c>
      <c r="J940" s="126" t="str">
        <f>IF(G940/ActivitySum!$C$1300=0%,"",G940/ActivitySum!$C$1300)</f>
        <v/>
      </c>
      <c r="K940" s="99" t="str">
        <f t="shared" si="43"/>
        <v/>
      </c>
      <c r="L940" s="99" t="str">
        <f t="shared" si="44"/>
        <v/>
      </c>
    </row>
    <row r="941" spans="8:12" x14ac:dyDescent="0.25">
      <c r="H941" s="90" t="str">
        <f t="shared" si="42"/>
        <v/>
      </c>
      <c r="I941" s="124" t="str">
        <f>IF(F941/ActivitySum!$C$1300=0%,"",F941/ActivitySum!$C$1300)</f>
        <v/>
      </c>
      <c r="J941" s="126" t="str">
        <f>IF(G941/ActivitySum!$C$1300=0%,"",G941/ActivitySum!$C$1300)</f>
        <v/>
      </c>
      <c r="K941" s="99" t="str">
        <f t="shared" si="43"/>
        <v/>
      </c>
      <c r="L941" s="99" t="str">
        <f t="shared" si="44"/>
        <v/>
      </c>
    </row>
    <row r="942" spans="8:12" x14ac:dyDescent="0.25">
      <c r="H942" s="90" t="str">
        <f t="shared" si="42"/>
        <v/>
      </c>
      <c r="I942" s="124" t="str">
        <f>IF(F942/ActivitySum!$C$1300=0%,"",F942/ActivitySum!$C$1300)</f>
        <v/>
      </c>
      <c r="J942" s="126" t="str">
        <f>IF(G942/ActivitySum!$C$1300=0%,"",G942/ActivitySum!$C$1300)</f>
        <v/>
      </c>
      <c r="K942" s="99" t="str">
        <f t="shared" si="43"/>
        <v/>
      </c>
      <c r="L942" s="99" t="str">
        <f t="shared" si="44"/>
        <v/>
      </c>
    </row>
    <row r="943" spans="8:12" x14ac:dyDescent="0.25">
      <c r="H943" s="90" t="str">
        <f t="shared" si="42"/>
        <v/>
      </c>
      <c r="I943" s="124" t="str">
        <f>IF(F943/ActivitySum!$C$1300=0%,"",F943/ActivitySum!$C$1300)</f>
        <v/>
      </c>
      <c r="J943" s="126" t="str">
        <f>IF(G943/ActivitySum!$C$1300=0%,"",G943/ActivitySum!$C$1300)</f>
        <v/>
      </c>
      <c r="K943" s="99" t="str">
        <f t="shared" si="43"/>
        <v/>
      </c>
      <c r="L943" s="99" t="str">
        <f t="shared" si="44"/>
        <v/>
      </c>
    </row>
    <row r="944" spans="8:12" x14ac:dyDescent="0.25">
      <c r="H944" s="90" t="str">
        <f t="shared" si="42"/>
        <v/>
      </c>
      <c r="I944" s="124" t="str">
        <f>IF(F944/ActivitySum!$C$1300=0%,"",F944/ActivitySum!$C$1300)</f>
        <v/>
      </c>
      <c r="J944" s="126" t="str">
        <f>IF(G944/ActivitySum!$C$1300=0%,"",G944/ActivitySum!$C$1300)</f>
        <v/>
      </c>
      <c r="K944" s="99" t="str">
        <f t="shared" si="43"/>
        <v/>
      </c>
      <c r="L944" s="99" t="str">
        <f t="shared" si="44"/>
        <v/>
      </c>
    </row>
    <row r="945" spans="8:12" x14ac:dyDescent="0.25">
      <c r="H945" s="90" t="str">
        <f t="shared" si="42"/>
        <v/>
      </c>
      <c r="I945" s="124" t="str">
        <f>IF(F945/ActivitySum!$C$1300=0%,"",F945/ActivitySum!$C$1300)</f>
        <v/>
      </c>
      <c r="J945" s="126" t="str">
        <f>IF(G945/ActivitySum!$C$1300=0%,"",G945/ActivitySum!$C$1300)</f>
        <v/>
      </c>
      <c r="K945" s="99" t="str">
        <f t="shared" si="43"/>
        <v/>
      </c>
      <c r="L945" s="99" t="str">
        <f t="shared" si="44"/>
        <v/>
      </c>
    </row>
    <row r="946" spans="8:12" x14ac:dyDescent="0.25">
      <c r="H946" s="90" t="str">
        <f t="shared" si="42"/>
        <v/>
      </c>
      <c r="I946" s="124" t="str">
        <f>IF(F946/ActivitySum!$C$1300=0%,"",F946/ActivitySum!$C$1300)</f>
        <v/>
      </c>
      <c r="J946" s="126" t="str">
        <f>IF(G946/ActivitySum!$C$1300=0%,"",G946/ActivitySum!$C$1300)</f>
        <v/>
      </c>
      <c r="K946" s="99" t="str">
        <f t="shared" si="43"/>
        <v/>
      </c>
      <c r="L946" s="99" t="str">
        <f t="shared" si="44"/>
        <v/>
      </c>
    </row>
    <row r="947" spans="8:12" x14ac:dyDescent="0.25">
      <c r="H947" s="90" t="str">
        <f t="shared" si="42"/>
        <v/>
      </c>
      <c r="I947" s="124" t="str">
        <f>IF(F947/ActivitySum!$C$1300=0%,"",F947/ActivitySum!$C$1300)</f>
        <v/>
      </c>
      <c r="J947" s="126" t="str">
        <f>IF(G947/ActivitySum!$C$1300=0%,"",G947/ActivitySum!$C$1300)</f>
        <v/>
      </c>
      <c r="K947" s="99" t="str">
        <f t="shared" si="43"/>
        <v/>
      </c>
      <c r="L947" s="99" t="str">
        <f t="shared" si="44"/>
        <v/>
      </c>
    </row>
    <row r="948" spans="8:12" x14ac:dyDescent="0.25">
      <c r="H948" s="90" t="str">
        <f t="shared" si="42"/>
        <v/>
      </c>
      <c r="I948" s="124" t="str">
        <f>IF(F948/ActivitySum!$C$1300=0%,"",F948/ActivitySum!$C$1300)</f>
        <v/>
      </c>
      <c r="J948" s="126" t="str">
        <f>IF(G948/ActivitySum!$C$1300=0%,"",G948/ActivitySum!$C$1300)</f>
        <v/>
      </c>
      <c r="K948" s="99" t="str">
        <f t="shared" si="43"/>
        <v/>
      </c>
      <c r="L948" s="99" t="str">
        <f t="shared" si="44"/>
        <v/>
      </c>
    </row>
    <row r="949" spans="8:12" x14ac:dyDescent="0.25">
      <c r="H949" s="141" t="str">
        <f t="shared" si="42"/>
        <v/>
      </c>
      <c r="I949" s="142" t="str">
        <f>IF(F949/ActivitySum!$C$1300=0%,"",F949/ActivitySum!$C$1300)</f>
        <v/>
      </c>
      <c r="J949" s="142" t="str">
        <f>IF(G949/ActivitySum!$C$1300=0%,"",G949/ActivitySum!$C$1300)</f>
        <v/>
      </c>
      <c r="K949" s="141" t="str">
        <f t="shared" si="43"/>
        <v/>
      </c>
      <c r="L949" s="141" t="str">
        <f t="shared" si="44"/>
        <v/>
      </c>
    </row>
    <row r="950" spans="8:12" x14ac:dyDescent="0.25">
      <c r="H950" s="90" t="str">
        <f t="shared" si="42"/>
        <v/>
      </c>
      <c r="I950" s="124" t="str">
        <f>IF(F950/ActivitySum!$C$1300=0%,"",F950/ActivitySum!$C$1300)</f>
        <v/>
      </c>
      <c r="J950" s="126" t="str">
        <f>IF(G950/ActivitySum!$C$1300=0%,"",G950/ActivitySum!$C$1300)</f>
        <v/>
      </c>
      <c r="K950" s="99" t="str">
        <f t="shared" si="43"/>
        <v/>
      </c>
      <c r="L950" s="99" t="str">
        <f t="shared" si="44"/>
        <v/>
      </c>
    </row>
    <row r="951" spans="8:12" x14ac:dyDescent="0.25">
      <c r="H951" s="90" t="str">
        <f t="shared" si="42"/>
        <v/>
      </c>
      <c r="I951" s="124" t="str">
        <f>IF(F951/ActivitySum!$C$1300=0%,"",F951/ActivitySum!$C$1300)</f>
        <v/>
      </c>
      <c r="J951" s="126" t="str">
        <f>IF(G951/ActivitySum!$C$1300=0%,"",G951/ActivitySum!$C$1300)</f>
        <v/>
      </c>
      <c r="K951" s="99" t="str">
        <f t="shared" si="43"/>
        <v/>
      </c>
      <c r="L951" s="99" t="str">
        <f t="shared" si="44"/>
        <v/>
      </c>
    </row>
    <row r="952" spans="8:12" x14ac:dyDescent="0.25">
      <c r="H952" s="90" t="str">
        <f t="shared" si="42"/>
        <v/>
      </c>
      <c r="I952" s="124" t="str">
        <f>IF(F952/ActivitySum!$C$1300=0%,"",F952/ActivitySum!$C$1300)</f>
        <v/>
      </c>
      <c r="J952" s="126" t="str">
        <f>IF(G952/ActivitySum!$C$1300=0%,"",G952/ActivitySum!$C$1300)</f>
        <v/>
      </c>
      <c r="K952" s="99" t="str">
        <f t="shared" si="43"/>
        <v/>
      </c>
      <c r="L952" s="99" t="str">
        <f t="shared" si="44"/>
        <v/>
      </c>
    </row>
    <row r="953" spans="8:12" x14ac:dyDescent="0.25">
      <c r="H953" s="90" t="str">
        <f t="shared" si="42"/>
        <v/>
      </c>
      <c r="I953" s="124" t="str">
        <f>IF(F953/ActivitySum!$C$1300=0%,"",F953/ActivitySum!$C$1300)</f>
        <v/>
      </c>
      <c r="J953" s="126" t="str">
        <f>IF(G953/ActivitySum!$C$1300=0%,"",G953/ActivitySum!$C$1300)</f>
        <v/>
      </c>
      <c r="K953" s="99" t="str">
        <f t="shared" si="43"/>
        <v/>
      </c>
      <c r="L953" s="99" t="str">
        <f t="shared" si="44"/>
        <v/>
      </c>
    </row>
    <row r="954" spans="8:12" x14ac:dyDescent="0.25">
      <c r="H954" s="90" t="str">
        <f t="shared" si="42"/>
        <v/>
      </c>
      <c r="I954" s="124" t="str">
        <f>IF(F954/ActivitySum!$C$1300=0%,"",F954/ActivitySum!$C$1300)</f>
        <v/>
      </c>
      <c r="J954" s="126" t="str">
        <f>IF(G954/ActivitySum!$C$1300=0%,"",G954/ActivitySum!$C$1300)</f>
        <v/>
      </c>
      <c r="K954" s="99" t="str">
        <f t="shared" si="43"/>
        <v/>
      </c>
      <c r="L954" s="99" t="str">
        <f t="shared" si="44"/>
        <v/>
      </c>
    </row>
    <row r="955" spans="8:12" x14ac:dyDescent="0.25">
      <c r="H955" s="90" t="str">
        <f t="shared" si="42"/>
        <v/>
      </c>
      <c r="I955" s="124" t="str">
        <f>IF(F955/ActivitySum!$C$1300=0%,"",F955/ActivitySum!$C$1300)</f>
        <v/>
      </c>
      <c r="J955" s="126" t="str">
        <f>IF(G955/ActivitySum!$C$1300=0%,"",G955/ActivitySum!$C$1300)</f>
        <v/>
      </c>
      <c r="K955" s="99" t="str">
        <f t="shared" si="43"/>
        <v/>
      </c>
      <c r="L955" s="99" t="str">
        <f t="shared" si="44"/>
        <v/>
      </c>
    </row>
    <row r="956" spans="8:12" x14ac:dyDescent="0.25">
      <c r="H956" s="90" t="str">
        <f t="shared" si="42"/>
        <v/>
      </c>
      <c r="I956" s="124" t="str">
        <f>IF(F956/ActivitySum!$C$1300=0%,"",F956/ActivitySum!$C$1300)</f>
        <v/>
      </c>
      <c r="J956" s="126" t="str">
        <f>IF(G956/ActivitySum!$C$1300=0%,"",G956/ActivitySum!$C$1300)</f>
        <v/>
      </c>
      <c r="K956" s="99" t="str">
        <f t="shared" si="43"/>
        <v/>
      </c>
      <c r="L956" s="99" t="str">
        <f t="shared" si="44"/>
        <v/>
      </c>
    </row>
    <row r="957" spans="8:12" x14ac:dyDescent="0.25">
      <c r="H957" s="90" t="str">
        <f t="shared" si="42"/>
        <v/>
      </c>
      <c r="I957" s="124" t="str">
        <f>IF(F957/ActivitySum!$C$1300=0%,"",F957/ActivitySum!$C$1300)</f>
        <v/>
      </c>
      <c r="J957" s="126" t="str">
        <f>IF(G957/ActivitySum!$C$1300=0%,"",G957/ActivitySum!$C$1300)</f>
        <v/>
      </c>
      <c r="K957" s="99" t="str">
        <f t="shared" si="43"/>
        <v/>
      </c>
      <c r="L957" s="99" t="str">
        <f t="shared" si="44"/>
        <v/>
      </c>
    </row>
    <row r="958" spans="8:12" x14ac:dyDescent="0.25">
      <c r="H958" s="90" t="str">
        <f t="shared" si="42"/>
        <v/>
      </c>
      <c r="I958" s="124" t="str">
        <f>IF(F958/ActivitySum!$C$1300=0%,"",F958/ActivitySum!$C$1300)</f>
        <v/>
      </c>
      <c r="J958" s="126" t="str">
        <f>IF(G958/ActivitySum!$C$1300=0%,"",G958/ActivitySum!$C$1300)</f>
        <v/>
      </c>
      <c r="K958" s="99" t="str">
        <f t="shared" si="43"/>
        <v/>
      </c>
      <c r="L958" s="99" t="str">
        <f t="shared" si="44"/>
        <v/>
      </c>
    </row>
    <row r="959" spans="8:12" x14ac:dyDescent="0.25">
      <c r="H959" s="90" t="str">
        <f t="shared" si="42"/>
        <v/>
      </c>
      <c r="I959" s="124" t="str">
        <f>IF(F959/ActivitySum!$C$1300=0%,"",F959/ActivitySum!$C$1300)</f>
        <v/>
      </c>
      <c r="J959" s="126" t="str">
        <f>IF(G959/ActivitySum!$C$1300=0%,"",G959/ActivitySum!$C$1300)</f>
        <v/>
      </c>
      <c r="K959" s="99" t="str">
        <f t="shared" si="43"/>
        <v/>
      </c>
      <c r="L959" s="99" t="str">
        <f t="shared" si="44"/>
        <v/>
      </c>
    </row>
    <row r="960" spans="8:12" x14ac:dyDescent="0.25">
      <c r="H960" s="90" t="str">
        <f t="shared" si="42"/>
        <v/>
      </c>
      <c r="I960" s="124" t="str">
        <f>IF(F960/ActivitySum!$C$1300=0%,"",F960/ActivitySum!$C$1300)</f>
        <v/>
      </c>
      <c r="J960" s="126" t="str">
        <f>IF(G960/ActivitySum!$C$1300=0%,"",G960/ActivitySum!$C$1300)</f>
        <v/>
      </c>
      <c r="K960" s="99" t="str">
        <f t="shared" si="43"/>
        <v/>
      </c>
      <c r="L960" s="99" t="str">
        <f t="shared" si="44"/>
        <v/>
      </c>
    </row>
    <row r="961" spans="8:12" x14ac:dyDescent="0.25">
      <c r="H961" s="90" t="str">
        <f t="shared" si="42"/>
        <v/>
      </c>
      <c r="I961" s="124" t="str">
        <f>IF(F961/ActivitySum!$C$1300=0%,"",F961/ActivitySum!$C$1300)</f>
        <v/>
      </c>
      <c r="J961" s="126" t="str">
        <f>IF(G961/ActivitySum!$C$1300=0%,"",G961/ActivitySum!$C$1300)</f>
        <v/>
      </c>
      <c r="K961" s="99" t="str">
        <f t="shared" si="43"/>
        <v/>
      </c>
      <c r="L961" s="99" t="str">
        <f t="shared" si="44"/>
        <v/>
      </c>
    </row>
    <row r="962" spans="8:12" x14ac:dyDescent="0.25">
      <c r="H962" s="90" t="str">
        <f t="shared" si="42"/>
        <v/>
      </c>
      <c r="I962" s="124" t="str">
        <f>IF(F962/ActivitySum!$C$1300=0%,"",F962/ActivitySum!$C$1300)</f>
        <v/>
      </c>
      <c r="J962" s="126" t="str">
        <f>IF(G962/ActivitySum!$C$1300=0%,"",G962/ActivitySum!$C$1300)</f>
        <v/>
      </c>
      <c r="K962" s="99" t="str">
        <f t="shared" si="43"/>
        <v/>
      </c>
      <c r="L962" s="99" t="str">
        <f t="shared" si="44"/>
        <v/>
      </c>
    </row>
    <row r="963" spans="8:12" x14ac:dyDescent="0.25">
      <c r="H963" s="90" t="str">
        <f t="shared" si="42"/>
        <v/>
      </c>
      <c r="I963" s="124" t="str">
        <f>IF(F963/ActivitySum!$C$1300=0%,"",F963/ActivitySum!$C$1300)</f>
        <v/>
      </c>
      <c r="J963" s="126" t="str">
        <f>IF(G963/ActivitySum!$C$1300=0%,"",G963/ActivitySum!$C$1300)</f>
        <v/>
      </c>
      <c r="K963" s="99" t="str">
        <f t="shared" si="43"/>
        <v/>
      </c>
      <c r="L963" s="99" t="str">
        <f t="shared" si="44"/>
        <v/>
      </c>
    </row>
    <row r="964" spans="8:12" x14ac:dyDescent="0.25">
      <c r="H964" s="90" t="str">
        <f t="shared" si="42"/>
        <v/>
      </c>
      <c r="I964" s="124" t="str">
        <f>IF(F964/ActivitySum!$C$1300=0%,"",F964/ActivitySum!$C$1300)</f>
        <v/>
      </c>
      <c r="J964" s="126" t="str">
        <f>IF(G964/ActivitySum!$C$1300=0%,"",G964/ActivitySum!$C$1300)</f>
        <v/>
      </c>
      <c r="K964" s="99" t="str">
        <f t="shared" si="43"/>
        <v/>
      </c>
      <c r="L964" s="99" t="str">
        <f t="shared" si="44"/>
        <v/>
      </c>
    </row>
    <row r="965" spans="8:12" x14ac:dyDescent="0.25">
      <c r="H965" s="90" t="str">
        <f t="shared" si="42"/>
        <v/>
      </c>
      <c r="I965" s="124" t="str">
        <f>IF(F965/ActivitySum!$C$1300=0%,"",F965/ActivitySum!$C$1300)</f>
        <v/>
      </c>
      <c r="J965" s="126" t="str">
        <f>IF(G965/ActivitySum!$C$1300=0%,"",G965/ActivitySum!$C$1300)</f>
        <v/>
      </c>
      <c r="K965" s="99" t="str">
        <f t="shared" si="43"/>
        <v/>
      </c>
      <c r="L965" s="99" t="str">
        <f t="shared" si="44"/>
        <v/>
      </c>
    </row>
    <row r="966" spans="8:12" x14ac:dyDescent="0.25">
      <c r="H966" s="90" t="str">
        <f t="shared" si="42"/>
        <v/>
      </c>
      <c r="I966" s="124" t="str">
        <f>IF(F966/ActivitySum!$C$1300=0%,"",F966/ActivitySum!$C$1300)</f>
        <v/>
      </c>
      <c r="J966" s="126" t="str">
        <f>IF(G966/ActivitySum!$C$1300=0%,"",G966/ActivitySum!$C$1300)</f>
        <v/>
      </c>
      <c r="K966" s="99" t="str">
        <f t="shared" si="43"/>
        <v/>
      </c>
      <c r="L966" s="99" t="str">
        <f t="shared" si="44"/>
        <v/>
      </c>
    </row>
    <row r="967" spans="8:12" x14ac:dyDescent="0.25">
      <c r="H967" s="90" t="str">
        <f t="shared" ref="H967:H1030" si="45">IFERROR(F967/E967,"")</f>
        <v/>
      </c>
      <c r="I967" s="124" t="str">
        <f>IF(F967/ActivitySum!$C$1300=0%,"",F967/ActivitySum!$C$1300)</f>
        <v/>
      </c>
      <c r="J967" s="126" t="str">
        <f>IF(G967/ActivitySum!$C$1300=0%,"",G967/ActivitySum!$C$1300)</f>
        <v/>
      </c>
      <c r="K967" s="99" t="str">
        <f t="shared" ref="K967:K1030" si="46">IFERROR(G967/E967,"")</f>
        <v/>
      </c>
      <c r="L967" s="99" t="str">
        <f t="shared" ref="L967:L1030" si="47">IFERROR(G967/F967,"")</f>
        <v/>
      </c>
    </row>
    <row r="968" spans="8:12" x14ac:dyDescent="0.25">
      <c r="H968" s="90" t="str">
        <f t="shared" si="45"/>
        <v/>
      </c>
      <c r="I968" s="124" t="str">
        <f>IF(F968/ActivitySum!$C$1300=0%,"",F968/ActivitySum!$C$1300)</f>
        <v/>
      </c>
      <c r="J968" s="126" t="str">
        <f>IF(G968/ActivitySum!$C$1300=0%,"",G968/ActivitySum!$C$1300)</f>
        <v/>
      </c>
      <c r="K968" s="99" t="str">
        <f t="shared" si="46"/>
        <v/>
      </c>
      <c r="L968" s="99" t="str">
        <f t="shared" si="47"/>
        <v/>
      </c>
    </row>
    <row r="969" spans="8:12" x14ac:dyDescent="0.25">
      <c r="H969" s="90" t="str">
        <f t="shared" si="45"/>
        <v/>
      </c>
      <c r="I969" s="124" t="str">
        <f>IF(F969/ActivitySum!$C$1300=0%,"",F969/ActivitySum!$C$1300)</f>
        <v/>
      </c>
      <c r="J969" s="126" t="str">
        <f>IF(G969/ActivitySum!$C$1300=0%,"",G969/ActivitySum!$C$1300)</f>
        <v/>
      </c>
      <c r="K969" s="99" t="str">
        <f t="shared" si="46"/>
        <v/>
      </c>
      <c r="L969" s="99" t="str">
        <f t="shared" si="47"/>
        <v/>
      </c>
    </row>
    <row r="970" spans="8:12" x14ac:dyDescent="0.25">
      <c r="H970" s="90" t="str">
        <f t="shared" si="45"/>
        <v/>
      </c>
      <c r="I970" s="124" t="str">
        <f>IF(F970/ActivitySum!$C$1300=0%,"",F970/ActivitySum!$C$1300)</f>
        <v/>
      </c>
      <c r="J970" s="126" t="str">
        <f>IF(G970/ActivitySum!$C$1300=0%,"",G970/ActivitySum!$C$1300)</f>
        <v/>
      </c>
      <c r="K970" s="99" t="str">
        <f t="shared" si="46"/>
        <v/>
      </c>
      <c r="L970" s="99" t="str">
        <f t="shared" si="47"/>
        <v/>
      </c>
    </row>
    <row r="971" spans="8:12" x14ac:dyDescent="0.25">
      <c r="H971" s="90" t="str">
        <f t="shared" si="45"/>
        <v/>
      </c>
      <c r="I971" s="124" t="str">
        <f>IF(F971/ActivitySum!$C$1300=0%,"",F971/ActivitySum!$C$1300)</f>
        <v/>
      </c>
      <c r="J971" s="126" t="str">
        <f>IF(G971/ActivitySum!$C$1300=0%,"",G971/ActivitySum!$C$1300)</f>
        <v/>
      </c>
      <c r="K971" s="99" t="str">
        <f t="shared" si="46"/>
        <v/>
      </c>
      <c r="L971" s="99" t="str">
        <f t="shared" si="47"/>
        <v/>
      </c>
    </row>
    <row r="972" spans="8:12" x14ac:dyDescent="0.25">
      <c r="H972" s="90" t="str">
        <f t="shared" si="45"/>
        <v/>
      </c>
      <c r="I972" s="124" t="str">
        <f>IF(F972/ActivitySum!$C$1300=0%,"",F972/ActivitySum!$C$1300)</f>
        <v/>
      </c>
      <c r="J972" s="126" t="str">
        <f>IF(G972/ActivitySum!$C$1300=0%,"",G972/ActivitySum!$C$1300)</f>
        <v/>
      </c>
      <c r="K972" s="99" t="str">
        <f t="shared" si="46"/>
        <v/>
      </c>
      <c r="L972" s="99" t="str">
        <f t="shared" si="47"/>
        <v/>
      </c>
    </row>
    <row r="973" spans="8:12" x14ac:dyDescent="0.25">
      <c r="H973" s="90" t="str">
        <f t="shared" si="45"/>
        <v/>
      </c>
      <c r="I973" s="124" t="str">
        <f>IF(F973/ActivitySum!$C$1300=0%,"",F973/ActivitySum!$C$1300)</f>
        <v/>
      </c>
      <c r="J973" s="126" t="str">
        <f>IF(G973/ActivitySum!$C$1300=0%,"",G973/ActivitySum!$C$1300)</f>
        <v/>
      </c>
      <c r="K973" s="99" t="str">
        <f t="shared" si="46"/>
        <v/>
      </c>
      <c r="L973" s="99" t="str">
        <f t="shared" si="47"/>
        <v/>
      </c>
    </row>
    <row r="974" spans="8:12" x14ac:dyDescent="0.25">
      <c r="H974" s="90" t="str">
        <f t="shared" si="45"/>
        <v/>
      </c>
      <c r="I974" s="124" t="str">
        <f>IF(F974/ActivitySum!$C$1300=0%,"",F974/ActivitySum!$C$1300)</f>
        <v/>
      </c>
      <c r="J974" s="126" t="str">
        <f>IF(G974/ActivitySum!$C$1300=0%,"",G974/ActivitySum!$C$1300)</f>
        <v/>
      </c>
      <c r="K974" s="99" t="str">
        <f t="shared" si="46"/>
        <v/>
      </c>
      <c r="L974" s="99" t="str">
        <f t="shared" si="47"/>
        <v/>
      </c>
    </row>
    <row r="975" spans="8:12" x14ac:dyDescent="0.25">
      <c r="H975" s="90" t="str">
        <f t="shared" si="45"/>
        <v/>
      </c>
      <c r="I975" s="124" t="str">
        <f>IF(F975/ActivitySum!$C$1300=0%,"",F975/ActivitySum!$C$1300)</f>
        <v/>
      </c>
      <c r="J975" s="126" t="str">
        <f>IF(G975/ActivitySum!$C$1300=0%,"",G975/ActivitySum!$C$1300)</f>
        <v/>
      </c>
      <c r="K975" s="99" t="str">
        <f t="shared" si="46"/>
        <v/>
      </c>
      <c r="L975" s="99" t="str">
        <f t="shared" si="47"/>
        <v/>
      </c>
    </row>
    <row r="976" spans="8:12" x14ac:dyDescent="0.25">
      <c r="H976" s="90" t="str">
        <f t="shared" si="45"/>
        <v/>
      </c>
      <c r="I976" s="124" t="str">
        <f>IF(F976/ActivitySum!$C$1300=0%,"",F976/ActivitySum!$C$1300)</f>
        <v/>
      </c>
      <c r="J976" s="126" t="str">
        <f>IF(G976/ActivitySum!$C$1300=0%,"",G976/ActivitySum!$C$1300)</f>
        <v/>
      </c>
      <c r="K976" s="99" t="str">
        <f t="shared" si="46"/>
        <v/>
      </c>
      <c r="L976" s="99" t="str">
        <f t="shared" si="47"/>
        <v/>
      </c>
    </row>
    <row r="977" spans="8:12" x14ac:dyDescent="0.25">
      <c r="H977" s="90" t="str">
        <f t="shared" si="45"/>
        <v/>
      </c>
      <c r="I977" s="124" t="str">
        <f>IF(F977/ActivitySum!$C$1300=0%,"",F977/ActivitySum!$C$1300)</f>
        <v/>
      </c>
      <c r="J977" s="126" t="str">
        <f>IF(G977/ActivitySum!$C$1300=0%,"",G977/ActivitySum!$C$1300)</f>
        <v/>
      </c>
      <c r="K977" s="99" t="str">
        <f t="shared" si="46"/>
        <v/>
      </c>
      <c r="L977" s="99" t="str">
        <f t="shared" si="47"/>
        <v/>
      </c>
    </row>
    <row r="978" spans="8:12" x14ac:dyDescent="0.25">
      <c r="H978" s="90" t="str">
        <f t="shared" si="45"/>
        <v/>
      </c>
      <c r="I978" s="124" t="str">
        <f>IF(F978/ActivitySum!$C$1300=0%,"",F978/ActivitySum!$C$1300)</f>
        <v/>
      </c>
      <c r="J978" s="126" t="str">
        <f>IF(G978/ActivitySum!$C$1300=0%,"",G978/ActivitySum!$C$1300)</f>
        <v/>
      </c>
      <c r="K978" s="99" t="str">
        <f t="shared" si="46"/>
        <v/>
      </c>
      <c r="L978" s="99" t="str">
        <f t="shared" si="47"/>
        <v/>
      </c>
    </row>
    <row r="979" spans="8:12" x14ac:dyDescent="0.25">
      <c r="H979" s="90" t="str">
        <f t="shared" si="45"/>
        <v/>
      </c>
      <c r="I979" s="124" t="str">
        <f>IF(F979/ActivitySum!$C$1300=0%,"",F979/ActivitySum!$C$1300)</f>
        <v/>
      </c>
      <c r="J979" s="126" t="str">
        <f>IF(G979/ActivitySum!$C$1300=0%,"",G979/ActivitySum!$C$1300)</f>
        <v/>
      </c>
      <c r="K979" s="99" t="str">
        <f t="shared" si="46"/>
        <v/>
      </c>
      <c r="L979" s="99" t="str">
        <f t="shared" si="47"/>
        <v/>
      </c>
    </row>
    <row r="980" spans="8:12" x14ac:dyDescent="0.25">
      <c r="H980" s="90" t="str">
        <f t="shared" si="45"/>
        <v/>
      </c>
      <c r="I980" s="124" t="str">
        <f>IF(F980/ActivitySum!$C$1300=0%,"",F980/ActivitySum!$C$1300)</f>
        <v/>
      </c>
      <c r="J980" s="126" t="str">
        <f>IF(G980/ActivitySum!$C$1300=0%,"",G980/ActivitySum!$C$1300)</f>
        <v/>
      </c>
      <c r="K980" s="99" t="str">
        <f t="shared" si="46"/>
        <v/>
      </c>
      <c r="L980" s="99" t="str">
        <f t="shared" si="47"/>
        <v/>
      </c>
    </row>
    <row r="981" spans="8:12" x14ac:dyDescent="0.25">
      <c r="H981" s="90" t="str">
        <f t="shared" si="45"/>
        <v/>
      </c>
      <c r="I981" s="124" t="str">
        <f>IF(F981/ActivitySum!$C$1300=0%,"",F981/ActivitySum!$C$1300)</f>
        <v/>
      </c>
      <c r="J981" s="126" t="str">
        <f>IF(G981/ActivitySum!$C$1300=0%,"",G981/ActivitySum!$C$1300)</f>
        <v/>
      </c>
      <c r="K981" s="99" t="str">
        <f t="shared" si="46"/>
        <v/>
      </c>
      <c r="L981" s="99" t="str">
        <f t="shared" si="47"/>
        <v/>
      </c>
    </row>
    <row r="982" spans="8:12" x14ac:dyDescent="0.25">
      <c r="H982" s="90" t="str">
        <f t="shared" si="45"/>
        <v/>
      </c>
      <c r="I982" s="124" t="str">
        <f>IF(F982/ActivitySum!$C$1300=0%,"",F982/ActivitySum!$C$1300)</f>
        <v/>
      </c>
      <c r="J982" s="126" t="str">
        <f>IF(G982/ActivitySum!$C$1300=0%,"",G982/ActivitySum!$C$1300)</f>
        <v/>
      </c>
      <c r="K982" s="99" t="str">
        <f t="shared" si="46"/>
        <v/>
      </c>
      <c r="L982" s="99" t="str">
        <f t="shared" si="47"/>
        <v/>
      </c>
    </row>
    <row r="983" spans="8:12" x14ac:dyDescent="0.25">
      <c r="H983" s="90" t="str">
        <f t="shared" si="45"/>
        <v/>
      </c>
      <c r="I983" s="124" t="str">
        <f>IF(F983/ActivitySum!$C$1300=0%,"",F983/ActivitySum!$C$1300)</f>
        <v/>
      </c>
      <c r="J983" s="126" t="str">
        <f>IF(G983/ActivitySum!$C$1300=0%,"",G983/ActivitySum!$C$1300)</f>
        <v/>
      </c>
      <c r="K983" s="99" t="str">
        <f t="shared" si="46"/>
        <v/>
      </c>
      <c r="L983" s="99" t="str">
        <f t="shared" si="47"/>
        <v/>
      </c>
    </row>
    <row r="984" spans="8:12" x14ac:dyDescent="0.25">
      <c r="H984" s="90" t="str">
        <f t="shared" si="45"/>
        <v/>
      </c>
      <c r="I984" s="124" t="str">
        <f>IF(F984/ActivitySum!$C$1300=0%,"",F984/ActivitySum!$C$1300)</f>
        <v/>
      </c>
      <c r="J984" s="126" t="str">
        <f>IF(G984/ActivitySum!$C$1300=0%,"",G984/ActivitySum!$C$1300)</f>
        <v/>
      </c>
      <c r="K984" s="99" t="str">
        <f t="shared" si="46"/>
        <v/>
      </c>
      <c r="L984" s="99" t="str">
        <f t="shared" si="47"/>
        <v/>
      </c>
    </row>
    <row r="985" spans="8:12" x14ac:dyDescent="0.25">
      <c r="H985" s="90" t="str">
        <f t="shared" si="45"/>
        <v/>
      </c>
      <c r="I985" s="124" t="str">
        <f>IF(F985/ActivitySum!$C$1300=0%,"",F985/ActivitySum!$C$1300)</f>
        <v/>
      </c>
      <c r="J985" s="126" t="str">
        <f>IF(G985/ActivitySum!$C$1300=0%,"",G985/ActivitySum!$C$1300)</f>
        <v/>
      </c>
      <c r="K985" s="99" t="str">
        <f t="shared" si="46"/>
        <v/>
      </c>
      <c r="L985" s="99" t="str">
        <f t="shared" si="47"/>
        <v/>
      </c>
    </row>
    <row r="986" spans="8:12" x14ac:dyDescent="0.25">
      <c r="H986" s="90" t="str">
        <f t="shared" si="45"/>
        <v/>
      </c>
      <c r="I986" s="124" t="str">
        <f>IF(F986/ActivitySum!$C$1300=0%,"",F986/ActivitySum!$C$1300)</f>
        <v/>
      </c>
      <c r="J986" s="126" t="str">
        <f>IF(G986/ActivitySum!$C$1300=0%,"",G986/ActivitySum!$C$1300)</f>
        <v/>
      </c>
      <c r="K986" s="99" t="str">
        <f t="shared" si="46"/>
        <v/>
      </c>
      <c r="L986" s="99" t="str">
        <f t="shared" si="47"/>
        <v/>
      </c>
    </row>
    <row r="987" spans="8:12" x14ac:dyDescent="0.25">
      <c r="H987" s="90" t="str">
        <f t="shared" si="45"/>
        <v/>
      </c>
      <c r="I987" s="124" t="str">
        <f>IF(F987/ActivitySum!$C$1300=0%,"",F987/ActivitySum!$C$1300)</f>
        <v/>
      </c>
      <c r="J987" s="126" t="str">
        <f>IF(G987/ActivitySum!$C$1300=0%,"",G987/ActivitySum!$C$1300)</f>
        <v/>
      </c>
      <c r="K987" s="99" t="str">
        <f t="shared" si="46"/>
        <v/>
      </c>
      <c r="L987" s="99" t="str">
        <f t="shared" si="47"/>
        <v/>
      </c>
    </row>
    <row r="988" spans="8:12" x14ac:dyDescent="0.25">
      <c r="H988" s="90" t="str">
        <f t="shared" si="45"/>
        <v/>
      </c>
      <c r="I988" s="124" t="str">
        <f>IF(F988/ActivitySum!$C$1300=0%,"",F988/ActivitySum!$C$1300)</f>
        <v/>
      </c>
      <c r="J988" s="126" t="str">
        <f>IF(G988/ActivitySum!$C$1300=0%,"",G988/ActivitySum!$C$1300)</f>
        <v/>
      </c>
      <c r="K988" s="99" t="str">
        <f t="shared" si="46"/>
        <v/>
      </c>
      <c r="L988" s="99" t="str">
        <f t="shared" si="47"/>
        <v/>
      </c>
    </row>
    <row r="989" spans="8:12" x14ac:dyDescent="0.25">
      <c r="H989" s="90" t="str">
        <f t="shared" si="45"/>
        <v/>
      </c>
      <c r="I989" s="124" t="str">
        <f>IF(F989/ActivitySum!$C$1300=0%,"",F989/ActivitySum!$C$1300)</f>
        <v/>
      </c>
      <c r="J989" s="126" t="str">
        <f>IF(G989/ActivitySum!$C$1300=0%,"",G989/ActivitySum!$C$1300)</f>
        <v/>
      </c>
      <c r="K989" s="99" t="str">
        <f t="shared" si="46"/>
        <v/>
      </c>
      <c r="L989" s="99" t="str">
        <f t="shared" si="47"/>
        <v/>
      </c>
    </row>
    <row r="990" spans="8:12" x14ac:dyDescent="0.25">
      <c r="H990" s="90" t="str">
        <f t="shared" si="45"/>
        <v/>
      </c>
      <c r="I990" s="124" t="str">
        <f>IF(F990/ActivitySum!$C$1300=0%,"",F990/ActivitySum!$C$1300)</f>
        <v/>
      </c>
      <c r="J990" s="126" t="str">
        <f>IF(G990/ActivitySum!$C$1300=0%,"",G990/ActivitySum!$C$1300)</f>
        <v/>
      </c>
      <c r="K990" s="99" t="str">
        <f t="shared" si="46"/>
        <v/>
      </c>
      <c r="L990" s="99" t="str">
        <f t="shared" si="47"/>
        <v/>
      </c>
    </row>
    <row r="991" spans="8:12" x14ac:dyDescent="0.25">
      <c r="H991" s="90" t="str">
        <f t="shared" si="45"/>
        <v/>
      </c>
      <c r="I991" s="124" t="str">
        <f>IF(F991/ActivitySum!$C$1300=0%,"",F991/ActivitySum!$C$1300)</f>
        <v/>
      </c>
      <c r="J991" s="126" t="str">
        <f>IF(G991/ActivitySum!$C$1300=0%,"",G991/ActivitySum!$C$1300)</f>
        <v/>
      </c>
      <c r="K991" s="99" t="str">
        <f t="shared" si="46"/>
        <v/>
      </c>
      <c r="L991" s="99" t="str">
        <f t="shared" si="47"/>
        <v/>
      </c>
    </row>
    <row r="992" spans="8:12" x14ac:dyDescent="0.25">
      <c r="H992" s="90" t="str">
        <f t="shared" si="45"/>
        <v/>
      </c>
      <c r="I992" s="124" t="str">
        <f>IF(F992/ActivitySum!$C$1300=0%,"",F992/ActivitySum!$C$1300)</f>
        <v/>
      </c>
      <c r="J992" s="126" t="str">
        <f>IF(G992/ActivitySum!$C$1300=0%,"",G992/ActivitySum!$C$1300)</f>
        <v/>
      </c>
      <c r="K992" s="99" t="str">
        <f t="shared" si="46"/>
        <v/>
      </c>
      <c r="L992" s="99" t="str">
        <f t="shared" si="47"/>
        <v/>
      </c>
    </row>
    <row r="993" spans="8:12" x14ac:dyDescent="0.25">
      <c r="H993" s="90" t="str">
        <f t="shared" si="45"/>
        <v/>
      </c>
      <c r="I993" s="124" t="str">
        <f>IF(F993/ActivitySum!$C$1300=0%,"",F993/ActivitySum!$C$1300)</f>
        <v/>
      </c>
      <c r="J993" s="126" t="str">
        <f>IF(G993/ActivitySum!$C$1300=0%,"",G993/ActivitySum!$C$1300)</f>
        <v/>
      </c>
      <c r="K993" s="99" t="str">
        <f t="shared" si="46"/>
        <v/>
      </c>
      <c r="L993" s="99" t="str">
        <f t="shared" si="47"/>
        <v/>
      </c>
    </row>
    <row r="994" spans="8:12" x14ac:dyDescent="0.25">
      <c r="H994" s="90" t="str">
        <f t="shared" si="45"/>
        <v/>
      </c>
      <c r="I994" s="124" t="str">
        <f>IF(F994/ActivitySum!$C$1300=0%,"",F994/ActivitySum!$C$1300)</f>
        <v/>
      </c>
      <c r="J994" s="126" t="str">
        <f>IF(G994/ActivitySum!$C$1300=0%,"",G994/ActivitySum!$C$1300)</f>
        <v/>
      </c>
      <c r="K994" s="99" t="str">
        <f t="shared" si="46"/>
        <v/>
      </c>
      <c r="L994" s="99" t="str">
        <f t="shared" si="47"/>
        <v/>
      </c>
    </row>
    <row r="995" spans="8:12" x14ac:dyDescent="0.25">
      <c r="H995" s="90" t="str">
        <f t="shared" si="45"/>
        <v/>
      </c>
      <c r="I995" s="124" t="str">
        <f>IF(F995/ActivitySum!$C$1300=0%,"",F995/ActivitySum!$C$1300)</f>
        <v/>
      </c>
      <c r="J995" s="126" t="str">
        <f>IF(G995/ActivitySum!$C$1300=0%,"",G995/ActivitySum!$C$1300)</f>
        <v/>
      </c>
      <c r="K995" s="99" t="str">
        <f t="shared" si="46"/>
        <v/>
      </c>
      <c r="L995" s="99" t="str">
        <f t="shared" si="47"/>
        <v/>
      </c>
    </row>
    <row r="996" spans="8:12" x14ac:dyDescent="0.25">
      <c r="H996" s="90" t="str">
        <f t="shared" si="45"/>
        <v/>
      </c>
      <c r="I996" s="124" t="str">
        <f>IF(F996/ActivitySum!$C$1300=0%,"",F996/ActivitySum!$C$1300)</f>
        <v/>
      </c>
      <c r="J996" s="126" t="str">
        <f>IF(G996/ActivitySum!$C$1300=0%,"",G996/ActivitySum!$C$1300)</f>
        <v/>
      </c>
      <c r="K996" s="99" t="str">
        <f t="shared" si="46"/>
        <v/>
      </c>
      <c r="L996" s="99" t="str">
        <f t="shared" si="47"/>
        <v/>
      </c>
    </row>
    <row r="997" spans="8:12" x14ac:dyDescent="0.25">
      <c r="H997" s="90" t="str">
        <f t="shared" si="45"/>
        <v/>
      </c>
      <c r="I997" s="124" t="str">
        <f>IF(F997/ActivitySum!$C$1300=0%,"",F997/ActivitySum!$C$1300)</f>
        <v/>
      </c>
      <c r="J997" s="126" t="str">
        <f>IF(G997/ActivitySum!$C$1300=0%,"",G997/ActivitySum!$C$1300)</f>
        <v/>
      </c>
      <c r="K997" s="99" t="str">
        <f t="shared" si="46"/>
        <v/>
      </c>
      <c r="L997" s="99" t="str">
        <f t="shared" si="47"/>
        <v/>
      </c>
    </row>
    <row r="998" spans="8:12" x14ac:dyDescent="0.25">
      <c r="H998" s="90" t="str">
        <f t="shared" si="45"/>
        <v/>
      </c>
      <c r="I998" s="124" t="str">
        <f>IF(F998/ActivitySum!$C$1300=0%,"",F998/ActivitySum!$C$1300)</f>
        <v/>
      </c>
      <c r="J998" s="126" t="str">
        <f>IF(G998/ActivitySum!$C$1300=0%,"",G998/ActivitySum!$C$1300)</f>
        <v/>
      </c>
      <c r="K998" s="99" t="str">
        <f t="shared" si="46"/>
        <v/>
      </c>
      <c r="L998" s="99" t="str">
        <f t="shared" si="47"/>
        <v/>
      </c>
    </row>
    <row r="999" spans="8:12" x14ac:dyDescent="0.25">
      <c r="H999" s="90" t="str">
        <f t="shared" si="45"/>
        <v/>
      </c>
      <c r="I999" s="124" t="str">
        <f>IF(F999/ActivitySum!$C$1300=0%,"",F999/ActivitySum!$C$1300)</f>
        <v/>
      </c>
      <c r="J999" s="126" t="str">
        <f>IF(G999/ActivitySum!$C$1300=0%,"",G999/ActivitySum!$C$1300)</f>
        <v/>
      </c>
      <c r="K999" s="99" t="str">
        <f t="shared" si="46"/>
        <v/>
      </c>
      <c r="L999" s="99" t="str">
        <f t="shared" si="47"/>
        <v/>
      </c>
    </row>
    <row r="1000" spans="8:12" x14ac:dyDescent="0.25">
      <c r="H1000" s="90" t="str">
        <f t="shared" si="45"/>
        <v/>
      </c>
      <c r="I1000" s="124" t="str">
        <f>IF(F1000/ActivitySum!$C$1300=0%,"",F1000/ActivitySum!$C$1300)</f>
        <v/>
      </c>
      <c r="J1000" s="126" t="str">
        <f>IF(G1000/ActivitySum!$C$1300=0%,"",G1000/ActivitySum!$C$1300)</f>
        <v/>
      </c>
      <c r="K1000" s="99" t="str">
        <f t="shared" si="46"/>
        <v/>
      </c>
      <c r="L1000" s="99" t="str">
        <f t="shared" si="47"/>
        <v/>
      </c>
    </row>
    <row r="1001" spans="8:12" x14ac:dyDescent="0.25">
      <c r="H1001" s="141" t="str">
        <f t="shared" si="45"/>
        <v/>
      </c>
      <c r="I1001" s="142" t="str">
        <f>IF(F1001/ActivitySum!$C$1300=0%,"",F1001/ActivitySum!$C$1300)</f>
        <v/>
      </c>
      <c r="J1001" s="142" t="str">
        <f>IF(G1001/ActivitySum!$C$1300=0%,"",G1001/ActivitySum!$C$1300)</f>
        <v/>
      </c>
      <c r="K1001" s="141" t="str">
        <f t="shared" si="46"/>
        <v/>
      </c>
      <c r="L1001" s="141" t="str">
        <f t="shared" si="47"/>
        <v/>
      </c>
    </row>
    <row r="1002" spans="8:12" x14ac:dyDescent="0.25">
      <c r="H1002" s="90" t="str">
        <f t="shared" si="45"/>
        <v/>
      </c>
      <c r="I1002" s="124" t="str">
        <f>IF(F1002/ActivitySum!$C$1300=0%,"",F1002/ActivitySum!$C$1300)</f>
        <v/>
      </c>
      <c r="J1002" s="126" t="str">
        <f>IF(G1002/ActivitySum!$C$1300=0%,"",G1002/ActivitySum!$C$1300)</f>
        <v/>
      </c>
      <c r="K1002" s="99" t="str">
        <f t="shared" si="46"/>
        <v/>
      </c>
      <c r="L1002" s="99" t="str">
        <f t="shared" si="47"/>
        <v/>
      </c>
    </row>
    <row r="1003" spans="8:12" x14ac:dyDescent="0.25">
      <c r="H1003" s="90" t="str">
        <f t="shared" si="45"/>
        <v/>
      </c>
      <c r="I1003" s="124" t="str">
        <f>IF(F1003/ActivitySum!$C$1300=0%,"",F1003/ActivitySum!$C$1300)</f>
        <v/>
      </c>
      <c r="J1003" s="126" t="str">
        <f>IF(G1003/ActivitySum!$C$1300=0%,"",G1003/ActivitySum!$C$1300)</f>
        <v/>
      </c>
      <c r="K1003" s="99" t="str">
        <f t="shared" si="46"/>
        <v/>
      </c>
      <c r="L1003" s="99" t="str">
        <f t="shared" si="47"/>
        <v/>
      </c>
    </row>
    <row r="1004" spans="8:12" x14ac:dyDescent="0.25">
      <c r="H1004" s="90" t="str">
        <f t="shared" si="45"/>
        <v/>
      </c>
      <c r="I1004" s="124" t="str">
        <f>IF(F1004/ActivitySum!$C$1300=0%,"",F1004/ActivitySum!$C$1300)</f>
        <v/>
      </c>
      <c r="J1004" s="126" t="str">
        <f>IF(G1004/ActivitySum!$C$1300=0%,"",G1004/ActivitySum!$C$1300)</f>
        <v/>
      </c>
      <c r="K1004" s="99" t="str">
        <f t="shared" si="46"/>
        <v/>
      </c>
      <c r="L1004" s="99" t="str">
        <f t="shared" si="47"/>
        <v/>
      </c>
    </row>
    <row r="1005" spans="8:12" x14ac:dyDescent="0.25">
      <c r="H1005" s="90" t="str">
        <f t="shared" si="45"/>
        <v/>
      </c>
      <c r="I1005" s="124" t="str">
        <f>IF(F1005/ActivitySum!$C$1300=0%,"",F1005/ActivitySum!$C$1300)</f>
        <v/>
      </c>
      <c r="J1005" s="126" t="str">
        <f>IF(G1005/ActivitySum!$C$1300=0%,"",G1005/ActivitySum!$C$1300)</f>
        <v/>
      </c>
      <c r="K1005" s="99" t="str">
        <f t="shared" si="46"/>
        <v/>
      </c>
      <c r="L1005" s="99" t="str">
        <f t="shared" si="47"/>
        <v/>
      </c>
    </row>
    <row r="1006" spans="8:12" x14ac:dyDescent="0.25">
      <c r="H1006" s="90" t="str">
        <f t="shared" si="45"/>
        <v/>
      </c>
      <c r="I1006" s="124" t="str">
        <f>IF(F1006/ActivitySum!$C$1300=0%,"",F1006/ActivitySum!$C$1300)</f>
        <v/>
      </c>
      <c r="J1006" s="126" t="str">
        <f>IF(G1006/ActivitySum!$C$1300=0%,"",G1006/ActivitySum!$C$1300)</f>
        <v/>
      </c>
      <c r="K1006" s="99" t="str">
        <f t="shared" si="46"/>
        <v/>
      </c>
      <c r="L1006" s="99" t="str">
        <f t="shared" si="47"/>
        <v/>
      </c>
    </row>
    <row r="1007" spans="8:12" x14ac:dyDescent="0.25">
      <c r="H1007" s="90" t="str">
        <f t="shared" si="45"/>
        <v/>
      </c>
      <c r="I1007" s="124" t="str">
        <f>IF(F1007/ActivitySum!$C$1300=0%,"",F1007/ActivitySum!$C$1300)</f>
        <v/>
      </c>
      <c r="J1007" s="126" t="str">
        <f>IF(G1007/ActivitySum!$C$1300=0%,"",G1007/ActivitySum!$C$1300)</f>
        <v/>
      </c>
      <c r="K1007" s="99" t="str">
        <f t="shared" si="46"/>
        <v/>
      </c>
      <c r="L1007" s="99" t="str">
        <f t="shared" si="47"/>
        <v/>
      </c>
    </row>
    <row r="1008" spans="8:12" x14ac:dyDescent="0.25">
      <c r="H1008" s="90" t="str">
        <f t="shared" si="45"/>
        <v/>
      </c>
      <c r="I1008" s="124" t="str">
        <f>IF(F1008/ActivitySum!$C$1300=0%,"",F1008/ActivitySum!$C$1300)</f>
        <v/>
      </c>
      <c r="J1008" s="126" t="str">
        <f>IF(G1008/ActivitySum!$C$1300=0%,"",G1008/ActivitySum!$C$1300)</f>
        <v/>
      </c>
      <c r="K1008" s="99" t="str">
        <f t="shared" si="46"/>
        <v/>
      </c>
      <c r="L1008" s="99" t="str">
        <f t="shared" si="47"/>
        <v/>
      </c>
    </row>
    <row r="1009" spans="8:12" x14ac:dyDescent="0.25">
      <c r="H1009" s="90" t="str">
        <f t="shared" si="45"/>
        <v/>
      </c>
      <c r="I1009" s="124" t="str">
        <f>IF(F1009/ActivitySum!$C$1300=0%,"",F1009/ActivitySum!$C$1300)</f>
        <v/>
      </c>
      <c r="J1009" s="126" t="str">
        <f>IF(G1009/ActivitySum!$C$1300=0%,"",G1009/ActivitySum!$C$1300)</f>
        <v/>
      </c>
      <c r="K1009" s="99" t="str">
        <f t="shared" si="46"/>
        <v/>
      </c>
      <c r="L1009" s="99" t="str">
        <f t="shared" si="47"/>
        <v/>
      </c>
    </row>
    <row r="1010" spans="8:12" x14ac:dyDescent="0.25">
      <c r="H1010" s="90" t="str">
        <f t="shared" si="45"/>
        <v/>
      </c>
      <c r="I1010" s="124" t="str">
        <f>IF(F1010/ActivitySum!$C$1300=0%,"",F1010/ActivitySum!$C$1300)</f>
        <v/>
      </c>
      <c r="J1010" s="126" t="str">
        <f>IF(G1010/ActivitySum!$C$1300=0%,"",G1010/ActivitySum!$C$1300)</f>
        <v/>
      </c>
      <c r="K1010" s="99" t="str">
        <f t="shared" si="46"/>
        <v/>
      </c>
      <c r="L1010" s="99" t="str">
        <f t="shared" si="47"/>
        <v/>
      </c>
    </row>
    <row r="1011" spans="8:12" x14ac:dyDescent="0.25">
      <c r="H1011" s="90" t="str">
        <f t="shared" si="45"/>
        <v/>
      </c>
      <c r="I1011" s="124" t="str">
        <f>IF(F1011/ActivitySum!$C$1300=0%,"",F1011/ActivitySum!$C$1300)</f>
        <v/>
      </c>
      <c r="J1011" s="126" t="str">
        <f>IF(G1011/ActivitySum!$C$1300=0%,"",G1011/ActivitySum!$C$1300)</f>
        <v/>
      </c>
      <c r="K1011" s="99" t="str">
        <f t="shared" si="46"/>
        <v/>
      </c>
      <c r="L1011" s="99" t="str">
        <f t="shared" si="47"/>
        <v/>
      </c>
    </row>
    <row r="1012" spans="8:12" x14ac:dyDescent="0.25">
      <c r="H1012" s="90" t="str">
        <f t="shared" si="45"/>
        <v/>
      </c>
      <c r="I1012" s="124" t="str">
        <f>IF(F1012/ActivitySum!$C$1300=0%,"",F1012/ActivitySum!$C$1300)</f>
        <v/>
      </c>
      <c r="J1012" s="126" t="str">
        <f>IF(G1012/ActivitySum!$C$1300=0%,"",G1012/ActivitySum!$C$1300)</f>
        <v/>
      </c>
      <c r="K1012" s="99" t="str">
        <f t="shared" si="46"/>
        <v/>
      </c>
      <c r="L1012" s="99" t="str">
        <f t="shared" si="47"/>
        <v/>
      </c>
    </row>
    <row r="1013" spans="8:12" x14ac:dyDescent="0.25">
      <c r="H1013" s="90" t="str">
        <f t="shared" si="45"/>
        <v/>
      </c>
      <c r="I1013" s="124" t="str">
        <f>IF(F1013/ActivitySum!$C$1300=0%,"",F1013/ActivitySum!$C$1300)</f>
        <v/>
      </c>
      <c r="J1013" s="126" t="str">
        <f>IF(G1013/ActivitySum!$C$1300=0%,"",G1013/ActivitySum!$C$1300)</f>
        <v/>
      </c>
      <c r="K1013" s="99" t="str">
        <f t="shared" si="46"/>
        <v/>
      </c>
      <c r="L1013" s="99" t="str">
        <f t="shared" si="47"/>
        <v/>
      </c>
    </row>
    <row r="1014" spans="8:12" x14ac:dyDescent="0.25">
      <c r="H1014" s="90" t="str">
        <f t="shared" si="45"/>
        <v/>
      </c>
      <c r="I1014" s="124" t="str">
        <f>IF(F1014/ActivitySum!$C$1300=0%,"",F1014/ActivitySum!$C$1300)</f>
        <v/>
      </c>
      <c r="J1014" s="126" t="str">
        <f>IF(G1014/ActivitySum!$C$1300=0%,"",G1014/ActivitySum!$C$1300)</f>
        <v/>
      </c>
      <c r="K1014" s="99" t="str">
        <f t="shared" si="46"/>
        <v/>
      </c>
      <c r="L1014" s="99" t="str">
        <f t="shared" si="47"/>
        <v/>
      </c>
    </row>
    <row r="1015" spans="8:12" x14ac:dyDescent="0.25">
      <c r="H1015" s="90" t="str">
        <f t="shared" si="45"/>
        <v/>
      </c>
      <c r="I1015" s="124" t="str">
        <f>IF(F1015/ActivitySum!$C$1300=0%,"",F1015/ActivitySum!$C$1300)</f>
        <v/>
      </c>
      <c r="J1015" s="126" t="str">
        <f>IF(G1015/ActivitySum!$C$1300=0%,"",G1015/ActivitySum!$C$1300)</f>
        <v/>
      </c>
      <c r="K1015" s="99" t="str">
        <f t="shared" si="46"/>
        <v/>
      </c>
      <c r="L1015" s="99" t="str">
        <f t="shared" si="47"/>
        <v/>
      </c>
    </row>
    <row r="1016" spans="8:12" x14ac:dyDescent="0.25">
      <c r="H1016" s="90" t="str">
        <f t="shared" si="45"/>
        <v/>
      </c>
      <c r="I1016" s="124" t="str">
        <f>IF(F1016/ActivitySum!$C$1300=0%,"",F1016/ActivitySum!$C$1300)</f>
        <v/>
      </c>
      <c r="J1016" s="126" t="str">
        <f>IF(G1016/ActivitySum!$C$1300=0%,"",G1016/ActivitySum!$C$1300)</f>
        <v/>
      </c>
      <c r="K1016" s="99" t="str">
        <f t="shared" si="46"/>
        <v/>
      </c>
      <c r="L1016" s="99" t="str">
        <f t="shared" si="47"/>
        <v/>
      </c>
    </row>
    <row r="1017" spans="8:12" x14ac:dyDescent="0.25">
      <c r="H1017" s="90" t="str">
        <f t="shared" si="45"/>
        <v/>
      </c>
      <c r="I1017" s="124" t="str">
        <f>IF(F1017/ActivitySum!$C$1300=0%,"",F1017/ActivitySum!$C$1300)</f>
        <v/>
      </c>
      <c r="J1017" s="126" t="str">
        <f>IF(G1017/ActivitySum!$C$1300=0%,"",G1017/ActivitySum!$C$1300)</f>
        <v/>
      </c>
      <c r="K1017" s="99" t="str">
        <f t="shared" si="46"/>
        <v/>
      </c>
      <c r="L1017" s="99" t="str">
        <f t="shared" si="47"/>
        <v/>
      </c>
    </row>
    <row r="1018" spans="8:12" x14ac:dyDescent="0.25">
      <c r="H1018" s="90" t="str">
        <f t="shared" si="45"/>
        <v/>
      </c>
      <c r="I1018" s="124" t="str">
        <f>IF(F1018/ActivitySum!$C$1300=0%,"",F1018/ActivitySum!$C$1300)</f>
        <v/>
      </c>
      <c r="J1018" s="126" t="str">
        <f>IF(G1018/ActivitySum!$C$1300=0%,"",G1018/ActivitySum!$C$1300)</f>
        <v/>
      </c>
      <c r="K1018" s="99" t="str">
        <f t="shared" si="46"/>
        <v/>
      </c>
      <c r="L1018" s="99" t="str">
        <f t="shared" si="47"/>
        <v/>
      </c>
    </row>
    <row r="1019" spans="8:12" x14ac:dyDescent="0.25">
      <c r="H1019" s="90" t="str">
        <f t="shared" si="45"/>
        <v/>
      </c>
      <c r="I1019" s="124" t="str">
        <f>IF(F1019/ActivitySum!$C$1300=0%,"",F1019/ActivitySum!$C$1300)</f>
        <v/>
      </c>
      <c r="J1019" s="126" t="str">
        <f>IF(G1019/ActivitySum!$C$1300=0%,"",G1019/ActivitySum!$C$1300)</f>
        <v/>
      </c>
      <c r="K1019" s="99" t="str">
        <f t="shared" si="46"/>
        <v/>
      </c>
      <c r="L1019" s="99" t="str">
        <f t="shared" si="47"/>
        <v/>
      </c>
    </row>
    <row r="1020" spans="8:12" x14ac:dyDescent="0.25">
      <c r="H1020" s="90" t="str">
        <f t="shared" si="45"/>
        <v/>
      </c>
      <c r="I1020" s="124" t="str">
        <f>IF(F1020/ActivitySum!$C$1300=0%,"",F1020/ActivitySum!$C$1300)</f>
        <v/>
      </c>
      <c r="J1020" s="126" t="str">
        <f>IF(G1020/ActivitySum!$C$1300=0%,"",G1020/ActivitySum!$C$1300)</f>
        <v/>
      </c>
      <c r="K1020" s="99" t="str">
        <f t="shared" si="46"/>
        <v/>
      </c>
      <c r="L1020" s="99" t="str">
        <f t="shared" si="47"/>
        <v/>
      </c>
    </row>
    <row r="1021" spans="8:12" x14ac:dyDescent="0.25">
      <c r="H1021" s="90" t="str">
        <f t="shared" si="45"/>
        <v/>
      </c>
      <c r="I1021" s="124" t="str">
        <f>IF(F1021/ActivitySum!$C$1300=0%,"",F1021/ActivitySum!$C$1300)</f>
        <v/>
      </c>
      <c r="J1021" s="126" t="str">
        <f>IF(G1021/ActivitySum!$C$1300=0%,"",G1021/ActivitySum!$C$1300)</f>
        <v/>
      </c>
      <c r="K1021" s="99" t="str">
        <f t="shared" si="46"/>
        <v/>
      </c>
      <c r="L1021" s="99" t="str">
        <f t="shared" si="47"/>
        <v/>
      </c>
    </row>
    <row r="1022" spans="8:12" x14ac:dyDescent="0.25">
      <c r="H1022" s="90" t="str">
        <f t="shared" si="45"/>
        <v/>
      </c>
      <c r="I1022" s="124" t="str">
        <f>IF(F1022/ActivitySum!$C$1300=0%,"",F1022/ActivitySum!$C$1300)</f>
        <v/>
      </c>
      <c r="J1022" s="126" t="str">
        <f>IF(G1022/ActivitySum!$C$1300=0%,"",G1022/ActivitySum!$C$1300)</f>
        <v/>
      </c>
      <c r="K1022" s="99" t="str">
        <f t="shared" si="46"/>
        <v/>
      </c>
      <c r="L1022" s="99" t="str">
        <f t="shared" si="47"/>
        <v/>
      </c>
    </row>
    <row r="1023" spans="8:12" x14ac:dyDescent="0.25">
      <c r="H1023" s="90" t="str">
        <f t="shared" si="45"/>
        <v/>
      </c>
      <c r="I1023" s="124" t="str">
        <f>IF(F1023/ActivitySum!$C$1300=0%,"",F1023/ActivitySum!$C$1300)</f>
        <v/>
      </c>
      <c r="J1023" s="126" t="str">
        <f>IF(G1023/ActivitySum!$C$1300=0%,"",G1023/ActivitySum!$C$1300)</f>
        <v/>
      </c>
      <c r="K1023" s="99" t="str">
        <f t="shared" si="46"/>
        <v/>
      </c>
      <c r="L1023" s="99" t="str">
        <f t="shared" si="47"/>
        <v/>
      </c>
    </row>
    <row r="1024" spans="8:12" x14ac:dyDescent="0.25">
      <c r="H1024" s="90" t="str">
        <f t="shared" si="45"/>
        <v/>
      </c>
      <c r="I1024" s="124" t="str">
        <f>IF(F1024/ActivitySum!$C$1300=0%,"",F1024/ActivitySum!$C$1300)</f>
        <v/>
      </c>
      <c r="J1024" s="126" t="str">
        <f>IF(G1024/ActivitySum!$C$1300=0%,"",G1024/ActivitySum!$C$1300)</f>
        <v/>
      </c>
      <c r="K1024" s="99" t="str">
        <f t="shared" si="46"/>
        <v/>
      </c>
      <c r="L1024" s="99" t="str">
        <f t="shared" si="47"/>
        <v/>
      </c>
    </row>
    <row r="1025" spans="8:12" x14ac:dyDescent="0.25">
      <c r="H1025" s="90" t="str">
        <f t="shared" si="45"/>
        <v/>
      </c>
      <c r="I1025" s="124" t="str">
        <f>IF(F1025/ActivitySum!$C$1300=0%,"",F1025/ActivitySum!$C$1300)</f>
        <v/>
      </c>
      <c r="J1025" s="126" t="str">
        <f>IF(G1025/ActivitySum!$C$1300=0%,"",G1025/ActivitySum!$C$1300)</f>
        <v/>
      </c>
      <c r="K1025" s="99" t="str">
        <f t="shared" si="46"/>
        <v/>
      </c>
      <c r="L1025" s="99" t="str">
        <f t="shared" si="47"/>
        <v/>
      </c>
    </row>
    <row r="1026" spans="8:12" x14ac:dyDescent="0.25">
      <c r="H1026" s="90" t="str">
        <f t="shared" si="45"/>
        <v/>
      </c>
      <c r="I1026" s="124" t="str">
        <f>IF(F1026/ActivitySum!$C$1300=0%,"",F1026/ActivitySum!$C$1300)</f>
        <v/>
      </c>
      <c r="J1026" s="126" t="str">
        <f>IF(G1026/ActivitySum!$C$1300=0%,"",G1026/ActivitySum!$C$1300)</f>
        <v/>
      </c>
      <c r="K1026" s="99" t="str">
        <f t="shared" si="46"/>
        <v/>
      </c>
      <c r="L1026" s="99" t="str">
        <f t="shared" si="47"/>
        <v/>
      </c>
    </row>
    <row r="1027" spans="8:12" x14ac:dyDescent="0.25">
      <c r="H1027" s="90" t="str">
        <f t="shared" si="45"/>
        <v/>
      </c>
      <c r="I1027" s="124" t="str">
        <f>IF(F1027/ActivitySum!$C$1300=0%,"",F1027/ActivitySum!$C$1300)</f>
        <v/>
      </c>
      <c r="J1027" s="126" t="str">
        <f>IF(G1027/ActivitySum!$C$1300=0%,"",G1027/ActivitySum!$C$1300)</f>
        <v/>
      </c>
      <c r="K1027" s="99" t="str">
        <f t="shared" si="46"/>
        <v/>
      </c>
      <c r="L1027" s="99" t="str">
        <f t="shared" si="47"/>
        <v/>
      </c>
    </row>
    <row r="1028" spans="8:12" x14ac:dyDescent="0.25">
      <c r="H1028" s="90" t="str">
        <f t="shared" si="45"/>
        <v/>
      </c>
      <c r="I1028" s="124" t="str">
        <f>IF(F1028/ActivitySum!$C$1300=0%,"",F1028/ActivitySum!$C$1300)</f>
        <v/>
      </c>
      <c r="J1028" s="126" t="str">
        <f>IF(G1028/ActivitySum!$C$1300=0%,"",G1028/ActivitySum!$C$1300)</f>
        <v/>
      </c>
      <c r="K1028" s="99" t="str">
        <f t="shared" si="46"/>
        <v/>
      </c>
      <c r="L1028" s="99" t="str">
        <f t="shared" si="47"/>
        <v/>
      </c>
    </row>
    <row r="1029" spans="8:12" x14ac:dyDescent="0.25">
      <c r="H1029" s="90" t="str">
        <f t="shared" si="45"/>
        <v/>
      </c>
      <c r="I1029" s="124" t="str">
        <f>IF(F1029/ActivitySum!$C$1300=0%,"",F1029/ActivitySum!$C$1300)</f>
        <v/>
      </c>
      <c r="J1029" s="126" t="str">
        <f>IF(G1029/ActivitySum!$C$1300=0%,"",G1029/ActivitySum!$C$1300)</f>
        <v/>
      </c>
      <c r="K1029" s="99" t="str">
        <f t="shared" si="46"/>
        <v/>
      </c>
      <c r="L1029" s="99" t="str">
        <f t="shared" si="47"/>
        <v/>
      </c>
    </row>
    <row r="1030" spans="8:12" x14ac:dyDescent="0.25">
      <c r="H1030" s="90" t="str">
        <f t="shared" si="45"/>
        <v/>
      </c>
      <c r="I1030" s="124" t="str">
        <f>IF(F1030/ActivitySum!$C$1300=0%,"",F1030/ActivitySum!$C$1300)</f>
        <v/>
      </c>
      <c r="J1030" s="126" t="str">
        <f>IF(G1030/ActivitySum!$C$1300=0%,"",G1030/ActivitySum!$C$1300)</f>
        <v/>
      </c>
      <c r="K1030" s="99" t="str">
        <f t="shared" si="46"/>
        <v/>
      </c>
      <c r="L1030" s="99" t="str">
        <f t="shared" si="47"/>
        <v/>
      </c>
    </row>
    <row r="1031" spans="8:12" x14ac:dyDescent="0.25">
      <c r="H1031" s="90" t="str">
        <f t="shared" ref="H1031:H1094" si="48">IFERROR(F1031/E1031,"")</f>
        <v/>
      </c>
      <c r="I1031" s="124" t="str">
        <f>IF(F1031/ActivitySum!$C$1300=0%,"",F1031/ActivitySum!$C$1300)</f>
        <v/>
      </c>
      <c r="J1031" s="126" t="str">
        <f>IF(G1031/ActivitySum!$C$1300=0%,"",G1031/ActivitySum!$C$1300)</f>
        <v/>
      </c>
      <c r="K1031" s="99" t="str">
        <f t="shared" ref="K1031:K1094" si="49">IFERROR(G1031/E1031,"")</f>
        <v/>
      </c>
      <c r="L1031" s="99" t="str">
        <f t="shared" ref="L1031:L1094" si="50">IFERROR(G1031/F1031,"")</f>
        <v/>
      </c>
    </row>
    <row r="1032" spans="8:12" x14ac:dyDescent="0.25">
      <c r="H1032" s="90" t="str">
        <f t="shared" si="48"/>
        <v/>
      </c>
      <c r="I1032" s="124" t="str">
        <f>IF(F1032/ActivitySum!$C$1300=0%,"",F1032/ActivitySum!$C$1300)</f>
        <v/>
      </c>
      <c r="J1032" s="126" t="str">
        <f>IF(G1032/ActivitySum!$C$1300=0%,"",G1032/ActivitySum!$C$1300)</f>
        <v/>
      </c>
      <c r="K1032" s="99" t="str">
        <f t="shared" si="49"/>
        <v/>
      </c>
      <c r="L1032" s="99" t="str">
        <f t="shared" si="50"/>
        <v/>
      </c>
    </row>
    <row r="1033" spans="8:12" x14ac:dyDescent="0.25">
      <c r="H1033" s="90" t="str">
        <f t="shared" si="48"/>
        <v/>
      </c>
      <c r="I1033" s="124" t="str">
        <f>IF(F1033/ActivitySum!$C$1300=0%,"",F1033/ActivitySum!$C$1300)</f>
        <v/>
      </c>
      <c r="J1033" s="126" t="str">
        <f>IF(G1033/ActivitySum!$C$1300=0%,"",G1033/ActivitySum!$C$1300)</f>
        <v/>
      </c>
      <c r="K1033" s="99" t="str">
        <f t="shared" si="49"/>
        <v/>
      </c>
      <c r="L1033" s="99" t="str">
        <f t="shared" si="50"/>
        <v/>
      </c>
    </row>
    <row r="1034" spans="8:12" x14ac:dyDescent="0.25">
      <c r="H1034" s="141" t="str">
        <f t="shared" si="48"/>
        <v/>
      </c>
      <c r="I1034" s="142" t="str">
        <f>IF(F1034/ActivitySum!$C$1300=0%,"",F1034/ActivitySum!$C$1300)</f>
        <v/>
      </c>
      <c r="J1034" s="142" t="str">
        <f>IF(G1034/ActivitySum!$C$1300=0%,"",G1034/ActivitySum!$C$1300)</f>
        <v/>
      </c>
      <c r="K1034" s="141" t="str">
        <f t="shared" si="49"/>
        <v/>
      </c>
      <c r="L1034" s="141" t="str">
        <f t="shared" si="50"/>
        <v/>
      </c>
    </row>
    <row r="1035" spans="8:12" x14ac:dyDescent="0.25">
      <c r="H1035" s="90" t="str">
        <f t="shared" si="48"/>
        <v/>
      </c>
      <c r="I1035" s="124" t="str">
        <f>IF(F1035/ActivitySum!$C$1300=0%,"",F1035/ActivitySum!$C$1300)</f>
        <v/>
      </c>
      <c r="J1035" s="126" t="str">
        <f>IF(G1035/ActivitySum!$C$1300=0%,"",G1035/ActivitySum!$C$1300)</f>
        <v/>
      </c>
      <c r="K1035" s="99" t="str">
        <f t="shared" si="49"/>
        <v/>
      </c>
      <c r="L1035" s="99" t="str">
        <f t="shared" si="50"/>
        <v/>
      </c>
    </row>
    <row r="1036" spans="8:12" x14ac:dyDescent="0.25">
      <c r="H1036" s="90" t="str">
        <f t="shared" si="48"/>
        <v/>
      </c>
      <c r="I1036" s="124" t="str">
        <f>IF(F1036/ActivitySum!$C$1300=0%,"",F1036/ActivitySum!$C$1300)</f>
        <v/>
      </c>
      <c r="J1036" s="126" t="str">
        <f>IF(G1036/ActivitySum!$C$1300=0%,"",G1036/ActivitySum!$C$1300)</f>
        <v/>
      </c>
      <c r="K1036" s="99" t="str">
        <f t="shared" si="49"/>
        <v/>
      </c>
      <c r="L1036" s="99" t="str">
        <f t="shared" si="50"/>
        <v/>
      </c>
    </row>
    <row r="1037" spans="8:12" x14ac:dyDescent="0.25">
      <c r="H1037" s="90" t="str">
        <f t="shared" si="48"/>
        <v/>
      </c>
      <c r="I1037" s="124" t="str">
        <f>IF(F1037/ActivitySum!$C$1300=0%,"",F1037/ActivitySum!$C$1300)</f>
        <v/>
      </c>
      <c r="J1037" s="126" t="str">
        <f>IF(G1037/ActivitySum!$C$1300=0%,"",G1037/ActivitySum!$C$1300)</f>
        <v/>
      </c>
      <c r="K1037" s="99" t="str">
        <f t="shared" si="49"/>
        <v/>
      </c>
      <c r="L1037" s="99" t="str">
        <f t="shared" si="50"/>
        <v/>
      </c>
    </row>
    <row r="1038" spans="8:12" x14ac:dyDescent="0.25">
      <c r="H1038" s="90" t="str">
        <f t="shared" si="48"/>
        <v/>
      </c>
      <c r="I1038" s="124" t="str">
        <f>IF(F1038/ActivitySum!$C$1300=0%,"",F1038/ActivitySum!$C$1300)</f>
        <v/>
      </c>
      <c r="J1038" s="126" t="str">
        <f>IF(G1038/ActivitySum!$C$1300=0%,"",G1038/ActivitySum!$C$1300)</f>
        <v/>
      </c>
      <c r="K1038" s="99" t="str">
        <f t="shared" si="49"/>
        <v/>
      </c>
      <c r="L1038" s="99" t="str">
        <f t="shared" si="50"/>
        <v/>
      </c>
    </row>
    <row r="1039" spans="8:12" x14ac:dyDescent="0.25">
      <c r="H1039" s="90" t="str">
        <f t="shared" si="48"/>
        <v/>
      </c>
      <c r="I1039" s="124" t="str">
        <f>IF(F1039/ActivitySum!$C$1300=0%,"",F1039/ActivitySum!$C$1300)</f>
        <v/>
      </c>
      <c r="J1039" s="126" t="str">
        <f>IF(G1039/ActivitySum!$C$1300=0%,"",G1039/ActivitySum!$C$1300)</f>
        <v/>
      </c>
      <c r="K1039" s="99" t="str">
        <f t="shared" si="49"/>
        <v/>
      </c>
      <c r="L1039" s="99" t="str">
        <f t="shared" si="50"/>
        <v/>
      </c>
    </row>
    <row r="1040" spans="8:12" x14ac:dyDescent="0.25">
      <c r="H1040" s="90" t="str">
        <f t="shared" si="48"/>
        <v/>
      </c>
      <c r="I1040" s="124" t="str">
        <f>IF(F1040/ActivitySum!$C$1300=0%,"",F1040/ActivitySum!$C$1300)</f>
        <v/>
      </c>
      <c r="J1040" s="126" t="str">
        <f>IF(G1040/ActivitySum!$C$1300=0%,"",G1040/ActivitySum!$C$1300)</f>
        <v/>
      </c>
      <c r="K1040" s="99" t="str">
        <f t="shared" si="49"/>
        <v/>
      </c>
      <c r="L1040" s="99" t="str">
        <f t="shared" si="50"/>
        <v/>
      </c>
    </row>
    <row r="1041" spans="8:12" x14ac:dyDescent="0.25">
      <c r="H1041" s="141" t="str">
        <f t="shared" si="48"/>
        <v/>
      </c>
      <c r="I1041" s="142" t="str">
        <f>IF(F1041/ActivitySum!$C$1300=0%,"",F1041/ActivitySum!$C$1300)</f>
        <v/>
      </c>
      <c r="J1041" s="142" t="str">
        <f>IF(G1041/ActivitySum!$C$1300=0%,"",G1041/ActivitySum!$C$1300)</f>
        <v/>
      </c>
      <c r="K1041" s="141" t="str">
        <f t="shared" si="49"/>
        <v/>
      </c>
      <c r="L1041" s="141" t="str">
        <f t="shared" si="50"/>
        <v/>
      </c>
    </row>
    <row r="1042" spans="8:12" x14ac:dyDescent="0.25">
      <c r="H1042" s="90" t="str">
        <f t="shared" si="48"/>
        <v/>
      </c>
      <c r="I1042" s="124" t="str">
        <f>IF(F1042/ActivitySum!$C$1300=0%,"",F1042/ActivitySum!$C$1300)</f>
        <v/>
      </c>
      <c r="J1042" s="126" t="str">
        <f>IF(G1042/ActivitySum!$C$1300=0%,"",G1042/ActivitySum!$C$1300)</f>
        <v/>
      </c>
      <c r="K1042" s="99" t="str">
        <f t="shared" si="49"/>
        <v/>
      </c>
      <c r="L1042" s="99" t="str">
        <f t="shared" si="50"/>
        <v/>
      </c>
    </row>
    <row r="1043" spans="8:12" x14ac:dyDescent="0.25">
      <c r="H1043" s="90" t="str">
        <f t="shared" si="48"/>
        <v/>
      </c>
      <c r="I1043" s="124" t="str">
        <f>IF(F1043/ActivitySum!$C$1300=0%,"",F1043/ActivitySum!$C$1300)</f>
        <v/>
      </c>
      <c r="J1043" s="126" t="str">
        <f>IF(G1043/ActivitySum!$C$1300=0%,"",G1043/ActivitySum!$C$1300)</f>
        <v/>
      </c>
      <c r="K1043" s="99" t="str">
        <f t="shared" si="49"/>
        <v/>
      </c>
      <c r="L1043" s="99" t="str">
        <f t="shared" si="50"/>
        <v/>
      </c>
    </row>
    <row r="1044" spans="8:12" x14ac:dyDescent="0.25">
      <c r="H1044" s="90" t="str">
        <f t="shared" si="48"/>
        <v/>
      </c>
      <c r="I1044" s="124" t="str">
        <f>IF(F1044/ActivitySum!$C$1300=0%,"",F1044/ActivitySum!$C$1300)</f>
        <v/>
      </c>
      <c r="J1044" s="126" t="str">
        <f>IF(G1044/ActivitySum!$C$1300=0%,"",G1044/ActivitySum!$C$1300)</f>
        <v/>
      </c>
      <c r="K1044" s="99" t="str">
        <f t="shared" si="49"/>
        <v/>
      </c>
      <c r="L1044" s="99" t="str">
        <f t="shared" si="50"/>
        <v/>
      </c>
    </row>
    <row r="1045" spans="8:12" x14ac:dyDescent="0.25">
      <c r="H1045" s="90" t="str">
        <f t="shared" si="48"/>
        <v/>
      </c>
      <c r="I1045" s="124" t="str">
        <f>IF(F1045/ActivitySum!$C$1300=0%,"",F1045/ActivitySum!$C$1300)</f>
        <v/>
      </c>
      <c r="J1045" s="126" t="str">
        <f>IF(G1045/ActivitySum!$C$1300=0%,"",G1045/ActivitySum!$C$1300)</f>
        <v/>
      </c>
      <c r="K1045" s="99" t="str">
        <f t="shared" si="49"/>
        <v/>
      </c>
      <c r="L1045" s="99" t="str">
        <f t="shared" si="50"/>
        <v/>
      </c>
    </row>
    <row r="1046" spans="8:12" x14ac:dyDescent="0.25">
      <c r="H1046" s="90" t="str">
        <f t="shared" si="48"/>
        <v/>
      </c>
      <c r="I1046" s="124" t="str">
        <f>IF(F1046/ActivitySum!$C$1300=0%,"",F1046/ActivitySum!$C$1300)</f>
        <v/>
      </c>
      <c r="J1046" s="126" t="str">
        <f>IF(G1046/ActivitySum!$C$1300=0%,"",G1046/ActivitySum!$C$1300)</f>
        <v/>
      </c>
      <c r="K1046" s="99" t="str">
        <f t="shared" si="49"/>
        <v/>
      </c>
      <c r="L1046" s="99" t="str">
        <f t="shared" si="50"/>
        <v/>
      </c>
    </row>
    <row r="1047" spans="8:12" x14ac:dyDescent="0.25">
      <c r="H1047" s="90" t="str">
        <f t="shared" si="48"/>
        <v/>
      </c>
      <c r="I1047" s="124" t="str">
        <f>IF(F1047/ActivitySum!$C$1300=0%,"",F1047/ActivitySum!$C$1300)</f>
        <v/>
      </c>
      <c r="J1047" s="126" t="str">
        <f>IF(G1047/ActivitySum!$C$1300=0%,"",G1047/ActivitySum!$C$1300)</f>
        <v/>
      </c>
      <c r="K1047" s="99" t="str">
        <f t="shared" si="49"/>
        <v/>
      </c>
      <c r="L1047" s="99" t="str">
        <f t="shared" si="50"/>
        <v/>
      </c>
    </row>
    <row r="1048" spans="8:12" x14ac:dyDescent="0.25">
      <c r="H1048" s="90" t="str">
        <f t="shared" si="48"/>
        <v/>
      </c>
      <c r="I1048" s="124" t="str">
        <f>IF(F1048/ActivitySum!$C$1300=0%,"",F1048/ActivitySum!$C$1300)</f>
        <v/>
      </c>
      <c r="J1048" s="126" t="str">
        <f>IF(G1048/ActivitySum!$C$1300=0%,"",G1048/ActivitySum!$C$1300)</f>
        <v/>
      </c>
      <c r="K1048" s="99" t="str">
        <f t="shared" si="49"/>
        <v/>
      </c>
      <c r="L1048" s="99" t="str">
        <f t="shared" si="50"/>
        <v/>
      </c>
    </row>
    <row r="1049" spans="8:12" x14ac:dyDescent="0.25">
      <c r="H1049" s="90" t="str">
        <f t="shared" si="48"/>
        <v/>
      </c>
      <c r="I1049" s="124" t="str">
        <f>IF(F1049/ActivitySum!$C$1300=0%,"",F1049/ActivitySum!$C$1300)</f>
        <v/>
      </c>
      <c r="J1049" s="126" t="str">
        <f>IF(G1049/ActivitySum!$C$1300=0%,"",G1049/ActivitySum!$C$1300)</f>
        <v/>
      </c>
      <c r="K1049" s="99" t="str">
        <f t="shared" si="49"/>
        <v/>
      </c>
      <c r="L1049" s="99" t="str">
        <f t="shared" si="50"/>
        <v/>
      </c>
    </row>
    <row r="1050" spans="8:12" x14ac:dyDescent="0.25">
      <c r="H1050" s="90" t="str">
        <f t="shared" si="48"/>
        <v/>
      </c>
      <c r="I1050" s="124" t="str">
        <f>IF(F1050/ActivitySum!$C$1300=0%,"",F1050/ActivitySum!$C$1300)</f>
        <v/>
      </c>
      <c r="J1050" s="126" t="str">
        <f>IF(G1050/ActivitySum!$C$1300=0%,"",G1050/ActivitySum!$C$1300)</f>
        <v/>
      </c>
      <c r="K1050" s="99" t="str">
        <f t="shared" si="49"/>
        <v/>
      </c>
      <c r="L1050" s="99" t="str">
        <f t="shared" si="50"/>
        <v/>
      </c>
    </row>
    <row r="1051" spans="8:12" x14ac:dyDescent="0.25">
      <c r="H1051" s="90" t="str">
        <f t="shared" si="48"/>
        <v/>
      </c>
      <c r="I1051" s="124" t="str">
        <f>IF(F1051/ActivitySum!$C$1300=0%,"",F1051/ActivitySum!$C$1300)</f>
        <v/>
      </c>
      <c r="J1051" s="126" t="str">
        <f>IF(G1051/ActivitySum!$C$1300=0%,"",G1051/ActivitySum!$C$1300)</f>
        <v/>
      </c>
      <c r="K1051" s="99" t="str">
        <f t="shared" si="49"/>
        <v/>
      </c>
      <c r="L1051" s="99" t="str">
        <f t="shared" si="50"/>
        <v/>
      </c>
    </row>
    <row r="1052" spans="8:12" x14ac:dyDescent="0.25">
      <c r="H1052" s="90" t="str">
        <f t="shared" si="48"/>
        <v/>
      </c>
      <c r="I1052" s="124" t="str">
        <f>IF(F1052/ActivitySum!$C$1300=0%,"",F1052/ActivitySum!$C$1300)</f>
        <v/>
      </c>
      <c r="J1052" s="126" t="str">
        <f>IF(G1052/ActivitySum!$C$1300=0%,"",G1052/ActivitySum!$C$1300)</f>
        <v/>
      </c>
      <c r="K1052" s="99" t="str">
        <f t="shared" si="49"/>
        <v/>
      </c>
      <c r="L1052" s="99" t="str">
        <f t="shared" si="50"/>
        <v/>
      </c>
    </row>
    <row r="1053" spans="8:12" x14ac:dyDescent="0.25">
      <c r="H1053" s="90" t="str">
        <f t="shared" si="48"/>
        <v/>
      </c>
      <c r="I1053" s="124" t="str">
        <f>IF(F1053/ActivitySum!$C$1300=0%,"",F1053/ActivitySum!$C$1300)</f>
        <v/>
      </c>
      <c r="J1053" s="126" t="str">
        <f>IF(G1053/ActivitySum!$C$1300=0%,"",G1053/ActivitySum!$C$1300)</f>
        <v/>
      </c>
      <c r="K1053" s="99" t="str">
        <f t="shared" si="49"/>
        <v/>
      </c>
      <c r="L1053" s="99" t="str">
        <f t="shared" si="50"/>
        <v/>
      </c>
    </row>
    <row r="1054" spans="8:12" x14ac:dyDescent="0.25">
      <c r="H1054" s="90" t="str">
        <f t="shared" si="48"/>
        <v/>
      </c>
      <c r="I1054" s="124" t="str">
        <f>IF(F1054/ActivitySum!$C$1300=0%,"",F1054/ActivitySum!$C$1300)</f>
        <v/>
      </c>
      <c r="J1054" s="126" t="str">
        <f>IF(G1054/ActivitySum!$C$1300=0%,"",G1054/ActivitySum!$C$1300)</f>
        <v/>
      </c>
      <c r="K1054" s="99" t="str">
        <f t="shared" si="49"/>
        <v/>
      </c>
      <c r="L1054" s="99" t="str">
        <f t="shared" si="50"/>
        <v/>
      </c>
    </row>
    <row r="1055" spans="8:12" x14ac:dyDescent="0.25">
      <c r="H1055" s="90" t="str">
        <f t="shared" si="48"/>
        <v/>
      </c>
      <c r="I1055" s="124" t="str">
        <f>IF(F1055/ActivitySum!$C$1300=0%,"",F1055/ActivitySum!$C$1300)</f>
        <v/>
      </c>
      <c r="J1055" s="126" t="str">
        <f>IF(G1055/ActivitySum!$C$1300=0%,"",G1055/ActivitySum!$C$1300)</f>
        <v/>
      </c>
      <c r="K1055" s="99" t="str">
        <f t="shared" si="49"/>
        <v/>
      </c>
      <c r="L1055" s="99" t="str">
        <f t="shared" si="50"/>
        <v/>
      </c>
    </row>
    <row r="1056" spans="8:12" x14ac:dyDescent="0.25">
      <c r="H1056" s="90" t="str">
        <f t="shared" si="48"/>
        <v/>
      </c>
      <c r="I1056" s="124" t="str">
        <f>IF(F1056/ActivitySum!$C$1300=0%,"",F1056/ActivitySum!$C$1300)</f>
        <v/>
      </c>
      <c r="J1056" s="126" t="str">
        <f>IF(G1056/ActivitySum!$C$1300=0%,"",G1056/ActivitySum!$C$1300)</f>
        <v/>
      </c>
      <c r="K1056" s="99" t="str">
        <f t="shared" si="49"/>
        <v/>
      </c>
      <c r="L1056" s="99" t="str">
        <f t="shared" si="50"/>
        <v/>
      </c>
    </row>
    <row r="1057" spans="8:12" x14ac:dyDescent="0.25">
      <c r="H1057" s="90" t="str">
        <f t="shared" si="48"/>
        <v/>
      </c>
      <c r="I1057" s="124" t="str">
        <f>IF(F1057/ActivitySum!$C$1300=0%,"",F1057/ActivitySum!$C$1300)</f>
        <v/>
      </c>
      <c r="J1057" s="126" t="str">
        <f>IF(G1057/ActivitySum!$C$1300=0%,"",G1057/ActivitySum!$C$1300)</f>
        <v/>
      </c>
      <c r="K1057" s="99" t="str">
        <f t="shared" si="49"/>
        <v/>
      </c>
      <c r="L1057" s="99" t="str">
        <f t="shared" si="50"/>
        <v/>
      </c>
    </row>
    <row r="1058" spans="8:12" x14ac:dyDescent="0.25">
      <c r="H1058" s="90" t="str">
        <f t="shared" si="48"/>
        <v/>
      </c>
      <c r="I1058" s="124" t="str">
        <f>IF(F1058/ActivitySum!$C$1300=0%,"",F1058/ActivitySum!$C$1300)</f>
        <v/>
      </c>
      <c r="J1058" s="126" t="str">
        <f>IF(G1058/ActivitySum!$C$1300=0%,"",G1058/ActivitySum!$C$1300)</f>
        <v/>
      </c>
      <c r="K1058" s="99" t="str">
        <f t="shared" si="49"/>
        <v/>
      </c>
      <c r="L1058" s="99" t="str">
        <f t="shared" si="50"/>
        <v/>
      </c>
    </row>
    <row r="1059" spans="8:12" x14ac:dyDescent="0.25">
      <c r="H1059" s="90" t="str">
        <f t="shared" si="48"/>
        <v/>
      </c>
      <c r="I1059" s="124" t="str">
        <f>IF(F1059/ActivitySum!$C$1300=0%,"",F1059/ActivitySum!$C$1300)</f>
        <v/>
      </c>
      <c r="J1059" s="126" t="str">
        <f>IF(G1059/ActivitySum!$C$1300=0%,"",G1059/ActivitySum!$C$1300)</f>
        <v/>
      </c>
      <c r="K1059" s="99" t="str">
        <f t="shared" si="49"/>
        <v/>
      </c>
      <c r="L1059" s="99" t="str">
        <f t="shared" si="50"/>
        <v/>
      </c>
    </row>
    <row r="1060" spans="8:12" x14ac:dyDescent="0.25">
      <c r="H1060" s="90" t="str">
        <f t="shared" si="48"/>
        <v/>
      </c>
      <c r="I1060" s="124" t="str">
        <f>IF(F1060/ActivitySum!$C$1300=0%,"",F1060/ActivitySum!$C$1300)</f>
        <v/>
      </c>
      <c r="J1060" s="126" t="str">
        <f>IF(G1060/ActivitySum!$C$1300=0%,"",G1060/ActivitySum!$C$1300)</f>
        <v/>
      </c>
      <c r="K1060" s="99" t="str">
        <f t="shared" si="49"/>
        <v/>
      </c>
      <c r="L1060" s="99" t="str">
        <f t="shared" si="50"/>
        <v/>
      </c>
    </row>
    <row r="1061" spans="8:12" x14ac:dyDescent="0.25">
      <c r="H1061" s="90" t="str">
        <f t="shared" si="48"/>
        <v/>
      </c>
      <c r="I1061" s="124" t="str">
        <f>IF(F1061/ActivitySum!$C$1300=0%,"",F1061/ActivitySum!$C$1300)</f>
        <v/>
      </c>
      <c r="J1061" s="126" t="str">
        <f>IF(G1061/ActivitySum!$C$1300=0%,"",G1061/ActivitySum!$C$1300)</f>
        <v/>
      </c>
      <c r="K1061" s="99" t="str">
        <f t="shared" si="49"/>
        <v/>
      </c>
      <c r="L1061" s="99" t="str">
        <f t="shared" si="50"/>
        <v/>
      </c>
    </row>
    <row r="1062" spans="8:12" x14ac:dyDescent="0.25">
      <c r="H1062" s="90" t="str">
        <f t="shared" si="48"/>
        <v/>
      </c>
      <c r="I1062" s="124" t="str">
        <f>IF(F1062/ActivitySum!$C$1300=0%,"",F1062/ActivitySum!$C$1300)</f>
        <v/>
      </c>
      <c r="J1062" s="126" t="str">
        <f>IF(G1062/ActivitySum!$C$1300=0%,"",G1062/ActivitySum!$C$1300)</f>
        <v/>
      </c>
      <c r="K1062" s="99" t="str">
        <f t="shared" si="49"/>
        <v/>
      </c>
      <c r="L1062" s="99" t="str">
        <f t="shared" si="50"/>
        <v/>
      </c>
    </row>
    <row r="1063" spans="8:12" x14ac:dyDescent="0.25">
      <c r="H1063" s="90" t="str">
        <f t="shared" si="48"/>
        <v/>
      </c>
      <c r="I1063" s="124" t="str">
        <f>IF(F1063/ActivitySum!$C$1300=0%,"",F1063/ActivitySum!$C$1300)</f>
        <v/>
      </c>
      <c r="J1063" s="126" t="str">
        <f>IF(G1063/ActivitySum!$C$1300=0%,"",G1063/ActivitySum!$C$1300)</f>
        <v/>
      </c>
      <c r="K1063" s="99" t="str">
        <f t="shared" si="49"/>
        <v/>
      </c>
      <c r="L1063" s="99" t="str">
        <f t="shared" si="50"/>
        <v/>
      </c>
    </row>
    <row r="1064" spans="8:12" x14ac:dyDescent="0.25">
      <c r="H1064" s="90" t="str">
        <f t="shared" si="48"/>
        <v/>
      </c>
      <c r="I1064" s="124" t="str">
        <f>IF(F1064/ActivitySum!$C$1300=0%,"",F1064/ActivitySum!$C$1300)</f>
        <v/>
      </c>
      <c r="J1064" s="126" t="str">
        <f>IF(G1064/ActivitySum!$C$1300=0%,"",G1064/ActivitySum!$C$1300)</f>
        <v/>
      </c>
      <c r="K1064" s="99" t="str">
        <f t="shared" si="49"/>
        <v/>
      </c>
      <c r="L1064" s="99" t="str">
        <f t="shared" si="50"/>
        <v/>
      </c>
    </row>
    <row r="1065" spans="8:12" x14ac:dyDescent="0.25">
      <c r="H1065" s="90" t="str">
        <f t="shared" si="48"/>
        <v/>
      </c>
      <c r="I1065" s="124" t="str">
        <f>IF(F1065/ActivitySum!$C$1300=0%,"",F1065/ActivitySum!$C$1300)</f>
        <v/>
      </c>
      <c r="J1065" s="126" t="str">
        <f>IF(G1065/ActivitySum!$C$1300=0%,"",G1065/ActivitySum!$C$1300)</f>
        <v/>
      </c>
      <c r="K1065" s="99" t="str">
        <f t="shared" si="49"/>
        <v/>
      </c>
      <c r="L1065" s="99" t="str">
        <f t="shared" si="50"/>
        <v/>
      </c>
    </row>
    <row r="1066" spans="8:12" x14ac:dyDescent="0.25">
      <c r="H1066" s="90" t="str">
        <f t="shared" si="48"/>
        <v/>
      </c>
      <c r="I1066" s="124" t="str">
        <f>IF(F1066/ActivitySum!$C$1300=0%,"",F1066/ActivitySum!$C$1300)</f>
        <v/>
      </c>
      <c r="J1066" s="126" t="str">
        <f>IF(G1066/ActivitySum!$C$1300=0%,"",G1066/ActivitySum!$C$1300)</f>
        <v/>
      </c>
      <c r="K1066" s="99" t="str">
        <f t="shared" si="49"/>
        <v/>
      </c>
      <c r="L1066" s="99" t="str">
        <f t="shared" si="50"/>
        <v/>
      </c>
    </row>
    <row r="1067" spans="8:12" x14ac:dyDescent="0.25">
      <c r="H1067" s="90" t="str">
        <f t="shared" si="48"/>
        <v/>
      </c>
      <c r="I1067" s="124" t="str">
        <f>IF(F1067/ActivitySum!$C$1300=0%,"",F1067/ActivitySum!$C$1300)</f>
        <v/>
      </c>
      <c r="J1067" s="126" t="str">
        <f>IF(G1067/ActivitySum!$C$1300=0%,"",G1067/ActivitySum!$C$1300)</f>
        <v/>
      </c>
      <c r="K1067" s="99" t="str">
        <f t="shared" si="49"/>
        <v/>
      </c>
      <c r="L1067" s="99" t="str">
        <f t="shared" si="50"/>
        <v/>
      </c>
    </row>
    <row r="1068" spans="8:12" x14ac:dyDescent="0.25">
      <c r="H1068" s="90" t="str">
        <f t="shared" si="48"/>
        <v/>
      </c>
      <c r="I1068" s="124" t="str">
        <f>IF(F1068/ActivitySum!$C$1300=0%,"",F1068/ActivitySum!$C$1300)</f>
        <v/>
      </c>
      <c r="J1068" s="126" t="str">
        <f>IF(G1068/ActivitySum!$C$1300=0%,"",G1068/ActivitySum!$C$1300)</f>
        <v/>
      </c>
      <c r="K1068" s="99" t="str">
        <f t="shared" si="49"/>
        <v/>
      </c>
      <c r="L1068" s="99" t="str">
        <f t="shared" si="50"/>
        <v/>
      </c>
    </row>
    <row r="1069" spans="8:12" x14ac:dyDescent="0.25">
      <c r="H1069" s="90" t="str">
        <f t="shared" si="48"/>
        <v/>
      </c>
      <c r="I1069" s="124" t="str">
        <f>IF(F1069/ActivitySum!$C$1300=0%,"",F1069/ActivitySum!$C$1300)</f>
        <v/>
      </c>
      <c r="J1069" s="126" t="str">
        <f>IF(G1069/ActivitySum!$C$1300=0%,"",G1069/ActivitySum!$C$1300)</f>
        <v/>
      </c>
      <c r="K1069" s="99" t="str">
        <f t="shared" si="49"/>
        <v/>
      </c>
      <c r="L1069" s="99" t="str">
        <f t="shared" si="50"/>
        <v/>
      </c>
    </row>
    <row r="1070" spans="8:12" x14ac:dyDescent="0.25">
      <c r="H1070" s="90" t="str">
        <f t="shared" si="48"/>
        <v/>
      </c>
      <c r="I1070" s="124" t="str">
        <f>IF(F1070/ActivitySum!$C$1300=0%,"",F1070/ActivitySum!$C$1300)</f>
        <v/>
      </c>
      <c r="J1070" s="126" t="str">
        <f>IF(G1070/ActivitySum!$C$1300=0%,"",G1070/ActivitySum!$C$1300)</f>
        <v/>
      </c>
      <c r="K1070" s="99" t="str">
        <f t="shared" si="49"/>
        <v/>
      </c>
      <c r="L1070" s="99" t="str">
        <f t="shared" si="50"/>
        <v/>
      </c>
    </row>
    <row r="1071" spans="8:12" x14ac:dyDescent="0.25">
      <c r="H1071" s="90" t="str">
        <f t="shared" si="48"/>
        <v/>
      </c>
      <c r="I1071" s="124" t="str">
        <f>IF(F1071/ActivitySum!$C$1300=0%,"",F1071/ActivitySum!$C$1300)</f>
        <v/>
      </c>
      <c r="J1071" s="126" t="str">
        <f>IF(G1071/ActivitySum!$C$1300=0%,"",G1071/ActivitySum!$C$1300)</f>
        <v/>
      </c>
      <c r="K1071" s="99" t="str">
        <f t="shared" si="49"/>
        <v/>
      </c>
      <c r="L1071" s="99" t="str">
        <f t="shared" si="50"/>
        <v/>
      </c>
    </row>
    <row r="1072" spans="8:12" x14ac:dyDescent="0.25">
      <c r="H1072" s="90" t="str">
        <f t="shared" si="48"/>
        <v/>
      </c>
      <c r="I1072" s="124" t="str">
        <f>IF(F1072/ActivitySum!$C$1300=0%,"",F1072/ActivitySum!$C$1300)</f>
        <v/>
      </c>
      <c r="J1072" s="126" t="str">
        <f>IF(G1072/ActivitySum!$C$1300=0%,"",G1072/ActivitySum!$C$1300)</f>
        <v/>
      </c>
      <c r="K1072" s="99" t="str">
        <f t="shared" si="49"/>
        <v/>
      </c>
      <c r="L1072" s="99" t="str">
        <f t="shared" si="50"/>
        <v/>
      </c>
    </row>
    <row r="1073" spans="8:12" x14ac:dyDescent="0.25">
      <c r="H1073" s="90" t="str">
        <f t="shared" si="48"/>
        <v/>
      </c>
      <c r="I1073" s="124" t="str">
        <f>IF(F1073/ActivitySum!$C$1300=0%,"",F1073/ActivitySum!$C$1300)</f>
        <v/>
      </c>
      <c r="J1073" s="126" t="str">
        <f>IF(G1073/ActivitySum!$C$1300=0%,"",G1073/ActivitySum!$C$1300)</f>
        <v/>
      </c>
      <c r="K1073" s="99" t="str">
        <f t="shared" si="49"/>
        <v/>
      </c>
      <c r="L1073" s="99" t="str">
        <f t="shared" si="50"/>
        <v/>
      </c>
    </row>
    <row r="1074" spans="8:12" x14ac:dyDescent="0.25">
      <c r="H1074" s="90" t="str">
        <f t="shared" si="48"/>
        <v/>
      </c>
      <c r="I1074" s="124" t="str">
        <f>IF(F1074/ActivitySum!$C$1300=0%,"",F1074/ActivitySum!$C$1300)</f>
        <v/>
      </c>
      <c r="J1074" s="126" t="str">
        <f>IF(G1074/ActivitySum!$C$1300=0%,"",G1074/ActivitySum!$C$1300)</f>
        <v/>
      </c>
      <c r="K1074" s="99" t="str">
        <f t="shared" si="49"/>
        <v/>
      </c>
      <c r="L1074" s="99" t="str">
        <f t="shared" si="50"/>
        <v/>
      </c>
    </row>
    <row r="1075" spans="8:12" x14ac:dyDescent="0.25">
      <c r="H1075" s="90" t="str">
        <f t="shared" si="48"/>
        <v/>
      </c>
      <c r="I1075" s="124" t="str">
        <f>IF(F1075/ActivitySum!$C$1300=0%,"",F1075/ActivitySum!$C$1300)</f>
        <v/>
      </c>
      <c r="J1075" s="126" t="str">
        <f>IF(G1075/ActivitySum!$C$1300=0%,"",G1075/ActivitySum!$C$1300)</f>
        <v/>
      </c>
      <c r="K1075" s="99" t="str">
        <f t="shared" si="49"/>
        <v/>
      </c>
      <c r="L1075" s="99" t="str">
        <f t="shared" si="50"/>
        <v/>
      </c>
    </row>
    <row r="1076" spans="8:12" x14ac:dyDescent="0.25">
      <c r="H1076" s="90" t="str">
        <f t="shared" si="48"/>
        <v/>
      </c>
      <c r="I1076" s="124" t="str">
        <f>IF(F1076/ActivitySum!$C$1300=0%,"",F1076/ActivitySum!$C$1300)</f>
        <v/>
      </c>
      <c r="J1076" s="126" t="str">
        <f>IF(G1076/ActivitySum!$C$1300=0%,"",G1076/ActivitySum!$C$1300)</f>
        <v/>
      </c>
      <c r="K1076" s="99" t="str">
        <f t="shared" si="49"/>
        <v/>
      </c>
      <c r="L1076" s="99" t="str">
        <f t="shared" si="50"/>
        <v/>
      </c>
    </row>
    <row r="1077" spans="8:12" x14ac:dyDescent="0.25">
      <c r="H1077" s="90" t="str">
        <f t="shared" si="48"/>
        <v/>
      </c>
      <c r="I1077" s="124" t="str">
        <f>IF(F1077/ActivitySum!$C$1300=0%,"",F1077/ActivitySum!$C$1300)</f>
        <v/>
      </c>
      <c r="J1077" s="126" t="str">
        <f>IF(G1077/ActivitySum!$C$1300=0%,"",G1077/ActivitySum!$C$1300)</f>
        <v/>
      </c>
      <c r="K1077" s="99" t="str">
        <f t="shared" si="49"/>
        <v/>
      </c>
      <c r="L1077" s="99" t="str">
        <f t="shared" si="50"/>
        <v/>
      </c>
    </row>
    <row r="1078" spans="8:12" x14ac:dyDescent="0.25">
      <c r="H1078" s="90" t="str">
        <f t="shared" si="48"/>
        <v/>
      </c>
      <c r="I1078" s="124" t="str">
        <f>IF(F1078/ActivitySum!$C$1300=0%,"",F1078/ActivitySum!$C$1300)</f>
        <v/>
      </c>
      <c r="J1078" s="126" t="str">
        <f>IF(G1078/ActivitySum!$C$1300=0%,"",G1078/ActivitySum!$C$1300)</f>
        <v/>
      </c>
      <c r="K1078" s="99" t="str">
        <f t="shared" si="49"/>
        <v/>
      </c>
      <c r="L1078" s="99" t="str">
        <f t="shared" si="50"/>
        <v/>
      </c>
    </row>
    <row r="1079" spans="8:12" x14ac:dyDescent="0.25">
      <c r="H1079" s="90" t="str">
        <f t="shared" si="48"/>
        <v/>
      </c>
      <c r="I1079" s="124" t="str">
        <f>IF(F1079/ActivitySum!$C$1300=0%,"",F1079/ActivitySum!$C$1300)</f>
        <v/>
      </c>
      <c r="J1079" s="126" t="str">
        <f>IF(G1079/ActivitySum!$C$1300=0%,"",G1079/ActivitySum!$C$1300)</f>
        <v/>
      </c>
      <c r="K1079" s="99" t="str">
        <f t="shared" si="49"/>
        <v/>
      </c>
      <c r="L1079" s="99" t="str">
        <f t="shared" si="50"/>
        <v/>
      </c>
    </row>
    <row r="1080" spans="8:12" x14ac:dyDescent="0.25">
      <c r="H1080" s="90" t="str">
        <f t="shared" si="48"/>
        <v/>
      </c>
      <c r="I1080" s="124" t="str">
        <f>IF(F1080/ActivitySum!$C$1300=0%,"",F1080/ActivitySum!$C$1300)</f>
        <v/>
      </c>
      <c r="J1080" s="126" t="str">
        <f>IF(G1080/ActivitySum!$C$1300=0%,"",G1080/ActivitySum!$C$1300)</f>
        <v/>
      </c>
      <c r="K1080" s="99" t="str">
        <f t="shared" si="49"/>
        <v/>
      </c>
      <c r="L1080" s="99" t="str">
        <f t="shared" si="50"/>
        <v/>
      </c>
    </row>
    <row r="1081" spans="8:12" x14ac:dyDescent="0.25">
      <c r="H1081" s="90" t="str">
        <f t="shared" si="48"/>
        <v/>
      </c>
      <c r="I1081" s="124" t="str">
        <f>IF(F1081/ActivitySum!$C$1300=0%,"",F1081/ActivitySum!$C$1300)</f>
        <v/>
      </c>
      <c r="J1081" s="126" t="str">
        <f>IF(G1081/ActivitySum!$C$1300=0%,"",G1081/ActivitySum!$C$1300)</f>
        <v/>
      </c>
      <c r="K1081" s="99" t="str">
        <f t="shared" si="49"/>
        <v/>
      </c>
      <c r="L1081" s="99" t="str">
        <f t="shared" si="50"/>
        <v/>
      </c>
    </row>
    <row r="1082" spans="8:12" x14ac:dyDescent="0.25">
      <c r="H1082" s="90" t="str">
        <f t="shared" si="48"/>
        <v/>
      </c>
      <c r="I1082" s="124" t="str">
        <f>IF(F1082/ActivitySum!$C$1300=0%,"",F1082/ActivitySum!$C$1300)</f>
        <v/>
      </c>
      <c r="J1082" s="126" t="str">
        <f>IF(G1082/ActivitySum!$C$1300=0%,"",G1082/ActivitySum!$C$1300)</f>
        <v/>
      </c>
      <c r="K1082" s="99" t="str">
        <f t="shared" si="49"/>
        <v/>
      </c>
      <c r="L1082" s="99" t="str">
        <f t="shared" si="50"/>
        <v/>
      </c>
    </row>
    <row r="1083" spans="8:12" x14ac:dyDescent="0.25">
      <c r="H1083" s="90" t="str">
        <f t="shared" si="48"/>
        <v/>
      </c>
      <c r="I1083" s="124" t="str">
        <f>IF(F1083/ActivitySum!$C$1300=0%,"",F1083/ActivitySum!$C$1300)</f>
        <v/>
      </c>
      <c r="J1083" s="126" t="str">
        <f>IF(G1083/ActivitySum!$C$1300=0%,"",G1083/ActivitySum!$C$1300)</f>
        <v/>
      </c>
      <c r="K1083" s="99" t="str">
        <f t="shared" si="49"/>
        <v/>
      </c>
      <c r="L1083" s="99" t="str">
        <f t="shared" si="50"/>
        <v/>
      </c>
    </row>
    <row r="1084" spans="8:12" x14ac:dyDescent="0.25">
      <c r="H1084" s="90" t="str">
        <f t="shared" si="48"/>
        <v/>
      </c>
      <c r="I1084" s="124" t="str">
        <f>IF(F1084/ActivitySum!$C$1300=0%,"",F1084/ActivitySum!$C$1300)</f>
        <v/>
      </c>
      <c r="J1084" s="126" t="str">
        <f>IF(G1084/ActivitySum!$C$1300=0%,"",G1084/ActivitySum!$C$1300)</f>
        <v/>
      </c>
      <c r="K1084" s="99" t="str">
        <f t="shared" si="49"/>
        <v/>
      </c>
      <c r="L1084" s="99" t="str">
        <f t="shared" si="50"/>
        <v/>
      </c>
    </row>
    <row r="1085" spans="8:12" x14ac:dyDescent="0.25">
      <c r="H1085" s="90" t="str">
        <f t="shared" si="48"/>
        <v/>
      </c>
      <c r="I1085" s="124" t="str">
        <f>IF(F1085/ActivitySum!$C$1300=0%,"",F1085/ActivitySum!$C$1300)</f>
        <v/>
      </c>
      <c r="J1085" s="126" t="str">
        <f>IF(G1085/ActivitySum!$C$1300=0%,"",G1085/ActivitySum!$C$1300)</f>
        <v/>
      </c>
      <c r="K1085" s="99" t="str">
        <f t="shared" si="49"/>
        <v/>
      </c>
      <c r="L1085" s="99" t="str">
        <f t="shared" si="50"/>
        <v/>
      </c>
    </row>
    <row r="1086" spans="8:12" x14ac:dyDescent="0.25">
      <c r="H1086" s="90" t="str">
        <f t="shared" si="48"/>
        <v/>
      </c>
      <c r="I1086" s="124" t="str">
        <f>IF(F1086/ActivitySum!$C$1300=0%,"",F1086/ActivitySum!$C$1300)</f>
        <v/>
      </c>
      <c r="J1086" s="126" t="str">
        <f>IF(G1086/ActivitySum!$C$1300=0%,"",G1086/ActivitySum!$C$1300)</f>
        <v/>
      </c>
      <c r="K1086" s="99" t="str">
        <f t="shared" si="49"/>
        <v/>
      </c>
      <c r="L1086" s="99" t="str">
        <f t="shared" si="50"/>
        <v/>
      </c>
    </row>
    <row r="1087" spans="8:12" x14ac:dyDescent="0.25">
      <c r="H1087" s="90" t="str">
        <f t="shared" si="48"/>
        <v/>
      </c>
      <c r="I1087" s="124" t="str">
        <f>IF(F1087/ActivitySum!$C$1300=0%,"",F1087/ActivitySum!$C$1300)</f>
        <v/>
      </c>
      <c r="J1087" s="126" t="str">
        <f>IF(G1087/ActivitySum!$C$1300=0%,"",G1087/ActivitySum!$C$1300)</f>
        <v/>
      </c>
      <c r="K1087" s="99" t="str">
        <f t="shared" si="49"/>
        <v/>
      </c>
      <c r="L1087" s="99" t="str">
        <f t="shared" si="50"/>
        <v/>
      </c>
    </row>
    <row r="1088" spans="8:12" x14ac:dyDescent="0.25">
      <c r="H1088" s="90" t="str">
        <f t="shared" si="48"/>
        <v/>
      </c>
      <c r="I1088" s="124" t="str">
        <f>IF(F1088/ActivitySum!$C$1300=0%,"",F1088/ActivitySum!$C$1300)</f>
        <v/>
      </c>
      <c r="J1088" s="126" t="str">
        <f>IF(G1088/ActivitySum!$C$1300=0%,"",G1088/ActivitySum!$C$1300)</f>
        <v/>
      </c>
      <c r="K1088" s="99" t="str">
        <f t="shared" si="49"/>
        <v/>
      </c>
      <c r="L1088" s="99" t="str">
        <f t="shared" si="50"/>
        <v/>
      </c>
    </row>
    <row r="1089" spans="8:12" x14ac:dyDescent="0.25">
      <c r="H1089" s="90" t="str">
        <f t="shared" si="48"/>
        <v/>
      </c>
      <c r="I1089" s="124" t="str">
        <f>IF(F1089/ActivitySum!$C$1300=0%,"",F1089/ActivitySum!$C$1300)</f>
        <v/>
      </c>
      <c r="J1089" s="126" t="str">
        <f>IF(G1089/ActivitySum!$C$1300=0%,"",G1089/ActivitySum!$C$1300)</f>
        <v/>
      </c>
      <c r="K1089" s="99" t="str">
        <f t="shared" si="49"/>
        <v/>
      </c>
      <c r="L1089" s="99" t="str">
        <f t="shared" si="50"/>
        <v/>
      </c>
    </row>
    <row r="1090" spans="8:12" x14ac:dyDescent="0.25">
      <c r="H1090" s="90" t="str">
        <f t="shared" si="48"/>
        <v/>
      </c>
      <c r="I1090" s="124" t="str">
        <f>IF(F1090/ActivitySum!$C$1300=0%,"",F1090/ActivitySum!$C$1300)</f>
        <v/>
      </c>
      <c r="J1090" s="126" t="str">
        <f>IF(G1090/ActivitySum!$C$1300=0%,"",G1090/ActivitySum!$C$1300)</f>
        <v/>
      </c>
      <c r="K1090" s="99" t="str">
        <f t="shared" si="49"/>
        <v/>
      </c>
      <c r="L1090" s="99" t="str">
        <f t="shared" si="50"/>
        <v/>
      </c>
    </row>
    <row r="1091" spans="8:12" x14ac:dyDescent="0.25">
      <c r="H1091" s="90" t="str">
        <f t="shared" si="48"/>
        <v/>
      </c>
      <c r="I1091" s="124" t="str">
        <f>IF(F1091/ActivitySum!$C$1300=0%,"",F1091/ActivitySum!$C$1300)</f>
        <v/>
      </c>
      <c r="J1091" s="126" t="str">
        <f>IF(G1091/ActivitySum!$C$1300=0%,"",G1091/ActivitySum!$C$1300)</f>
        <v/>
      </c>
      <c r="K1091" s="99" t="str">
        <f t="shared" si="49"/>
        <v/>
      </c>
      <c r="L1091" s="99" t="str">
        <f t="shared" si="50"/>
        <v/>
      </c>
    </row>
    <row r="1092" spans="8:12" x14ac:dyDescent="0.25">
      <c r="H1092" s="90" t="str">
        <f t="shared" si="48"/>
        <v/>
      </c>
      <c r="I1092" s="124" t="str">
        <f>IF(F1092/ActivitySum!$C$1300=0%,"",F1092/ActivitySum!$C$1300)</f>
        <v/>
      </c>
      <c r="J1092" s="126" t="str">
        <f>IF(G1092/ActivitySum!$C$1300=0%,"",G1092/ActivitySum!$C$1300)</f>
        <v/>
      </c>
      <c r="K1092" s="99" t="str">
        <f t="shared" si="49"/>
        <v/>
      </c>
      <c r="L1092" s="99" t="str">
        <f t="shared" si="50"/>
        <v/>
      </c>
    </row>
    <row r="1093" spans="8:12" x14ac:dyDescent="0.25">
      <c r="H1093" s="90" t="str">
        <f t="shared" si="48"/>
        <v/>
      </c>
      <c r="I1093" s="124" t="str">
        <f>IF(F1093/ActivitySum!$C$1300=0%,"",F1093/ActivitySum!$C$1300)</f>
        <v/>
      </c>
      <c r="J1093" s="126" t="str">
        <f>IF(G1093/ActivitySum!$C$1300=0%,"",G1093/ActivitySum!$C$1300)</f>
        <v/>
      </c>
      <c r="K1093" s="99" t="str">
        <f t="shared" si="49"/>
        <v/>
      </c>
      <c r="L1093" s="99" t="str">
        <f t="shared" si="50"/>
        <v/>
      </c>
    </row>
    <row r="1094" spans="8:12" x14ac:dyDescent="0.25">
      <c r="H1094" s="90" t="str">
        <f t="shared" si="48"/>
        <v/>
      </c>
      <c r="I1094" s="124" t="str">
        <f>IF(F1094/ActivitySum!$C$1300=0%,"",F1094/ActivitySum!$C$1300)</f>
        <v/>
      </c>
      <c r="J1094" s="126" t="str">
        <f>IF(G1094/ActivitySum!$C$1300=0%,"",G1094/ActivitySum!$C$1300)</f>
        <v/>
      </c>
      <c r="K1094" s="99" t="str">
        <f t="shared" si="49"/>
        <v/>
      </c>
      <c r="L1094" s="99" t="str">
        <f t="shared" si="50"/>
        <v/>
      </c>
    </row>
    <row r="1095" spans="8:12" x14ac:dyDescent="0.25">
      <c r="H1095" s="90" t="str">
        <f t="shared" ref="H1095:H1158" si="51">IFERROR(F1095/E1095,"")</f>
        <v/>
      </c>
      <c r="I1095" s="124" t="str">
        <f>IF(F1095/ActivitySum!$C$1300=0%,"",F1095/ActivitySum!$C$1300)</f>
        <v/>
      </c>
      <c r="J1095" s="126" t="str">
        <f>IF(G1095/ActivitySum!$C$1300=0%,"",G1095/ActivitySum!$C$1300)</f>
        <v/>
      </c>
      <c r="K1095" s="99" t="str">
        <f t="shared" ref="K1095:K1158" si="52">IFERROR(G1095/E1095,"")</f>
        <v/>
      </c>
      <c r="L1095" s="99" t="str">
        <f t="shared" ref="L1095:L1158" si="53">IFERROR(G1095/F1095,"")</f>
        <v/>
      </c>
    </row>
    <row r="1096" spans="8:12" x14ac:dyDescent="0.25">
      <c r="H1096" s="90" t="str">
        <f t="shared" si="51"/>
        <v/>
      </c>
      <c r="I1096" s="124" t="str">
        <f>IF(F1096/ActivitySum!$C$1300=0%,"",F1096/ActivitySum!$C$1300)</f>
        <v/>
      </c>
      <c r="J1096" s="126" t="str">
        <f>IF(G1096/ActivitySum!$C$1300=0%,"",G1096/ActivitySum!$C$1300)</f>
        <v/>
      </c>
      <c r="K1096" s="99" t="str">
        <f t="shared" si="52"/>
        <v/>
      </c>
      <c r="L1096" s="99" t="str">
        <f t="shared" si="53"/>
        <v/>
      </c>
    </row>
    <row r="1097" spans="8:12" x14ac:dyDescent="0.25">
      <c r="H1097" s="90" t="str">
        <f t="shared" si="51"/>
        <v/>
      </c>
      <c r="I1097" s="124" t="str">
        <f>IF(F1097/ActivitySum!$C$1300=0%,"",F1097/ActivitySum!$C$1300)</f>
        <v/>
      </c>
      <c r="J1097" s="126" t="str">
        <f>IF(G1097/ActivitySum!$C$1300=0%,"",G1097/ActivitySum!$C$1300)</f>
        <v/>
      </c>
      <c r="K1097" s="99" t="str">
        <f t="shared" si="52"/>
        <v/>
      </c>
      <c r="L1097" s="99" t="str">
        <f t="shared" si="53"/>
        <v/>
      </c>
    </row>
    <row r="1098" spans="8:12" x14ac:dyDescent="0.25">
      <c r="H1098" s="90" t="str">
        <f t="shared" si="51"/>
        <v/>
      </c>
      <c r="I1098" s="124" t="str">
        <f>IF(F1098/ActivitySum!$C$1300=0%,"",F1098/ActivitySum!$C$1300)</f>
        <v/>
      </c>
      <c r="J1098" s="126" t="str">
        <f>IF(G1098/ActivitySum!$C$1300=0%,"",G1098/ActivitySum!$C$1300)</f>
        <v/>
      </c>
      <c r="K1098" s="99" t="str">
        <f t="shared" si="52"/>
        <v/>
      </c>
      <c r="L1098" s="99" t="str">
        <f t="shared" si="53"/>
        <v/>
      </c>
    </row>
    <row r="1099" spans="8:12" x14ac:dyDescent="0.25">
      <c r="H1099" s="90" t="str">
        <f t="shared" si="51"/>
        <v/>
      </c>
      <c r="I1099" s="124" t="str">
        <f>IF(F1099/ActivitySum!$C$1300=0%,"",F1099/ActivitySum!$C$1300)</f>
        <v/>
      </c>
      <c r="J1099" s="126" t="str">
        <f>IF(G1099/ActivitySum!$C$1300=0%,"",G1099/ActivitySum!$C$1300)</f>
        <v/>
      </c>
      <c r="K1099" s="99" t="str">
        <f t="shared" si="52"/>
        <v/>
      </c>
      <c r="L1099" s="99" t="str">
        <f t="shared" si="53"/>
        <v/>
      </c>
    </row>
    <row r="1100" spans="8:12" x14ac:dyDescent="0.25">
      <c r="H1100" s="90" t="str">
        <f t="shared" si="51"/>
        <v/>
      </c>
      <c r="I1100" s="124" t="str">
        <f>IF(F1100/ActivitySum!$C$1300=0%,"",F1100/ActivitySum!$C$1300)</f>
        <v/>
      </c>
      <c r="J1100" s="126" t="str">
        <f>IF(G1100/ActivitySum!$C$1300=0%,"",G1100/ActivitySum!$C$1300)</f>
        <v/>
      </c>
      <c r="K1100" s="99" t="str">
        <f t="shared" si="52"/>
        <v/>
      </c>
      <c r="L1100" s="99" t="str">
        <f t="shared" si="53"/>
        <v/>
      </c>
    </row>
    <row r="1101" spans="8:12" x14ac:dyDescent="0.25">
      <c r="H1101" s="90" t="str">
        <f t="shared" si="51"/>
        <v/>
      </c>
      <c r="I1101" s="124" t="str">
        <f>IF(F1101/ActivitySum!$C$1300=0%,"",F1101/ActivitySum!$C$1300)</f>
        <v/>
      </c>
      <c r="J1101" s="126" t="str">
        <f>IF(G1101/ActivitySum!$C$1300=0%,"",G1101/ActivitySum!$C$1300)</f>
        <v/>
      </c>
      <c r="K1101" s="99" t="str">
        <f t="shared" si="52"/>
        <v/>
      </c>
      <c r="L1101" s="99" t="str">
        <f t="shared" si="53"/>
        <v/>
      </c>
    </row>
    <row r="1102" spans="8:12" x14ac:dyDescent="0.25">
      <c r="H1102" s="90" t="str">
        <f t="shared" si="51"/>
        <v/>
      </c>
      <c r="I1102" s="124" t="str">
        <f>IF(F1102/ActivitySum!$C$1300=0%,"",F1102/ActivitySum!$C$1300)</f>
        <v/>
      </c>
      <c r="J1102" s="126" t="str">
        <f>IF(G1102/ActivitySum!$C$1300=0%,"",G1102/ActivitySum!$C$1300)</f>
        <v/>
      </c>
      <c r="K1102" s="99" t="str">
        <f t="shared" si="52"/>
        <v/>
      </c>
      <c r="L1102" s="99" t="str">
        <f t="shared" si="53"/>
        <v/>
      </c>
    </row>
    <row r="1103" spans="8:12" x14ac:dyDescent="0.25">
      <c r="H1103" s="90" t="str">
        <f t="shared" si="51"/>
        <v/>
      </c>
      <c r="I1103" s="124" t="str">
        <f>IF(F1103/ActivitySum!$C$1300=0%,"",F1103/ActivitySum!$C$1300)</f>
        <v/>
      </c>
      <c r="J1103" s="126" t="str">
        <f>IF(G1103/ActivitySum!$C$1300=0%,"",G1103/ActivitySum!$C$1300)</f>
        <v/>
      </c>
      <c r="K1103" s="99" t="str">
        <f t="shared" si="52"/>
        <v/>
      </c>
      <c r="L1103" s="99" t="str">
        <f t="shared" si="53"/>
        <v/>
      </c>
    </row>
    <row r="1104" spans="8:12" x14ac:dyDescent="0.25">
      <c r="H1104" s="90" t="str">
        <f t="shared" si="51"/>
        <v/>
      </c>
      <c r="I1104" s="124" t="str">
        <f>IF(F1104/ActivitySum!$C$1300=0%,"",F1104/ActivitySum!$C$1300)</f>
        <v/>
      </c>
      <c r="J1104" s="126" t="str">
        <f>IF(G1104/ActivitySum!$C$1300=0%,"",G1104/ActivitySum!$C$1300)</f>
        <v/>
      </c>
      <c r="K1104" s="99" t="str">
        <f t="shared" si="52"/>
        <v/>
      </c>
      <c r="L1104" s="99" t="str">
        <f t="shared" si="53"/>
        <v/>
      </c>
    </row>
    <row r="1105" spans="8:12" x14ac:dyDescent="0.25">
      <c r="H1105" s="90" t="str">
        <f t="shared" si="51"/>
        <v/>
      </c>
      <c r="I1105" s="124" t="str">
        <f>IF(F1105/ActivitySum!$C$1300=0%,"",F1105/ActivitySum!$C$1300)</f>
        <v/>
      </c>
      <c r="J1105" s="126" t="str">
        <f>IF(G1105/ActivitySum!$C$1300=0%,"",G1105/ActivitySum!$C$1300)</f>
        <v/>
      </c>
      <c r="K1105" s="99" t="str">
        <f t="shared" si="52"/>
        <v/>
      </c>
      <c r="L1105" s="99" t="str">
        <f t="shared" si="53"/>
        <v/>
      </c>
    </row>
    <row r="1106" spans="8:12" x14ac:dyDescent="0.25">
      <c r="H1106" s="90" t="str">
        <f t="shared" si="51"/>
        <v/>
      </c>
      <c r="I1106" s="124" t="str">
        <f>IF(F1106/ActivitySum!$C$1300=0%,"",F1106/ActivitySum!$C$1300)</f>
        <v/>
      </c>
      <c r="J1106" s="126" t="str">
        <f>IF(G1106/ActivitySum!$C$1300=0%,"",G1106/ActivitySum!$C$1300)</f>
        <v/>
      </c>
      <c r="K1106" s="99" t="str">
        <f t="shared" si="52"/>
        <v/>
      </c>
      <c r="L1106" s="99" t="str">
        <f t="shared" si="53"/>
        <v/>
      </c>
    </row>
    <row r="1107" spans="8:12" x14ac:dyDescent="0.25">
      <c r="H1107" s="90" t="str">
        <f t="shared" si="51"/>
        <v/>
      </c>
      <c r="I1107" s="124" t="str">
        <f>IF(F1107/ActivitySum!$C$1300=0%,"",F1107/ActivitySum!$C$1300)</f>
        <v/>
      </c>
      <c r="J1107" s="126" t="str">
        <f>IF(G1107/ActivitySum!$C$1300=0%,"",G1107/ActivitySum!$C$1300)</f>
        <v/>
      </c>
      <c r="K1107" s="99" t="str">
        <f t="shared" si="52"/>
        <v/>
      </c>
      <c r="L1107" s="99" t="str">
        <f t="shared" si="53"/>
        <v/>
      </c>
    </row>
    <row r="1108" spans="8:12" x14ac:dyDescent="0.25">
      <c r="H1108" s="90" t="str">
        <f t="shared" si="51"/>
        <v/>
      </c>
      <c r="I1108" s="124" t="str">
        <f>IF(F1108/ActivitySum!$C$1300=0%,"",F1108/ActivitySum!$C$1300)</f>
        <v/>
      </c>
      <c r="J1108" s="126" t="str">
        <f>IF(G1108/ActivitySum!$C$1300=0%,"",G1108/ActivitySum!$C$1300)</f>
        <v/>
      </c>
      <c r="K1108" s="99" t="str">
        <f t="shared" si="52"/>
        <v/>
      </c>
      <c r="L1108" s="99" t="str">
        <f t="shared" si="53"/>
        <v/>
      </c>
    </row>
    <row r="1109" spans="8:12" x14ac:dyDescent="0.25">
      <c r="H1109" s="90" t="str">
        <f t="shared" si="51"/>
        <v/>
      </c>
      <c r="I1109" s="124" t="str">
        <f>IF(F1109/ActivitySum!$C$1300=0%,"",F1109/ActivitySum!$C$1300)</f>
        <v/>
      </c>
      <c r="J1109" s="126" t="str">
        <f>IF(G1109/ActivitySum!$C$1300=0%,"",G1109/ActivitySum!$C$1300)</f>
        <v/>
      </c>
      <c r="K1109" s="99" t="str">
        <f t="shared" si="52"/>
        <v/>
      </c>
      <c r="L1109" s="99" t="str">
        <f t="shared" si="53"/>
        <v/>
      </c>
    </row>
    <row r="1110" spans="8:12" x14ac:dyDescent="0.25">
      <c r="H1110" s="90" t="str">
        <f t="shared" si="51"/>
        <v/>
      </c>
      <c r="I1110" s="124" t="str">
        <f>IF(F1110/ActivitySum!$C$1300=0%,"",F1110/ActivitySum!$C$1300)</f>
        <v/>
      </c>
      <c r="J1110" s="126" t="str">
        <f>IF(G1110/ActivitySum!$C$1300=0%,"",G1110/ActivitySum!$C$1300)</f>
        <v/>
      </c>
      <c r="K1110" s="99" t="str">
        <f t="shared" si="52"/>
        <v/>
      </c>
      <c r="L1110" s="99" t="str">
        <f t="shared" si="53"/>
        <v/>
      </c>
    </row>
    <row r="1111" spans="8:12" x14ac:dyDescent="0.25">
      <c r="H1111" s="90" t="str">
        <f t="shared" si="51"/>
        <v/>
      </c>
      <c r="I1111" s="124" t="str">
        <f>IF(F1111/ActivitySum!$C$1300=0%,"",F1111/ActivitySum!$C$1300)</f>
        <v/>
      </c>
      <c r="J1111" s="126" t="str">
        <f>IF(G1111/ActivitySum!$C$1300=0%,"",G1111/ActivitySum!$C$1300)</f>
        <v/>
      </c>
      <c r="K1111" s="99" t="str">
        <f t="shared" si="52"/>
        <v/>
      </c>
      <c r="L1111" s="99" t="str">
        <f t="shared" si="53"/>
        <v/>
      </c>
    </row>
    <row r="1112" spans="8:12" x14ac:dyDescent="0.25">
      <c r="H1112" s="90" t="str">
        <f t="shared" si="51"/>
        <v/>
      </c>
      <c r="I1112" s="124" t="str">
        <f>IF(F1112/ActivitySum!$C$1300=0%,"",F1112/ActivitySum!$C$1300)</f>
        <v/>
      </c>
      <c r="J1112" s="126" t="str">
        <f>IF(G1112/ActivitySum!$C$1300=0%,"",G1112/ActivitySum!$C$1300)</f>
        <v/>
      </c>
      <c r="K1112" s="99" t="str">
        <f t="shared" si="52"/>
        <v/>
      </c>
      <c r="L1112" s="99" t="str">
        <f t="shared" si="53"/>
        <v/>
      </c>
    </row>
    <row r="1113" spans="8:12" x14ac:dyDescent="0.25">
      <c r="H1113" s="90" t="str">
        <f t="shared" si="51"/>
        <v/>
      </c>
      <c r="I1113" s="124" t="str">
        <f>IF(F1113/ActivitySum!$C$1300=0%,"",F1113/ActivitySum!$C$1300)</f>
        <v/>
      </c>
      <c r="J1113" s="126" t="str">
        <f>IF(G1113/ActivitySum!$C$1300=0%,"",G1113/ActivitySum!$C$1300)</f>
        <v/>
      </c>
      <c r="K1113" s="99" t="str">
        <f t="shared" si="52"/>
        <v/>
      </c>
      <c r="L1113" s="99" t="str">
        <f t="shared" si="53"/>
        <v/>
      </c>
    </row>
    <row r="1114" spans="8:12" x14ac:dyDescent="0.25">
      <c r="H1114" s="90" t="str">
        <f t="shared" si="51"/>
        <v/>
      </c>
      <c r="I1114" s="124" t="str">
        <f>IF(F1114/ActivitySum!$C$1300=0%,"",F1114/ActivitySum!$C$1300)</f>
        <v/>
      </c>
      <c r="J1114" s="126" t="str">
        <f>IF(G1114/ActivitySum!$C$1300=0%,"",G1114/ActivitySum!$C$1300)</f>
        <v/>
      </c>
      <c r="K1114" s="99" t="str">
        <f t="shared" si="52"/>
        <v/>
      </c>
      <c r="L1114" s="99" t="str">
        <f t="shared" si="53"/>
        <v/>
      </c>
    </row>
    <row r="1115" spans="8:12" x14ac:dyDescent="0.25">
      <c r="H1115" s="90" t="str">
        <f t="shared" si="51"/>
        <v/>
      </c>
      <c r="I1115" s="124" t="str">
        <f>IF(F1115/ActivitySum!$C$1300=0%,"",F1115/ActivitySum!$C$1300)</f>
        <v/>
      </c>
      <c r="J1115" s="126" t="str">
        <f>IF(G1115/ActivitySum!$C$1300=0%,"",G1115/ActivitySum!$C$1300)</f>
        <v/>
      </c>
      <c r="K1115" s="99" t="str">
        <f t="shared" si="52"/>
        <v/>
      </c>
      <c r="L1115" s="99" t="str">
        <f t="shared" si="53"/>
        <v/>
      </c>
    </row>
    <row r="1116" spans="8:12" x14ac:dyDescent="0.25">
      <c r="H1116" s="90" t="str">
        <f t="shared" si="51"/>
        <v/>
      </c>
      <c r="I1116" s="124" t="str">
        <f>IF(F1116/ActivitySum!$C$1300=0%,"",F1116/ActivitySum!$C$1300)</f>
        <v/>
      </c>
      <c r="J1116" s="126" t="str">
        <f>IF(G1116/ActivitySum!$C$1300=0%,"",G1116/ActivitySum!$C$1300)</f>
        <v/>
      </c>
      <c r="K1116" s="99" t="str">
        <f t="shared" si="52"/>
        <v/>
      </c>
      <c r="L1116" s="99" t="str">
        <f t="shared" si="53"/>
        <v/>
      </c>
    </row>
    <row r="1117" spans="8:12" x14ac:dyDescent="0.25">
      <c r="H1117" s="90" t="str">
        <f t="shared" si="51"/>
        <v/>
      </c>
      <c r="I1117" s="124" t="str">
        <f>IF(F1117/ActivitySum!$C$1300=0%,"",F1117/ActivitySum!$C$1300)</f>
        <v/>
      </c>
      <c r="J1117" s="126" t="str">
        <f>IF(G1117/ActivitySum!$C$1300=0%,"",G1117/ActivitySum!$C$1300)</f>
        <v/>
      </c>
      <c r="K1117" s="99" t="str">
        <f t="shared" si="52"/>
        <v/>
      </c>
      <c r="L1117" s="99" t="str">
        <f t="shared" si="53"/>
        <v/>
      </c>
    </row>
    <row r="1118" spans="8:12" x14ac:dyDescent="0.25">
      <c r="H1118" s="90" t="str">
        <f t="shared" si="51"/>
        <v/>
      </c>
      <c r="I1118" s="124" t="str">
        <f>IF(F1118/ActivitySum!$C$1300=0%,"",F1118/ActivitySum!$C$1300)</f>
        <v/>
      </c>
      <c r="J1118" s="126" t="str">
        <f>IF(G1118/ActivitySum!$C$1300=0%,"",G1118/ActivitySum!$C$1300)</f>
        <v/>
      </c>
      <c r="K1118" s="99" t="str">
        <f t="shared" si="52"/>
        <v/>
      </c>
      <c r="L1118" s="99" t="str">
        <f t="shared" si="53"/>
        <v/>
      </c>
    </row>
    <row r="1119" spans="8:12" x14ac:dyDescent="0.25">
      <c r="H1119" s="90" t="str">
        <f t="shared" si="51"/>
        <v/>
      </c>
      <c r="I1119" s="124" t="str">
        <f>IF(F1119/ActivitySum!$C$1300=0%,"",F1119/ActivitySum!$C$1300)</f>
        <v/>
      </c>
      <c r="J1119" s="126" t="str">
        <f>IF(G1119/ActivitySum!$C$1300=0%,"",G1119/ActivitySum!$C$1300)</f>
        <v/>
      </c>
      <c r="K1119" s="99" t="str">
        <f t="shared" si="52"/>
        <v/>
      </c>
      <c r="L1119" s="99" t="str">
        <f t="shared" si="53"/>
        <v/>
      </c>
    </row>
    <row r="1120" spans="8:12" x14ac:dyDescent="0.25">
      <c r="H1120" s="90" t="str">
        <f t="shared" si="51"/>
        <v/>
      </c>
      <c r="I1120" s="124" t="str">
        <f>IF(F1120/ActivitySum!$C$1300=0%,"",F1120/ActivitySum!$C$1300)</f>
        <v/>
      </c>
      <c r="J1120" s="126" t="str">
        <f>IF(G1120/ActivitySum!$C$1300=0%,"",G1120/ActivitySum!$C$1300)</f>
        <v/>
      </c>
      <c r="K1120" s="99" t="str">
        <f t="shared" si="52"/>
        <v/>
      </c>
      <c r="L1120" s="99" t="str">
        <f t="shared" si="53"/>
        <v/>
      </c>
    </row>
    <row r="1121" spans="8:12" x14ac:dyDescent="0.25">
      <c r="H1121" s="90" t="str">
        <f t="shared" si="51"/>
        <v/>
      </c>
      <c r="I1121" s="124" t="str">
        <f>IF(F1121/ActivitySum!$C$1300=0%,"",F1121/ActivitySum!$C$1300)</f>
        <v/>
      </c>
      <c r="J1121" s="126" t="str">
        <f>IF(G1121/ActivitySum!$C$1300=0%,"",G1121/ActivitySum!$C$1300)</f>
        <v/>
      </c>
      <c r="K1121" s="99" t="str">
        <f t="shared" si="52"/>
        <v/>
      </c>
      <c r="L1121" s="99" t="str">
        <f t="shared" si="53"/>
        <v/>
      </c>
    </row>
    <row r="1122" spans="8:12" x14ac:dyDescent="0.25">
      <c r="H1122" s="90" t="str">
        <f t="shared" si="51"/>
        <v/>
      </c>
      <c r="I1122" s="124" t="str">
        <f>IF(F1122/ActivitySum!$C$1300=0%,"",F1122/ActivitySum!$C$1300)</f>
        <v/>
      </c>
      <c r="J1122" s="126" t="str">
        <f>IF(G1122/ActivitySum!$C$1300=0%,"",G1122/ActivitySum!$C$1300)</f>
        <v/>
      </c>
      <c r="K1122" s="99" t="str">
        <f t="shared" si="52"/>
        <v/>
      </c>
      <c r="L1122" s="99" t="str">
        <f t="shared" si="53"/>
        <v/>
      </c>
    </row>
    <row r="1123" spans="8:12" x14ac:dyDescent="0.25">
      <c r="H1123" s="90" t="str">
        <f t="shared" si="51"/>
        <v/>
      </c>
      <c r="I1123" s="124" t="str">
        <f>IF(F1123/ActivitySum!$C$1300=0%,"",F1123/ActivitySum!$C$1300)</f>
        <v/>
      </c>
      <c r="J1123" s="126" t="str">
        <f>IF(G1123/ActivitySum!$C$1300=0%,"",G1123/ActivitySum!$C$1300)</f>
        <v/>
      </c>
      <c r="K1123" s="99" t="str">
        <f t="shared" si="52"/>
        <v/>
      </c>
      <c r="L1123" s="99" t="str">
        <f t="shared" si="53"/>
        <v/>
      </c>
    </row>
    <row r="1124" spans="8:12" x14ac:dyDescent="0.25">
      <c r="H1124" s="90" t="str">
        <f t="shared" si="51"/>
        <v/>
      </c>
      <c r="I1124" s="124" t="str">
        <f>IF(F1124/ActivitySum!$C$1300=0%,"",F1124/ActivitySum!$C$1300)</f>
        <v/>
      </c>
      <c r="J1124" s="126" t="str">
        <f>IF(G1124/ActivitySum!$C$1300=0%,"",G1124/ActivitySum!$C$1300)</f>
        <v/>
      </c>
      <c r="K1124" s="99" t="str">
        <f t="shared" si="52"/>
        <v/>
      </c>
      <c r="L1124" s="99" t="str">
        <f t="shared" si="53"/>
        <v/>
      </c>
    </row>
    <row r="1125" spans="8:12" x14ac:dyDescent="0.25">
      <c r="H1125" s="90" t="str">
        <f t="shared" si="51"/>
        <v/>
      </c>
      <c r="I1125" s="124" t="str">
        <f>IF(F1125/ActivitySum!$C$1300=0%,"",F1125/ActivitySum!$C$1300)</f>
        <v/>
      </c>
      <c r="J1125" s="126" t="str">
        <f>IF(G1125/ActivitySum!$C$1300=0%,"",G1125/ActivitySum!$C$1300)</f>
        <v/>
      </c>
      <c r="K1125" s="99" t="str">
        <f t="shared" si="52"/>
        <v/>
      </c>
      <c r="L1125" s="99" t="str">
        <f t="shared" si="53"/>
        <v/>
      </c>
    </row>
    <row r="1126" spans="8:12" x14ac:dyDescent="0.25">
      <c r="H1126" s="90" t="str">
        <f t="shared" si="51"/>
        <v/>
      </c>
      <c r="I1126" s="124" t="str">
        <f>IF(F1126/ActivitySum!$C$1300=0%,"",F1126/ActivitySum!$C$1300)</f>
        <v/>
      </c>
      <c r="J1126" s="126" t="str">
        <f>IF(G1126/ActivitySum!$C$1300=0%,"",G1126/ActivitySum!$C$1300)</f>
        <v/>
      </c>
      <c r="K1126" s="99" t="str">
        <f t="shared" si="52"/>
        <v/>
      </c>
      <c r="L1126" s="99" t="str">
        <f t="shared" si="53"/>
        <v/>
      </c>
    </row>
    <row r="1127" spans="8:12" x14ac:dyDescent="0.25">
      <c r="H1127" s="90" t="str">
        <f t="shared" si="51"/>
        <v/>
      </c>
      <c r="I1127" s="124" t="str">
        <f>IF(F1127/ActivitySum!$C$1300=0%,"",F1127/ActivitySum!$C$1300)</f>
        <v/>
      </c>
      <c r="J1127" s="126" t="str">
        <f>IF(G1127/ActivitySum!$C$1300=0%,"",G1127/ActivitySum!$C$1300)</f>
        <v/>
      </c>
      <c r="K1127" s="99" t="str">
        <f t="shared" si="52"/>
        <v/>
      </c>
      <c r="L1127" s="99" t="str">
        <f t="shared" si="53"/>
        <v/>
      </c>
    </row>
    <row r="1128" spans="8:12" x14ac:dyDescent="0.25">
      <c r="H1128" s="90" t="str">
        <f t="shared" si="51"/>
        <v/>
      </c>
      <c r="I1128" s="124" t="str">
        <f>IF(F1128/ActivitySum!$C$1300=0%,"",F1128/ActivitySum!$C$1300)</f>
        <v/>
      </c>
      <c r="J1128" s="126" t="str">
        <f>IF(G1128/ActivitySum!$C$1300=0%,"",G1128/ActivitySum!$C$1300)</f>
        <v/>
      </c>
      <c r="K1128" s="99" t="str">
        <f t="shared" si="52"/>
        <v/>
      </c>
      <c r="L1128" s="99" t="str">
        <f t="shared" si="53"/>
        <v/>
      </c>
    </row>
    <row r="1129" spans="8:12" x14ac:dyDescent="0.25">
      <c r="H1129" s="90" t="str">
        <f t="shared" si="51"/>
        <v/>
      </c>
      <c r="I1129" s="124" t="str">
        <f>IF(F1129/ActivitySum!$C$1300=0%,"",F1129/ActivitySum!$C$1300)</f>
        <v/>
      </c>
      <c r="J1129" s="126" t="str">
        <f>IF(G1129/ActivitySum!$C$1300=0%,"",G1129/ActivitySum!$C$1300)</f>
        <v/>
      </c>
      <c r="K1129" s="99" t="str">
        <f t="shared" si="52"/>
        <v/>
      </c>
      <c r="L1129" s="99" t="str">
        <f t="shared" si="53"/>
        <v/>
      </c>
    </row>
    <row r="1130" spans="8:12" x14ac:dyDescent="0.25">
      <c r="H1130" s="90" t="str">
        <f t="shared" si="51"/>
        <v/>
      </c>
      <c r="I1130" s="124" t="str">
        <f>IF(F1130/ActivitySum!$C$1300=0%,"",F1130/ActivitySum!$C$1300)</f>
        <v/>
      </c>
      <c r="J1130" s="126" t="str">
        <f>IF(G1130/ActivitySum!$C$1300=0%,"",G1130/ActivitySum!$C$1300)</f>
        <v/>
      </c>
      <c r="K1130" s="99" t="str">
        <f t="shared" si="52"/>
        <v/>
      </c>
      <c r="L1130" s="99" t="str">
        <f t="shared" si="53"/>
        <v/>
      </c>
    </row>
    <row r="1131" spans="8:12" x14ac:dyDescent="0.25">
      <c r="H1131" s="90" t="str">
        <f t="shared" si="51"/>
        <v/>
      </c>
      <c r="I1131" s="124" t="str">
        <f>IF(F1131/ActivitySum!$C$1300=0%,"",F1131/ActivitySum!$C$1300)</f>
        <v/>
      </c>
      <c r="J1131" s="126" t="str">
        <f>IF(G1131/ActivitySum!$C$1300=0%,"",G1131/ActivitySum!$C$1300)</f>
        <v/>
      </c>
      <c r="K1131" s="99" t="str">
        <f t="shared" si="52"/>
        <v/>
      </c>
      <c r="L1131" s="99" t="str">
        <f t="shared" si="53"/>
        <v/>
      </c>
    </row>
    <row r="1132" spans="8:12" x14ac:dyDescent="0.25">
      <c r="H1132" s="90" t="str">
        <f t="shared" si="51"/>
        <v/>
      </c>
      <c r="I1132" s="124" t="str">
        <f>IF(F1132/ActivitySum!$C$1300=0%,"",F1132/ActivitySum!$C$1300)</f>
        <v/>
      </c>
      <c r="J1132" s="126" t="str">
        <f>IF(G1132/ActivitySum!$C$1300=0%,"",G1132/ActivitySum!$C$1300)</f>
        <v/>
      </c>
      <c r="K1132" s="99" t="str">
        <f t="shared" si="52"/>
        <v/>
      </c>
      <c r="L1132" s="99" t="str">
        <f t="shared" si="53"/>
        <v/>
      </c>
    </row>
    <row r="1133" spans="8:12" x14ac:dyDescent="0.25">
      <c r="H1133" s="90" t="str">
        <f t="shared" si="51"/>
        <v/>
      </c>
      <c r="I1133" s="124" t="str">
        <f>IF(F1133/ActivitySum!$C$1300=0%,"",F1133/ActivitySum!$C$1300)</f>
        <v/>
      </c>
      <c r="J1133" s="126" t="str">
        <f>IF(G1133/ActivitySum!$C$1300=0%,"",G1133/ActivitySum!$C$1300)</f>
        <v/>
      </c>
      <c r="K1133" s="99" t="str">
        <f t="shared" si="52"/>
        <v/>
      </c>
      <c r="L1133" s="99" t="str">
        <f t="shared" si="53"/>
        <v/>
      </c>
    </row>
    <row r="1134" spans="8:12" x14ac:dyDescent="0.25">
      <c r="H1134" s="90" t="str">
        <f t="shared" si="51"/>
        <v/>
      </c>
      <c r="I1134" s="124" t="str">
        <f>IF(F1134/ActivitySum!$C$1300=0%,"",F1134/ActivitySum!$C$1300)</f>
        <v/>
      </c>
      <c r="J1134" s="126" t="str">
        <f>IF(G1134/ActivitySum!$C$1300=0%,"",G1134/ActivitySum!$C$1300)</f>
        <v/>
      </c>
      <c r="K1134" s="99" t="str">
        <f t="shared" si="52"/>
        <v/>
      </c>
      <c r="L1134" s="99" t="str">
        <f t="shared" si="53"/>
        <v/>
      </c>
    </row>
    <row r="1135" spans="8:12" x14ac:dyDescent="0.25">
      <c r="H1135" s="90" t="str">
        <f t="shared" si="51"/>
        <v/>
      </c>
      <c r="I1135" s="124" t="str">
        <f>IF(F1135/ActivitySum!$C$1300=0%,"",F1135/ActivitySum!$C$1300)</f>
        <v/>
      </c>
      <c r="J1135" s="126" t="str">
        <f>IF(G1135/ActivitySum!$C$1300=0%,"",G1135/ActivitySum!$C$1300)</f>
        <v/>
      </c>
      <c r="K1135" s="99" t="str">
        <f t="shared" si="52"/>
        <v/>
      </c>
      <c r="L1135" s="99" t="str">
        <f t="shared" si="53"/>
        <v/>
      </c>
    </row>
    <row r="1136" spans="8:12" x14ac:dyDescent="0.25">
      <c r="H1136" s="90" t="str">
        <f t="shared" si="51"/>
        <v/>
      </c>
      <c r="I1136" s="124" t="str">
        <f>IF(F1136/ActivitySum!$C$1300=0%,"",F1136/ActivitySum!$C$1300)</f>
        <v/>
      </c>
      <c r="J1136" s="126" t="str">
        <f>IF(G1136/ActivitySum!$C$1300=0%,"",G1136/ActivitySum!$C$1300)</f>
        <v/>
      </c>
      <c r="K1136" s="99" t="str">
        <f t="shared" si="52"/>
        <v/>
      </c>
      <c r="L1136" s="99" t="str">
        <f t="shared" si="53"/>
        <v/>
      </c>
    </row>
    <row r="1137" spans="8:12" x14ac:dyDescent="0.25">
      <c r="H1137" s="90" t="str">
        <f t="shared" si="51"/>
        <v/>
      </c>
      <c r="I1137" s="124" t="str">
        <f>IF(F1137/ActivitySum!$C$1300=0%,"",F1137/ActivitySum!$C$1300)</f>
        <v/>
      </c>
      <c r="J1137" s="126" t="str">
        <f>IF(G1137/ActivitySum!$C$1300=0%,"",G1137/ActivitySum!$C$1300)</f>
        <v/>
      </c>
      <c r="K1137" s="99" t="str">
        <f t="shared" si="52"/>
        <v/>
      </c>
      <c r="L1137" s="99" t="str">
        <f t="shared" si="53"/>
        <v/>
      </c>
    </row>
    <row r="1138" spans="8:12" x14ac:dyDescent="0.25">
      <c r="H1138" s="90" t="str">
        <f t="shared" si="51"/>
        <v/>
      </c>
      <c r="I1138" s="124" t="str">
        <f>IF(F1138/ActivitySum!$C$1300=0%,"",F1138/ActivitySum!$C$1300)</f>
        <v/>
      </c>
      <c r="J1138" s="126" t="str">
        <f>IF(G1138/ActivitySum!$C$1300=0%,"",G1138/ActivitySum!$C$1300)</f>
        <v/>
      </c>
      <c r="K1138" s="99" t="str">
        <f t="shared" si="52"/>
        <v/>
      </c>
      <c r="L1138" s="99" t="str">
        <f t="shared" si="53"/>
        <v/>
      </c>
    </row>
    <row r="1139" spans="8:12" x14ac:dyDescent="0.25">
      <c r="H1139" s="90" t="str">
        <f t="shared" si="51"/>
        <v/>
      </c>
      <c r="I1139" s="124" t="str">
        <f>IF(F1139/ActivitySum!$C$1300=0%,"",F1139/ActivitySum!$C$1300)</f>
        <v/>
      </c>
      <c r="J1139" s="126" t="str">
        <f>IF(G1139/ActivitySum!$C$1300=0%,"",G1139/ActivitySum!$C$1300)</f>
        <v/>
      </c>
      <c r="K1139" s="99" t="str">
        <f t="shared" si="52"/>
        <v/>
      </c>
      <c r="L1139" s="99" t="str">
        <f t="shared" si="53"/>
        <v/>
      </c>
    </row>
    <row r="1140" spans="8:12" x14ac:dyDescent="0.25">
      <c r="H1140" s="90" t="str">
        <f t="shared" si="51"/>
        <v/>
      </c>
      <c r="I1140" s="124" t="str">
        <f>IF(F1140/ActivitySum!$C$1300=0%,"",F1140/ActivitySum!$C$1300)</f>
        <v/>
      </c>
      <c r="J1140" s="126" t="str">
        <f>IF(G1140/ActivitySum!$C$1300=0%,"",G1140/ActivitySum!$C$1300)</f>
        <v/>
      </c>
      <c r="K1140" s="99" t="str">
        <f t="shared" si="52"/>
        <v/>
      </c>
      <c r="L1140" s="99" t="str">
        <f t="shared" si="53"/>
        <v/>
      </c>
    </row>
    <row r="1141" spans="8:12" x14ac:dyDescent="0.25">
      <c r="H1141" s="90" t="str">
        <f t="shared" si="51"/>
        <v/>
      </c>
      <c r="I1141" s="124" t="str">
        <f>IF(F1141/ActivitySum!$C$1300=0%,"",F1141/ActivitySum!$C$1300)</f>
        <v/>
      </c>
      <c r="J1141" s="126" t="str">
        <f>IF(G1141/ActivitySum!$C$1300=0%,"",G1141/ActivitySum!$C$1300)</f>
        <v/>
      </c>
      <c r="K1141" s="99" t="str">
        <f t="shared" si="52"/>
        <v/>
      </c>
      <c r="L1141" s="99" t="str">
        <f t="shared" si="53"/>
        <v/>
      </c>
    </row>
    <row r="1142" spans="8:12" x14ac:dyDescent="0.25">
      <c r="H1142" s="90" t="str">
        <f t="shared" si="51"/>
        <v/>
      </c>
      <c r="I1142" s="124" t="str">
        <f>IF(F1142/ActivitySum!$C$1300=0%,"",F1142/ActivitySum!$C$1300)</f>
        <v/>
      </c>
      <c r="J1142" s="126" t="str">
        <f>IF(G1142/ActivitySum!$C$1300=0%,"",G1142/ActivitySum!$C$1300)</f>
        <v/>
      </c>
      <c r="K1142" s="99" t="str">
        <f t="shared" si="52"/>
        <v/>
      </c>
      <c r="L1142" s="99" t="str">
        <f t="shared" si="53"/>
        <v/>
      </c>
    </row>
    <row r="1143" spans="8:12" x14ac:dyDescent="0.25">
      <c r="H1143" s="90" t="str">
        <f t="shared" si="51"/>
        <v/>
      </c>
      <c r="I1143" s="124" t="str">
        <f>IF(F1143/ActivitySum!$C$1300=0%,"",F1143/ActivitySum!$C$1300)</f>
        <v/>
      </c>
      <c r="J1143" s="126" t="str">
        <f>IF(G1143/ActivitySum!$C$1300=0%,"",G1143/ActivitySum!$C$1300)</f>
        <v/>
      </c>
      <c r="K1143" s="99" t="str">
        <f t="shared" si="52"/>
        <v/>
      </c>
      <c r="L1143" s="99" t="str">
        <f t="shared" si="53"/>
        <v/>
      </c>
    </row>
    <row r="1144" spans="8:12" x14ac:dyDescent="0.25">
      <c r="H1144" s="90" t="str">
        <f t="shared" si="51"/>
        <v/>
      </c>
      <c r="I1144" s="124" t="str">
        <f>IF(F1144/ActivitySum!$C$1300=0%,"",F1144/ActivitySum!$C$1300)</f>
        <v/>
      </c>
      <c r="J1144" s="126" t="str">
        <f>IF(G1144/ActivitySum!$C$1300=0%,"",G1144/ActivitySum!$C$1300)</f>
        <v/>
      </c>
      <c r="K1144" s="99" t="str">
        <f t="shared" si="52"/>
        <v/>
      </c>
      <c r="L1144" s="99" t="str">
        <f t="shared" si="53"/>
        <v/>
      </c>
    </row>
    <row r="1145" spans="8:12" x14ac:dyDescent="0.25">
      <c r="H1145" s="90" t="str">
        <f t="shared" si="51"/>
        <v/>
      </c>
      <c r="I1145" s="124" t="str">
        <f>IF(F1145/ActivitySum!$C$1300=0%,"",F1145/ActivitySum!$C$1300)</f>
        <v/>
      </c>
      <c r="J1145" s="126" t="str">
        <f>IF(G1145/ActivitySum!$C$1300=0%,"",G1145/ActivitySum!$C$1300)</f>
        <v/>
      </c>
      <c r="K1145" s="99" t="str">
        <f t="shared" si="52"/>
        <v/>
      </c>
      <c r="L1145" s="99" t="str">
        <f t="shared" si="53"/>
        <v/>
      </c>
    </row>
    <row r="1146" spans="8:12" x14ac:dyDescent="0.25">
      <c r="H1146" s="90" t="str">
        <f t="shared" si="51"/>
        <v/>
      </c>
      <c r="I1146" s="124" t="str">
        <f>IF(F1146/ActivitySum!$C$1300=0%,"",F1146/ActivitySum!$C$1300)</f>
        <v/>
      </c>
      <c r="J1146" s="126" t="str">
        <f>IF(G1146/ActivitySum!$C$1300=0%,"",G1146/ActivitySum!$C$1300)</f>
        <v/>
      </c>
      <c r="K1146" s="99" t="str">
        <f t="shared" si="52"/>
        <v/>
      </c>
      <c r="L1146" s="99" t="str">
        <f t="shared" si="53"/>
        <v/>
      </c>
    </row>
    <row r="1147" spans="8:12" x14ac:dyDescent="0.25">
      <c r="H1147" s="90" t="str">
        <f t="shared" si="51"/>
        <v/>
      </c>
      <c r="I1147" s="124" t="str">
        <f>IF(F1147/ActivitySum!$C$1300=0%,"",F1147/ActivitySum!$C$1300)</f>
        <v/>
      </c>
      <c r="J1147" s="126" t="str">
        <f>IF(G1147/ActivitySum!$C$1300=0%,"",G1147/ActivitySum!$C$1300)</f>
        <v/>
      </c>
      <c r="K1147" s="99" t="str">
        <f t="shared" si="52"/>
        <v/>
      </c>
      <c r="L1147" s="99" t="str">
        <f t="shared" si="53"/>
        <v/>
      </c>
    </row>
    <row r="1148" spans="8:12" x14ac:dyDescent="0.25">
      <c r="H1148" s="90" t="str">
        <f t="shared" si="51"/>
        <v/>
      </c>
      <c r="I1148" s="124" t="str">
        <f>IF(F1148/ActivitySum!$C$1300=0%,"",F1148/ActivitySum!$C$1300)</f>
        <v/>
      </c>
      <c r="J1148" s="126" t="str">
        <f>IF(G1148/ActivitySum!$C$1300=0%,"",G1148/ActivitySum!$C$1300)</f>
        <v/>
      </c>
      <c r="K1148" s="99" t="str">
        <f t="shared" si="52"/>
        <v/>
      </c>
      <c r="L1148" s="99" t="str">
        <f t="shared" si="53"/>
        <v/>
      </c>
    </row>
    <row r="1149" spans="8:12" x14ac:dyDescent="0.25">
      <c r="H1149" s="90" t="str">
        <f t="shared" si="51"/>
        <v/>
      </c>
      <c r="I1149" s="124" t="str">
        <f>IF(F1149/ActivitySum!$C$1300=0%,"",F1149/ActivitySum!$C$1300)</f>
        <v/>
      </c>
      <c r="J1149" s="126" t="str">
        <f>IF(G1149/ActivitySum!$C$1300=0%,"",G1149/ActivitySum!$C$1300)</f>
        <v/>
      </c>
      <c r="K1149" s="99" t="str">
        <f t="shared" si="52"/>
        <v/>
      </c>
      <c r="L1149" s="99" t="str">
        <f t="shared" si="53"/>
        <v/>
      </c>
    </row>
    <row r="1150" spans="8:12" x14ac:dyDescent="0.25">
      <c r="H1150" s="90" t="str">
        <f t="shared" si="51"/>
        <v/>
      </c>
      <c r="I1150" s="124" t="str">
        <f>IF(F1150/ActivitySum!$C$1300=0%,"",F1150/ActivitySum!$C$1300)</f>
        <v/>
      </c>
      <c r="J1150" s="126" t="str">
        <f>IF(G1150/ActivitySum!$C$1300=0%,"",G1150/ActivitySum!$C$1300)</f>
        <v/>
      </c>
      <c r="K1150" s="99" t="str">
        <f t="shared" si="52"/>
        <v/>
      </c>
      <c r="L1150" s="99" t="str">
        <f t="shared" si="53"/>
        <v/>
      </c>
    </row>
    <row r="1151" spans="8:12" x14ac:dyDescent="0.25">
      <c r="H1151" s="90" t="str">
        <f t="shared" si="51"/>
        <v/>
      </c>
      <c r="I1151" s="124" t="str">
        <f>IF(F1151/ActivitySum!$C$1300=0%,"",F1151/ActivitySum!$C$1300)</f>
        <v/>
      </c>
      <c r="J1151" s="126" t="str">
        <f>IF(G1151/ActivitySum!$C$1300=0%,"",G1151/ActivitySum!$C$1300)</f>
        <v/>
      </c>
      <c r="K1151" s="99" t="str">
        <f t="shared" si="52"/>
        <v/>
      </c>
      <c r="L1151" s="99" t="str">
        <f t="shared" si="53"/>
        <v/>
      </c>
    </row>
    <row r="1152" spans="8:12" x14ac:dyDescent="0.25">
      <c r="H1152" s="90" t="str">
        <f t="shared" si="51"/>
        <v/>
      </c>
      <c r="I1152" s="124" t="str">
        <f>IF(F1152/ActivitySum!$C$1300=0%,"",F1152/ActivitySum!$C$1300)</f>
        <v/>
      </c>
      <c r="J1152" s="126" t="str">
        <f>IF(G1152/ActivitySum!$C$1300=0%,"",G1152/ActivitySum!$C$1300)</f>
        <v/>
      </c>
      <c r="K1152" s="99" t="str">
        <f t="shared" si="52"/>
        <v/>
      </c>
      <c r="L1152" s="99" t="str">
        <f t="shared" si="53"/>
        <v/>
      </c>
    </row>
    <row r="1153" spans="8:12" x14ac:dyDescent="0.25">
      <c r="H1153" s="90" t="str">
        <f t="shared" si="51"/>
        <v/>
      </c>
      <c r="I1153" s="124" t="str">
        <f>IF(F1153/ActivitySum!$C$1300=0%,"",F1153/ActivitySum!$C$1300)</f>
        <v/>
      </c>
      <c r="J1153" s="126" t="str">
        <f>IF(G1153/ActivitySum!$C$1300=0%,"",G1153/ActivitySum!$C$1300)</f>
        <v/>
      </c>
      <c r="K1153" s="99" t="str">
        <f t="shared" si="52"/>
        <v/>
      </c>
      <c r="L1153" s="99" t="str">
        <f t="shared" si="53"/>
        <v/>
      </c>
    </row>
    <row r="1154" spans="8:12" x14ac:dyDescent="0.25">
      <c r="H1154" s="90" t="str">
        <f t="shared" si="51"/>
        <v/>
      </c>
      <c r="I1154" s="124" t="str">
        <f>IF(F1154/ActivitySum!$C$1300=0%,"",F1154/ActivitySum!$C$1300)</f>
        <v/>
      </c>
      <c r="J1154" s="126" t="str">
        <f>IF(G1154/ActivitySum!$C$1300=0%,"",G1154/ActivitySum!$C$1300)</f>
        <v/>
      </c>
      <c r="K1154" s="99" t="str">
        <f t="shared" si="52"/>
        <v/>
      </c>
      <c r="L1154" s="99" t="str">
        <f t="shared" si="53"/>
        <v/>
      </c>
    </row>
    <row r="1155" spans="8:12" x14ac:dyDescent="0.25">
      <c r="H1155" s="141" t="str">
        <f t="shared" si="51"/>
        <v/>
      </c>
      <c r="I1155" s="142" t="str">
        <f>IF(F1155/ActivitySum!$C$1300=0%,"",F1155/ActivitySum!$C$1300)</f>
        <v/>
      </c>
      <c r="J1155" s="142" t="str">
        <f>IF(G1155/ActivitySum!$C$1300=0%,"",G1155/ActivitySum!$C$1300)</f>
        <v/>
      </c>
      <c r="K1155" s="141" t="str">
        <f t="shared" si="52"/>
        <v/>
      </c>
      <c r="L1155" s="141" t="str">
        <f t="shared" si="53"/>
        <v/>
      </c>
    </row>
    <row r="1156" spans="8:12" x14ac:dyDescent="0.25">
      <c r="H1156" s="90" t="str">
        <f t="shared" si="51"/>
        <v/>
      </c>
      <c r="I1156" s="124" t="str">
        <f>IF(F1156/ActivitySum!$C$1300=0%,"",F1156/ActivitySum!$C$1300)</f>
        <v/>
      </c>
      <c r="J1156" s="126" t="str">
        <f>IF(G1156/ActivitySum!$C$1300=0%,"",G1156/ActivitySum!$C$1300)</f>
        <v/>
      </c>
      <c r="K1156" s="99" t="str">
        <f t="shared" si="52"/>
        <v/>
      </c>
      <c r="L1156" s="99" t="str">
        <f t="shared" si="53"/>
        <v/>
      </c>
    </row>
    <row r="1157" spans="8:12" x14ac:dyDescent="0.25">
      <c r="H1157" s="141" t="str">
        <f t="shared" si="51"/>
        <v/>
      </c>
      <c r="I1157" s="142" t="str">
        <f>IF(F1157/ActivitySum!$C$1300=0%,"",F1157/ActivitySum!$C$1300)</f>
        <v/>
      </c>
      <c r="J1157" s="142" t="str">
        <f>IF(G1157/ActivitySum!$C$1300=0%,"",G1157/ActivitySum!$C$1300)</f>
        <v/>
      </c>
      <c r="K1157" s="141" t="str">
        <f t="shared" si="52"/>
        <v/>
      </c>
      <c r="L1157" s="141" t="str">
        <f t="shared" si="53"/>
        <v/>
      </c>
    </row>
    <row r="1158" spans="8:12" x14ac:dyDescent="0.25">
      <c r="H1158" s="90" t="str">
        <f t="shared" si="51"/>
        <v/>
      </c>
      <c r="I1158" s="124" t="str">
        <f>IF(F1158/ActivitySum!$C$1300=0%,"",F1158/ActivitySum!$C$1300)</f>
        <v/>
      </c>
      <c r="J1158" s="126" t="str">
        <f>IF(G1158/ActivitySum!$C$1300=0%,"",G1158/ActivitySum!$C$1300)</f>
        <v/>
      </c>
      <c r="K1158" s="99" t="str">
        <f t="shared" si="52"/>
        <v/>
      </c>
      <c r="L1158" s="99" t="str">
        <f t="shared" si="53"/>
        <v/>
      </c>
    </row>
    <row r="1159" spans="8:12" x14ac:dyDescent="0.25">
      <c r="H1159" s="90" t="str">
        <f t="shared" ref="H1159:H1222" si="54">IFERROR(F1159/E1159,"")</f>
        <v/>
      </c>
      <c r="I1159" s="124" t="str">
        <f>IF(F1159/ActivitySum!$C$1300=0%,"",F1159/ActivitySum!$C$1300)</f>
        <v/>
      </c>
      <c r="J1159" s="126" t="str">
        <f>IF(G1159/ActivitySum!$C$1300=0%,"",G1159/ActivitySum!$C$1300)</f>
        <v/>
      </c>
      <c r="K1159" s="99" t="str">
        <f t="shared" ref="K1159:K1222" si="55">IFERROR(G1159/E1159,"")</f>
        <v/>
      </c>
      <c r="L1159" s="99" t="str">
        <f t="shared" ref="L1159:L1222" si="56">IFERROR(G1159/F1159,"")</f>
        <v/>
      </c>
    </row>
    <row r="1160" spans="8:12" x14ac:dyDescent="0.25">
      <c r="H1160" s="90" t="str">
        <f t="shared" si="54"/>
        <v/>
      </c>
      <c r="I1160" s="124" t="str">
        <f>IF(F1160/ActivitySum!$C$1300=0%,"",F1160/ActivitySum!$C$1300)</f>
        <v/>
      </c>
      <c r="J1160" s="126" t="str">
        <f>IF(G1160/ActivitySum!$C$1300=0%,"",G1160/ActivitySum!$C$1300)</f>
        <v/>
      </c>
      <c r="K1160" s="99" t="str">
        <f t="shared" si="55"/>
        <v/>
      </c>
      <c r="L1160" s="99" t="str">
        <f t="shared" si="56"/>
        <v/>
      </c>
    </row>
    <row r="1161" spans="8:12" x14ac:dyDescent="0.25">
      <c r="H1161" s="90" t="str">
        <f t="shared" si="54"/>
        <v/>
      </c>
      <c r="I1161" s="124" t="str">
        <f>IF(F1161/ActivitySum!$C$1300=0%,"",F1161/ActivitySum!$C$1300)</f>
        <v/>
      </c>
      <c r="J1161" s="126" t="str">
        <f>IF(G1161/ActivitySum!$C$1300=0%,"",G1161/ActivitySum!$C$1300)</f>
        <v/>
      </c>
      <c r="K1161" s="99" t="str">
        <f t="shared" si="55"/>
        <v/>
      </c>
      <c r="L1161" s="99" t="str">
        <f t="shared" si="56"/>
        <v/>
      </c>
    </row>
    <row r="1162" spans="8:12" x14ac:dyDescent="0.25">
      <c r="H1162" s="90" t="str">
        <f t="shared" si="54"/>
        <v/>
      </c>
      <c r="I1162" s="124" t="str">
        <f>IF(F1162/ActivitySum!$C$1300=0%,"",F1162/ActivitySum!$C$1300)</f>
        <v/>
      </c>
      <c r="J1162" s="126" t="str">
        <f>IF(G1162/ActivitySum!$C$1300=0%,"",G1162/ActivitySum!$C$1300)</f>
        <v/>
      </c>
      <c r="K1162" s="99" t="str">
        <f t="shared" si="55"/>
        <v/>
      </c>
      <c r="L1162" s="99" t="str">
        <f t="shared" si="56"/>
        <v/>
      </c>
    </row>
    <row r="1163" spans="8:12" x14ac:dyDescent="0.25">
      <c r="H1163" s="90" t="str">
        <f t="shared" si="54"/>
        <v/>
      </c>
      <c r="I1163" s="124" t="str">
        <f>IF(F1163/ActivitySum!$C$1300=0%,"",F1163/ActivitySum!$C$1300)</f>
        <v/>
      </c>
      <c r="J1163" s="126" t="str">
        <f>IF(G1163/ActivitySum!$C$1300=0%,"",G1163/ActivitySum!$C$1300)</f>
        <v/>
      </c>
      <c r="K1163" s="99" t="str">
        <f t="shared" si="55"/>
        <v/>
      </c>
      <c r="L1163" s="99" t="str">
        <f t="shared" si="56"/>
        <v/>
      </c>
    </row>
    <row r="1164" spans="8:12" x14ac:dyDescent="0.25">
      <c r="H1164" s="90" t="str">
        <f t="shared" si="54"/>
        <v/>
      </c>
      <c r="I1164" s="124" t="str">
        <f>IF(F1164/ActivitySum!$C$1300=0%,"",F1164/ActivitySum!$C$1300)</f>
        <v/>
      </c>
      <c r="J1164" s="126" t="str">
        <f>IF(G1164/ActivitySum!$C$1300=0%,"",G1164/ActivitySum!$C$1300)</f>
        <v/>
      </c>
      <c r="K1164" s="99" t="str">
        <f t="shared" si="55"/>
        <v/>
      </c>
      <c r="L1164" s="99" t="str">
        <f t="shared" si="56"/>
        <v/>
      </c>
    </row>
    <row r="1165" spans="8:12" x14ac:dyDescent="0.25">
      <c r="H1165" s="90" t="str">
        <f t="shared" si="54"/>
        <v/>
      </c>
      <c r="I1165" s="124" t="str">
        <f>IF(F1165/ActivitySum!$C$1300=0%,"",F1165/ActivitySum!$C$1300)</f>
        <v/>
      </c>
      <c r="J1165" s="126" t="str">
        <f>IF(G1165/ActivitySum!$C$1300=0%,"",G1165/ActivitySum!$C$1300)</f>
        <v/>
      </c>
      <c r="K1165" s="99" t="str">
        <f t="shared" si="55"/>
        <v/>
      </c>
      <c r="L1165" s="99" t="str">
        <f t="shared" si="56"/>
        <v/>
      </c>
    </row>
    <row r="1166" spans="8:12" x14ac:dyDescent="0.25">
      <c r="H1166" s="90" t="str">
        <f t="shared" si="54"/>
        <v/>
      </c>
      <c r="I1166" s="124" t="str">
        <f>IF(F1166/ActivitySum!$C$1300=0%,"",F1166/ActivitySum!$C$1300)</f>
        <v/>
      </c>
      <c r="J1166" s="126" t="str">
        <f>IF(G1166/ActivitySum!$C$1300=0%,"",G1166/ActivitySum!$C$1300)</f>
        <v/>
      </c>
      <c r="K1166" s="99" t="str">
        <f t="shared" si="55"/>
        <v/>
      </c>
      <c r="L1166" s="99" t="str">
        <f t="shared" si="56"/>
        <v/>
      </c>
    </row>
    <row r="1167" spans="8:12" x14ac:dyDescent="0.25">
      <c r="H1167" s="90" t="str">
        <f t="shared" si="54"/>
        <v/>
      </c>
      <c r="I1167" s="124" t="str">
        <f>IF(F1167/ActivitySum!$C$1300=0%,"",F1167/ActivitySum!$C$1300)</f>
        <v/>
      </c>
      <c r="J1167" s="126" t="str">
        <f>IF(G1167/ActivitySum!$C$1300=0%,"",G1167/ActivitySum!$C$1300)</f>
        <v/>
      </c>
      <c r="K1167" s="99" t="str">
        <f t="shared" si="55"/>
        <v/>
      </c>
      <c r="L1167" s="99" t="str">
        <f t="shared" si="56"/>
        <v/>
      </c>
    </row>
    <row r="1168" spans="8:12" x14ac:dyDescent="0.25">
      <c r="H1168" s="90" t="str">
        <f t="shared" si="54"/>
        <v/>
      </c>
      <c r="I1168" s="124" t="str">
        <f>IF(F1168/ActivitySum!$C$1300=0%,"",F1168/ActivitySum!$C$1300)</f>
        <v/>
      </c>
      <c r="J1168" s="126" t="str">
        <f>IF(G1168/ActivitySum!$C$1300=0%,"",G1168/ActivitySum!$C$1300)</f>
        <v/>
      </c>
      <c r="K1168" s="99" t="str">
        <f t="shared" si="55"/>
        <v/>
      </c>
      <c r="L1168" s="99" t="str">
        <f t="shared" si="56"/>
        <v/>
      </c>
    </row>
    <row r="1169" spans="8:12" x14ac:dyDescent="0.25">
      <c r="H1169" s="90" t="str">
        <f t="shared" si="54"/>
        <v/>
      </c>
      <c r="I1169" s="124" t="str">
        <f>IF(F1169/ActivitySum!$C$1300=0%,"",F1169/ActivitySum!$C$1300)</f>
        <v/>
      </c>
      <c r="J1169" s="126" t="str">
        <f>IF(G1169/ActivitySum!$C$1300=0%,"",G1169/ActivitySum!$C$1300)</f>
        <v/>
      </c>
      <c r="K1169" s="99" t="str">
        <f t="shared" si="55"/>
        <v/>
      </c>
      <c r="L1169" s="99" t="str">
        <f t="shared" si="56"/>
        <v/>
      </c>
    </row>
    <row r="1170" spans="8:12" x14ac:dyDescent="0.25">
      <c r="H1170" s="90" t="str">
        <f t="shared" si="54"/>
        <v/>
      </c>
      <c r="I1170" s="124" t="str">
        <f>IF(F1170/ActivitySum!$C$1300=0%,"",F1170/ActivitySum!$C$1300)</f>
        <v/>
      </c>
      <c r="J1170" s="126" t="str">
        <f>IF(G1170/ActivitySum!$C$1300=0%,"",G1170/ActivitySum!$C$1300)</f>
        <v/>
      </c>
      <c r="K1170" s="99" t="str">
        <f t="shared" si="55"/>
        <v/>
      </c>
      <c r="L1170" s="99" t="str">
        <f t="shared" si="56"/>
        <v/>
      </c>
    </row>
    <row r="1171" spans="8:12" x14ac:dyDescent="0.25">
      <c r="H1171" s="90" t="str">
        <f t="shared" si="54"/>
        <v/>
      </c>
      <c r="I1171" s="124" t="str">
        <f>IF(F1171/ActivitySum!$C$1300=0%,"",F1171/ActivitySum!$C$1300)</f>
        <v/>
      </c>
      <c r="J1171" s="126" t="str">
        <f>IF(G1171/ActivitySum!$C$1300=0%,"",G1171/ActivitySum!$C$1300)</f>
        <v/>
      </c>
      <c r="K1171" s="99" t="str">
        <f t="shared" si="55"/>
        <v/>
      </c>
      <c r="L1171" s="99" t="str">
        <f t="shared" si="56"/>
        <v/>
      </c>
    </row>
    <row r="1172" spans="8:12" x14ac:dyDescent="0.25">
      <c r="H1172" s="90" t="str">
        <f t="shared" si="54"/>
        <v/>
      </c>
      <c r="I1172" s="124" t="str">
        <f>IF(F1172/ActivitySum!$C$1300=0%,"",F1172/ActivitySum!$C$1300)</f>
        <v/>
      </c>
      <c r="J1172" s="126" t="str">
        <f>IF(G1172/ActivitySum!$C$1300=0%,"",G1172/ActivitySum!$C$1300)</f>
        <v/>
      </c>
      <c r="K1172" s="99" t="str">
        <f t="shared" si="55"/>
        <v/>
      </c>
      <c r="L1172" s="99" t="str">
        <f t="shared" si="56"/>
        <v/>
      </c>
    </row>
    <row r="1173" spans="8:12" x14ac:dyDescent="0.25">
      <c r="H1173" s="90" t="str">
        <f t="shared" si="54"/>
        <v/>
      </c>
      <c r="I1173" s="124" t="str">
        <f>IF(F1173/ActivitySum!$C$1300=0%,"",F1173/ActivitySum!$C$1300)</f>
        <v/>
      </c>
      <c r="J1173" s="126" t="str">
        <f>IF(G1173/ActivitySum!$C$1300=0%,"",G1173/ActivitySum!$C$1300)</f>
        <v/>
      </c>
      <c r="K1173" s="99" t="str">
        <f t="shared" si="55"/>
        <v/>
      </c>
      <c r="L1173" s="99" t="str">
        <f t="shared" si="56"/>
        <v/>
      </c>
    </row>
    <row r="1174" spans="8:12" x14ac:dyDescent="0.25">
      <c r="H1174" s="90" t="str">
        <f t="shared" si="54"/>
        <v/>
      </c>
      <c r="I1174" s="124" t="str">
        <f>IF(F1174/ActivitySum!$C$1300=0%,"",F1174/ActivitySum!$C$1300)</f>
        <v/>
      </c>
      <c r="J1174" s="126" t="str">
        <f>IF(G1174/ActivitySum!$C$1300=0%,"",G1174/ActivitySum!$C$1300)</f>
        <v/>
      </c>
      <c r="K1174" s="99" t="str">
        <f t="shared" si="55"/>
        <v/>
      </c>
      <c r="L1174" s="99" t="str">
        <f t="shared" si="56"/>
        <v/>
      </c>
    </row>
    <row r="1175" spans="8:12" x14ac:dyDescent="0.25">
      <c r="H1175" s="90" t="str">
        <f t="shared" si="54"/>
        <v/>
      </c>
      <c r="I1175" s="124" t="str">
        <f>IF(F1175/ActivitySum!$C$1300=0%,"",F1175/ActivitySum!$C$1300)</f>
        <v/>
      </c>
      <c r="J1175" s="126" t="str">
        <f>IF(G1175/ActivitySum!$C$1300=0%,"",G1175/ActivitySum!$C$1300)</f>
        <v/>
      </c>
      <c r="K1175" s="99" t="str">
        <f t="shared" si="55"/>
        <v/>
      </c>
      <c r="L1175" s="99" t="str">
        <f t="shared" si="56"/>
        <v/>
      </c>
    </row>
    <row r="1176" spans="8:12" x14ac:dyDescent="0.25">
      <c r="H1176" s="90" t="str">
        <f t="shared" si="54"/>
        <v/>
      </c>
      <c r="I1176" s="124" t="str">
        <f>IF(F1176/ActivitySum!$C$1300=0%,"",F1176/ActivitySum!$C$1300)</f>
        <v/>
      </c>
      <c r="J1176" s="126" t="str">
        <f>IF(G1176/ActivitySum!$C$1300=0%,"",G1176/ActivitySum!$C$1300)</f>
        <v/>
      </c>
      <c r="K1176" s="99" t="str">
        <f t="shared" si="55"/>
        <v/>
      </c>
      <c r="L1176" s="99" t="str">
        <f t="shared" si="56"/>
        <v/>
      </c>
    </row>
    <row r="1177" spans="8:12" x14ac:dyDescent="0.25">
      <c r="H1177" s="90" t="str">
        <f t="shared" si="54"/>
        <v/>
      </c>
      <c r="I1177" s="124" t="str">
        <f>IF(F1177/ActivitySum!$C$1300=0%,"",F1177/ActivitySum!$C$1300)</f>
        <v/>
      </c>
      <c r="J1177" s="126" t="str">
        <f>IF(G1177/ActivitySum!$C$1300=0%,"",G1177/ActivitySum!$C$1300)</f>
        <v/>
      </c>
      <c r="K1177" s="99" t="str">
        <f t="shared" si="55"/>
        <v/>
      </c>
      <c r="L1177" s="99" t="str">
        <f t="shared" si="56"/>
        <v/>
      </c>
    </row>
    <row r="1178" spans="8:12" x14ac:dyDescent="0.25">
      <c r="H1178" s="90" t="str">
        <f t="shared" si="54"/>
        <v/>
      </c>
      <c r="I1178" s="124" t="str">
        <f>IF(F1178/ActivitySum!$C$1300=0%,"",F1178/ActivitySum!$C$1300)</f>
        <v/>
      </c>
      <c r="J1178" s="126" t="str">
        <f>IF(G1178/ActivitySum!$C$1300=0%,"",G1178/ActivitySum!$C$1300)</f>
        <v/>
      </c>
      <c r="K1178" s="99" t="str">
        <f t="shared" si="55"/>
        <v/>
      </c>
      <c r="L1178" s="99" t="str">
        <f t="shared" si="56"/>
        <v/>
      </c>
    </row>
    <row r="1179" spans="8:12" x14ac:dyDescent="0.25">
      <c r="H1179" s="90" t="str">
        <f t="shared" si="54"/>
        <v/>
      </c>
      <c r="I1179" s="124" t="str">
        <f>IF(F1179/ActivitySum!$C$1300=0%,"",F1179/ActivitySum!$C$1300)</f>
        <v/>
      </c>
      <c r="J1179" s="126" t="str">
        <f>IF(G1179/ActivitySum!$C$1300=0%,"",G1179/ActivitySum!$C$1300)</f>
        <v/>
      </c>
      <c r="K1179" s="99" t="str">
        <f t="shared" si="55"/>
        <v/>
      </c>
      <c r="L1179" s="99" t="str">
        <f t="shared" si="56"/>
        <v/>
      </c>
    </row>
    <row r="1180" spans="8:12" x14ac:dyDescent="0.25">
      <c r="H1180" s="90" t="str">
        <f t="shared" si="54"/>
        <v/>
      </c>
      <c r="I1180" s="124" t="str">
        <f>IF(F1180/ActivitySum!$C$1300=0%,"",F1180/ActivitySum!$C$1300)</f>
        <v/>
      </c>
      <c r="J1180" s="126" t="str">
        <f>IF(G1180/ActivitySum!$C$1300=0%,"",G1180/ActivitySum!$C$1300)</f>
        <v/>
      </c>
      <c r="K1180" s="99" t="str">
        <f t="shared" si="55"/>
        <v/>
      </c>
      <c r="L1180" s="99" t="str">
        <f t="shared" si="56"/>
        <v/>
      </c>
    </row>
    <row r="1181" spans="8:12" x14ac:dyDescent="0.25">
      <c r="H1181" s="90" t="str">
        <f t="shared" si="54"/>
        <v/>
      </c>
      <c r="I1181" s="124" t="str">
        <f>IF(F1181/ActivitySum!$C$1300=0%,"",F1181/ActivitySum!$C$1300)</f>
        <v/>
      </c>
      <c r="J1181" s="126" t="str">
        <f>IF(G1181/ActivitySum!$C$1300=0%,"",G1181/ActivitySum!$C$1300)</f>
        <v/>
      </c>
      <c r="K1181" s="99" t="str">
        <f t="shared" si="55"/>
        <v/>
      </c>
      <c r="L1181" s="99" t="str">
        <f t="shared" si="56"/>
        <v/>
      </c>
    </row>
    <row r="1182" spans="8:12" x14ac:dyDescent="0.25">
      <c r="H1182" s="90" t="str">
        <f t="shared" si="54"/>
        <v/>
      </c>
      <c r="I1182" s="124" t="str">
        <f>IF(F1182/ActivitySum!$C$1300=0%,"",F1182/ActivitySum!$C$1300)</f>
        <v/>
      </c>
      <c r="J1182" s="126" t="str">
        <f>IF(G1182/ActivitySum!$C$1300=0%,"",G1182/ActivitySum!$C$1300)</f>
        <v/>
      </c>
      <c r="K1182" s="99" t="str">
        <f t="shared" si="55"/>
        <v/>
      </c>
      <c r="L1182" s="99" t="str">
        <f t="shared" si="56"/>
        <v/>
      </c>
    </row>
    <row r="1183" spans="8:12" x14ac:dyDescent="0.25">
      <c r="H1183" s="90" t="str">
        <f t="shared" si="54"/>
        <v/>
      </c>
      <c r="I1183" s="124" t="str">
        <f>IF(F1183/ActivitySum!$C$1300=0%,"",F1183/ActivitySum!$C$1300)</f>
        <v/>
      </c>
      <c r="J1183" s="126" t="str">
        <f>IF(G1183/ActivitySum!$C$1300=0%,"",G1183/ActivitySum!$C$1300)</f>
        <v/>
      </c>
      <c r="K1183" s="99" t="str">
        <f t="shared" si="55"/>
        <v/>
      </c>
      <c r="L1183" s="99" t="str">
        <f t="shared" si="56"/>
        <v/>
      </c>
    </row>
    <row r="1184" spans="8:12" x14ac:dyDescent="0.25">
      <c r="H1184" s="90" t="str">
        <f t="shared" si="54"/>
        <v/>
      </c>
      <c r="I1184" s="124" t="str">
        <f>IF(F1184/ActivitySum!$C$1300=0%,"",F1184/ActivitySum!$C$1300)</f>
        <v/>
      </c>
      <c r="J1184" s="126" t="str">
        <f>IF(G1184/ActivitySum!$C$1300=0%,"",G1184/ActivitySum!$C$1300)</f>
        <v/>
      </c>
      <c r="K1184" s="99" t="str">
        <f t="shared" si="55"/>
        <v/>
      </c>
      <c r="L1184" s="99" t="str">
        <f t="shared" si="56"/>
        <v/>
      </c>
    </row>
    <row r="1185" spans="8:12" x14ac:dyDescent="0.25">
      <c r="H1185" s="90" t="str">
        <f t="shared" si="54"/>
        <v/>
      </c>
      <c r="I1185" s="124" t="str">
        <f>IF(F1185/ActivitySum!$C$1300=0%,"",F1185/ActivitySum!$C$1300)</f>
        <v/>
      </c>
      <c r="J1185" s="126" t="str">
        <f>IF(G1185/ActivitySum!$C$1300=0%,"",G1185/ActivitySum!$C$1300)</f>
        <v/>
      </c>
      <c r="K1185" s="99" t="str">
        <f t="shared" si="55"/>
        <v/>
      </c>
      <c r="L1185" s="99" t="str">
        <f t="shared" si="56"/>
        <v/>
      </c>
    </row>
    <row r="1186" spans="8:12" x14ac:dyDescent="0.25">
      <c r="H1186" s="90" t="str">
        <f t="shared" si="54"/>
        <v/>
      </c>
      <c r="I1186" s="124" t="str">
        <f>IF(F1186/ActivitySum!$C$1300=0%,"",F1186/ActivitySum!$C$1300)</f>
        <v/>
      </c>
      <c r="J1186" s="126" t="str">
        <f>IF(G1186/ActivitySum!$C$1300=0%,"",G1186/ActivitySum!$C$1300)</f>
        <v/>
      </c>
      <c r="K1186" s="99" t="str">
        <f t="shared" si="55"/>
        <v/>
      </c>
      <c r="L1186" s="99" t="str">
        <f t="shared" si="56"/>
        <v/>
      </c>
    </row>
    <row r="1187" spans="8:12" x14ac:dyDescent="0.25">
      <c r="H1187" s="90" t="str">
        <f t="shared" si="54"/>
        <v/>
      </c>
      <c r="I1187" s="124" t="str">
        <f>IF(F1187/ActivitySum!$C$1300=0%,"",F1187/ActivitySum!$C$1300)</f>
        <v/>
      </c>
      <c r="J1187" s="126" t="str">
        <f>IF(G1187/ActivitySum!$C$1300=0%,"",G1187/ActivitySum!$C$1300)</f>
        <v/>
      </c>
      <c r="K1187" s="99" t="str">
        <f t="shared" si="55"/>
        <v/>
      </c>
      <c r="L1187" s="99" t="str">
        <f t="shared" si="56"/>
        <v/>
      </c>
    </row>
    <row r="1188" spans="8:12" x14ac:dyDescent="0.25">
      <c r="H1188" s="90" t="str">
        <f t="shared" si="54"/>
        <v/>
      </c>
      <c r="I1188" s="124" t="str">
        <f>IF(F1188/ActivitySum!$C$1300=0%,"",F1188/ActivitySum!$C$1300)</f>
        <v/>
      </c>
      <c r="J1188" s="126" t="str">
        <f>IF(G1188/ActivitySum!$C$1300=0%,"",G1188/ActivitySum!$C$1300)</f>
        <v/>
      </c>
      <c r="K1188" s="99" t="str">
        <f t="shared" si="55"/>
        <v/>
      </c>
      <c r="L1188" s="99" t="str">
        <f t="shared" si="56"/>
        <v/>
      </c>
    </row>
    <row r="1189" spans="8:12" x14ac:dyDescent="0.25">
      <c r="H1189" s="90" t="str">
        <f t="shared" si="54"/>
        <v/>
      </c>
      <c r="I1189" s="124" t="str">
        <f>IF(F1189/ActivitySum!$C$1300=0%,"",F1189/ActivitySum!$C$1300)</f>
        <v/>
      </c>
      <c r="J1189" s="126" t="str">
        <f>IF(G1189/ActivitySum!$C$1300=0%,"",G1189/ActivitySum!$C$1300)</f>
        <v/>
      </c>
      <c r="K1189" s="99" t="str">
        <f t="shared" si="55"/>
        <v/>
      </c>
      <c r="L1189" s="99" t="str">
        <f t="shared" si="56"/>
        <v/>
      </c>
    </row>
    <row r="1190" spans="8:12" x14ac:dyDescent="0.25">
      <c r="H1190" s="90" t="str">
        <f t="shared" si="54"/>
        <v/>
      </c>
      <c r="I1190" s="124" t="str">
        <f>IF(F1190/ActivitySum!$C$1300=0%,"",F1190/ActivitySum!$C$1300)</f>
        <v/>
      </c>
      <c r="J1190" s="126" t="str">
        <f>IF(G1190/ActivitySum!$C$1300=0%,"",G1190/ActivitySum!$C$1300)</f>
        <v/>
      </c>
      <c r="K1190" s="99" t="str">
        <f t="shared" si="55"/>
        <v/>
      </c>
      <c r="L1190" s="99" t="str">
        <f t="shared" si="56"/>
        <v/>
      </c>
    </row>
    <row r="1191" spans="8:12" x14ac:dyDescent="0.25">
      <c r="H1191" s="90" t="str">
        <f t="shared" si="54"/>
        <v/>
      </c>
      <c r="I1191" s="124" t="str">
        <f>IF(F1191/ActivitySum!$C$1300=0%,"",F1191/ActivitySum!$C$1300)</f>
        <v/>
      </c>
      <c r="J1191" s="126" t="str">
        <f>IF(G1191/ActivitySum!$C$1300=0%,"",G1191/ActivitySum!$C$1300)</f>
        <v/>
      </c>
      <c r="K1191" s="99" t="str">
        <f t="shared" si="55"/>
        <v/>
      </c>
      <c r="L1191" s="99" t="str">
        <f t="shared" si="56"/>
        <v/>
      </c>
    </row>
    <row r="1192" spans="8:12" x14ac:dyDescent="0.25">
      <c r="H1192" s="90" t="str">
        <f t="shared" si="54"/>
        <v/>
      </c>
      <c r="I1192" s="124" t="str">
        <f>IF(F1192/ActivitySum!$C$1300=0%,"",F1192/ActivitySum!$C$1300)</f>
        <v/>
      </c>
      <c r="J1192" s="126" t="str">
        <f>IF(G1192/ActivitySum!$C$1300=0%,"",G1192/ActivitySum!$C$1300)</f>
        <v/>
      </c>
      <c r="K1192" s="99" t="str">
        <f t="shared" si="55"/>
        <v/>
      </c>
      <c r="L1192" s="99" t="str">
        <f t="shared" si="56"/>
        <v/>
      </c>
    </row>
    <row r="1193" spans="8:12" x14ac:dyDescent="0.25">
      <c r="H1193" s="90" t="str">
        <f t="shared" si="54"/>
        <v/>
      </c>
      <c r="I1193" s="124" t="str">
        <f>IF(F1193/ActivitySum!$C$1300=0%,"",F1193/ActivitySum!$C$1300)</f>
        <v/>
      </c>
      <c r="J1193" s="126" t="str">
        <f>IF(G1193/ActivitySum!$C$1300=0%,"",G1193/ActivitySum!$C$1300)</f>
        <v/>
      </c>
      <c r="K1193" s="99" t="str">
        <f t="shared" si="55"/>
        <v/>
      </c>
      <c r="L1193" s="99" t="str">
        <f t="shared" si="56"/>
        <v/>
      </c>
    </row>
    <row r="1194" spans="8:12" x14ac:dyDescent="0.25">
      <c r="H1194" s="90" t="str">
        <f t="shared" si="54"/>
        <v/>
      </c>
      <c r="I1194" s="124" t="str">
        <f>IF(F1194/ActivitySum!$C$1300=0%,"",F1194/ActivitySum!$C$1300)</f>
        <v/>
      </c>
      <c r="J1194" s="126" t="str">
        <f>IF(G1194/ActivitySum!$C$1300=0%,"",G1194/ActivitySum!$C$1300)</f>
        <v/>
      </c>
      <c r="K1194" s="99" t="str">
        <f t="shared" si="55"/>
        <v/>
      </c>
      <c r="L1194" s="99" t="str">
        <f t="shared" si="56"/>
        <v/>
      </c>
    </row>
    <row r="1195" spans="8:12" x14ac:dyDescent="0.25">
      <c r="H1195" s="90" t="str">
        <f t="shared" si="54"/>
        <v/>
      </c>
      <c r="I1195" s="124" t="str">
        <f>IF(F1195/ActivitySum!$C$1300=0%,"",F1195/ActivitySum!$C$1300)</f>
        <v/>
      </c>
      <c r="J1195" s="126" t="str">
        <f>IF(G1195/ActivitySum!$C$1300=0%,"",G1195/ActivitySum!$C$1300)</f>
        <v/>
      </c>
      <c r="K1195" s="99" t="str">
        <f t="shared" si="55"/>
        <v/>
      </c>
      <c r="L1195" s="99" t="str">
        <f t="shared" si="56"/>
        <v/>
      </c>
    </row>
    <row r="1196" spans="8:12" x14ac:dyDescent="0.25">
      <c r="H1196" s="90" t="str">
        <f t="shared" si="54"/>
        <v/>
      </c>
      <c r="I1196" s="124" t="str">
        <f>IF(F1196/ActivitySum!$C$1300=0%,"",F1196/ActivitySum!$C$1300)</f>
        <v/>
      </c>
      <c r="J1196" s="126" t="str">
        <f>IF(G1196/ActivitySum!$C$1300=0%,"",G1196/ActivitySum!$C$1300)</f>
        <v/>
      </c>
      <c r="K1196" s="99" t="str">
        <f t="shared" si="55"/>
        <v/>
      </c>
      <c r="L1196" s="99" t="str">
        <f t="shared" si="56"/>
        <v/>
      </c>
    </row>
    <row r="1197" spans="8:12" x14ac:dyDescent="0.25">
      <c r="H1197" s="90" t="str">
        <f t="shared" si="54"/>
        <v/>
      </c>
      <c r="I1197" s="124" t="str">
        <f>IF(F1197/ActivitySum!$C$1300=0%,"",F1197/ActivitySum!$C$1300)</f>
        <v/>
      </c>
      <c r="J1197" s="126" t="str">
        <f>IF(G1197/ActivitySum!$C$1300=0%,"",G1197/ActivitySum!$C$1300)</f>
        <v/>
      </c>
      <c r="K1197" s="99" t="str">
        <f t="shared" si="55"/>
        <v/>
      </c>
      <c r="L1197" s="99" t="str">
        <f t="shared" si="56"/>
        <v/>
      </c>
    </row>
    <row r="1198" spans="8:12" x14ac:dyDescent="0.25">
      <c r="H1198" s="90" t="str">
        <f t="shared" si="54"/>
        <v/>
      </c>
      <c r="I1198" s="124" t="str">
        <f>IF(F1198/ActivitySum!$C$1300=0%,"",F1198/ActivitySum!$C$1300)</f>
        <v/>
      </c>
      <c r="J1198" s="126" t="str">
        <f>IF(G1198/ActivitySum!$C$1300=0%,"",G1198/ActivitySum!$C$1300)</f>
        <v/>
      </c>
      <c r="K1198" s="99" t="str">
        <f t="shared" si="55"/>
        <v/>
      </c>
      <c r="L1198" s="99" t="str">
        <f t="shared" si="56"/>
        <v/>
      </c>
    </row>
    <row r="1199" spans="8:12" x14ac:dyDescent="0.25">
      <c r="H1199" s="90" t="str">
        <f t="shared" si="54"/>
        <v/>
      </c>
      <c r="I1199" s="124" t="str">
        <f>IF(F1199/ActivitySum!$C$1300=0%,"",F1199/ActivitySum!$C$1300)</f>
        <v/>
      </c>
      <c r="J1199" s="126" t="str">
        <f>IF(G1199/ActivitySum!$C$1300=0%,"",G1199/ActivitySum!$C$1300)</f>
        <v/>
      </c>
      <c r="K1199" s="99" t="str">
        <f t="shared" si="55"/>
        <v/>
      </c>
      <c r="L1199" s="99" t="str">
        <f t="shared" si="56"/>
        <v/>
      </c>
    </row>
    <row r="1200" spans="8:12" x14ac:dyDescent="0.25">
      <c r="H1200" s="90" t="str">
        <f t="shared" si="54"/>
        <v/>
      </c>
      <c r="I1200" s="124" t="str">
        <f>IF(F1200/ActivitySum!$C$1300=0%,"",F1200/ActivitySum!$C$1300)</f>
        <v/>
      </c>
      <c r="J1200" s="126" t="str">
        <f>IF(G1200/ActivitySum!$C$1300=0%,"",G1200/ActivitySum!$C$1300)</f>
        <v/>
      </c>
      <c r="K1200" s="99" t="str">
        <f t="shared" si="55"/>
        <v/>
      </c>
      <c r="L1200" s="99" t="str">
        <f t="shared" si="56"/>
        <v/>
      </c>
    </row>
    <row r="1201" spans="8:12" x14ac:dyDescent="0.25">
      <c r="H1201" s="90" t="str">
        <f t="shared" si="54"/>
        <v/>
      </c>
      <c r="I1201" s="124" t="str">
        <f>IF(F1201/ActivitySum!$C$1300=0%,"",F1201/ActivitySum!$C$1300)</f>
        <v/>
      </c>
      <c r="J1201" s="126" t="str">
        <f>IF(G1201/ActivitySum!$C$1300=0%,"",G1201/ActivitySum!$C$1300)</f>
        <v/>
      </c>
      <c r="K1201" s="99" t="str">
        <f t="shared" si="55"/>
        <v/>
      </c>
      <c r="L1201" s="99" t="str">
        <f t="shared" si="56"/>
        <v/>
      </c>
    </row>
    <row r="1202" spans="8:12" x14ac:dyDescent="0.25">
      <c r="H1202" s="90" t="str">
        <f t="shared" si="54"/>
        <v/>
      </c>
      <c r="I1202" s="124" t="str">
        <f>IF(F1202/ActivitySum!$C$1300=0%,"",F1202/ActivitySum!$C$1300)</f>
        <v/>
      </c>
      <c r="J1202" s="126" t="str">
        <f>IF(G1202/ActivitySum!$C$1300=0%,"",G1202/ActivitySum!$C$1300)</f>
        <v/>
      </c>
      <c r="K1202" s="99" t="str">
        <f t="shared" si="55"/>
        <v/>
      </c>
      <c r="L1202" s="99" t="str">
        <f t="shared" si="56"/>
        <v/>
      </c>
    </row>
    <row r="1203" spans="8:12" x14ac:dyDescent="0.25">
      <c r="H1203" s="90" t="str">
        <f t="shared" si="54"/>
        <v/>
      </c>
      <c r="I1203" s="124" t="str">
        <f>IF(F1203/ActivitySum!$C$1300=0%,"",F1203/ActivitySum!$C$1300)</f>
        <v/>
      </c>
      <c r="J1203" s="126" t="str">
        <f>IF(G1203/ActivitySum!$C$1300=0%,"",G1203/ActivitySum!$C$1300)</f>
        <v/>
      </c>
      <c r="K1203" s="99" t="str">
        <f t="shared" si="55"/>
        <v/>
      </c>
      <c r="L1203" s="99" t="str">
        <f t="shared" si="56"/>
        <v/>
      </c>
    </row>
    <row r="1204" spans="8:12" x14ac:dyDescent="0.25">
      <c r="H1204" s="90" t="str">
        <f t="shared" si="54"/>
        <v/>
      </c>
      <c r="I1204" s="124" t="str">
        <f>IF(F1204/ActivitySum!$C$1300=0%,"",F1204/ActivitySum!$C$1300)</f>
        <v/>
      </c>
      <c r="J1204" s="126" t="str">
        <f>IF(G1204/ActivitySum!$C$1300=0%,"",G1204/ActivitySum!$C$1300)</f>
        <v/>
      </c>
      <c r="K1204" s="99" t="str">
        <f t="shared" si="55"/>
        <v/>
      </c>
      <c r="L1204" s="99" t="str">
        <f t="shared" si="56"/>
        <v/>
      </c>
    </row>
    <row r="1205" spans="8:12" x14ac:dyDescent="0.25">
      <c r="H1205" s="90" t="str">
        <f t="shared" si="54"/>
        <v/>
      </c>
      <c r="I1205" s="124" t="str">
        <f>IF(F1205/ActivitySum!$C$1300=0%,"",F1205/ActivitySum!$C$1300)</f>
        <v/>
      </c>
      <c r="J1205" s="126" t="str">
        <f>IF(G1205/ActivitySum!$C$1300=0%,"",G1205/ActivitySum!$C$1300)</f>
        <v/>
      </c>
      <c r="K1205" s="99" t="str">
        <f t="shared" si="55"/>
        <v/>
      </c>
      <c r="L1205" s="99" t="str">
        <f t="shared" si="56"/>
        <v/>
      </c>
    </row>
    <row r="1206" spans="8:12" x14ac:dyDescent="0.25">
      <c r="H1206" s="90" t="str">
        <f t="shared" si="54"/>
        <v/>
      </c>
      <c r="I1206" s="124" t="str">
        <f>IF(F1206/ActivitySum!$C$1300=0%,"",F1206/ActivitySum!$C$1300)</f>
        <v/>
      </c>
      <c r="J1206" s="126" t="str">
        <f>IF(G1206/ActivitySum!$C$1300=0%,"",G1206/ActivitySum!$C$1300)</f>
        <v/>
      </c>
      <c r="K1206" s="99" t="str">
        <f t="shared" si="55"/>
        <v/>
      </c>
      <c r="L1206" s="99" t="str">
        <f t="shared" si="56"/>
        <v/>
      </c>
    </row>
    <row r="1207" spans="8:12" x14ac:dyDescent="0.25">
      <c r="H1207" s="90" t="str">
        <f t="shared" si="54"/>
        <v/>
      </c>
      <c r="I1207" s="124" t="str">
        <f>IF(F1207/ActivitySum!$C$1300=0%,"",F1207/ActivitySum!$C$1300)</f>
        <v/>
      </c>
      <c r="J1207" s="126" t="str">
        <f>IF(G1207/ActivitySum!$C$1300=0%,"",G1207/ActivitySum!$C$1300)</f>
        <v/>
      </c>
      <c r="K1207" s="99" t="str">
        <f t="shared" si="55"/>
        <v/>
      </c>
      <c r="L1207" s="99" t="str">
        <f t="shared" si="56"/>
        <v/>
      </c>
    </row>
    <row r="1208" spans="8:12" x14ac:dyDescent="0.25">
      <c r="H1208" s="90" t="str">
        <f t="shared" si="54"/>
        <v/>
      </c>
      <c r="I1208" s="124" t="str">
        <f>IF(F1208/ActivitySum!$C$1300=0%,"",F1208/ActivitySum!$C$1300)</f>
        <v/>
      </c>
      <c r="J1208" s="126" t="str">
        <f>IF(G1208/ActivitySum!$C$1300=0%,"",G1208/ActivitySum!$C$1300)</f>
        <v/>
      </c>
      <c r="K1208" s="99" t="str">
        <f t="shared" si="55"/>
        <v/>
      </c>
      <c r="L1208" s="99" t="str">
        <f t="shared" si="56"/>
        <v/>
      </c>
    </row>
    <row r="1209" spans="8:12" x14ac:dyDescent="0.25">
      <c r="H1209" s="90" t="str">
        <f t="shared" si="54"/>
        <v/>
      </c>
      <c r="I1209" s="124" t="str">
        <f>IF(F1209/ActivitySum!$C$1300=0%,"",F1209/ActivitySum!$C$1300)</f>
        <v/>
      </c>
      <c r="J1209" s="126" t="str">
        <f>IF(G1209/ActivitySum!$C$1300=0%,"",G1209/ActivitySum!$C$1300)</f>
        <v/>
      </c>
      <c r="K1209" s="99" t="str">
        <f t="shared" si="55"/>
        <v/>
      </c>
      <c r="L1209" s="99" t="str">
        <f t="shared" si="56"/>
        <v/>
      </c>
    </row>
    <row r="1210" spans="8:12" x14ac:dyDescent="0.25">
      <c r="H1210" s="90" t="str">
        <f t="shared" si="54"/>
        <v/>
      </c>
      <c r="I1210" s="124" t="str">
        <f>IF(F1210/ActivitySum!$C$1300=0%,"",F1210/ActivitySum!$C$1300)</f>
        <v/>
      </c>
      <c r="J1210" s="126" t="str">
        <f>IF(G1210/ActivitySum!$C$1300=0%,"",G1210/ActivitySum!$C$1300)</f>
        <v/>
      </c>
      <c r="K1210" s="99" t="str">
        <f t="shared" si="55"/>
        <v/>
      </c>
      <c r="L1210" s="99" t="str">
        <f t="shared" si="56"/>
        <v/>
      </c>
    </row>
    <row r="1211" spans="8:12" x14ac:dyDescent="0.25">
      <c r="H1211" s="90" t="str">
        <f t="shared" si="54"/>
        <v/>
      </c>
      <c r="I1211" s="124" t="str">
        <f>IF(F1211/ActivitySum!$C$1300=0%,"",F1211/ActivitySum!$C$1300)</f>
        <v/>
      </c>
      <c r="J1211" s="126" t="str">
        <f>IF(G1211/ActivitySum!$C$1300=0%,"",G1211/ActivitySum!$C$1300)</f>
        <v/>
      </c>
      <c r="K1211" s="99" t="str">
        <f t="shared" si="55"/>
        <v/>
      </c>
      <c r="L1211" s="99" t="str">
        <f t="shared" si="56"/>
        <v/>
      </c>
    </row>
    <row r="1212" spans="8:12" x14ac:dyDescent="0.25">
      <c r="H1212" s="90" t="str">
        <f t="shared" si="54"/>
        <v/>
      </c>
      <c r="I1212" s="124" t="str">
        <f>IF(F1212/ActivitySum!$C$1300=0%,"",F1212/ActivitySum!$C$1300)</f>
        <v/>
      </c>
      <c r="J1212" s="126" t="str">
        <f>IF(G1212/ActivitySum!$C$1300=0%,"",G1212/ActivitySum!$C$1300)</f>
        <v/>
      </c>
      <c r="K1212" s="99" t="str">
        <f t="shared" si="55"/>
        <v/>
      </c>
      <c r="L1212" s="99" t="str">
        <f t="shared" si="56"/>
        <v/>
      </c>
    </row>
    <row r="1213" spans="8:12" x14ac:dyDescent="0.25">
      <c r="H1213" s="90" t="str">
        <f t="shared" si="54"/>
        <v/>
      </c>
      <c r="I1213" s="124" t="str">
        <f>IF(F1213/ActivitySum!$C$1300=0%,"",F1213/ActivitySum!$C$1300)</f>
        <v/>
      </c>
      <c r="J1213" s="126" t="str">
        <f>IF(G1213/ActivitySum!$C$1300=0%,"",G1213/ActivitySum!$C$1300)</f>
        <v/>
      </c>
      <c r="K1213" s="99" t="str">
        <f t="shared" si="55"/>
        <v/>
      </c>
      <c r="L1213" s="99" t="str">
        <f t="shared" si="56"/>
        <v/>
      </c>
    </row>
    <row r="1214" spans="8:12" x14ac:dyDescent="0.25">
      <c r="H1214" s="90" t="str">
        <f t="shared" si="54"/>
        <v/>
      </c>
      <c r="I1214" s="124" t="str">
        <f>IF(F1214/ActivitySum!$C$1300=0%,"",F1214/ActivitySum!$C$1300)</f>
        <v/>
      </c>
      <c r="J1214" s="126" t="str">
        <f>IF(G1214/ActivitySum!$C$1300=0%,"",G1214/ActivitySum!$C$1300)</f>
        <v/>
      </c>
      <c r="K1214" s="99" t="str">
        <f t="shared" si="55"/>
        <v/>
      </c>
      <c r="L1214" s="99" t="str">
        <f t="shared" si="56"/>
        <v/>
      </c>
    </row>
    <row r="1215" spans="8:12" x14ac:dyDescent="0.25">
      <c r="H1215" s="90" t="str">
        <f t="shared" si="54"/>
        <v/>
      </c>
      <c r="I1215" s="124" t="str">
        <f>IF(F1215/ActivitySum!$C$1300=0%,"",F1215/ActivitySum!$C$1300)</f>
        <v/>
      </c>
      <c r="J1215" s="126" t="str">
        <f>IF(G1215/ActivitySum!$C$1300=0%,"",G1215/ActivitySum!$C$1300)</f>
        <v/>
      </c>
      <c r="K1215" s="99" t="str">
        <f t="shared" si="55"/>
        <v/>
      </c>
      <c r="L1215" s="99" t="str">
        <f t="shared" si="56"/>
        <v/>
      </c>
    </row>
    <row r="1216" spans="8:12" x14ac:dyDescent="0.25">
      <c r="H1216" s="90" t="str">
        <f t="shared" si="54"/>
        <v/>
      </c>
      <c r="I1216" s="124" t="str">
        <f>IF(F1216/ActivitySum!$C$1300=0%,"",F1216/ActivitySum!$C$1300)</f>
        <v/>
      </c>
      <c r="J1216" s="126" t="str">
        <f>IF(G1216/ActivitySum!$C$1300=0%,"",G1216/ActivitySum!$C$1300)</f>
        <v/>
      </c>
      <c r="K1216" s="99" t="str">
        <f t="shared" si="55"/>
        <v/>
      </c>
      <c r="L1216" s="99" t="str">
        <f t="shared" si="56"/>
        <v/>
      </c>
    </row>
    <row r="1217" spans="8:12" x14ac:dyDescent="0.25">
      <c r="H1217" s="90" t="str">
        <f t="shared" si="54"/>
        <v/>
      </c>
      <c r="I1217" s="124" t="str">
        <f>IF(F1217/ActivitySum!$C$1300=0%,"",F1217/ActivitySum!$C$1300)</f>
        <v/>
      </c>
      <c r="J1217" s="126" t="str">
        <f>IF(G1217/ActivitySum!$C$1300=0%,"",G1217/ActivitySum!$C$1300)</f>
        <v/>
      </c>
      <c r="K1217" s="99" t="str">
        <f t="shared" si="55"/>
        <v/>
      </c>
      <c r="L1217" s="99" t="str">
        <f t="shared" si="56"/>
        <v/>
      </c>
    </row>
    <row r="1218" spans="8:12" x14ac:dyDescent="0.25">
      <c r="H1218" s="90" t="str">
        <f t="shared" si="54"/>
        <v/>
      </c>
      <c r="I1218" s="124" t="str">
        <f>IF(F1218/ActivitySum!$C$1300=0%,"",F1218/ActivitySum!$C$1300)</f>
        <v/>
      </c>
      <c r="J1218" s="126" t="str">
        <f>IF(G1218/ActivitySum!$C$1300=0%,"",G1218/ActivitySum!$C$1300)</f>
        <v/>
      </c>
      <c r="K1218" s="99" t="str">
        <f t="shared" si="55"/>
        <v/>
      </c>
      <c r="L1218" s="99" t="str">
        <f t="shared" si="56"/>
        <v/>
      </c>
    </row>
    <row r="1219" spans="8:12" x14ac:dyDescent="0.25">
      <c r="H1219" s="90" t="str">
        <f t="shared" si="54"/>
        <v/>
      </c>
      <c r="I1219" s="124" t="str">
        <f>IF(F1219/ActivitySum!$C$1300=0%,"",F1219/ActivitySum!$C$1300)</f>
        <v/>
      </c>
      <c r="J1219" s="126" t="str">
        <f>IF(G1219/ActivitySum!$C$1300=0%,"",G1219/ActivitySum!$C$1300)</f>
        <v/>
      </c>
      <c r="K1219" s="99" t="str">
        <f t="shared" si="55"/>
        <v/>
      </c>
      <c r="L1219" s="99" t="str">
        <f t="shared" si="56"/>
        <v/>
      </c>
    </row>
    <row r="1220" spans="8:12" x14ac:dyDescent="0.25">
      <c r="H1220" s="90" t="str">
        <f t="shared" si="54"/>
        <v/>
      </c>
      <c r="I1220" s="124" t="str">
        <f>IF(F1220/ActivitySum!$C$1300=0%,"",F1220/ActivitySum!$C$1300)</f>
        <v/>
      </c>
      <c r="J1220" s="126" t="str">
        <f>IF(G1220/ActivitySum!$C$1300=0%,"",G1220/ActivitySum!$C$1300)</f>
        <v/>
      </c>
      <c r="K1220" s="99" t="str">
        <f t="shared" si="55"/>
        <v/>
      </c>
      <c r="L1220" s="99" t="str">
        <f t="shared" si="56"/>
        <v/>
      </c>
    </row>
    <row r="1221" spans="8:12" x14ac:dyDescent="0.25">
      <c r="H1221" s="90" t="str">
        <f t="shared" si="54"/>
        <v/>
      </c>
      <c r="I1221" s="124" t="str">
        <f>IF(F1221/ActivitySum!$C$1300=0%,"",F1221/ActivitySum!$C$1300)</f>
        <v/>
      </c>
      <c r="J1221" s="126" t="str">
        <f>IF(G1221/ActivitySum!$C$1300=0%,"",G1221/ActivitySum!$C$1300)</f>
        <v/>
      </c>
      <c r="K1221" s="99" t="str">
        <f t="shared" si="55"/>
        <v/>
      </c>
      <c r="L1221" s="99" t="str">
        <f t="shared" si="56"/>
        <v/>
      </c>
    </row>
    <row r="1222" spans="8:12" x14ac:dyDescent="0.25">
      <c r="H1222" s="90" t="str">
        <f t="shared" si="54"/>
        <v/>
      </c>
      <c r="I1222" s="124" t="str">
        <f>IF(F1222/ActivitySum!$C$1300=0%,"",F1222/ActivitySum!$C$1300)</f>
        <v/>
      </c>
      <c r="J1222" s="126" t="str">
        <f>IF(G1222/ActivitySum!$C$1300=0%,"",G1222/ActivitySum!$C$1300)</f>
        <v/>
      </c>
      <c r="K1222" s="99" t="str">
        <f t="shared" si="55"/>
        <v/>
      </c>
      <c r="L1222" s="99" t="str">
        <f t="shared" si="56"/>
        <v/>
      </c>
    </row>
    <row r="1223" spans="8:12" x14ac:dyDescent="0.25">
      <c r="H1223" s="90" t="str">
        <f t="shared" ref="H1223:H1286" si="57">IFERROR(F1223/E1223,"")</f>
        <v/>
      </c>
      <c r="I1223" s="124" t="str">
        <f>IF(F1223/ActivitySum!$C$1300=0%,"",F1223/ActivitySum!$C$1300)</f>
        <v/>
      </c>
      <c r="J1223" s="126" t="str">
        <f>IF(G1223/ActivitySum!$C$1300=0%,"",G1223/ActivitySum!$C$1300)</f>
        <v/>
      </c>
      <c r="K1223" s="99" t="str">
        <f t="shared" ref="K1223:K1286" si="58">IFERROR(G1223/E1223,"")</f>
        <v/>
      </c>
      <c r="L1223" s="99" t="str">
        <f t="shared" ref="L1223:L1286" si="59">IFERROR(G1223/F1223,"")</f>
        <v/>
      </c>
    </row>
    <row r="1224" spans="8:12" x14ac:dyDescent="0.25">
      <c r="H1224" s="90" t="str">
        <f t="shared" si="57"/>
        <v/>
      </c>
      <c r="I1224" s="124" t="str">
        <f>IF(F1224/ActivitySum!$C$1300=0%,"",F1224/ActivitySum!$C$1300)</f>
        <v/>
      </c>
      <c r="J1224" s="126" t="str">
        <f>IF(G1224/ActivitySum!$C$1300=0%,"",G1224/ActivitySum!$C$1300)</f>
        <v/>
      </c>
      <c r="K1224" s="99" t="str">
        <f t="shared" si="58"/>
        <v/>
      </c>
      <c r="L1224" s="99" t="str">
        <f t="shared" si="59"/>
        <v/>
      </c>
    </row>
    <row r="1225" spans="8:12" x14ac:dyDescent="0.25">
      <c r="H1225" s="90" t="str">
        <f t="shared" si="57"/>
        <v/>
      </c>
      <c r="I1225" s="124" t="str">
        <f>IF(F1225/ActivitySum!$C$1300=0%,"",F1225/ActivitySum!$C$1300)</f>
        <v/>
      </c>
      <c r="J1225" s="126" t="str">
        <f>IF(G1225/ActivitySum!$C$1300=0%,"",G1225/ActivitySum!$C$1300)</f>
        <v/>
      </c>
      <c r="K1225" s="99" t="str">
        <f t="shared" si="58"/>
        <v/>
      </c>
      <c r="L1225" s="99" t="str">
        <f t="shared" si="59"/>
        <v/>
      </c>
    </row>
    <row r="1226" spans="8:12" x14ac:dyDescent="0.25">
      <c r="H1226" s="90" t="str">
        <f t="shared" si="57"/>
        <v/>
      </c>
      <c r="I1226" s="124" t="str">
        <f>IF(F1226/ActivitySum!$C$1300=0%,"",F1226/ActivitySum!$C$1300)</f>
        <v/>
      </c>
      <c r="J1226" s="126" t="str">
        <f>IF(G1226/ActivitySum!$C$1300=0%,"",G1226/ActivitySum!$C$1300)</f>
        <v/>
      </c>
      <c r="K1226" s="99" t="str">
        <f t="shared" si="58"/>
        <v/>
      </c>
      <c r="L1226" s="99" t="str">
        <f t="shared" si="59"/>
        <v/>
      </c>
    </row>
    <row r="1227" spans="8:12" x14ac:dyDescent="0.25">
      <c r="H1227" s="90" t="str">
        <f t="shared" si="57"/>
        <v/>
      </c>
      <c r="I1227" s="124" t="str">
        <f>IF(F1227/ActivitySum!$C$1300=0%,"",F1227/ActivitySum!$C$1300)</f>
        <v/>
      </c>
      <c r="J1227" s="126" t="str">
        <f>IF(G1227/ActivitySum!$C$1300=0%,"",G1227/ActivitySum!$C$1300)</f>
        <v/>
      </c>
      <c r="K1227" s="99" t="str">
        <f t="shared" si="58"/>
        <v/>
      </c>
      <c r="L1227" s="99" t="str">
        <f t="shared" si="59"/>
        <v/>
      </c>
    </row>
    <row r="1228" spans="8:12" x14ac:dyDescent="0.25">
      <c r="H1228" s="90" t="str">
        <f t="shared" si="57"/>
        <v/>
      </c>
      <c r="I1228" s="124" t="str">
        <f>IF(F1228/ActivitySum!$C$1300=0%,"",F1228/ActivitySum!$C$1300)</f>
        <v/>
      </c>
      <c r="J1228" s="126" t="str">
        <f>IF(G1228/ActivitySum!$C$1300=0%,"",G1228/ActivitySum!$C$1300)</f>
        <v/>
      </c>
      <c r="K1228" s="99" t="str">
        <f t="shared" si="58"/>
        <v/>
      </c>
      <c r="L1228" s="99" t="str">
        <f t="shared" si="59"/>
        <v/>
      </c>
    </row>
    <row r="1229" spans="8:12" x14ac:dyDescent="0.25">
      <c r="H1229" s="90" t="str">
        <f t="shared" si="57"/>
        <v/>
      </c>
      <c r="I1229" s="124" t="str">
        <f>IF(F1229/ActivitySum!$C$1300=0%,"",F1229/ActivitySum!$C$1300)</f>
        <v/>
      </c>
      <c r="J1229" s="126" t="str">
        <f>IF(G1229/ActivitySum!$C$1300=0%,"",G1229/ActivitySum!$C$1300)</f>
        <v/>
      </c>
      <c r="K1229" s="99" t="str">
        <f t="shared" si="58"/>
        <v/>
      </c>
      <c r="L1229" s="99" t="str">
        <f t="shared" si="59"/>
        <v/>
      </c>
    </row>
    <row r="1230" spans="8:12" x14ac:dyDescent="0.25">
      <c r="H1230" s="90" t="str">
        <f t="shared" si="57"/>
        <v/>
      </c>
      <c r="I1230" s="124" t="str">
        <f>IF(F1230/ActivitySum!$C$1300=0%,"",F1230/ActivitySum!$C$1300)</f>
        <v/>
      </c>
      <c r="J1230" s="126" t="str">
        <f>IF(G1230/ActivitySum!$C$1300=0%,"",G1230/ActivitySum!$C$1300)</f>
        <v/>
      </c>
      <c r="K1230" s="99" t="str">
        <f t="shared" si="58"/>
        <v/>
      </c>
      <c r="L1230" s="99" t="str">
        <f t="shared" si="59"/>
        <v/>
      </c>
    </row>
    <row r="1231" spans="8:12" x14ac:dyDescent="0.25">
      <c r="H1231" s="90" t="str">
        <f t="shared" si="57"/>
        <v/>
      </c>
      <c r="I1231" s="124" t="str">
        <f>IF(F1231/ActivitySum!$C$1300=0%,"",F1231/ActivitySum!$C$1300)</f>
        <v/>
      </c>
      <c r="J1231" s="126" t="str">
        <f>IF(G1231/ActivitySum!$C$1300=0%,"",G1231/ActivitySum!$C$1300)</f>
        <v/>
      </c>
      <c r="K1231" s="99" t="str">
        <f t="shared" si="58"/>
        <v/>
      </c>
      <c r="L1231" s="99" t="str">
        <f t="shared" si="59"/>
        <v/>
      </c>
    </row>
    <row r="1232" spans="8:12" x14ac:dyDescent="0.25">
      <c r="H1232" s="90" t="str">
        <f t="shared" si="57"/>
        <v/>
      </c>
      <c r="I1232" s="124" t="str">
        <f>IF(F1232/ActivitySum!$C$1300=0%,"",F1232/ActivitySum!$C$1300)</f>
        <v/>
      </c>
      <c r="J1232" s="126" t="str">
        <f>IF(G1232/ActivitySum!$C$1300=0%,"",G1232/ActivitySum!$C$1300)</f>
        <v/>
      </c>
      <c r="K1232" s="99" t="str">
        <f t="shared" si="58"/>
        <v/>
      </c>
      <c r="L1232" s="99" t="str">
        <f t="shared" si="59"/>
        <v/>
      </c>
    </row>
    <row r="1233" spans="8:12" x14ac:dyDescent="0.25">
      <c r="H1233" s="90" t="str">
        <f t="shared" si="57"/>
        <v/>
      </c>
      <c r="I1233" s="124" t="str">
        <f>IF(F1233/ActivitySum!$C$1300=0%,"",F1233/ActivitySum!$C$1300)</f>
        <v/>
      </c>
      <c r="J1233" s="126" t="str">
        <f>IF(G1233/ActivitySum!$C$1300=0%,"",G1233/ActivitySum!$C$1300)</f>
        <v/>
      </c>
      <c r="K1233" s="99" t="str">
        <f t="shared" si="58"/>
        <v/>
      </c>
      <c r="L1233" s="99" t="str">
        <f t="shared" si="59"/>
        <v/>
      </c>
    </row>
    <row r="1234" spans="8:12" x14ac:dyDescent="0.25">
      <c r="H1234" s="90" t="str">
        <f t="shared" si="57"/>
        <v/>
      </c>
      <c r="I1234" s="124" t="str">
        <f>IF(F1234/ActivitySum!$C$1300=0%,"",F1234/ActivitySum!$C$1300)</f>
        <v/>
      </c>
      <c r="J1234" s="126" t="str">
        <f>IF(G1234/ActivitySum!$C$1300=0%,"",G1234/ActivitySum!$C$1300)</f>
        <v/>
      </c>
      <c r="K1234" s="99" t="str">
        <f t="shared" si="58"/>
        <v/>
      </c>
      <c r="L1234" s="99" t="str">
        <f t="shared" si="59"/>
        <v/>
      </c>
    </row>
    <row r="1235" spans="8:12" x14ac:dyDescent="0.25">
      <c r="H1235" s="90" t="str">
        <f t="shared" si="57"/>
        <v/>
      </c>
      <c r="I1235" s="124" t="str">
        <f>IF(F1235/ActivitySum!$C$1300=0%,"",F1235/ActivitySum!$C$1300)</f>
        <v/>
      </c>
      <c r="J1235" s="126" t="str">
        <f>IF(G1235/ActivitySum!$C$1300=0%,"",G1235/ActivitySum!$C$1300)</f>
        <v/>
      </c>
      <c r="K1235" s="99" t="str">
        <f t="shared" si="58"/>
        <v/>
      </c>
      <c r="L1235" s="99" t="str">
        <f t="shared" si="59"/>
        <v/>
      </c>
    </row>
    <row r="1236" spans="8:12" x14ac:dyDescent="0.25">
      <c r="H1236" s="90" t="str">
        <f t="shared" si="57"/>
        <v/>
      </c>
      <c r="I1236" s="124" t="str">
        <f>IF(F1236/ActivitySum!$C$1300=0%,"",F1236/ActivitySum!$C$1300)</f>
        <v/>
      </c>
      <c r="J1236" s="126" t="str">
        <f>IF(G1236/ActivitySum!$C$1300=0%,"",G1236/ActivitySum!$C$1300)</f>
        <v/>
      </c>
      <c r="K1236" s="99" t="str">
        <f t="shared" si="58"/>
        <v/>
      </c>
      <c r="L1236" s="99" t="str">
        <f t="shared" si="59"/>
        <v/>
      </c>
    </row>
    <row r="1237" spans="8:12" x14ac:dyDescent="0.25">
      <c r="H1237" s="90" t="str">
        <f t="shared" si="57"/>
        <v/>
      </c>
      <c r="I1237" s="124" t="str">
        <f>IF(F1237/ActivitySum!$C$1300=0%,"",F1237/ActivitySum!$C$1300)</f>
        <v/>
      </c>
      <c r="J1237" s="126" t="str">
        <f>IF(G1237/ActivitySum!$C$1300=0%,"",G1237/ActivitySum!$C$1300)</f>
        <v/>
      </c>
      <c r="K1237" s="99" t="str">
        <f t="shared" si="58"/>
        <v/>
      </c>
      <c r="L1237" s="99" t="str">
        <f t="shared" si="59"/>
        <v/>
      </c>
    </row>
    <row r="1238" spans="8:12" x14ac:dyDescent="0.25">
      <c r="H1238" s="90" t="str">
        <f t="shared" si="57"/>
        <v/>
      </c>
      <c r="I1238" s="124" t="str">
        <f>IF(F1238/ActivitySum!$C$1300=0%,"",F1238/ActivitySum!$C$1300)</f>
        <v/>
      </c>
      <c r="J1238" s="126" t="str">
        <f>IF(G1238/ActivitySum!$C$1300=0%,"",G1238/ActivitySum!$C$1300)</f>
        <v/>
      </c>
      <c r="K1238" s="99" t="str">
        <f t="shared" si="58"/>
        <v/>
      </c>
      <c r="L1238" s="99" t="str">
        <f t="shared" si="59"/>
        <v/>
      </c>
    </row>
    <row r="1239" spans="8:12" x14ac:dyDescent="0.25">
      <c r="H1239" s="90" t="str">
        <f t="shared" si="57"/>
        <v/>
      </c>
      <c r="I1239" s="124" t="str">
        <f>IF(F1239/ActivitySum!$C$1300=0%,"",F1239/ActivitySum!$C$1300)</f>
        <v/>
      </c>
      <c r="J1239" s="126" t="str">
        <f>IF(G1239/ActivitySum!$C$1300=0%,"",G1239/ActivitySum!$C$1300)</f>
        <v/>
      </c>
      <c r="K1239" s="99" t="str">
        <f t="shared" si="58"/>
        <v/>
      </c>
      <c r="L1239" s="99" t="str">
        <f t="shared" si="59"/>
        <v/>
      </c>
    </row>
    <row r="1240" spans="8:12" x14ac:dyDescent="0.25">
      <c r="H1240" s="90" t="str">
        <f t="shared" si="57"/>
        <v/>
      </c>
      <c r="I1240" s="124" t="str">
        <f>IF(F1240/ActivitySum!$C$1300=0%,"",F1240/ActivitySum!$C$1300)</f>
        <v/>
      </c>
      <c r="J1240" s="126" t="str">
        <f>IF(G1240/ActivitySum!$C$1300=0%,"",G1240/ActivitySum!$C$1300)</f>
        <v/>
      </c>
      <c r="K1240" s="99" t="str">
        <f t="shared" si="58"/>
        <v/>
      </c>
      <c r="L1240" s="99" t="str">
        <f t="shared" si="59"/>
        <v/>
      </c>
    </row>
    <row r="1241" spans="8:12" x14ac:dyDescent="0.25">
      <c r="H1241" s="90" t="str">
        <f t="shared" si="57"/>
        <v/>
      </c>
      <c r="I1241" s="124" t="str">
        <f>IF(F1241/ActivitySum!$C$1300=0%,"",F1241/ActivitySum!$C$1300)</f>
        <v/>
      </c>
      <c r="J1241" s="126" t="str">
        <f>IF(G1241/ActivitySum!$C$1300=0%,"",G1241/ActivitySum!$C$1300)</f>
        <v/>
      </c>
      <c r="K1241" s="99" t="str">
        <f t="shared" si="58"/>
        <v/>
      </c>
      <c r="L1241" s="99" t="str">
        <f t="shared" si="59"/>
        <v/>
      </c>
    </row>
    <row r="1242" spans="8:12" x14ac:dyDescent="0.25">
      <c r="H1242" s="90" t="str">
        <f t="shared" si="57"/>
        <v/>
      </c>
      <c r="I1242" s="124" t="str">
        <f>IF(F1242/ActivitySum!$C$1300=0%,"",F1242/ActivitySum!$C$1300)</f>
        <v/>
      </c>
      <c r="J1242" s="126" t="str">
        <f>IF(G1242/ActivitySum!$C$1300=0%,"",G1242/ActivitySum!$C$1300)</f>
        <v/>
      </c>
      <c r="K1242" s="99" t="str">
        <f t="shared" si="58"/>
        <v/>
      </c>
      <c r="L1242" s="99" t="str">
        <f t="shared" si="59"/>
        <v/>
      </c>
    </row>
    <row r="1243" spans="8:12" x14ac:dyDescent="0.25">
      <c r="H1243" s="90" t="str">
        <f t="shared" si="57"/>
        <v/>
      </c>
      <c r="I1243" s="124" t="str">
        <f>IF(F1243/ActivitySum!$C$1300=0%,"",F1243/ActivitySum!$C$1300)</f>
        <v/>
      </c>
      <c r="J1243" s="126" t="str">
        <f>IF(G1243/ActivitySum!$C$1300=0%,"",G1243/ActivitySum!$C$1300)</f>
        <v/>
      </c>
      <c r="K1243" s="99" t="str">
        <f t="shared" si="58"/>
        <v/>
      </c>
      <c r="L1243" s="99" t="str">
        <f t="shared" si="59"/>
        <v/>
      </c>
    </row>
    <row r="1244" spans="8:12" x14ac:dyDescent="0.25">
      <c r="H1244" s="90" t="str">
        <f t="shared" si="57"/>
        <v/>
      </c>
      <c r="I1244" s="124" t="str">
        <f>IF(F1244/ActivitySum!$C$1300=0%,"",F1244/ActivitySum!$C$1300)</f>
        <v/>
      </c>
      <c r="J1244" s="126" t="str">
        <f>IF(G1244/ActivitySum!$C$1300=0%,"",G1244/ActivitySum!$C$1300)</f>
        <v/>
      </c>
      <c r="K1244" s="99" t="str">
        <f t="shared" si="58"/>
        <v/>
      </c>
      <c r="L1244" s="99" t="str">
        <f t="shared" si="59"/>
        <v/>
      </c>
    </row>
    <row r="1245" spans="8:12" x14ac:dyDescent="0.25">
      <c r="H1245" s="90" t="str">
        <f t="shared" si="57"/>
        <v/>
      </c>
      <c r="I1245" s="124" t="str">
        <f>IF(F1245/ActivitySum!$C$1300=0%,"",F1245/ActivitySum!$C$1300)</f>
        <v/>
      </c>
      <c r="J1245" s="126" t="str">
        <f>IF(G1245/ActivitySum!$C$1300=0%,"",G1245/ActivitySum!$C$1300)</f>
        <v/>
      </c>
      <c r="K1245" s="99" t="str">
        <f t="shared" si="58"/>
        <v/>
      </c>
      <c r="L1245" s="99" t="str">
        <f t="shared" si="59"/>
        <v/>
      </c>
    </row>
    <row r="1246" spans="8:12" x14ac:dyDescent="0.25">
      <c r="H1246" s="90" t="str">
        <f t="shared" si="57"/>
        <v/>
      </c>
      <c r="I1246" s="124" t="str">
        <f>IF(F1246/ActivitySum!$C$1300=0%,"",F1246/ActivitySum!$C$1300)</f>
        <v/>
      </c>
      <c r="J1246" s="126" t="str">
        <f>IF(G1246/ActivitySum!$C$1300=0%,"",G1246/ActivitySum!$C$1300)</f>
        <v/>
      </c>
      <c r="K1246" s="99" t="str">
        <f t="shared" si="58"/>
        <v/>
      </c>
      <c r="L1246" s="99" t="str">
        <f t="shared" si="59"/>
        <v/>
      </c>
    </row>
    <row r="1247" spans="8:12" x14ac:dyDescent="0.25">
      <c r="H1247" s="90" t="str">
        <f t="shared" si="57"/>
        <v/>
      </c>
      <c r="I1247" s="124" t="str">
        <f>IF(F1247/ActivitySum!$C$1300=0%,"",F1247/ActivitySum!$C$1300)</f>
        <v/>
      </c>
      <c r="J1247" s="126" t="str">
        <f>IF(G1247/ActivitySum!$C$1300=0%,"",G1247/ActivitySum!$C$1300)</f>
        <v/>
      </c>
      <c r="K1247" s="99" t="str">
        <f t="shared" si="58"/>
        <v/>
      </c>
      <c r="L1247" s="99" t="str">
        <f t="shared" si="59"/>
        <v/>
      </c>
    </row>
    <row r="1248" spans="8:12" x14ac:dyDescent="0.25">
      <c r="H1248" s="90" t="str">
        <f t="shared" si="57"/>
        <v/>
      </c>
      <c r="I1248" s="124" t="str">
        <f>IF(F1248/ActivitySum!$C$1300=0%,"",F1248/ActivitySum!$C$1300)</f>
        <v/>
      </c>
      <c r="J1248" s="126" t="str">
        <f>IF(G1248/ActivitySum!$C$1300=0%,"",G1248/ActivitySum!$C$1300)</f>
        <v/>
      </c>
      <c r="K1248" s="99" t="str">
        <f t="shared" si="58"/>
        <v/>
      </c>
      <c r="L1248" s="99" t="str">
        <f t="shared" si="59"/>
        <v/>
      </c>
    </row>
    <row r="1249" spans="8:12" x14ac:dyDescent="0.25">
      <c r="H1249" s="90" t="str">
        <f t="shared" si="57"/>
        <v/>
      </c>
      <c r="I1249" s="124" t="str">
        <f>IF(F1249/ActivitySum!$C$1300=0%,"",F1249/ActivitySum!$C$1300)</f>
        <v/>
      </c>
      <c r="J1249" s="126" t="str">
        <f>IF(G1249/ActivitySum!$C$1300=0%,"",G1249/ActivitySum!$C$1300)</f>
        <v/>
      </c>
      <c r="K1249" s="99" t="str">
        <f t="shared" si="58"/>
        <v/>
      </c>
      <c r="L1249" s="99" t="str">
        <f t="shared" si="59"/>
        <v/>
      </c>
    </row>
    <row r="1250" spans="8:12" x14ac:dyDescent="0.25">
      <c r="H1250" s="90" t="str">
        <f t="shared" si="57"/>
        <v/>
      </c>
      <c r="I1250" s="124" t="str">
        <f>IF(F1250/ActivitySum!$C$1300=0%,"",F1250/ActivitySum!$C$1300)</f>
        <v/>
      </c>
      <c r="J1250" s="126" t="str">
        <f>IF(G1250/ActivitySum!$C$1300=0%,"",G1250/ActivitySum!$C$1300)</f>
        <v/>
      </c>
      <c r="K1250" s="99" t="str">
        <f t="shared" si="58"/>
        <v/>
      </c>
      <c r="L1250" s="99" t="str">
        <f t="shared" si="59"/>
        <v/>
      </c>
    </row>
    <row r="1251" spans="8:12" x14ac:dyDescent="0.25">
      <c r="H1251" s="90" t="str">
        <f t="shared" si="57"/>
        <v/>
      </c>
      <c r="I1251" s="124" t="str">
        <f>IF(F1251/ActivitySum!$C$1300=0%,"",F1251/ActivitySum!$C$1300)</f>
        <v/>
      </c>
      <c r="J1251" s="126" t="str">
        <f>IF(G1251/ActivitySum!$C$1300=0%,"",G1251/ActivitySum!$C$1300)</f>
        <v/>
      </c>
      <c r="K1251" s="99" t="str">
        <f t="shared" si="58"/>
        <v/>
      </c>
      <c r="L1251" s="99" t="str">
        <f t="shared" si="59"/>
        <v/>
      </c>
    </row>
    <row r="1252" spans="8:12" x14ac:dyDescent="0.25">
      <c r="H1252" s="90" t="str">
        <f t="shared" si="57"/>
        <v/>
      </c>
      <c r="I1252" s="124" t="str">
        <f>IF(F1252/ActivitySum!$C$1300=0%,"",F1252/ActivitySum!$C$1300)</f>
        <v/>
      </c>
      <c r="J1252" s="126" t="str">
        <f>IF(G1252/ActivitySum!$C$1300=0%,"",G1252/ActivitySum!$C$1300)</f>
        <v/>
      </c>
      <c r="K1252" s="99" t="str">
        <f t="shared" si="58"/>
        <v/>
      </c>
      <c r="L1252" s="99" t="str">
        <f t="shared" si="59"/>
        <v/>
      </c>
    </row>
    <row r="1253" spans="8:12" x14ac:dyDescent="0.25">
      <c r="H1253" s="90" t="str">
        <f t="shared" si="57"/>
        <v/>
      </c>
      <c r="I1253" s="124" t="str">
        <f>IF(F1253/ActivitySum!$C$1300=0%,"",F1253/ActivitySum!$C$1300)</f>
        <v/>
      </c>
      <c r="J1253" s="126" t="str">
        <f>IF(G1253/ActivitySum!$C$1300=0%,"",G1253/ActivitySum!$C$1300)</f>
        <v/>
      </c>
      <c r="K1253" s="99" t="str">
        <f t="shared" si="58"/>
        <v/>
      </c>
      <c r="L1253" s="99" t="str">
        <f t="shared" si="59"/>
        <v/>
      </c>
    </row>
    <row r="1254" spans="8:12" x14ac:dyDescent="0.25">
      <c r="H1254" s="90" t="str">
        <f t="shared" si="57"/>
        <v/>
      </c>
      <c r="I1254" s="124" t="str">
        <f>IF(F1254/ActivitySum!$C$1300=0%,"",F1254/ActivitySum!$C$1300)</f>
        <v/>
      </c>
      <c r="J1254" s="126" t="str">
        <f>IF(G1254/ActivitySum!$C$1300=0%,"",G1254/ActivitySum!$C$1300)</f>
        <v/>
      </c>
      <c r="K1254" s="99" t="str">
        <f t="shared" si="58"/>
        <v/>
      </c>
      <c r="L1254" s="99" t="str">
        <f t="shared" si="59"/>
        <v/>
      </c>
    </row>
    <row r="1255" spans="8:12" x14ac:dyDescent="0.25">
      <c r="H1255" s="90" t="str">
        <f t="shared" si="57"/>
        <v/>
      </c>
      <c r="I1255" s="124" t="str">
        <f>IF(F1255/ActivitySum!$C$1300=0%,"",F1255/ActivitySum!$C$1300)</f>
        <v/>
      </c>
      <c r="J1255" s="126" t="str">
        <f>IF(G1255/ActivitySum!$C$1300=0%,"",G1255/ActivitySum!$C$1300)</f>
        <v/>
      </c>
      <c r="K1255" s="99" t="str">
        <f t="shared" si="58"/>
        <v/>
      </c>
      <c r="L1255" s="99" t="str">
        <f t="shared" si="59"/>
        <v/>
      </c>
    </row>
    <row r="1256" spans="8:12" x14ac:dyDescent="0.25">
      <c r="H1256" s="90" t="str">
        <f t="shared" si="57"/>
        <v/>
      </c>
      <c r="I1256" s="124" t="str">
        <f>IF(F1256/ActivitySum!$C$1300=0%,"",F1256/ActivitySum!$C$1300)</f>
        <v/>
      </c>
      <c r="J1256" s="126" t="str">
        <f>IF(G1256/ActivitySum!$C$1300=0%,"",G1256/ActivitySum!$C$1300)</f>
        <v/>
      </c>
      <c r="K1256" s="99" t="str">
        <f t="shared" si="58"/>
        <v/>
      </c>
      <c r="L1256" s="99" t="str">
        <f t="shared" si="59"/>
        <v/>
      </c>
    </row>
    <row r="1257" spans="8:12" x14ac:dyDescent="0.25">
      <c r="H1257" s="90" t="str">
        <f t="shared" si="57"/>
        <v/>
      </c>
      <c r="I1257" s="124" t="str">
        <f>IF(F1257/ActivitySum!$C$1300=0%,"",F1257/ActivitySum!$C$1300)</f>
        <v/>
      </c>
      <c r="J1257" s="126" t="str">
        <f>IF(G1257/ActivitySum!$C$1300=0%,"",G1257/ActivitySum!$C$1300)</f>
        <v/>
      </c>
      <c r="K1257" s="99" t="str">
        <f t="shared" si="58"/>
        <v/>
      </c>
      <c r="L1257" s="99" t="str">
        <f t="shared" si="59"/>
        <v/>
      </c>
    </row>
    <row r="1258" spans="8:12" x14ac:dyDescent="0.25">
      <c r="H1258" s="90" t="str">
        <f t="shared" si="57"/>
        <v/>
      </c>
      <c r="I1258" s="124" t="str">
        <f>IF(F1258/ActivitySum!$C$1300=0%,"",F1258/ActivitySum!$C$1300)</f>
        <v/>
      </c>
      <c r="J1258" s="126" t="str">
        <f>IF(G1258/ActivitySum!$C$1300=0%,"",G1258/ActivitySum!$C$1300)</f>
        <v/>
      </c>
      <c r="K1258" s="99" t="str">
        <f t="shared" si="58"/>
        <v/>
      </c>
      <c r="L1258" s="99" t="str">
        <f t="shared" si="59"/>
        <v/>
      </c>
    </row>
    <row r="1259" spans="8:12" x14ac:dyDescent="0.25">
      <c r="H1259" s="90" t="str">
        <f t="shared" si="57"/>
        <v/>
      </c>
      <c r="I1259" s="124" t="str">
        <f>IF(F1259/ActivitySum!$C$1300=0%,"",F1259/ActivitySum!$C$1300)</f>
        <v/>
      </c>
      <c r="J1259" s="126" t="str">
        <f>IF(G1259/ActivitySum!$C$1300=0%,"",G1259/ActivitySum!$C$1300)</f>
        <v/>
      </c>
      <c r="K1259" s="99" t="str">
        <f t="shared" si="58"/>
        <v/>
      </c>
      <c r="L1259" s="99" t="str">
        <f t="shared" si="59"/>
        <v/>
      </c>
    </row>
    <row r="1260" spans="8:12" x14ac:dyDescent="0.25">
      <c r="H1260" s="141" t="str">
        <f t="shared" si="57"/>
        <v/>
      </c>
      <c r="I1260" s="142" t="str">
        <f>IF(F1260/ActivitySum!$C$1300=0%,"",F1260/ActivitySum!$C$1300)</f>
        <v/>
      </c>
      <c r="J1260" s="142" t="str">
        <f>IF(G1260/ActivitySum!$C$1300=0%,"",G1260/ActivitySum!$C$1300)</f>
        <v/>
      </c>
      <c r="K1260" s="141" t="str">
        <f t="shared" si="58"/>
        <v/>
      </c>
      <c r="L1260" s="141" t="str">
        <f t="shared" si="59"/>
        <v/>
      </c>
    </row>
    <row r="1261" spans="8:12" x14ac:dyDescent="0.25">
      <c r="H1261" s="90" t="str">
        <f t="shared" si="57"/>
        <v/>
      </c>
      <c r="I1261" s="124" t="str">
        <f>IF(F1261/ActivitySum!$C$1300=0%,"",F1261/ActivitySum!$C$1300)</f>
        <v/>
      </c>
      <c r="J1261" s="126" t="str">
        <f>IF(G1261/ActivitySum!$C$1300=0%,"",G1261/ActivitySum!$C$1300)</f>
        <v/>
      </c>
      <c r="K1261" s="99" t="str">
        <f t="shared" si="58"/>
        <v/>
      </c>
      <c r="L1261" s="99" t="str">
        <f t="shared" si="59"/>
        <v/>
      </c>
    </row>
    <row r="1262" spans="8:12" x14ac:dyDescent="0.25">
      <c r="H1262" s="90" t="str">
        <f t="shared" si="57"/>
        <v/>
      </c>
      <c r="I1262" s="124" t="str">
        <f>IF(F1262/ActivitySum!$C$1300=0%,"",F1262/ActivitySum!$C$1300)</f>
        <v/>
      </c>
      <c r="J1262" s="126" t="str">
        <f>IF(G1262/ActivitySum!$C$1300=0%,"",G1262/ActivitySum!$C$1300)</f>
        <v/>
      </c>
      <c r="K1262" s="99" t="str">
        <f t="shared" si="58"/>
        <v/>
      </c>
      <c r="L1262" s="99" t="str">
        <f t="shared" si="59"/>
        <v/>
      </c>
    </row>
    <row r="1263" spans="8:12" x14ac:dyDescent="0.25">
      <c r="H1263" s="90" t="str">
        <f t="shared" si="57"/>
        <v/>
      </c>
      <c r="I1263" s="124" t="str">
        <f>IF(F1263/ActivitySum!$C$1300=0%,"",F1263/ActivitySum!$C$1300)</f>
        <v/>
      </c>
      <c r="J1263" s="126" t="str">
        <f>IF(G1263/ActivitySum!$C$1300=0%,"",G1263/ActivitySum!$C$1300)</f>
        <v/>
      </c>
      <c r="K1263" s="99" t="str">
        <f t="shared" si="58"/>
        <v/>
      </c>
      <c r="L1263" s="99" t="str">
        <f t="shared" si="59"/>
        <v/>
      </c>
    </row>
    <row r="1264" spans="8:12" x14ac:dyDescent="0.25">
      <c r="H1264" s="90" t="str">
        <f t="shared" si="57"/>
        <v/>
      </c>
      <c r="I1264" s="124" t="str">
        <f>IF(F1264/ActivitySum!$C$1300=0%,"",F1264/ActivitySum!$C$1300)</f>
        <v/>
      </c>
      <c r="J1264" s="126" t="str">
        <f>IF(G1264/ActivitySum!$C$1300=0%,"",G1264/ActivitySum!$C$1300)</f>
        <v/>
      </c>
      <c r="K1264" s="99" t="str">
        <f t="shared" si="58"/>
        <v/>
      </c>
      <c r="L1264" s="99" t="str">
        <f t="shared" si="59"/>
        <v/>
      </c>
    </row>
    <row r="1265" spans="8:12" x14ac:dyDescent="0.25">
      <c r="H1265" s="90" t="str">
        <f t="shared" si="57"/>
        <v/>
      </c>
      <c r="I1265" s="124" t="str">
        <f>IF(F1265/ActivitySum!$C$1300=0%,"",F1265/ActivitySum!$C$1300)</f>
        <v/>
      </c>
      <c r="J1265" s="126" t="str">
        <f>IF(G1265/ActivitySum!$C$1300=0%,"",G1265/ActivitySum!$C$1300)</f>
        <v/>
      </c>
      <c r="K1265" s="99" t="str">
        <f t="shared" si="58"/>
        <v/>
      </c>
      <c r="L1265" s="99" t="str">
        <f t="shared" si="59"/>
        <v/>
      </c>
    </row>
    <row r="1266" spans="8:12" x14ac:dyDescent="0.25">
      <c r="H1266" s="90" t="str">
        <f t="shared" si="57"/>
        <v/>
      </c>
      <c r="I1266" s="124" t="str">
        <f>IF(F1266/ActivitySum!$C$1300=0%,"",F1266/ActivitySum!$C$1300)</f>
        <v/>
      </c>
      <c r="J1266" s="126" t="str">
        <f>IF(G1266/ActivitySum!$C$1300=0%,"",G1266/ActivitySum!$C$1300)</f>
        <v/>
      </c>
      <c r="K1266" s="99" t="str">
        <f t="shared" si="58"/>
        <v/>
      </c>
      <c r="L1266" s="99" t="str">
        <f t="shared" si="59"/>
        <v/>
      </c>
    </row>
    <row r="1267" spans="8:12" x14ac:dyDescent="0.25">
      <c r="H1267" s="90" t="str">
        <f t="shared" si="57"/>
        <v/>
      </c>
      <c r="I1267" s="124" t="str">
        <f>IF(F1267/ActivitySum!$C$1300=0%,"",F1267/ActivitySum!$C$1300)</f>
        <v/>
      </c>
      <c r="J1267" s="126" t="str">
        <f>IF(G1267/ActivitySum!$C$1300=0%,"",G1267/ActivitySum!$C$1300)</f>
        <v/>
      </c>
      <c r="K1267" s="99" t="str">
        <f t="shared" si="58"/>
        <v/>
      </c>
      <c r="L1267" s="99" t="str">
        <f t="shared" si="59"/>
        <v/>
      </c>
    </row>
    <row r="1268" spans="8:12" x14ac:dyDescent="0.25">
      <c r="H1268" s="90" t="str">
        <f t="shared" si="57"/>
        <v/>
      </c>
      <c r="I1268" s="124" t="str">
        <f>IF(F1268/ActivitySum!$C$1300=0%,"",F1268/ActivitySum!$C$1300)</f>
        <v/>
      </c>
      <c r="J1268" s="126" t="str">
        <f>IF(G1268/ActivitySum!$C$1300=0%,"",G1268/ActivitySum!$C$1300)</f>
        <v/>
      </c>
      <c r="K1268" s="99" t="str">
        <f t="shared" si="58"/>
        <v/>
      </c>
      <c r="L1268" s="99" t="str">
        <f t="shared" si="59"/>
        <v/>
      </c>
    </row>
    <row r="1269" spans="8:12" x14ac:dyDescent="0.25">
      <c r="H1269" s="90" t="str">
        <f t="shared" si="57"/>
        <v/>
      </c>
      <c r="I1269" s="124" t="str">
        <f>IF(F1269/ActivitySum!$C$1300=0%,"",F1269/ActivitySum!$C$1300)</f>
        <v/>
      </c>
      <c r="J1269" s="126" t="str">
        <f>IF(G1269/ActivitySum!$C$1300=0%,"",G1269/ActivitySum!$C$1300)</f>
        <v/>
      </c>
      <c r="K1269" s="99" t="str">
        <f t="shared" si="58"/>
        <v/>
      </c>
      <c r="L1269" s="99" t="str">
        <f t="shared" si="59"/>
        <v/>
      </c>
    </row>
    <row r="1270" spans="8:12" x14ac:dyDescent="0.25">
      <c r="H1270" s="90" t="str">
        <f t="shared" si="57"/>
        <v/>
      </c>
      <c r="I1270" s="124" t="str">
        <f>IF(F1270/ActivitySum!$C$1300=0%,"",F1270/ActivitySum!$C$1300)</f>
        <v/>
      </c>
      <c r="J1270" s="126" t="str">
        <f>IF(G1270/ActivitySum!$C$1300=0%,"",G1270/ActivitySum!$C$1300)</f>
        <v/>
      </c>
      <c r="K1270" s="99" t="str">
        <f t="shared" si="58"/>
        <v/>
      </c>
      <c r="L1270" s="99" t="str">
        <f t="shared" si="59"/>
        <v/>
      </c>
    </row>
    <row r="1271" spans="8:12" x14ac:dyDescent="0.25">
      <c r="H1271" s="90" t="str">
        <f t="shared" si="57"/>
        <v/>
      </c>
      <c r="I1271" s="124" t="str">
        <f>IF(F1271/ActivitySum!$C$1300=0%,"",F1271/ActivitySum!$C$1300)</f>
        <v/>
      </c>
      <c r="J1271" s="126" t="str">
        <f>IF(G1271/ActivitySum!$C$1300=0%,"",G1271/ActivitySum!$C$1300)</f>
        <v/>
      </c>
      <c r="K1271" s="99" t="str">
        <f t="shared" si="58"/>
        <v/>
      </c>
      <c r="L1271" s="99" t="str">
        <f t="shared" si="59"/>
        <v/>
      </c>
    </row>
    <row r="1272" spans="8:12" x14ac:dyDescent="0.25">
      <c r="H1272" s="90" t="str">
        <f t="shared" si="57"/>
        <v/>
      </c>
      <c r="I1272" s="124" t="str">
        <f>IF(F1272/ActivitySum!$C$1300=0%,"",F1272/ActivitySum!$C$1300)</f>
        <v/>
      </c>
      <c r="J1272" s="126" t="str">
        <f>IF(G1272/ActivitySum!$C$1300=0%,"",G1272/ActivitySum!$C$1300)</f>
        <v/>
      </c>
      <c r="K1272" s="99" t="str">
        <f t="shared" si="58"/>
        <v/>
      </c>
      <c r="L1272" s="99" t="str">
        <f t="shared" si="59"/>
        <v/>
      </c>
    </row>
    <row r="1273" spans="8:12" x14ac:dyDescent="0.25">
      <c r="H1273" s="90" t="str">
        <f t="shared" si="57"/>
        <v/>
      </c>
      <c r="I1273" s="124" t="str">
        <f>IF(F1273/ActivitySum!$C$1300=0%,"",F1273/ActivitySum!$C$1300)</f>
        <v/>
      </c>
      <c r="J1273" s="126" t="str">
        <f>IF(G1273/ActivitySum!$C$1300=0%,"",G1273/ActivitySum!$C$1300)</f>
        <v/>
      </c>
      <c r="K1273" s="99" t="str">
        <f t="shared" si="58"/>
        <v/>
      </c>
      <c r="L1273" s="99" t="str">
        <f t="shared" si="59"/>
        <v/>
      </c>
    </row>
    <row r="1274" spans="8:12" x14ac:dyDescent="0.25">
      <c r="H1274" s="90" t="str">
        <f t="shared" si="57"/>
        <v/>
      </c>
      <c r="I1274" s="124" t="str">
        <f>IF(F1274/ActivitySum!$C$1300=0%,"",F1274/ActivitySum!$C$1300)</f>
        <v/>
      </c>
      <c r="J1274" s="126" t="str">
        <f>IF(G1274/ActivitySum!$C$1300=0%,"",G1274/ActivitySum!$C$1300)</f>
        <v/>
      </c>
      <c r="K1274" s="99" t="str">
        <f t="shared" si="58"/>
        <v/>
      </c>
      <c r="L1274" s="99" t="str">
        <f t="shared" si="59"/>
        <v/>
      </c>
    </row>
    <row r="1275" spans="8:12" x14ac:dyDescent="0.25">
      <c r="H1275" s="90" t="str">
        <f t="shared" si="57"/>
        <v/>
      </c>
      <c r="I1275" s="124" t="str">
        <f>IF(F1275/ActivitySum!$C$1300=0%,"",F1275/ActivitySum!$C$1300)</f>
        <v/>
      </c>
      <c r="J1275" s="126" t="str">
        <f>IF(G1275/ActivitySum!$C$1300=0%,"",G1275/ActivitySum!$C$1300)</f>
        <v/>
      </c>
      <c r="K1275" s="99" t="str">
        <f t="shared" si="58"/>
        <v/>
      </c>
      <c r="L1275" s="99" t="str">
        <f t="shared" si="59"/>
        <v/>
      </c>
    </row>
    <row r="1276" spans="8:12" x14ac:dyDescent="0.25">
      <c r="H1276" s="90" t="str">
        <f t="shared" si="57"/>
        <v/>
      </c>
      <c r="I1276" s="124" t="str">
        <f>IF(F1276/ActivitySum!$C$1300=0%,"",F1276/ActivitySum!$C$1300)</f>
        <v/>
      </c>
      <c r="J1276" s="126" t="str">
        <f>IF(G1276/ActivitySum!$C$1300=0%,"",G1276/ActivitySum!$C$1300)</f>
        <v/>
      </c>
      <c r="K1276" s="99" t="str">
        <f t="shared" si="58"/>
        <v/>
      </c>
      <c r="L1276" s="99" t="str">
        <f t="shared" si="59"/>
        <v/>
      </c>
    </row>
    <row r="1277" spans="8:12" x14ac:dyDescent="0.25">
      <c r="H1277" s="90" t="str">
        <f t="shared" si="57"/>
        <v/>
      </c>
      <c r="I1277" s="124" t="str">
        <f>IF(F1277/ActivitySum!$C$1300=0%,"",F1277/ActivitySum!$C$1300)</f>
        <v/>
      </c>
      <c r="J1277" s="126" t="str">
        <f>IF(G1277/ActivitySum!$C$1300=0%,"",G1277/ActivitySum!$C$1300)</f>
        <v/>
      </c>
      <c r="K1277" s="99" t="str">
        <f t="shared" si="58"/>
        <v/>
      </c>
      <c r="L1277" s="99" t="str">
        <f t="shared" si="59"/>
        <v/>
      </c>
    </row>
    <row r="1278" spans="8:12" x14ac:dyDescent="0.25">
      <c r="H1278" s="90" t="str">
        <f t="shared" si="57"/>
        <v/>
      </c>
      <c r="I1278" s="124" t="str">
        <f>IF(F1278/ActivitySum!$C$1300=0%,"",F1278/ActivitySum!$C$1300)</f>
        <v/>
      </c>
      <c r="J1278" s="126" t="str">
        <f>IF(G1278/ActivitySum!$C$1300=0%,"",G1278/ActivitySum!$C$1300)</f>
        <v/>
      </c>
      <c r="K1278" s="99" t="str">
        <f t="shared" si="58"/>
        <v/>
      </c>
      <c r="L1278" s="99" t="str">
        <f t="shared" si="59"/>
        <v/>
      </c>
    </row>
    <row r="1279" spans="8:12" x14ac:dyDescent="0.25">
      <c r="H1279" s="90" t="str">
        <f t="shared" si="57"/>
        <v/>
      </c>
      <c r="I1279" s="124" t="str">
        <f>IF(F1279/ActivitySum!$C$1300=0%,"",F1279/ActivitySum!$C$1300)</f>
        <v/>
      </c>
      <c r="J1279" s="126" t="str">
        <f>IF(G1279/ActivitySum!$C$1300=0%,"",G1279/ActivitySum!$C$1300)</f>
        <v/>
      </c>
      <c r="K1279" s="99" t="str">
        <f t="shared" si="58"/>
        <v/>
      </c>
      <c r="L1279" s="99" t="str">
        <f t="shared" si="59"/>
        <v/>
      </c>
    </row>
    <row r="1280" spans="8:12" x14ac:dyDescent="0.25">
      <c r="H1280" s="90" t="str">
        <f t="shared" si="57"/>
        <v/>
      </c>
      <c r="I1280" s="124" t="str">
        <f>IF(F1280/ActivitySum!$C$1300=0%,"",F1280/ActivitySum!$C$1300)</f>
        <v/>
      </c>
      <c r="J1280" s="126" t="str">
        <f>IF(G1280/ActivitySum!$C$1300=0%,"",G1280/ActivitySum!$C$1300)</f>
        <v/>
      </c>
      <c r="K1280" s="99" t="str">
        <f t="shared" si="58"/>
        <v/>
      </c>
      <c r="L1280" s="99" t="str">
        <f t="shared" si="59"/>
        <v/>
      </c>
    </row>
    <row r="1281" spans="8:12" x14ac:dyDescent="0.25">
      <c r="H1281" s="90" t="str">
        <f t="shared" si="57"/>
        <v/>
      </c>
      <c r="I1281" s="124" t="str">
        <f>IF(F1281/ActivitySum!$C$1300=0%,"",F1281/ActivitySum!$C$1300)</f>
        <v/>
      </c>
      <c r="J1281" s="126" t="str">
        <f>IF(G1281/ActivitySum!$C$1300=0%,"",G1281/ActivitySum!$C$1300)</f>
        <v/>
      </c>
      <c r="K1281" s="99" t="str">
        <f t="shared" si="58"/>
        <v/>
      </c>
      <c r="L1281" s="99" t="str">
        <f t="shared" si="59"/>
        <v/>
      </c>
    </row>
    <row r="1282" spans="8:12" x14ac:dyDescent="0.25">
      <c r="H1282" s="90" t="str">
        <f t="shared" si="57"/>
        <v/>
      </c>
      <c r="I1282" s="124" t="str">
        <f>IF(F1282/ActivitySum!$C$1300=0%,"",F1282/ActivitySum!$C$1300)</f>
        <v/>
      </c>
      <c r="J1282" s="126" t="str">
        <f>IF(G1282/ActivitySum!$C$1300=0%,"",G1282/ActivitySum!$C$1300)</f>
        <v/>
      </c>
      <c r="K1282" s="99" t="str">
        <f t="shared" si="58"/>
        <v/>
      </c>
      <c r="L1282" s="99" t="str">
        <f t="shared" si="59"/>
        <v/>
      </c>
    </row>
    <row r="1283" spans="8:12" x14ac:dyDescent="0.25">
      <c r="H1283" s="90" t="str">
        <f t="shared" si="57"/>
        <v/>
      </c>
      <c r="I1283" s="124" t="str">
        <f>IF(F1283/ActivitySum!$C$1300=0%,"",F1283/ActivitySum!$C$1300)</f>
        <v/>
      </c>
      <c r="J1283" s="126" t="str">
        <f>IF(G1283/ActivitySum!$C$1300=0%,"",G1283/ActivitySum!$C$1300)</f>
        <v/>
      </c>
      <c r="K1283" s="99" t="str">
        <f t="shared" si="58"/>
        <v/>
      </c>
      <c r="L1283" s="99" t="str">
        <f t="shared" si="59"/>
        <v/>
      </c>
    </row>
    <row r="1284" spans="8:12" x14ac:dyDescent="0.25">
      <c r="H1284" s="90" t="str">
        <f t="shared" si="57"/>
        <v/>
      </c>
      <c r="I1284" s="124" t="str">
        <f>IF(F1284/ActivitySum!$C$1300=0%,"",F1284/ActivitySum!$C$1300)</f>
        <v/>
      </c>
      <c r="J1284" s="126" t="str">
        <f>IF(G1284/ActivitySum!$C$1300=0%,"",G1284/ActivitySum!$C$1300)</f>
        <v/>
      </c>
      <c r="K1284" s="99" t="str">
        <f t="shared" si="58"/>
        <v/>
      </c>
      <c r="L1284" s="99" t="str">
        <f t="shared" si="59"/>
        <v/>
      </c>
    </row>
    <row r="1285" spans="8:12" x14ac:dyDescent="0.25">
      <c r="H1285" s="90" t="str">
        <f t="shared" si="57"/>
        <v/>
      </c>
      <c r="I1285" s="124" t="str">
        <f>IF(F1285/ActivitySum!$C$1300=0%,"",F1285/ActivitySum!$C$1300)</f>
        <v/>
      </c>
      <c r="J1285" s="126" t="str">
        <f>IF(G1285/ActivitySum!$C$1300=0%,"",G1285/ActivitySum!$C$1300)</f>
        <v/>
      </c>
      <c r="K1285" s="100" t="str">
        <f t="shared" si="58"/>
        <v/>
      </c>
      <c r="L1285" s="99" t="str">
        <f t="shared" si="59"/>
        <v/>
      </c>
    </row>
    <row r="1286" spans="8:12" ht="15.75" thickBot="1" x14ac:dyDescent="0.3">
      <c r="H1286" s="90" t="str">
        <f t="shared" si="57"/>
        <v/>
      </c>
      <c r="I1286" s="124" t="str">
        <f>IF(F1286/ActivitySum!$C$1300=0%,"",F1286/ActivitySum!$C$1300)</f>
        <v/>
      </c>
      <c r="J1286" s="126" t="str">
        <f>IF(G1286/ActivitySum!$C$1300=0%,"",G1286/ActivitySum!$C$1300)</f>
        <v/>
      </c>
      <c r="K1286" s="101" t="str">
        <f t="shared" si="58"/>
        <v/>
      </c>
      <c r="L1286" s="99" t="str">
        <f t="shared" si="59"/>
        <v/>
      </c>
    </row>
  </sheetData>
  <mergeCells count="4">
    <mergeCell ref="I1:J1"/>
    <mergeCell ref="K1:L1"/>
    <mergeCell ref="I2:J2"/>
    <mergeCell ref="I3:J3"/>
  </mergeCells>
  <conditionalFormatting sqref="L6:L1286">
    <cfRule type="cellIs" dxfId="576" priority="2" operator="lessThan">
      <formula>1</formula>
    </cfRule>
    <cfRule type="cellIs" dxfId="575" priority="3" operator="equal">
      <formula>1</formula>
    </cfRule>
    <cfRule type="cellIs" dxfId="574" priority="4" operator="greaterThan">
      <formula>1</formula>
    </cfRule>
  </conditionalFormatting>
  <conditionalFormatting sqref="L2:L1048576">
    <cfRule type="containsBlanks" dxfId="573" priority="1">
      <formula>LEN(TRIM(L2))=0</formula>
    </cfRule>
  </conditionalFormatting>
  <pageMargins left="0.70866141732283472" right="0.70866141732283472" top="0.74803149606299213" bottom="0.74803149606299213" header="0.31496062992125984" footer="0.31496062992125984"/>
  <pageSetup paperSize="9" scale="75" orientation="landscape" verticalDpi="1200"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V56"/>
  <sheetViews>
    <sheetView view="pageBreakPreview" zoomScale="80" zoomScaleNormal="100" zoomScaleSheetLayoutView="80" workbookViewId="0">
      <selection activeCell="Y34" sqref="Y34"/>
    </sheetView>
  </sheetViews>
  <sheetFormatPr defaultRowHeight="15" x14ac:dyDescent="0.25"/>
  <cols>
    <col min="1" max="1" width="24.85546875" customWidth="1"/>
    <col min="2" max="2" width="12" customWidth="1"/>
    <col min="3" max="3" width="10.85546875" customWidth="1"/>
    <col min="4" max="4" width="11.140625" customWidth="1"/>
    <col min="5" max="5" width="9.7109375" customWidth="1"/>
    <col min="6" max="6" width="9.140625" customWidth="1"/>
    <col min="8" max="8" width="14.28515625" style="9" bestFit="1" customWidth="1"/>
    <col min="9" max="9" width="11.5703125" style="9" bestFit="1" customWidth="1"/>
    <col min="10" max="10" width="13.28515625" style="9" bestFit="1" customWidth="1"/>
    <col min="11" max="11" width="9.140625" style="7"/>
    <col min="12" max="12" width="9.85546875" customWidth="1"/>
    <col min="13" max="13" width="7.5703125" customWidth="1"/>
    <col min="21" max="21" width="14.140625" bestFit="1" customWidth="1"/>
    <col min="22" max="22" width="14.85546875" hidden="1" customWidth="1"/>
  </cols>
  <sheetData>
    <row r="1" spans="1:22" ht="18.95" customHeight="1" x14ac:dyDescent="0.3">
      <c r="A1" s="106" t="str">
        <f>'Weekly Detailed EVM Hrs'!A1</f>
        <v>Project Name</v>
      </c>
      <c r="F1" s="199" t="s">
        <v>2667</v>
      </c>
      <c r="G1" s="199"/>
      <c r="H1" s="199"/>
      <c r="I1" s="199"/>
      <c r="J1" s="199"/>
      <c r="L1" s="41"/>
      <c r="N1" s="200" t="s">
        <v>2605</v>
      </c>
      <c r="O1" s="200"/>
      <c r="P1" s="201">
        <f>INDEX(WeekDates[WeekDates],MATCH('Weekly Hrs Summary'!$P$2,WeekDates[WeekID],))</f>
        <v>44192</v>
      </c>
      <c r="Q1" s="201"/>
      <c r="R1" s="9"/>
      <c r="S1" s="9"/>
      <c r="T1" s="9"/>
    </row>
    <row r="2" spans="1:22" ht="18.75" x14ac:dyDescent="0.3">
      <c r="A2" s="106" t="str">
        <f>'Weekly Detailed EVM Hrs'!A2</f>
        <v>Location</v>
      </c>
      <c r="F2" s="199"/>
      <c r="G2" s="199"/>
      <c r="H2" s="199"/>
      <c r="I2" s="199"/>
      <c r="J2" s="199"/>
      <c r="L2" s="41"/>
      <c r="N2" s="200" t="s">
        <v>2611</v>
      </c>
      <c r="O2" s="200"/>
      <c r="P2" s="40">
        <f>MAX(U:U)</f>
        <v>48</v>
      </c>
      <c r="Q2" s="9"/>
      <c r="R2" s="9"/>
      <c r="S2" s="9"/>
      <c r="T2" s="9"/>
    </row>
    <row r="3" spans="1:22" ht="19.5" thickBot="1" x14ac:dyDescent="0.35">
      <c r="A3" s="198" t="s">
        <v>2600</v>
      </c>
      <c r="B3" s="198"/>
      <c r="C3" s="198"/>
      <c r="D3" s="198"/>
      <c r="E3" s="198"/>
      <c r="F3" s="198"/>
      <c r="G3" s="19"/>
      <c r="H3" s="19"/>
      <c r="I3" s="19"/>
      <c r="J3" s="19"/>
      <c r="L3" s="41"/>
      <c r="N3" s="200" t="s">
        <v>2612</v>
      </c>
      <c r="O3" s="200"/>
      <c r="P3" s="9">
        <v>114</v>
      </c>
      <c r="Q3" s="9"/>
      <c r="R3" s="9"/>
      <c r="S3" s="9"/>
      <c r="T3" s="9"/>
    </row>
    <row r="4" spans="1:22" ht="30.75" thickBot="1" x14ac:dyDescent="0.3">
      <c r="A4" s="38" t="s">
        <v>1300</v>
      </c>
      <c r="B4" s="123" t="s">
        <v>2664</v>
      </c>
      <c r="C4" s="123" t="s">
        <v>2656</v>
      </c>
      <c r="D4" s="127" t="s">
        <v>2657</v>
      </c>
      <c r="E4" s="42" t="s">
        <v>2665</v>
      </c>
      <c r="F4" s="42" t="s">
        <v>2666</v>
      </c>
      <c r="I4" t="str">
        <f t="shared" ref="I4:M20" si="0">A4</f>
        <v>1817-BOQ Summary</v>
      </c>
      <c r="J4" s="9" t="str">
        <f t="shared" si="0"/>
        <v>Budget Hrs</v>
      </c>
      <c r="K4" s="9" t="str">
        <f t="shared" si="0"/>
        <v>Planned Hrs</v>
      </c>
      <c r="L4" s="9" t="str">
        <f t="shared" si="0"/>
        <v>Earned Hrs</v>
      </c>
      <c r="M4" s="7" t="str">
        <f t="shared" si="0"/>
        <v>Planned Hrs  %</v>
      </c>
      <c r="O4" s="9"/>
      <c r="P4" s="9"/>
      <c r="Q4" s="9"/>
      <c r="R4" s="9"/>
      <c r="S4" s="9"/>
      <c r="T4" s="9"/>
    </row>
    <row r="5" spans="1:22" x14ac:dyDescent="0.25">
      <c r="A5" s="81" t="s">
        <v>2596</v>
      </c>
      <c r="B5" s="62">
        <v>514</v>
      </c>
      <c r="C5" s="128">
        <v>514</v>
      </c>
      <c r="D5" s="129">
        <v>393</v>
      </c>
      <c r="E5" s="51">
        <f>C5/B5</f>
        <v>1</v>
      </c>
      <c r="F5" s="51">
        <f>D5/B5</f>
        <v>0.7645914396887159</v>
      </c>
      <c r="I5" t="str">
        <f t="shared" si="0"/>
        <v>Div 01</v>
      </c>
      <c r="J5" s="9">
        <f t="shared" si="0"/>
        <v>514</v>
      </c>
      <c r="K5" s="9">
        <f t="shared" si="0"/>
        <v>514</v>
      </c>
      <c r="L5" s="9">
        <f t="shared" si="0"/>
        <v>393</v>
      </c>
      <c r="M5" s="8">
        <f t="shared" si="0"/>
        <v>1</v>
      </c>
      <c r="O5" s="9"/>
      <c r="P5" s="9"/>
      <c r="Q5" s="9"/>
      <c r="R5" s="9"/>
      <c r="S5" s="9"/>
      <c r="T5" s="9"/>
    </row>
    <row r="6" spans="1:22" x14ac:dyDescent="0.25">
      <c r="A6" s="47" t="s">
        <v>2566</v>
      </c>
      <c r="B6" s="68">
        <v>20039</v>
      </c>
      <c r="C6" s="130">
        <v>20039</v>
      </c>
      <c r="D6" s="131">
        <v>13023</v>
      </c>
      <c r="E6" s="51">
        <f t="shared" ref="E6:E19" si="1">C6/B6</f>
        <v>1</v>
      </c>
      <c r="F6" s="51">
        <f t="shared" ref="F6:F20" si="2">D6/B6</f>
        <v>0.64988272867907582</v>
      </c>
      <c r="I6" t="str">
        <f t="shared" si="0"/>
        <v>Div 02</v>
      </c>
      <c r="J6" s="9">
        <f t="shared" si="0"/>
        <v>20039</v>
      </c>
      <c r="K6" s="9">
        <f t="shared" si="0"/>
        <v>20039</v>
      </c>
      <c r="L6" s="9">
        <f t="shared" si="0"/>
        <v>13023</v>
      </c>
      <c r="M6" s="8">
        <f t="shared" si="0"/>
        <v>1</v>
      </c>
      <c r="O6" s="9"/>
      <c r="P6" s="9"/>
      <c r="Q6" s="9"/>
      <c r="R6" s="9"/>
      <c r="S6" s="9"/>
      <c r="T6" s="9"/>
    </row>
    <row r="7" spans="1:22" x14ac:dyDescent="0.25">
      <c r="A7" s="47" t="s">
        <v>2567</v>
      </c>
      <c r="B7" s="68">
        <v>377918</v>
      </c>
      <c r="C7" s="130">
        <v>187385</v>
      </c>
      <c r="D7" s="131">
        <v>118812</v>
      </c>
      <c r="E7" s="51">
        <f t="shared" si="1"/>
        <v>0.49583507533380256</v>
      </c>
      <c r="F7" s="51">
        <f t="shared" si="2"/>
        <v>0.31438566038135257</v>
      </c>
      <c r="I7" t="str">
        <f t="shared" si="0"/>
        <v>Div 03</v>
      </c>
      <c r="J7" s="9">
        <f t="shared" si="0"/>
        <v>377918</v>
      </c>
      <c r="K7" s="9">
        <f t="shared" si="0"/>
        <v>187385</v>
      </c>
      <c r="L7" s="9">
        <f t="shared" si="0"/>
        <v>118812</v>
      </c>
      <c r="M7" s="8">
        <f t="shared" si="0"/>
        <v>0.49583507533380256</v>
      </c>
      <c r="O7" s="9"/>
      <c r="P7" s="9"/>
      <c r="Q7" s="9"/>
      <c r="R7" s="9"/>
      <c r="S7" s="9"/>
      <c r="T7" s="9"/>
      <c r="U7" s="10" t="s">
        <v>2593</v>
      </c>
      <c r="V7" t="s">
        <v>2610</v>
      </c>
    </row>
    <row r="8" spans="1:22" x14ac:dyDescent="0.25">
      <c r="A8" s="47" t="s">
        <v>2568</v>
      </c>
      <c r="B8" s="68">
        <v>22530</v>
      </c>
      <c r="C8" s="130">
        <v>38</v>
      </c>
      <c r="D8" s="131">
        <v>1762</v>
      </c>
      <c r="E8" s="51">
        <f t="shared" si="1"/>
        <v>1.6866400355082113E-3</v>
      </c>
      <c r="F8" s="51">
        <f t="shared" si="2"/>
        <v>7.8206835330670216E-2</v>
      </c>
      <c r="I8" t="str">
        <f t="shared" si="0"/>
        <v>Div 04</v>
      </c>
      <c r="J8" s="9">
        <f t="shared" si="0"/>
        <v>22530</v>
      </c>
      <c r="K8" s="9">
        <f t="shared" si="0"/>
        <v>38</v>
      </c>
      <c r="L8" s="9">
        <f t="shared" si="0"/>
        <v>1762</v>
      </c>
      <c r="M8" s="8">
        <f t="shared" si="0"/>
        <v>1.6866400355082113E-3</v>
      </c>
      <c r="O8" s="9"/>
      <c r="P8" s="9"/>
      <c r="Q8" s="9"/>
      <c r="R8" s="9"/>
      <c r="S8" s="9"/>
      <c r="T8" s="9"/>
      <c r="U8" s="11">
        <v>1</v>
      </c>
      <c r="V8" s="32">
        <v>1</v>
      </c>
    </row>
    <row r="9" spans="1:22" x14ac:dyDescent="0.25">
      <c r="A9" s="47" t="s">
        <v>2569</v>
      </c>
      <c r="B9" s="68">
        <v>6395</v>
      </c>
      <c r="C9" s="130"/>
      <c r="D9" s="131">
        <v>13</v>
      </c>
      <c r="E9" s="51">
        <f t="shared" si="1"/>
        <v>0</v>
      </c>
      <c r="F9" s="51">
        <f t="shared" si="2"/>
        <v>2.0328381548084442E-3</v>
      </c>
      <c r="I9" t="str">
        <f t="shared" si="0"/>
        <v>Div 05</v>
      </c>
      <c r="J9" s="9">
        <f t="shared" si="0"/>
        <v>6395</v>
      </c>
      <c r="K9" s="9">
        <f t="shared" si="0"/>
        <v>0</v>
      </c>
      <c r="L9" s="9">
        <f t="shared" si="0"/>
        <v>13</v>
      </c>
      <c r="M9" s="8">
        <f t="shared" si="0"/>
        <v>0</v>
      </c>
      <c r="O9" s="9"/>
      <c r="P9" s="9"/>
      <c r="Q9" s="9"/>
      <c r="R9" s="9"/>
      <c r="S9" s="9"/>
      <c r="T9" s="9"/>
      <c r="U9" s="11">
        <v>2</v>
      </c>
      <c r="V9" s="32">
        <v>2</v>
      </c>
    </row>
    <row r="10" spans="1:22" x14ac:dyDescent="0.25">
      <c r="A10" s="47" t="s">
        <v>2570</v>
      </c>
      <c r="B10" s="68">
        <v>1800</v>
      </c>
      <c r="C10" s="130"/>
      <c r="D10" s="131"/>
      <c r="E10" s="51">
        <f t="shared" si="1"/>
        <v>0</v>
      </c>
      <c r="F10" s="51">
        <f t="shared" si="2"/>
        <v>0</v>
      </c>
      <c r="I10" t="str">
        <f t="shared" si="0"/>
        <v>Div 06</v>
      </c>
      <c r="J10" s="9">
        <f t="shared" si="0"/>
        <v>1800</v>
      </c>
      <c r="K10" s="9">
        <f t="shared" si="0"/>
        <v>0</v>
      </c>
      <c r="L10" s="9">
        <f t="shared" si="0"/>
        <v>0</v>
      </c>
      <c r="M10" s="8">
        <f t="shared" si="0"/>
        <v>0</v>
      </c>
      <c r="O10" s="9"/>
      <c r="P10" s="9"/>
      <c r="Q10" s="9"/>
      <c r="R10" s="9"/>
      <c r="S10" s="9"/>
      <c r="T10" s="9"/>
      <c r="U10" s="11">
        <v>3</v>
      </c>
      <c r="V10" s="32">
        <v>3</v>
      </c>
    </row>
    <row r="11" spans="1:22" x14ac:dyDescent="0.25">
      <c r="A11" s="47" t="s">
        <v>2571</v>
      </c>
      <c r="B11" s="68">
        <v>15326</v>
      </c>
      <c r="C11" s="130"/>
      <c r="D11" s="131"/>
      <c r="E11" s="51">
        <f t="shared" si="1"/>
        <v>0</v>
      </c>
      <c r="F11" s="51">
        <f t="shared" si="2"/>
        <v>0</v>
      </c>
      <c r="I11" t="str">
        <f t="shared" si="0"/>
        <v>Div 07</v>
      </c>
      <c r="J11" s="9">
        <f t="shared" si="0"/>
        <v>15326</v>
      </c>
      <c r="K11" s="9">
        <f t="shared" si="0"/>
        <v>0</v>
      </c>
      <c r="L11" s="9">
        <f t="shared" si="0"/>
        <v>0</v>
      </c>
      <c r="M11" s="8">
        <f t="shared" si="0"/>
        <v>0</v>
      </c>
      <c r="O11" s="9"/>
      <c r="P11" s="9"/>
      <c r="Q11" s="9"/>
      <c r="R11" s="9"/>
      <c r="S11" s="9"/>
      <c r="T11" s="9"/>
      <c r="U11" s="11">
        <v>4</v>
      </c>
      <c r="V11" s="32">
        <v>4</v>
      </c>
    </row>
    <row r="12" spans="1:22" x14ac:dyDescent="0.25">
      <c r="A12" s="47" t="s">
        <v>2572</v>
      </c>
      <c r="B12" s="68">
        <v>12173</v>
      </c>
      <c r="C12" s="130"/>
      <c r="D12" s="131">
        <v>333</v>
      </c>
      <c r="E12" s="51">
        <f t="shared" si="1"/>
        <v>0</v>
      </c>
      <c r="F12" s="51">
        <f t="shared" si="2"/>
        <v>2.7355623100303952E-2</v>
      </c>
      <c r="I12" t="str">
        <f t="shared" si="0"/>
        <v>Div 08</v>
      </c>
      <c r="J12" s="9">
        <f t="shared" si="0"/>
        <v>12173</v>
      </c>
      <c r="K12" s="9">
        <f t="shared" si="0"/>
        <v>0</v>
      </c>
      <c r="L12" s="9">
        <f t="shared" si="0"/>
        <v>333</v>
      </c>
      <c r="M12" s="8">
        <f t="shared" si="0"/>
        <v>0</v>
      </c>
      <c r="O12" s="9"/>
      <c r="P12" s="9"/>
      <c r="Q12" s="9"/>
      <c r="R12" s="9"/>
      <c r="S12" s="9"/>
      <c r="T12" s="9"/>
      <c r="U12" s="11">
        <v>5</v>
      </c>
      <c r="V12" s="32">
        <v>5</v>
      </c>
    </row>
    <row r="13" spans="1:22" x14ac:dyDescent="0.25">
      <c r="A13" s="47" t="s">
        <v>2573</v>
      </c>
      <c r="B13" s="68">
        <v>239501</v>
      </c>
      <c r="C13" s="130"/>
      <c r="D13" s="131">
        <v>21091</v>
      </c>
      <c r="E13" s="51">
        <f t="shared" si="1"/>
        <v>0</v>
      </c>
      <c r="F13" s="51">
        <f t="shared" si="2"/>
        <v>8.8062262788046811E-2</v>
      </c>
      <c r="I13" t="str">
        <f t="shared" si="0"/>
        <v>Div 09</v>
      </c>
      <c r="J13" s="9">
        <f t="shared" si="0"/>
        <v>239501</v>
      </c>
      <c r="K13" s="9">
        <f t="shared" si="0"/>
        <v>0</v>
      </c>
      <c r="L13" s="9">
        <f t="shared" si="0"/>
        <v>21091</v>
      </c>
      <c r="M13" s="8">
        <f t="shared" si="0"/>
        <v>0</v>
      </c>
      <c r="O13" s="9"/>
      <c r="P13" s="9"/>
      <c r="Q13" s="9"/>
      <c r="R13" s="9"/>
      <c r="S13" s="9"/>
      <c r="T13" s="9"/>
      <c r="U13" s="11">
        <v>6</v>
      </c>
      <c r="V13" s="32">
        <v>6</v>
      </c>
    </row>
    <row r="14" spans="1:22" x14ac:dyDescent="0.25">
      <c r="A14" s="47" t="s">
        <v>2574</v>
      </c>
      <c r="B14" s="68">
        <v>16004</v>
      </c>
      <c r="C14" s="130">
        <v>300</v>
      </c>
      <c r="D14" s="131">
        <v>844</v>
      </c>
      <c r="E14" s="51">
        <f t="shared" si="1"/>
        <v>1.8745313671582105E-2</v>
      </c>
      <c r="F14" s="51">
        <f t="shared" si="2"/>
        <v>5.2736815796050988E-2</v>
      </c>
      <c r="I14" t="str">
        <f t="shared" si="0"/>
        <v>Div 10</v>
      </c>
      <c r="J14" s="9">
        <f t="shared" si="0"/>
        <v>16004</v>
      </c>
      <c r="K14" s="9">
        <f t="shared" si="0"/>
        <v>300</v>
      </c>
      <c r="L14" s="9">
        <f t="shared" si="0"/>
        <v>844</v>
      </c>
      <c r="M14" s="8">
        <f t="shared" si="0"/>
        <v>1.8745313671582105E-2</v>
      </c>
      <c r="O14" s="9"/>
      <c r="P14" s="9"/>
      <c r="Q14" s="9"/>
      <c r="R14" s="9"/>
      <c r="S14" s="9"/>
      <c r="T14" s="9"/>
      <c r="U14" s="11">
        <v>7</v>
      </c>
      <c r="V14" s="32">
        <v>7</v>
      </c>
    </row>
    <row r="15" spans="1:22" x14ac:dyDescent="0.25">
      <c r="A15" s="47" t="s">
        <v>2575</v>
      </c>
      <c r="B15" s="68">
        <v>15404</v>
      </c>
      <c r="C15" s="130"/>
      <c r="D15" s="131">
        <v>1122</v>
      </c>
      <c r="E15" s="51">
        <f t="shared" si="1"/>
        <v>0</v>
      </c>
      <c r="F15" s="51">
        <f t="shared" si="2"/>
        <v>7.2838223837964164E-2</v>
      </c>
      <c r="I15" t="str">
        <f t="shared" si="0"/>
        <v>Div 11</v>
      </c>
      <c r="J15" s="9">
        <f t="shared" si="0"/>
        <v>15404</v>
      </c>
      <c r="K15" s="9">
        <f t="shared" si="0"/>
        <v>0</v>
      </c>
      <c r="L15" s="9">
        <f t="shared" si="0"/>
        <v>1122</v>
      </c>
      <c r="M15" s="8">
        <f t="shared" si="0"/>
        <v>0</v>
      </c>
      <c r="O15" s="9"/>
      <c r="P15" s="9"/>
      <c r="Q15" s="9"/>
      <c r="R15" s="9"/>
      <c r="S15" s="9"/>
      <c r="T15" s="9"/>
      <c r="U15" s="11">
        <v>8</v>
      </c>
      <c r="V15" s="32">
        <v>8</v>
      </c>
    </row>
    <row r="16" spans="1:22" x14ac:dyDescent="0.25">
      <c r="A16" s="47" t="s">
        <v>2576</v>
      </c>
      <c r="B16" s="68">
        <v>27542</v>
      </c>
      <c r="C16" s="130"/>
      <c r="D16" s="131">
        <v>2269</v>
      </c>
      <c r="E16" s="51">
        <f t="shared" si="1"/>
        <v>0</v>
      </c>
      <c r="F16" s="51">
        <f t="shared" si="2"/>
        <v>8.2383269188875174E-2</v>
      </c>
      <c r="I16" t="str">
        <f t="shared" si="0"/>
        <v>Div 12</v>
      </c>
      <c r="J16" s="9">
        <f t="shared" si="0"/>
        <v>27542</v>
      </c>
      <c r="K16" s="9">
        <f t="shared" si="0"/>
        <v>0</v>
      </c>
      <c r="L16" s="9">
        <f t="shared" si="0"/>
        <v>2269</v>
      </c>
      <c r="M16" s="8">
        <f t="shared" si="0"/>
        <v>0</v>
      </c>
      <c r="O16" s="14"/>
      <c r="P16" s="35"/>
      <c r="Q16" s="35"/>
      <c r="R16" s="35"/>
      <c r="S16" s="35"/>
      <c r="T16" s="35"/>
      <c r="U16" s="11">
        <v>9</v>
      </c>
      <c r="V16" s="32">
        <v>9</v>
      </c>
    </row>
    <row r="17" spans="1:22" x14ac:dyDescent="0.25">
      <c r="A17" s="47" t="s">
        <v>2577</v>
      </c>
      <c r="B17" s="68">
        <v>4682</v>
      </c>
      <c r="C17" s="130"/>
      <c r="D17" s="131"/>
      <c r="E17" s="51">
        <f t="shared" si="1"/>
        <v>0</v>
      </c>
      <c r="F17" s="51">
        <f t="shared" si="2"/>
        <v>0</v>
      </c>
      <c r="I17" t="str">
        <f t="shared" si="0"/>
        <v>Div 13</v>
      </c>
      <c r="J17" s="9">
        <f t="shared" si="0"/>
        <v>4682</v>
      </c>
      <c r="K17" s="9">
        <f t="shared" si="0"/>
        <v>0</v>
      </c>
      <c r="L17" s="9">
        <f t="shared" si="0"/>
        <v>0</v>
      </c>
      <c r="M17" s="8">
        <f t="shared" si="0"/>
        <v>0</v>
      </c>
      <c r="O17" s="14"/>
      <c r="P17" s="35"/>
      <c r="Q17" s="35"/>
      <c r="R17" s="35"/>
      <c r="S17" s="35"/>
      <c r="T17" s="35"/>
      <c r="U17" s="11">
        <v>10</v>
      </c>
      <c r="V17" s="32">
        <v>10</v>
      </c>
    </row>
    <row r="18" spans="1:22" x14ac:dyDescent="0.25">
      <c r="A18" s="47" t="s">
        <v>2578</v>
      </c>
      <c r="B18" s="68">
        <v>2173</v>
      </c>
      <c r="C18" s="130"/>
      <c r="D18" s="131"/>
      <c r="E18" s="51">
        <f t="shared" si="1"/>
        <v>0</v>
      </c>
      <c r="F18" s="51">
        <f t="shared" si="2"/>
        <v>0</v>
      </c>
      <c r="I18" t="str">
        <f t="shared" si="0"/>
        <v>Div 14</v>
      </c>
      <c r="J18" s="9">
        <f t="shared" si="0"/>
        <v>2173</v>
      </c>
      <c r="K18" s="9">
        <f t="shared" si="0"/>
        <v>0</v>
      </c>
      <c r="L18" s="9">
        <f t="shared" si="0"/>
        <v>0</v>
      </c>
      <c r="M18" s="8">
        <f t="shared" si="0"/>
        <v>0</v>
      </c>
      <c r="O18" s="17"/>
      <c r="P18" s="35"/>
      <c r="Q18" s="35"/>
      <c r="R18" s="35"/>
      <c r="S18" s="35"/>
      <c r="T18" s="35"/>
      <c r="U18" s="11">
        <v>11</v>
      </c>
      <c r="V18" s="32">
        <v>11</v>
      </c>
    </row>
    <row r="19" spans="1:22" ht="15.75" thickBot="1" x14ac:dyDescent="0.3">
      <c r="A19" s="57" t="s">
        <v>2579</v>
      </c>
      <c r="B19" s="68">
        <v>29297</v>
      </c>
      <c r="C19" s="130">
        <v>29</v>
      </c>
      <c r="D19" s="131">
        <v>2150</v>
      </c>
      <c r="E19" s="51">
        <f t="shared" si="1"/>
        <v>9.8986244325357554E-4</v>
      </c>
      <c r="F19" s="51">
        <f t="shared" si="2"/>
        <v>7.3386353551558176E-2</v>
      </c>
      <c r="I19" t="str">
        <f t="shared" si="0"/>
        <v>Div 15</v>
      </c>
      <c r="J19" s="9">
        <f t="shared" si="0"/>
        <v>29297</v>
      </c>
      <c r="K19" s="9">
        <f t="shared" si="0"/>
        <v>29</v>
      </c>
      <c r="L19" s="9">
        <f t="shared" si="0"/>
        <v>2150</v>
      </c>
      <c r="M19" s="8">
        <f t="shared" si="0"/>
        <v>9.8986244325357554E-4</v>
      </c>
      <c r="U19" s="11">
        <v>12</v>
      </c>
      <c r="V19" s="32">
        <v>12</v>
      </c>
    </row>
    <row r="20" spans="1:22" ht="15.75" thickBot="1" x14ac:dyDescent="0.3">
      <c r="A20" s="85" t="s">
        <v>1298</v>
      </c>
      <c r="B20" s="82">
        <v>791298</v>
      </c>
      <c r="C20" s="83">
        <v>208305</v>
      </c>
      <c r="D20" s="84">
        <v>161812</v>
      </c>
      <c r="E20" s="56">
        <f>C20/B20</f>
        <v>0.26324469416073337</v>
      </c>
      <c r="F20" s="56">
        <f t="shared" si="2"/>
        <v>0.20448933271662509</v>
      </c>
      <c r="I20" t="str">
        <f t="shared" si="0"/>
        <v>Grand Total</v>
      </c>
      <c r="J20" s="9">
        <f t="shared" si="0"/>
        <v>791298</v>
      </c>
      <c r="K20" s="9">
        <f t="shared" si="0"/>
        <v>208305</v>
      </c>
      <c r="L20" s="9">
        <f t="shared" si="0"/>
        <v>161812</v>
      </c>
      <c r="M20" s="8">
        <f t="shared" si="0"/>
        <v>0.26324469416073337</v>
      </c>
      <c r="U20" s="11">
        <v>13</v>
      </c>
      <c r="V20" s="32">
        <v>13</v>
      </c>
    </row>
    <row r="21" spans="1:22" x14ac:dyDescent="0.25">
      <c r="U21" s="11">
        <v>14</v>
      </c>
      <c r="V21" s="32">
        <v>14</v>
      </c>
    </row>
    <row r="22" spans="1:22" ht="21.75" thickBot="1" x14ac:dyDescent="0.4">
      <c r="A22" s="198" t="s">
        <v>2601</v>
      </c>
      <c r="B22" s="198"/>
      <c r="C22" s="198"/>
      <c r="D22" s="198"/>
      <c r="E22" s="198"/>
      <c r="F22" s="198"/>
      <c r="G22" s="20"/>
      <c r="H22" s="20"/>
      <c r="I22" s="20"/>
      <c r="J22" s="20"/>
      <c r="K22" s="20"/>
      <c r="L22" s="20"/>
      <c r="M22" s="20"/>
      <c r="N22" s="20"/>
      <c r="U22" s="11">
        <v>15</v>
      </c>
      <c r="V22" s="32">
        <v>15</v>
      </c>
    </row>
    <row r="23" spans="1:22" ht="26.25" thickBot="1" x14ac:dyDescent="0.3">
      <c r="A23" s="38" t="s">
        <v>2590</v>
      </c>
      <c r="B23" s="117" t="s">
        <v>2664</v>
      </c>
      <c r="C23" s="117" t="s">
        <v>2656</v>
      </c>
      <c r="D23" s="118" t="s">
        <v>2657</v>
      </c>
      <c r="E23" s="42" t="s">
        <v>2665</v>
      </c>
      <c r="F23" s="42" t="s">
        <v>2666</v>
      </c>
      <c r="I23" t="str">
        <f t="shared" ref="I23:N38" si="3">A23</f>
        <v>1817-Trade</v>
      </c>
      <c r="J23" s="9" t="str">
        <f t="shared" si="3"/>
        <v>Budget Hrs</v>
      </c>
      <c r="K23" s="9" t="str">
        <f t="shared" si="3"/>
        <v>Planned Hrs</v>
      </c>
      <c r="L23" s="9" t="str">
        <f t="shared" si="3"/>
        <v>Earned Hrs</v>
      </c>
      <c r="M23" s="7" t="str">
        <f t="shared" si="3"/>
        <v>Planned Hrs  %</v>
      </c>
      <c r="N23" s="7" t="str">
        <f t="shared" si="3"/>
        <v>Actual Hrs %</v>
      </c>
      <c r="U23" s="11">
        <v>16</v>
      </c>
      <c r="V23" s="32">
        <v>16</v>
      </c>
    </row>
    <row r="24" spans="1:22" x14ac:dyDescent="0.25">
      <c r="A24" s="24" t="s">
        <v>2624</v>
      </c>
      <c r="B24" s="21">
        <v>12793</v>
      </c>
      <c r="C24" s="22"/>
      <c r="D24" s="120">
        <v>3224</v>
      </c>
      <c r="E24" s="51">
        <f>C24/B24</f>
        <v>0</v>
      </c>
      <c r="F24" s="51">
        <f>D24/B24</f>
        <v>0.25201281951066989</v>
      </c>
      <c r="I24" t="str">
        <f t="shared" si="3"/>
        <v>Anti-Fungal &amp; Carbonation</v>
      </c>
      <c r="J24" s="9">
        <f t="shared" si="3"/>
        <v>12793</v>
      </c>
      <c r="K24" s="9">
        <f t="shared" si="3"/>
        <v>0</v>
      </c>
      <c r="L24" s="9">
        <f t="shared" si="3"/>
        <v>3224</v>
      </c>
      <c r="M24" s="7">
        <f t="shared" si="3"/>
        <v>0</v>
      </c>
      <c r="N24" s="8">
        <f t="shared" si="3"/>
        <v>0.25201281951066989</v>
      </c>
      <c r="U24" s="11">
        <v>17</v>
      </c>
      <c r="V24" s="32">
        <v>17</v>
      </c>
    </row>
    <row r="25" spans="1:22" x14ac:dyDescent="0.25">
      <c r="A25" s="47" t="s">
        <v>2581</v>
      </c>
      <c r="B25" s="52">
        <v>12431</v>
      </c>
      <c r="C25" s="53"/>
      <c r="D25" s="121"/>
      <c r="E25" s="51">
        <f t="shared" ref="E25:E46" si="4">C25/B25</f>
        <v>0</v>
      </c>
      <c r="F25" s="51">
        <f t="shared" ref="F25:F46" si="5">D25/B25</f>
        <v>0</v>
      </c>
      <c r="I25" t="str">
        <f t="shared" si="3"/>
        <v>Ceramic</v>
      </c>
      <c r="J25" s="9">
        <f t="shared" si="3"/>
        <v>12431</v>
      </c>
      <c r="K25" s="9">
        <f t="shared" si="3"/>
        <v>0</v>
      </c>
      <c r="L25" s="9">
        <f t="shared" si="3"/>
        <v>0</v>
      </c>
      <c r="M25" s="7">
        <f t="shared" si="3"/>
        <v>0</v>
      </c>
      <c r="N25" s="8">
        <f t="shared" si="3"/>
        <v>0</v>
      </c>
      <c r="U25" s="11">
        <v>18</v>
      </c>
      <c r="V25" s="32">
        <v>18</v>
      </c>
    </row>
    <row r="26" spans="1:22" x14ac:dyDescent="0.25">
      <c r="A26" s="47" t="s">
        <v>2582</v>
      </c>
      <c r="B26" s="52">
        <v>377918</v>
      </c>
      <c r="C26" s="53">
        <v>187385</v>
      </c>
      <c r="D26" s="121">
        <v>118812</v>
      </c>
      <c r="E26" s="51">
        <f t="shared" si="4"/>
        <v>0.49583507533380256</v>
      </c>
      <c r="F26" s="51">
        <f t="shared" si="5"/>
        <v>0.31438566038135257</v>
      </c>
      <c r="I26" t="str">
        <f t="shared" si="3"/>
        <v>Concrete</v>
      </c>
      <c r="J26" s="9">
        <f t="shared" si="3"/>
        <v>377918</v>
      </c>
      <c r="K26" s="9">
        <f t="shared" si="3"/>
        <v>187385</v>
      </c>
      <c r="L26" s="9">
        <f t="shared" si="3"/>
        <v>118812</v>
      </c>
      <c r="M26" s="7">
        <f t="shared" si="3"/>
        <v>0.49583507533380256</v>
      </c>
      <c r="N26" s="8">
        <f t="shared" si="3"/>
        <v>0.31438566038135257</v>
      </c>
      <c r="U26" s="11">
        <v>19</v>
      </c>
      <c r="V26" s="32">
        <v>19</v>
      </c>
    </row>
    <row r="27" spans="1:22" x14ac:dyDescent="0.25">
      <c r="A27" s="47" t="s">
        <v>2616</v>
      </c>
      <c r="B27" s="52">
        <v>4682</v>
      </c>
      <c r="C27" s="53"/>
      <c r="D27" s="121"/>
      <c r="E27" s="51">
        <f t="shared" si="4"/>
        <v>0</v>
      </c>
      <c r="F27" s="51">
        <f t="shared" si="5"/>
        <v>0</v>
      </c>
      <c r="I27" t="str">
        <f t="shared" si="3"/>
        <v>Conveying System</v>
      </c>
      <c r="J27" s="9">
        <f t="shared" si="3"/>
        <v>4682</v>
      </c>
      <c r="K27" s="9">
        <f t="shared" si="3"/>
        <v>0</v>
      </c>
      <c r="L27" s="9">
        <f t="shared" si="3"/>
        <v>0</v>
      </c>
      <c r="M27" s="7">
        <f t="shared" si="3"/>
        <v>0</v>
      </c>
      <c r="N27" s="8">
        <f t="shared" si="3"/>
        <v>0</v>
      </c>
      <c r="U27" s="11">
        <v>20</v>
      </c>
      <c r="V27" s="32">
        <v>20</v>
      </c>
    </row>
    <row r="28" spans="1:22" x14ac:dyDescent="0.25">
      <c r="A28" s="47" t="s">
        <v>2583</v>
      </c>
      <c r="B28" s="52">
        <v>5692</v>
      </c>
      <c r="C28" s="53"/>
      <c r="D28" s="121">
        <v>333</v>
      </c>
      <c r="E28" s="51">
        <f t="shared" si="4"/>
        <v>0</v>
      </c>
      <c r="F28" s="51">
        <f t="shared" si="5"/>
        <v>5.8503162333099087E-2</v>
      </c>
      <c r="I28" t="str">
        <f t="shared" si="3"/>
        <v>Doors</v>
      </c>
      <c r="J28" s="9">
        <f t="shared" si="3"/>
        <v>5692</v>
      </c>
      <c r="K28" s="9">
        <f t="shared" si="3"/>
        <v>0</v>
      </c>
      <c r="L28" s="9">
        <f t="shared" si="3"/>
        <v>333</v>
      </c>
      <c r="M28" s="7">
        <f t="shared" si="3"/>
        <v>0</v>
      </c>
      <c r="N28" s="8">
        <f t="shared" si="3"/>
        <v>5.8503162333099087E-2</v>
      </c>
      <c r="U28" s="11">
        <v>21</v>
      </c>
      <c r="V28" s="32">
        <v>21</v>
      </c>
    </row>
    <row r="29" spans="1:22" x14ac:dyDescent="0.25">
      <c r="A29" s="47" t="s">
        <v>2617</v>
      </c>
      <c r="B29" s="52">
        <v>28801</v>
      </c>
      <c r="C29" s="53">
        <v>29</v>
      </c>
      <c r="D29" s="121">
        <v>2150</v>
      </c>
      <c r="E29" s="51">
        <f t="shared" si="4"/>
        <v>1.0069094823096419E-3</v>
      </c>
      <c r="F29" s="51">
        <f t="shared" si="5"/>
        <v>7.465018575743898E-2</v>
      </c>
      <c r="I29" t="str">
        <f t="shared" si="3"/>
        <v>Electrical</v>
      </c>
      <c r="J29" s="9">
        <f t="shared" si="3"/>
        <v>28801</v>
      </c>
      <c r="K29" s="9">
        <f t="shared" si="3"/>
        <v>29</v>
      </c>
      <c r="L29" s="9">
        <f t="shared" si="3"/>
        <v>2150</v>
      </c>
      <c r="M29" s="7">
        <f t="shared" si="3"/>
        <v>1.0069094823096419E-3</v>
      </c>
      <c r="N29" s="8">
        <f t="shared" si="3"/>
        <v>7.465018575743898E-2</v>
      </c>
      <c r="U29" s="11">
        <v>22</v>
      </c>
      <c r="V29" s="32">
        <v>22</v>
      </c>
    </row>
    <row r="30" spans="1:22" x14ac:dyDescent="0.25">
      <c r="A30" s="25" t="s">
        <v>2625</v>
      </c>
      <c r="B30" s="23">
        <v>4452</v>
      </c>
      <c r="C30" s="18"/>
      <c r="D30" s="119">
        <v>24</v>
      </c>
      <c r="E30" s="51">
        <f t="shared" si="4"/>
        <v>0</v>
      </c>
      <c r="F30" s="51">
        <f t="shared" si="5"/>
        <v>5.3908355795148251E-3</v>
      </c>
      <c r="I30" t="str">
        <f t="shared" si="3"/>
        <v>Epoxy &amp; Traffic Coating</v>
      </c>
      <c r="J30" s="9">
        <f t="shared" si="3"/>
        <v>4452</v>
      </c>
      <c r="K30" s="9">
        <f t="shared" si="3"/>
        <v>0</v>
      </c>
      <c r="L30" s="9">
        <f t="shared" si="3"/>
        <v>24</v>
      </c>
      <c r="M30" s="7">
        <f t="shared" si="3"/>
        <v>0</v>
      </c>
      <c r="N30" s="8">
        <f t="shared" si="3"/>
        <v>5.3908355795148251E-3</v>
      </c>
      <c r="U30" s="11">
        <v>23</v>
      </c>
      <c r="V30" s="32">
        <v>23</v>
      </c>
    </row>
    <row r="31" spans="1:22" x14ac:dyDescent="0.25">
      <c r="A31" s="47" t="s">
        <v>2584</v>
      </c>
      <c r="B31" s="52">
        <v>20728</v>
      </c>
      <c r="C31" s="53"/>
      <c r="D31" s="121">
        <v>7</v>
      </c>
      <c r="E31" s="51">
        <f t="shared" si="4"/>
        <v>0</v>
      </c>
      <c r="F31" s="51">
        <f t="shared" si="5"/>
        <v>3.3770744886144348E-4</v>
      </c>
      <c r="I31" t="str">
        <f t="shared" si="3"/>
        <v>False Ceiling</v>
      </c>
      <c r="J31" s="9">
        <f t="shared" si="3"/>
        <v>20728</v>
      </c>
      <c r="K31" s="9">
        <f t="shared" si="3"/>
        <v>0</v>
      </c>
      <c r="L31" s="9">
        <f t="shared" si="3"/>
        <v>7</v>
      </c>
      <c r="M31" s="7">
        <f t="shared" si="3"/>
        <v>0</v>
      </c>
      <c r="N31" s="8">
        <f t="shared" si="3"/>
        <v>3.3770744886144348E-4</v>
      </c>
      <c r="U31" s="11">
        <v>24</v>
      </c>
      <c r="V31" s="32">
        <v>24</v>
      </c>
    </row>
    <row r="32" spans="1:22" x14ac:dyDescent="0.25">
      <c r="A32" s="47" t="s">
        <v>2618</v>
      </c>
      <c r="B32" s="52">
        <v>15404</v>
      </c>
      <c r="C32" s="53"/>
      <c r="D32" s="121">
        <v>1122</v>
      </c>
      <c r="E32" s="51">
        <f t="shared" si="4"/>
        <v>0</v>
      </c>
      <c r="F32" s="51">
        <f t="shared" si="5"/>
        <v>7.2838223837964164E-2</v>
      </c>
      <c r="I32" t="str">
        <f t="shared" si="3"/>
        <v>Fire Fighting</v>
      </c>
      <c r="J32" s="9">
        <f t="shared" si="3"/>
        <v>15404</v>
      </c>
      <c r="K32" s="9">
        <f t="shared" si="3"/>
        <v>0</v>
      </c>
      <c r="L32" s="9">
        <f t="shared" si="3"/>
        <v>1122</v>
      </c>
      <c r="M32" s="7">
        <f t="shared" si="3"/>
        <v>0</v>
      </c>
      <c r="N32" s="8">
        <f t="shared" si="3"/>
        <v>7.2838223837964164E-2</v>
      </c>
      <c r="U32" s="11">
        <v>25</v>
      </c>
      <c r="V32" s="32">
        <v>25</v>
      </c>
    </row>
    <row r="33" spans="1:22" x14ac:dyDescent="0.25">
      <c r="A33" s="47" t="s">
        <v>2585</v>
      </c>
      <c r="B33" s="52">
        <v>5473</v>
      </c>
      <c r="C33" s="53"/>
      <c r="D33" s="121"/>
      <c r="E33" s="51">
        <f t="shared" si="4"/>
        <v>0</v>
      </c>
      <c r="F33" s="51">
        <f t="shared" si="5"/>
        <v>0</v>
      </c>
      <c r="I33" t="str">
        <f t="shared" si="3"/>
        <v>Glazing</v>
      </c>
      <c r="J33" s="9">
        <f t="shared" si="3"/>
        <v>5473</v>
      </c>
      <c r="K33" s="9">
        <f t="shared" si="3"/>
        <v>0</v>
      </c>
      <c r="L33" s="9">
        <f t="shared" si="3"/>
        <v>0</v>
      </c>
      <c r="M33" s="7">
        <f t="shared" si="3"/>
        <v>0</v>
      </c>
      <c r="N33" s="8">
        <f t="shared" si="3"/>
        <v>0</v>
      </c>
      <c r="U33" s="11">
        <v>26</v>
      </c>
      <c r="V33" s="32">
        <v>26</v>
      </c>
    </row>
    <row r="34" spans="1:22" x14ac:dyDescent="0.25">
      <c r="A34" s="47" t="s">
        <v>2619</v>
      </c>
      <c r="B34" s="52">
        <v>27438</v>
      </c>
      <c r="C34" s="53"/>
      <c r="D34" s="121">
        <v>2269</v>
      </c>
      <c r="E34" s="51">
        <f t="shared" si="4"/>
        <v>0</v>
      </c>
      <c r="F34" s="51">
        <f t="shared" si="5"/>
        <v>8.2695531744296238E-2</v>
      </c>
      <c r="I34" t="str">
        <f t="shared" si="3"/>
        <v>HVAC</v>
      </c>
      <c r="J34" s="9">
        <f t="shared" si="3"/>
        <v>27438</v>
      </c>
      <c r="K34" s="9">
        <f t="shared" si="3"/>
        <v>0</v>
      </c>
      <c r="L34" s="9">
        <f t="shared" si="3"/>
        <v>2269</v>
      </c>
      <c r="M34" s="7">
        <f t="shared" si="3"/>
        <v>0</v>
      </c>
      <c r="N34" s="8">
        <f t="shared" si="3"/>
        <v>8.2695531744296238E-2</v>
      </c>
      <c r="U34" s="11">
        <v>27</v>
      </c>
      <c r="V34" s="32">
        <v>27</v>
      </c>
    </row>
    <row r="35" spans="1:22" x14ac:dyDescent="0.25">
      <c r="A35" s="47" t="s">
        <v>2620</v>
      </c>
      <c r="B35" s="52">
        <v>2173</v>
      </c>
      <c r="C35" s="53"/>
      <c r="D35" s="121"/>
      <c r="E35" s="51">
        <f t="shared" si="4"/>
        <v>0</v>
      </c>
      <c r="F35" s="51">
        <f t="shared" si="5"/>
        <v>0</v>
      </c>
      <c r="I35" t="str">
        <f t="shared" si="3"/>
        <v>LPG System</v>
      </c>
      <c r="J35" s="9">
        <f t="shared" si="3"/>
        <v>2173</v>
      </c>
      <c r="K35" s="9">
        <f t="shared" si="3"/>
        <v>0</v>
      </c>
      <c r="L35" s="9">
        <f t="shared" si="3"/>
        <v>0</v>
      </c>
      <c r="M35" s="7">
        <f t="shared" si="3"/>
        <v>0</v>
      </c>
      <c r="N35" s="8">
        <f t="shared" si="3"/>
        <v>0</v>
      </c>
      <c r="U35" s="11">
        <v>28</v>
      </c>
      <c r="V35" s="32">
        <v>28</v>
      </c>
    </row>
    <row r="36" spans="1:22" x14ac:dyDescent="0.25">
      <c r="A36" s="47" t="s">
        <v>2586</v>
      </c>
      <c r="B36" s="52">
        <v>22530</v>
      </c>
      <c r="C36" s="53">
        <v>38</v>
      </c>
      <c r="D36" s="121">
        <v>1762</v>
      </c>
      <c r="E36" s="51">
        <f t="shared" si="4"/>
        <v>1.6866400355082113E-3</v>
      </c>
      <c r="F36" s="51">
        <f t="shared" si="5"/>
        <v>7.8206835330670216E-2</v>
      </c>
      <c r="I36" t="str">
        <f t="shared" si="3"/>
        <v>Masonry</v>
      </c>
      <c r="J36" s="9">
        <f t="shared" si="3"/>
        <v>22530</v>
      </c>
      <c r="K36" s="9">
        <f t="shared" si="3"/>
        <v>38</v>
      </c>
      <c r="L36" s="9">
        <f t="shared" si="3"/>
        <v>1762</v>
      </c>
      <c r="M36" s="7">
        <f t="shared" si="3"/>
        <v>1.6866400355082113E-3</v>
      </c>
      <c r="N36" s="8">
        <f t="shared" si="3"/>
        <v>7.8206835330670216E-2</v>
      </c>
      <c r="U36" s="11">
        <v>29</v>
      </c>
      <c r="V36" s="32">
        <v>29</v>
      </c>
    </row>
    <row r="37" spans="1:22" x14ac:dyDescent="0.25">
      <c r="A37" s="47" t="s">
        <v>2621</v>
      </c>
      <c r="B37" s="52">
        <v>13058</v>
      </c>
      <c r="C37" s="53"/>
      <c r="D37" s="121"/>
      <c r="E37" s="51">
        <f t="shared" si="4"/>
        <v>0</v>
      </c>
      <c r="F37" s="51">
        <f t="shared" si="5"/>
        <v>0</v>
      </c>
      <c r="I37" t="str">
        <f t="shared" si="3"/>
        <v>Natural Stone</v>
      </c>
      <c r="J37" s="9">
        <f t="shared" si="3"/>
        <v>13058</v>
      </c>
      <c r="K37" s="9">
        <f t="shared" si="3"/>
        <v>0</v>
      </c>
      <c r="L37" s="9">
        <f t="shared" si="3"/>
        <v>0</v>
      </c>
      <c r="M37" s="7">
        <f t="shared" si="3"/>
        <v>0</v>
      </c>
      <c r="N37" s="8">
        <f t="shared" si="3"/>
        <v>0</v>
      </c>
      <c r="U37" s="11">
        <v>30</v>
      </c>
      <c r="V37" s="32">
        <v>30</v>
      </c>
    </row>
    <row r="38" spans="1:22" x14ac:dyDescent="0.25">
      <c r="A38" s="25" t="s">
        <v>2626</v>
      </c>
      <c r="B38" s="23">
        <v>36854</v>
      </c>
      <c r="C38" s="18"/>
      <c r="D38" s="119">
        <v>13</v>
      </c>
      <c r="E38" s="51">
        <f t="shared" si="4"/>
        <v>0</v>
      </c>
      <c r="F38" s="51">
        <f t="shared" si="5"/>
        <v>3.5274325717696856E-4</v>
      </c>
      <c r="I38" t="str">
        <f t="shared" si="3"/>
        <v>Others Finishes</v>
      </c>
      <c r="J38" s="9">
        <f t="shared" si="3"/>
        <v>36854</v>
      </c>
      <c r="K38" s="9">
        <f t="shared" si="3"/>
        <v>0</v>
      </c>
      <c r="L38" s="9">
        <f t="shared" si="3"/>
        <v>13</v>
      </c>
      <c r="M38" s="7">
        <f t="shared" si="3"/>
        <v>0</v>
      </c>
      <c r="N38" s="8">
        <f t="shared" si="3"/>
        <v>3.5274325717696856E-4</v>
      </c>
      <c r="U38" s="11">
        <v>31</v>
      </c>
      <c r="V38" s="32">
        <v>31</v>
      </c>
    </row>
    <row r="39" spans="1:22" x14ac:dyDescent="0.25">
      <c r="A39" s="47" t="s">
        <v>2587</v>
      </c>
      <c r="B39" s="52">
        <v>18963</v>
      </c>
      <c r="C39" s="53"/>
      <c r="D39" s="121">
        <v>2067</v>
      </c>
      <c r="E39" s="51">
        <f t="shared" si="4"/>
        <v>0</v>
      </c>
      <c r="F39" s="51">
        <f t="shared" si="5"/>
        <v>0.10900174023097611</v>
      </c>
      <c r="I39" t="str">
        <f t="shared" ref="I39:N43" si="6">A39</f>
        <v>Paint</v>
      </c>
      <c r="J39" s="9">
        <f t="shared" si="6"/>
        <v>18963</v>
      </c>
      <c r="K39" s="9">
        <f t="shared" si="6"/>
        <v>0</v>
      </c>
      <c r="L39" s="9">
        <f t="shared" si="6"/>
        <v>2067</v>
      </c>
      <c r="M39" s="7">
        <f t="shared" si="6"/>
        <v>0</v>
      </c>
      <c r="N39" s="8">
        <f t="shared" si="6"/>
        <v>0.10900174023097611</v>
      </c>
      <c r="U39" s="11">
        <v>32</v>
      </c>
      <c r="V39" s="32">
        <v>32</v>
      </c>
    </row>
    <row r="40" spans="1:22" x14ac:dyDescent="0.25">
      <c r="A40" s="47" t="s">
        <v>2588</v>
      </c>
      <c r="B40" s="52">
        <v>112175</v>
      </c>
      <c r="C40" s="53"/>
      <c r="D40" s="121">
        <v>15634</v>
      </c>
      <c r="E40" s="51">
        <f t="shared" si="4"/>
        <v>0</v>
      </c>
      <c r="F40" s="51">
        <f t="shared" si="5"/>
        <v>0.13937151771785158</v>
      </c>
      <c r="I40" t="str">
        <f t="shared" si="6"/>
        <v>Plaster</v>
      </c>
      <c r="J40" s="9">
        <f t="shared" si="6"/>
        <v>112175</v>
      </c>
      <c r="K40" s="9">
        <f t="shared" si="6"/>
        <v>0</v>
      </c>
      <c r="L40" s="9">
        <f t="shared" si="6"/>
        <v>15634</v>
      </c>
      <c r="M40" s="7">
        <f t="shared" si="6"/>
        <v>0</v>
      </c>
      <c r="N40" s="8">
        <f t="shared" si="6"/>
        <v>0.13937151771785158</v>
      </c>
      <c r="U40" s="11">
        <v>33</v>
      </c>
      <c r="V40" s="32">
        <v>33</v>
      </c>
    </row>
    <row r="41" spans="1:22" x14ac:dyDescent="0.25">
      <c r="A41" s="47" t="s">
        <v>2622</v>
      </c>
      <c r="B41" s="52">
        <v>16004</v>
      </c>
      <c r="C41" s="53">
        <v>300</v>
      </c>
      <c r="D41" s="121">
        <v>844</v>
      </c>
      <c r="E41" s="51">
        <f t="shared" si="4"/>
        <v>1.8745313671582105E-2</v>
      </c>
      <c r="F41" s="51">
        <f t="shared" si="5"/>
        <v>5.2736815796050988E-2</v>
      </c>
      <c r="I41" t="str">
        <f t="shared" si="6"/>
        <v>Plumbing</v>
      </c>
      <c r="J41" s="9">
        <f t="shared" si="6"/>
        <v>16004</v>
      </c>
      <c r="K41" s="9">
        <f t="shared" si="6"/>
        <v>300</v>
      </c>
      <c r="L41" s="9">
        <f t="shared" si="6"/>
        <v>844</v>
      </c>
      <c r="M41" s="7">
        <f t="shared" si="6"/>
        <v>1.8745313671582105E-2</v>
      </c>
      <c r="N41" s="8">
        <f t="shared" si="6"/>
        <v>5.2736815796050988E-2</v>
      </c>
      <c r="U41" s="11">
        <v>34</v>
      </c>
      <c r="V41" s="32">
        <v>34</v>
      </c>
    </row>
    <row r="42" spans="1:22" x14ac:dyDescent="0.25">
      <c r="A42" s="47" t="s">
        <v>2589</v>
      </c>
      <c r="B42" s="52">
        <v>18774</v>
      </c>
      <c r="C42" s="53"/>
      <c r="D42" s="121">
        <v>135</v>
      </c>
      <c r="E42" s="51">
        <f t="shared" si="4"/>
        <v>0</v>
      </c>
      <c r="F42" s="51">
        <f t="shared" si="5"/>
        <v>7.1907957813998084E-3</v>
      </c>
      <c r="I42" t="str">
        <f t="shared" si="6"/>
        <v>Porcelain</v>
      </c>
      <c r="J42" s="9">
        <f t="shared" si="6"/>
        <v>18774</v>
      </c>
      <c r="K42" s="9">
        <f t="shared" si="6"/>
        <v>0</v>
      </c>
      <c r="L42" s="9">
        <f t="shared" si="6"/>
        <v>135</v>
      </c>
      <c r="M42" s="7">
        <f t="shared" si="6"/>
        <v>0</v>
      </c>
      <c r="N42" s="8">
        <f t="shared" si="6"/>
        <v>7.1907957813998084E-3</v>
      </c>
      <c r="U42" s="11">
        <v>35</v>
      </c>
      <c r="V42" s="32">
        <v>35</v>
      </c>
    </row>
    <row r="43" spans="1:22" x14ac:dyDescent="0.25">
      <c r="A43" s="47" t="s">
        <v>2591</v>
      </c>
      <c r="B43" s="52">
        <v>514</v>
      </c>
      <c r="C43" s="53">
        <v>514</v>
      </c>
      <c r="D43" s="121">
        <v>393</v>
      </c>
      <c r="E43" s="51">
        <f t="shared" si="4"/>
        <v>1</v>
      </c>
      <c r="F43" s="51">
        <f t="shared" si="5"/>
        <v>0.7645914396887159</v>
      </c>
      <c r="I43" t="str">
        <f t="shared" si="6"/>
        <v>Prelims</v>
      </c>
      <c r="J43" s="9">
        <f t="shared" si="6"/>
        <v>514</v>
      </c>
      <c r="K43" s="9">
        <f t="shared" si="6"/>
        <v>514</v>
      </c>
      <c r="L43" s="9">
        <f t="shared" si="6"/>
        <v>393</v>
      </c>
      <c r="M43" s="7">
        <f>E46</f>
        <v>0.26324469416073337</v>
      </c>
      <c r="N43" s="8">
        <f>F46</f>
        <v>0.20448933271662509</v>
      </c>
      <c r="U43" s="11">
        <v>36</v>
      </c>
      <c r="V43" s="32">
        <v>36</v>
      </c>
    </row>
    <row r="44" spans="1:22" x14ac:dyDescent="0.25">
      <c r="A44" s="47" t="s">
        <v>2592</v>
      </c>
      <c r="B44" s="52">
        <v>20039</v>
      </c>
      <c r="C44" s="53">
        <v>20039</v>
      </c>
      <c r="D44" s="121">
        <v>13023</v>
      </c>
      <c r="E44" s="51">
        <f t="shared" si="4"/>
        <v>1</v>
      </c>
      <c r="F44" s="51">
        <f t="shared" si="5"/>
        <v>0.64988272867907582</v>
      </c>
      <c r="H44"/>
      <c r="I44"/>
      <c r="K44" s="9"/>
      <c r="L44" s="9"/>
      <c r="M44" s="7"/>
      <c r="N44" s="8"/>
      <c r="U44" s="11">
        <v>37</v>
      </c>
      <c r="V44" s="32">
        <v>37</v>
      </c>
    </row>
    <row r="45" spans="1:22" ht="15.75" thickBot="1" x14ac:dyDescent="0.3">
      <c r="A45" s="57" t="s">
        <v>2623</v>
      </c>
      <c r="B45" s="52">
        <v>14402</v>
      </c>
      <c r="C45" s="53"/>
      <c r="D45" s="121"/>
      <c r="E45" s="51">
        <f t="shared" si="4"/>
        <v>0</v>
      </c>
      <c r="F45" s="51">
        <f t="shared" si="5"/>
        <v>0</v>
      </c>
      <c r="H45"/>
      <c r="I45"/>
      <c r="K45" s="9"/>
      <c r="L45" s="9"/>
      <c r="M45" s="7"/>
      <c r="N45" s="8"/>
      <c r="U45" s="11">
        <v>38</v>
      </c>
      <c r="V45" s="32">
        <v>38</v>
      </c>
    </row>
    <row r="46" spans="1:22" ht="15.75" thickBot="1" x14ac:dyDescent="0.3">
      <c r="A46" s="60" t="s">
        <v>1298</v>
      </c>
      <c r="B46" s="58">
        <v>791298</v>
      </c>
      <c r="C46" s="59">
        <v>208305</v>
      </c>
      <c r="D46" s="55">
        <v>161812</v>
      </c>
      <c r="E46" s="56">
        <f t="shared" si="4"/>
        <v>0.26324469416073337</v>
      </c>
      <c r="F46" s="56">
        <f t="shared" si="5"/>
        <v>0.20448933271662509</v>
      </c>
      <c r="H46"/>
      <c r="I46"/>
      <c r="K46" s="9"/>
      <c r="L46" s="9"/>
      <c r="M46" s="7"/>
      <c r="N46" s="8"/>
      <c r="U46" s="11">
        <v>39</v>
      </c>
      <c r="V46" s="32">
        <v>39</v>
      </c>
    </row>
    <row r="47" spans="1:22" x14ac:dyDescent="0.25">
      <c r="H47"/>
      <c r="I47"/>
      <c r="K47" s="9"/>
      <c r="L47" s="9"/>
      <c r="M47" s="7"/>
      <c r="N47" s="8"/>
      <c r="U47" s="11">
        <v>40</v>
      </c>
      <c r="V47" s="32">
        <v>40</v>
      </c>
    </row>
    <row r="48" spans="1:22" x14ac:dyDescent="0.25">
      <c r="H48"/>
      <c r="I48"/>
      <c r="K48" s="9"/>
      <c r="L48" s="9"/>
      <c r="M48" s="7"/>
      <c r="N48" s="8"/>
      <c r="U48" s="11">
        <v>41</v>
      </c>
      <c r="V48" s="32">
        <v>41</v>
      </c>
    </row>
    <row r="49" spans="8:22" x14ac:dyDescent="0.25">
      <c r="H49"/>
      <c r="U49" s="11">
        <v>42</v>
      </c>
      <c r="V49" s="32">
        <v>42</v>
      </c>
    </row>
    <row r="50" spans="8:22" x14ac:dyDescent="0.25">
      <c r="H50"/>
      <c r="U50" s="11">
        <v>43</v>
      </c>
      <c r="V50" s="32">
        <v>43</v>
      </c>
    </row>
    <row r="51" spans="8:22" x14ac:dyDescent="0.25">
      <c r="U51" s="11">
        <v>44</v>
      </c>
      <c r="V51" s="32">
        <v>44</v>
      </c>
    </row>
    <row r="52" spans="8:22" x14ac:dyDescent="0.25">
      <c r="U52" s="11">
        <v>45</v>
      </c>
      <c r="V52" s="32">
        <v>45</v>
      </c>
    </row>
    <row r="53" spans="8:22" x14ac:dyDescent="0.25">
      <c r="U53" s="11">
        <v>46</v>
      </c>
      <c r="V53" s="32">
        <v>46</v>
      </c>
    </row>
    <row r="54" spans="8:22" x14ac:dyDescent="0.25">
      <c r="U54" s="11">
        <v>47</v>
      </c>
      <c r="V54" s="32">
        <v>47</v>
      </c>
    </row>
    <row r="55" spans="8:22" x14ac:dyDescent="0.25">
      <c r="U55" s="11">
        <v>48</v>
      </c>
      <c r="V55" s="32">
        <v>48</v>
      </c>
    </row>
    <row r="56" spans="8:22" x14ac:dyDescent="0.25">
      <c r="U56" s="11" t="s">
        <v>1298</v>
      </c>
      <c r="V56" s="32">
        <v>1176</v>
      </c>
    </row>
  </sheetData>
  <mergeCells count="7">
    <mergeCell ref="A22:F22"/>
    <mergeCell ref="F1:J2"/>
    <mergeCell ref="N1:O1"/>
    <mergeCell ref="P1:Q1"/>
    <mergeCell ref="N2:O2"/>
    <mergeCell ref="A3:F3"/>
    <mergeCell ref="N3:O3"/>
  </mergeCells>
  <pageMargins left="0.31496062992125984" right="0.11811023622047245" top="0.15748031496062992" bottom="0.15748031496062992" header="0.31496062992125984" footer="0.31496062992125984"/>
  <pageSetup paperSize="9" scale="75" orientation="landscape" horizontalDpi="1200" verticalDpi="1200" r:id="rId4"/>
  <colBreaks count="1" manualBreakCount="1">
    <brk id="18" max="47" man="1"/>
  </colBreaks>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1286"/>
  <sheetViews>
    <sheetView view="pageBreakPreview" zoomScale="80" zoomScaleNormal="100" zoomScaleSheetLayoutView="80" workbookViewId="0">
      <selection activeCell="L6" sqref="L6"/>
    </sheetView>
  </sheetViews>
  <sheetFormatPr defaultRowHeight="15" x14ac:dyDescent="0.25"/>
  <cols>
    <col min="1" max="1" width="5.7109375" customWidth="1"/>
    <col min="2" max="2" width="9" customWidth="1"/>
    <col min="3" max="3" width="21.7109375" customWidth="1"/>
    <col min="4" max="4" width="41.140625" customWidth="1"/>
    <col min="5" max="5" width="10.140625" bestFit="1" customWidth="1"/>
    <col min="6" max="6" width="9" bestFit="1" customWidth="1"/>
    <col min="7" max="7" width="8.85546875" customWidth="1"/>
    <col min="8" max="8" width="12" style="90" customWidth="1"/>
    <col min="9" max="9" width="12.140625" style="90" bestFit="1" customWidth="1"/>
    <col min="10" max="10" width="11.140625" style="90" customWidth="1"/>
    <col min="11" max="11" width="12.28515625" style="90" customWidth="1"/>
    <col min="12" max="12" width="8.7109375" style="102" customWidth="1"/>
  </cols>
  <sheetData>
    <row r="1" spans="1:12" ht="18.75" x14ac:dyDescent="0.3">
      <c r="A1" s="106" t="str">
        <f>'Weekly Cost Summary'!A1</f>
        <v>Project Name</v>
      </c>
      <c r="B1" s="105"/>
      <c r="I1" s="196" t="str">
        <f>'Weekly Cost Summary'!N1</f>
        <v>Data Date:</v>
      </c>
      <c r="J1" s="196"/>
      <c r="K1" s="197">
        <f>'Weekly Cost Summary'!P1</f>
        <v>44192</v>
      </c>
      <c r="L1" s="197"/>
    </row>
    <row r="2" spans="1:12" ht="18.75" x14ac:dyDescent="0.3">
      <c r="A2" s="106" t="str">
        <f>'Weekly Cost Summary'!A2</f>
        <v>Location</v>
      </c>
      <c r="I2" s="196" t="str">
        <f>'Weekly Cost Summary'!N2</f>
        <v>Current Week</v>
      </c>
      <c r="J2" s="196"/>
      <c r="K2" s="107">
        <f>'Weekly Cost Summary'!P2</f>
        <v>48</v>
      </c>
      <c r="L2" s="108"/>
    </row>
    <row r="3" spans="1:12" x14ac:dyDescent="0.25">
      <c r="I3" s="196" t="str">
        <f>'Weekly Cost Summary'!N3</f>
        <v>Total Weeks</v>
      </c>
      <c r="J3" s="196"/>
      <c r="K3" s="107">
        <f>'Weekly Cost Summary'!P3</f>
        <v>114</v>
      </c>
      <c r="L3" s="108"/>
    </row>
    <row r="4" spans="1:12" ht="15.75" thickBot="1" x14ac:dyDescent="0.3"/>
    <row r="5" spans="1:12" ht="45" x14ac:dyDescent="0.25">
      <c r="A5" s="1" t="s">
        <v>2649</v>
      </c>
      <c r="B5" s="10" t="s">
        <v>1300</v>
      </c>
      <c r="C5" s="1" t="s">
        <v>1299</v>
      </c>
      <c r="D5" s="1" t="s">
        <v>1301</v>
      </c>
      <c r="E5" s="2" t="s">
        <v>2606</v>
      </c>
      <c r="F5" s="2" t="s">
        <v>2645</v>
      </c>
      <c r="G5" s="2" t="s">
        <v>2661</v>
      </c>
      <c r="H5" s="98" t="s">
        <v>2662</v>
      </c>
      <c r="I5" s="98" t="s">
        <v>2651</v>
      </c>
      <c r="J5" s="98" t="s">
        <v>2653</v>
      </c>
      <c r="K5" s="98" t="s">
        <v>2663</v>
      </c>
      <c r="L5" s="103" t="s">
        <v>2609</v>
      </c>
    </row>
    <row r="6" spans="1:12" s="95" customFormat="1" x14ac:dyDescent="0.25">
      <c r="A6" s="95" t="s">
        <v>2646</v>
      </c>
      <c r="B6" s="95" t="s">
        <v>2596</v>
      </c>
      <c r="C6" s="95" t="s">
        <v>72</v>
      </c>
      <c r="D6" s="95" t="s">
        <v>1368</v>
      </c>
      <c r="E6" s="96">
        <v>767001</v>
      </c>
      <c r="F6" s="97">
        <v>767001</v>
      </c>
      <c r="G6" s="97">
        <v>586756</v>
      </c>
      <c r="H6" s="90">
        <f>IFERROR(F6/E6,"")</f>
        <v>1</v>
      </c>
      <c r="I6" s="90">
        <f>IF(F6/ActivitySum!$C$1300=0%,"",F6/ActivitySum!$C$1300)</f>
        <v>8.8421516138588781E-3</v>
      </c>
      <c r="J6" s="99">
        <f>IF(G6/ActivitySum!$C$1300=0%,"",G6/ActivitySum!$C$1300)</f>
        <v>6.7642486937323151E-3</v>
      </c>
      <c r="K6" s="99">
        <f>IFERROR(G6/E6,"")</f>
        <v>0.76500030638812722</v>
      </c>
      <c r="L6" s="104">
        <f>IFERROR(G6/F6,"")</f>
        <v>0.76500030638812722</v>
      </c>
    </row>
    <row r="7" spans="1:12" x14ac:dyDescent="0.25">
      <c r="C7" t="s">
        <v>73</v>
      </c>
      <c r="D7" t="s">
        <v>1369</v>
      </c>
      <c r="E7" s="6">
        <v>60000</v>
      </c>
      <c r="F7" s="32">
        <v>60000</v>
      </c>
      <c r="G7" s="32">
        <v>45900</v>
      </c>
      <c r="H7" s="90">
        <f t="shared" ref="H7:H70" si="0">IFERROR(F7/E7,"")</f>
        <v>1</v>
      </c>
      <c r="I7" s="90">
        <f>IF(F7/ActivitySum!$C$1300=0%,"",F7/ActivitySum!$C$1300)</f>
        <v>6.9169283590442862E-4</v>
      </c>
      <c r="J7" s="99">
        <f>IF(G7/ActivitySum!$C$1300=0%,"",G7/ActivitySum!$C$1300)</f>
        <v>5.2914501946688792E-4</v>
      </c>
      <c r="K7" s="99">
        <f t="shared" ref="K7:K70" si="1">IFERROR(G7/E7,"")</f>
        <v>0.76500000000000001</v>
      </c>
      <c r="L7" s="104">
        <f t="shared" ref="L7:L70" si="2">IFERROR(G7/F7,"")</f>
        <v>0.76500000000000001</v>
      </c>
    </row>
    <row r="8" spans="1:12" x14ac:dyDescent="0.25">
      <c r="C8" t="s">
        <v>74</v>
      </c>
      <c r="D8" t="s">
        <v>1370</v>
      </c>
      <c r="E8" s="6">
        <v>80000</v>
      </c>
      <c r="F8" s="32">
        <v>80000</v>
      </c>
      <c r="G8" s="32">
        <v>61200</v>
      </c>
      <c r="H8" s="90">
        <f t="shared" si="0"/>
        <v>1</v>
      </c>
      <c r="I8" s="90">
        <f>IF(F8/ActivitySum!$C$1300=0%,"",F8/ActivitySum!$C$1300)</f>
        <v>9.2225711453923812E-4</v>
      </c>
      <c r="J8" s="99">
        <f>IF(G8/ActivitySum!$C$1300=0%,"",G8/ActivitySum!$C$1300)</f>
        <v>7.0552669262251722E-4</v>
      </c>
      <c r="K8" s="99">
        <f t="shared" si="1"/>
        <v>0.76500000000000001</v>
      </c>
      <c r="L8" s="104">
        <f t="shared" si="2"/>
        <v>0.76500000000000001</v>
      </c>
    </row>
    <row r="9" spans="1:12" x14ac:dyDescent="0.25">
      <c r="B9" t="s">
        <v>2566</v>
      </c>
      <c r="C9" t="s">
        <v>36</v>
      </c>
      <c r="D9" t="s">
        <v>1332</v>
      </c>
      <c r="E9" s="6">
        <v>293640</v>
      </c>
      <c r="F9" s="32">
        <v>293640</v>
      </c>
      <c r="G9" s="32">
        <v>161502</v>
      </c>
      <c r="H9" s="90">
        <f t="shared" si="0"/>
        <v>1</v>
      </c>
      <c r="I9" s="90">
        <f>IF(F9/ActivitySum!$C$1300=0%,"",F9/ActivitySum!$C$1300)</f>
        <v>3.3851447389162737E-3</v>
      </c>
      <c r="J9" s="99">
        <f>IF(G9/ActivitySum!$C$1300=0%,"",G9/ActivitySum!$C$1300)</f>
        <v>1.8618296064039504E-3</v>
      </c>
      <c r="K9" s="99">
        <f t="shared" si="1"/>
        <v>0.55000000000000004</v>
      </c>
      <c r="L9" s="104">
        <f t="shared" si="2"/>
        <v>0.55000000000000004</v>
      </c>
    </row>
    <row r="10" spans="1:12" x14ac:dyDescent="0.25">
      <c r="C10" t="s">
        <v>37</v>
      </c>
      <c r="D10" t="s">
        <v>1333</v>
      </c>
      <c r="E10" s="6">
        <v>162250</v>
      </c>
      <c r="F10" s="32">
        <v>162250</v>
      </c>
      <c r="G10" s="32">
        <v>178476</v>
      </c>
      <c r="H10" s="90">
        <f t="shared" si="0"/>
        <v>1</v>
      </c>
      <c r="I10" s="90">
        <f>IF(F10/ActivitySum!$C$1300=0%,"",F10/ActivitySum!$C$1300)</f>
        <v>1.8704527104248924E-3</v>
      </c>
      <c r="J10" s="99">
        <f>IF(G10/ActivitySum!$C$1300=0%,"",G10/ActivitySum!$C$1300)</f>
        <v>2.0575095096813135E-3</v>
      </c>
      <c r="K10" s="99">
        <f t="shared" si="1"/>
        <v>1.1000061633281972</v>
      </c>
      <c r="L10" s="104">
        <f t="shared" si="2"/>
        <v>1.1000061633281972</v>
      </c>
    </row>
    <row r="11" spans="1:12" x14ac:dyDescent="0.25">
      <c r="C11" t="s">
        <v>38</v>
      </c>
      <c r="D11" t="s">
        <v>1334</v>
      </c>
      <c r="E11" s="6">
        <v>293641</v>
      </c>
      <c r="F11" s="32">
        <v>293641</v>
      </c>
      <c r="G11" s="32">
        <v>161503</v>
      </c>
      <c r="H11" s="90">
        <f t="shared" si="0"/>
        <v>1</v>
      </c>
      <c r="I11" s="90">
        <f>IF(F11/ActivitySum!$C$1300=0%,"",F11/ActivitySum!$C$1300)</f>
        <v>3.3851562671302054E-3</v>
      </c>
      <c r="J11" s="99">
        <f>IF(G11/ActivitySum!$C$1300=0%,"",G11/ActivitySum!$C$1300)</f>
        <v>1.8618411346178823E-3</v>
      </c>
      <c r="K11" s="99">
        <f t="shared" si="1"/>
        <v>0.55000153248354278</v>
      </c>
      <c r="L11" s="104">
        <f t="shared" si="2"/>
        <v>0.55000153248354278</v>
      </c>
    </row>
    <row r="12" spans="1:12" x14ac:dyDescent="0.25">
      <c r="C12" t="s">
        <v>66</v>
      </c>
      <c r="D12" t="s">
        <v>1362</v>
      </c>
      <c r="E12" s="6">
        <v>162250</v>
      </c>
      <c r="F12" s="32">
        <v>162250</v>
      </c>
      <c r="G12" s="32">
        <v>178476</v>
      </c>
      <c r="H12" s="90">
        <f t="shared" si="0"/>
        <v>1</v>
      </c>
      <c r="I12" s="90">
        <f>IF(F12/ActivitySum!$C$1300=0%,"",F12/ActivitySum!$C$1300)</f>
        <v>1.8704527104248924E-3</v>
      </c>
      <c r="J12" s="99">
        <f>IF(G12/ActivitySum!$C$1300=0%,"",G12/ActivitySum!$C$1300)</f>
        <v>2.0575095096813135E-3</v>
      </c>
      <c r="K12" s="99">
        <f t="shared" si="1"/>
        <v>1.1000061633281972</v>
      </c>
      <c r="L12" s="104">
        <f t="shared" si="2"/>
        <v>1.1000061633281972</v>
      </c>
    </row>
    <row r="13" spans="1:12" x14ac:dyDescent="0.25">
      <c r="C13" t="s">
        <v>67</v>
      </c>
      <c r="D13" t="s">
        <v>1363</v>
      </c>
      <c r="E13" s="6">
        <v>2016502</v>
      </c>
      <c r="F13" s="32">
        <v>2016501</v>
      </c>
      <c r="G13" s="32">
        <v>2218152</v>
      </c>
      <c r="H13" s="90">
        <f t="shared" si="0"/>
        <v>0.9999995040917391</v>
      </c>
      <c r="I13" s="90">
        <f>IF(F13/ActivitySum!$C$1300=0%,"",F13/ActivitySum!$C$1300)</f>
        <v>2.3246654921568605E-2</v>
      </c>
      <c r="J13" s="99">
        <f>IF(G13/ActivitySum!$C$1300=0%,"",G13/ActivitySum!$C$1300)</f>
        <v>2.5571330789118003E-2</v>
      </c>
      <c r="K13" s="99">
        <f t="shared" si="1"/>
        <v>1.0999999008183479</v>
      </c>
      <c r="L13" s="104">
        <f t="shared" si="2"/>
        <v>1.1000004463176563</v>
      </c>
    </row>
    <row r="14" spans="1:12" x14ac:dyDescent="0.25">
      <c r="C14" t="s">
        <v>68</v>
      </c>
      <c r="D14" t="s">
        <v>1364</v>
      </c>
      <c r="E14" s="6">
        <v>180856</v>
      </c>
      <c r="F14" s="32">
        <v>180856</v>
      </c>
      <c r="G14" s="32">
        <v>99471</v>
      </c>
      <c r="H14" s="90">
        <f t="shared" si="0"/>
        <v>1</v>
      </c>
      <c r="I14" s="90">
        <f>IF(F14/ActivitySum!$C$1300=0%,"",F14/ActivitySum!$C$1300)</f>
        <v>2.0849466588388557E-3</v>
      </c>
      <c r="J14" s="99">
        <f>IF(G14/ActivitySum!$C$1300=0%,"",G14/ActivitySum!$C$1300)</f>
        <v>1.1467229680041571E-3</v>
      </c>
      <c r="K14" s="99">
        <f t="shared" si="1"/>
        <v>0.55000110585216966</v>
      </c>
      <c r="L14" s="104">
        <f t="shared" si="2"/>
        <v>0.55000110585216966</v>
      </c>
    </row>
    <row r="15" spans="1:12" x14ac:dyDescent="0.25">
      <c r="C15" t="s">
        <v>75</v>
      </c>
      <c r="D15" t="s">
        <v>1371</v>
      </c>
      <c r="E15" s="6">
        <v>55000</v>
      </c>
      <c r="F15" s="32">
        <v>55000</v>
      </c>
      <c r="G15" s="32">
        <v>42075</v>
      </c>
      <c r="H15" s="90">
        <f t="shared" si="0"/>
        <v>1</v>
      </c>
      <c r="I15" s="90">
        <f>IF(F15/ActivitySum!$C$1300=0%,"",F15/ActivitySum!$C$1300)</f>
        <v>6.3405176624572622E-4</v>
      </c>
      <c r="J15" s="99">
        <f>IF(G15/ActivitySum!$C$1300=0%,"",G15/ActivitySum!$C$1300)</f>
        <v>4.8504960117798059E-4</v>
      </c>
      <c r="K15" s="99">
        <f t="shared" si="1"/>
        <v>0.76500000000000001</v>
      </c>
      <c r="L15" s="104">
        <f t="shared" si="2"/>
        <v>0.76500000000000001</v>
      </c>
    </row>
    <row r="16" spans="1:12" x14ac:dyDescent="0.25">
      <c r="C16" t="s">
        <v>76</v>
      </c>
      <c r="D16" t="s">
        <v>1372</v>
      </c>
      <c r="E16" s="6">
        <v>95000</v>
      </c>
      <c r="F16" s="32">
        <v>95000</v>
      </c>
      <c r="G16" s="32">
        <v>104500</v>
      </c>
      <c r="H16" s="90">
        <f t="shared" si="0"/>
        <v>1</v>
      </c>
      <c r="I16" s="90">
        <f>IF(F16/ActivitySum!$C$1300=0%,"",F16/ActivitySum!$C$1300)</f>
        <v>1.0951803235153452E-3</v>
      </c>
      <c r="J16" s="99">
        <f>IF(G16/ActivitySum!$C$1300=0%,"",G16/ActivitySum!$C$1300)</f>
        <v>1.2046983558668799E-3</v>
      </c>
      <c r="K16" s="99">
        <f t="shared" si="1"/>
        <v>1.1000000000000001</v>
      </c>
      <c r="L16" s="104">
        <f t="shared" si="2"/>
        <v>1.1000000000000001</v>
      </c>
    </row>
    <row r="17" spans="2:12" x14ac:dyDescent="0.25">
      <c r="C17" t="s">
        <v>77</v>
      </c>
      <c r="D17" t="s">
        <v>1373</v>
      </c>
      <c r="E17" s="6">
        <v>140001</v>
      </c>
      <c r="F17" s="32">
        <v>140001</v>
      </c>
      <c r="G17" s="32">
        <v>77001</v>
      </c>
      <c r="H17" s="90">
        <f t="shared" si="0"/>
        <v>1</v>
      </c>
      <c r="I17" s="90">
        <f>IF(F17/ActivitySum!$C$1300=0%,"",F17/ActivitySum!$C$1300)</f>
        <v>1.6139614786575985E-3</v>
      </c>
      <c r="J17" s="99">
        <f>IF(G17/ActivitySum!$C$1300=0%,"",G17/ActivitySum!$C$1300)</f>
        <v>8.8768400095794848E-4</v>
      </c>
      <c r="K17" s="99">
        <f t="shared" si="1"/>
        <v>0.55000321426275522</v>
      </c>
      <c r="L17" s="104">
        <f t="shared" si="2"/>
        <v>0.55000321426275522</v>
      </c>
    </row>
    <row r="18" spans="2:12" x14ac:dyDescent="0.25">
      <c r="C18" t="s">
        <v>78</v>
      </c>
      <c r="D18" t="s">
        <v>1374</v>
      </c>
      <c r="E18" s="6">
        <v>39000</v>
      </c>
      <c r="F18" s="32">
        <v>39000</v>
      </c>
      <c r="G18" s="32">
        <v>21450</v>
      </c>
      <c r="H18" s="90">
        <f t="shared" si="0"/>
        <v>1</v>
      </c>
      <c r="I18" s="90">
        <f>IF(F18/ActivitySum!$C$1300=0%,"",F18/ActivitySum!$C$1300)</f>
        <v>4.4960034333787861E-4</v>
      </c>
      <c r="J18" s="99">
        <f>IF(G18/ActivitySum!$C$1300=0%,"",G18/ActivitySum!$C$1300)</f>
        <v>2.472801888358332E-4</v>
      </c>
      <c r="K18" s="99">
        <f t="shared" si="1"/>
        <v>0.55000000000000004</v>
      </c>
      <c r="L18" s="104">
        <f t="shared" si="2"/>
        <v>0.55000000000000004</v>
      </c>
    </row>
    <row r="19" spans="2:12" x14ac:dyDescent="0.25">
      <c r="B19" t="s">
        <v>2567</v>
      </c>
      <c r="C19" t="s">
        <v>48</v>
      </c>
      <c r="D19" t="s">
        <v>1344</v>
      </c>
      <c r="E19" s="6">
        <v>152558</v>
      </c>
      <c r="F19" s="32">
        <v>152558</v>
      </c>
      <c r="G19" s="32">
        <v>129675</v>
      </c>
      <c r="H19" s="90">
        <f t="shared" si="0"/>
        <v>1</v>
      </c>
      <c r="I19" s="90">
        <f>IF(F19/ActivitySum!$C$1300=0%,"",F19/ActivitySum!$C$1300)</f>
        <v>1.7587212609984637E-3</v>
      </c>
      <c r="J19" s="99">
        <f>IF(G19/ActivitySum!$C$1300=0%,"",G19/ActivitySum!$C$1300)</f>
        <v>1.4949211415984463E-3</v>
      </c>
      <c r="K19" s="99">
        <f t="shared" si="1"/>
        <v>0.85000458841883086</v>
      </c>
      <c r="L19" s="104">
        <f t="shared" si="2"/>
        <v>0.85000458841883086</v>
      </c>
    </row>
    <row r="20" spans="2:12" x14ac:dyDescent="0.25">
      <c r="C20" t="s">
        <v>180</v>
      </c>
      <c r="D20" t="s">
        <v>1475</v>
      </c>
      <c r="E20" s="6">
        <v>17220</v>
      </c>
      <c r="F20" s="32">
        <v>17220</v>
      </c>
      <c r="G20" s="32">
        <v>14637</v>
      </c>
      <c r="H20" s="90">
        <f t="shared" si="0"/>
        <v>1</v>
      </c>
      <c r="I20" s="90">
        <f>IF(F20/ActivitySum!$C$1300=0%,"",F20/ActivitySum!$C$1300)</f>
        <v>1.98515843904571E-4</v>
      </c>
      <c r="J20" s="99">
        <f>IF(G20/ActivitySum!$C$1300=0%,"",G20/ActivitySum!$C$1300)</f>
        <v>1.6873846731888537E-4</v>
      </c>
      <c r="K20" s="99">
        <f t="shared" si="1"/>
        <v>0.85</v>
      </c>
      <c r="L20" s="104">
        <f t="shared" si="2"/>
        <v>0.85</v>
      </c>
    </row>
    <row r="21" spans="2:12" x14ac:dyDescent="0.25">
      <c r="C21" t="s">
        <v>181</v>
      </c>
      <c r="D21" t="s">
        <v>1476</v>
      </c>
      <c r="E21" s="6">
        <v>102280</v>
      </c>
      <c r="F21" s="32">
        <v>102280</v>
      </c>
      <c r="G21" s="32">
        <v>86938</v>
      </c>
      <c r="H21" s="90">
        <f t="shared" si="0"/>
        <v>1</v>
      </c>
      <c r="I21" s="90">
        <f>IF(F21/ActivitySum!$C$1300=0%,"",F21/ActivitySum!$C$1300)</f>
        <v>1.1791057209384159E-3</v>
      </c>
      <c r="J21" s="99">
        <f>IF(G21/ActivitySum!$C$1300=0%,"",G21/ActivitySum!$C$1300)</f>
        <v>1.0022398627976537E-3</v>
      </c>
      <c r="K21" s="99">
        <f t="shared" si="1"/>
        <v>0.85</v>
      </c>
      <c r="L21" s="104">
        <f t="shared" si="2"/>
        <v>0.85</v>
      </c>
    </row>
    <row r="22" spans="2:12" x14ac:dyDescent="0.25">
      <c r="C22" t="s">
        <v>182</v>
      </c>
      <c r="D22" t="s">
        <v>1477</v>
      </c>
      <c r="E22" s="6">
        <v>10980</v>
      </c>
      <c r="F22" s="32">
        <v>10980</v>
      </c>
      <c r="G22" s="32">
        <v>9333</v>
      </c>
      <c r="H22" s="90">
        <f t="shared" si="0"/>
        <v>1</v>
      </c>
      <c r="I22" s="90">
        <f>IF(F22/ActivitySum!$C$1300=0%,"",F22/ActivitySum!$C$1300)</f>
        <v>1.2657978897051043E-4</v>
      </c>
      <c r="J22" s="99">
        <f>IF(G22/ActivitySum!$C$1300=0%,"",G22/ActivitySum!$C$1300)</f>
        <v>1.0759282062493387E-4</v>
      </c>
      <c r="K22" s="99">
        <f t="shared" si="1"/>
        <v>0.85</v>
      </c>
      <c r="L22" s="104">
        <f t="shared" si="2"/>
        <v>0.85</v>
      </c>
    </row>
    <row r="23" spans="2:12" x14ac:dyDescent="0.25">
      <c r="C23" t="s">
        <v>183</v>
      </c>
      <c r="D23" t="s">
        <v>1478</v>
      </c>
      <c r="E23" s="6">
        <v>20247</v>
      </c>
      <c r="F23" s="32">
        <v>20247</v>
      </c>
      <c r="G23" s="32">
        <v>17210</v>
      </c>
      <c r="H23" s="90">
        <f t="shared" si="0"/>
        <v>1</v>
      </c>
      <c r="I23" s="90">
        <f>IF(F23/ActivitySum!$C$1300=0%,"",F23/ActivitySum!$C$1300)</f>
        <v>2.3341174747594943E-4</v>
      </c>
      <c r="J23" s="99">
        <f>IF(G23/ActivitySum!$C$1300=0%,"",G23/ActivitySum!$C$1300)</f>
        <v>1.9840056176525362E-4</v>
      </c>
      <c r="K23" s="99">
        <f t="shared" si="1"/>
        <v>0.85000246950165459</v>
      </c>
      <c r="L23" s="104">
        <f t="shared" si="2"/>
        <v>0.85000246950165459</v>
      </c>
    </row>
    <row r="24" spans="2:12" x14ac:dyDescent="0.25">
      <c r="C24" t="s">
        <v>184</v>
      </c>
      <c r="D24" t="s">
        <v>1479</v>
      </c>
      <c r="E24" s="6">
        <v>20247</v>
      </c>
      <c r="F24" s="32">
        <v>20247</v>
      </c>
      <c r="G24" s="32">
        <v>17210</v>
      </c>
      <c r="H24" s="90">
        <f t="shared" si="0"/>
        <v>1</v>
      </c>
      <c r="I24" s="90">
        <f>IF(F24/ActivitySum!$C$1300=0%,"",F24/ActivitySum!$C$1300)</f>
        <v>2.3341174747594943E-4</v>
      </c>
      <c r="J24" s="99">
        <f>IF(G24/ActivitySum!$C$1300=0%,"",G24/ActivitySum!$C$1300)</f>
        <v>1.9840056176525362E-4</v>
      </c>
      <c r="K24" s="99">
        <f t="shared" si="1"/>
        <v>0.85000246950165459</v>
      </c>
      <c r="L24" s="104">
        <f t="shared" si="2"/>
        <v>0.85000246950165459</v>
      </c>
    </row>
    <row r="25" spans="2:12" x14ac:dyDescent="0.25">
      <c r="C25" t="s">
        <v>185</v>
      </c>
      <c r="D25" t="s">
        <v>1480</v>
      </c>
      <c r="E25" s="6">
        <v>51660</v>
      </c>
      <c r="F25" s="32">
        <v>51660</v>
      </c>
      <c r="G25" s="32">
        <v>43911</v>
      </c>
      <c r="H25" s="90">
        <f t="shared" si="0"/>
        <v>1</v>
      </c>
      <c r="I25" s="90">
        <f>IF(F25/ActivitySum!$C$1300=0%,"",F25/ActivitySum!$C$1300)</f>
        <v>5.9554753171371308E-4</v>
      </c>
      <c r="J25" s="99">
        <f>IF(G25/ActivitySum!$C$1300=0%,"",G25/ActivitySum!$C$1300)</f>
        <v>5.0621540195665607E-4</v>
      </c>
      <c r="K25" s="99">
        <f t="shared" si="1"/>
        <v>0.85</v>
      </c>
      <c r="L25" s="104">
        <f t="shared" si="2"/>
        <v>0.85</v>
      </c>
    </row>
    <row r="26" spans="2:12" x14ac:dyDescent="0.25">
      <c r="C26" t="s">
        <v>186</v>
      </c>
      <c r="D26" t="s">
        <v>1481</v>
      </c>
      <c r="E26" s="6">
        <v>306840</v>
      </c>
      <c r="F26" s="32">
        <v>306840</v>
      </c>
      <c r="G26" s="32">
        <v>260814</v>
      </c>
      <c r="H26" s="90">
        <f t="shared" si="0"/>
        <v>1</v>
      </c>
      <c r="I26" s="90">
        <f>IF(F26/ActivitySum!$C$1300=0%,"",F26/ActivitySum!$C$1300)</f>
        <v>3.5373171628152482E-3</v>
      </c>
      <c r="J26" s="99">
        <f>IF(G26/ActivitySum!$C$1300=0%,"",G26/ActivitySum!$C$1300)</f>
        <v>3.0067195883929608E-3</v>
      </c>
      <c r="K26" s="99">
        <f t="shared" si="1"/>
        <v>0.85</v>
      </c>
      <c r="L26" s="104">
        <f t="shared" si="2"/>
        <v>0.85</v>
      </c>
    </row>
    <row r="27" spans="2:12" x14ac:dyDescent="0.25">
      <c r="C27" t="s">
        <v>187</v>
      </c>
      <c r="D27" t="s">
        <v>1482</v>
      </c>
      <c r="E27" s="6">
        <v>32940</v>
      </c>
      <c r="F27" s="32">
        <v>32940</v>
      </c>
      <c r="G27" s="32">
        <v>988</v>
      </c>
      <c r="H27" s="90">
        <f t="shared" si="0"/>
        <v>1</v>
      </c>
      <c r="I27" s="90">
        <f>IF(F27/ActivitySum!$C$1300=0%,"",F27/ActivitySum!$C$1300)</f>
        <v>3.797393669115313E-4</v>
      </c>
      <c r="J27" s="99">
        <f>IF(G27/ActivitySum!$C$1300=0%,"",G27/ActivitySum!$C$1300)</f>
        <v>1.1389875364559591E-5</v>
      </c>
      <c r="K27" s="99">
        <f t="shared" si="1"/>
        <v>2.9993928354584091E-2</v>
      </c>
      <c r="L27" s="104">
        <f t="shared" si="2"/>
        <v>2.9993928354584091E-2</v>
      </c>
    </row>
    <row r="28" spans="2:12" x14ac:dyDescent="0.25">
      <c r="C28" t="s">
        <v>188</v>
      </c>
      <c r="D28" t="s">
        <v>1483</v>
      </c>
      <c r="E28" s="6">
        <v>687066</v>
      </c>
      <c r="F28" s="32">
        <v>687066</v>
      </c>
      <c r="G28" s="32">
        <v>6871</v>
      </c>
      <c r="H28" s="90">
        <f t="shared" si="0"/>
        <v>1</v>
      </c>
      <c r="I28" s="90">
        <f>IF(F28/ActivitySum!$C$1300=0%,"",F28/ActivitySum!$C$1300)</f>
        <v>7.9206438332252022E-3</v>
      </c>
      <c r="J28" s="99">
        <f>IF(G28/ActivitySum!$C$1300=0%,"",G28/ActivitySum!$C$1300)</f>
        <v>7.9210357924988824E-5</v>
      </c>
      <c r="K28" s="99">
        <f t="shared" si="1"/>
        <v>1.0000494857844806E-2</v>
      </c>
      <c r="L28" s="104">
        <f t="shared" si="2"/>
        <v>1.0000494857844806E-2</v>
      </c>
    </row>
    <row r="29" spans="2:12" x14ac:dyDescent="0.25">
      <c r="C29" t="s">
        <v>190</v>
      </c>
      <c r="D29" t="s">
        <v>1485</v>
      </c>
      <c r="E29" s="6">
        <v>41321</v>
      </c>
      <c r="F29" s="32">
        <v>41321</v>
      </c>
      <c r="G29" s="32">
        <v>8781</v>
      </c>
      <c r="H29" s="90">
        <f t="shared" si="0"/>
        <v>1</v>
      </c>
      <c r="I29" s="90">
        <f>IF(F29/ActivitySum!$C$1300=0%,"",F29/ActivitySum!$C$1300)</f>
        <v>4.7635732787344823E-4</v>
      </c>
      <c r="J29" s="99">
        <f>IF(G29/ActivitySum!$C$1300=0%,"",G29/ActivitySum!$C$1300)</f>
        <v>1.0122924653461313E-4</v>
      </c>
      <c r="K29" s="99">
        <f t="shared" si="1"/>
        <v>0.21250695772125552</v>
      </c>
      <c r="L29" s="104">
        <f t="shared" si="2"/>
        <v>0.21250695772125552</v>
      </c>
    </row>
    <row r="30" spans="2:12" x14ac:dyDescent="0.25">
      <c r="C30" t="s">
        <v>191</v>
      </c>
      <c r="D30" t="s">
        <v>1486</v>
      </c>
      <c r="E30" s="6">
        <v>1004127</v>
      </c>
      <c r="F30" s="32">
        <v>1004127</v>
      </c>
      <c r="G30" s="32">
        <v>213377</v>
      </c>
      <c r="H30" s="90">
        <f t="shared" si="0"/>
        <v>1</v>
      </c>
      <c r="I30" s="90">
        <f>IF(F30/ActivitySum!$C$1300=0%,"",F30/ActivitySum!$C$1300)</f>
        <v>1.157579087063677E-2</v>
      </c>
      <c r="J30" s="99">
        <f>IF(G30/ActivitySum!$C$1300=0%,"",G30/ActivitySum!$C$1300)</f>
        <v>2.4598557041129879E-3</v>
      </c>
      <c r="K30" s="99">
        <f t="shared" si="1"/>
        <v>0.21250001244862451</v>
      </c>
      <c r="L30" s="104">
        <f t="shared" si="2"/>
        <v>0.21250001244862451</v>
      </c>
    </row>
    <row r="31" spans="2:12" x14ac:dyDescent="0.25">
      <c r="C31" t="s">
        <v>192</v>
      </c>
      <c r="D31" t="s">
        <v>1487</v>
      </c>
      <c r="E31" s="6">
        <v>49489</v>
      </c>
      <c r="F31" s="32">
        <v>49489</v>
      </c>
      <c r="G31" s="32">
        <v>10516</v>
      </c>
      <c r="H31" s="90">
        <f t="shared" si="0"/>
        <v>1</v>
      </c>
      <c r="I31" s="90">
        <f>IF(F31/ActivitySum!$C$1300=0%,"",F31/ActivitySum!$C$1300)</f>
        <v>5.7051977926790445E-4</v>
      </c>
      <c r="J31" s="99">
        <f>IF(G31/ActivitySum!$C$1300=0%,"",G31/ActivitySum!$C$1300)</f>
        <v>1.2123069770618286E-4</v>
      </c>
      <c r="K31" s="99">
        <f t="shared" si="1"/>
        <v>0.21249166481440321</v>
      </c>
      <c r="L31" s="104">
        <f t="shared" si="2"/>
        <v>0.21249166481440321</v>
      </c>
    </row>
    <row r="32" spans="2:12" x14ac:dyDescent="0.25">
      <c r="C32" t="s">
        <v>193</v>
      </c>
      <c r="D32" t="s">
        <v>1488</v>
      </c>
      <c r="E32" s="6">
        <v>41489</v>
      </c>
      <c r="F32" s="32">
        <v>41489</v>
      </c>
      <c r="G32" s="32">
        <v>35266</v>
      </c>
      <c r="H32" s="90">
        <f t="shared" si="0"/>
        <v>1</v>
      </c>
      <c r="I32" s="90">
        <f>IF(F32/ActivitySum!$C$1300=0%,"",F32/ActivitySum!$C$1300)</f>
        <v>4.7829406781398065E-4</v>
      </c>
      <c r="J32" s="99">
        <f>IF(G32/ActivitySum!$C$1300=0%,"",G32/ActivitySum!$C$1300)</f>
        <v>4.0655399251675968E-4</v>
      </c>
      <c r="K32" s="99">
        <f t="shared" si="1"/>
        <v>0.8500084359709803</v>
      </c>
      <c r="L32" s="104">
        <f t="shared" si="2"/>
        <v>0.8500084359709803</v>
      </c>
    </row>
    <row r="33" spans="3:12" x14ac:dyDescent="0.25">
      <c r="C33" t="s">
        <v>194</v>
      </c>
      <c r="D33" t="s">
        <v>1489</v>
      </c>
      <c r="E33" s="6">
        <v>87236</v>
      </c>
      <c r="F33" s="32">
        <v>87236</v>
      </c>
      <c r="G33" s="32">
        <v>37076</v>
      </c>
      <c r="H33" s="90">
        <f t="shared" si="0"/>
        <v>1</v>
      </c>
      <c r="I33" s="90">
        <f>IF(F33/ActivitySum!$C$1300=0%,"",F33/ActivitySum!$C$1300)</f>
        <v>1.0056752705493123E-3</v>
      </c>
      <c r="J33" s="99">
        <f>IF(G33/ActivitySum!$C$1300=0%,"",G33/ActivitySum!$C$1300)</f>
        <v>4.2742005973320994E-4</v>
      </c>
      <c r="K33" s="99">
        <f t="shared" si="1"/>
        <v>0.42500802421018846</v>
      </c>
      <c r="L33" s="104">
        <f t="shared" si="2"/>
        <v>0.42500802421018846</v>
      </c>
    </row>
    <row r="34" spans="3:12" x14ac:dyDescent="0.25">
      <c r="C34" t="s">
        <v>195</v>
      </c>
      <c r="D34" t="s">
        <v>1490</v>
      </c>
      <c r="E34" s="6">
        <v>144300</v>
      </c>
      <c r="F34" s="32">
        <v>144300</v>
      </c>
      <c r="G34" s="32">
        <v>30664</v>
      </c>
      <c r="H34" s="90">
        <f t="shared" si="0"/>
        <v>1</v>
      </c>
      <c r="I34" s="90">
        <f>IF(F34/ActivitySum!$C$1300=0%,"",F34/ActivitySum!$C$1300)</f>
        <v>1.6635212703501507E-3</v>
      </c>
      <c r="J34" s="99">
        <f>IF(G34/ActivitySum!$C$1300=0%,"",G34/ActivitySum!$C$1300)</f>
        <v>3.5350115200288997E-4</v>
      </c>
      <c r="K34" s="99">
        <f t="shared" si="1"/>
        <v>0.21250173250173252</v>
      </c>
      <c r="L34" s="104">
        <f t="shared" si="2"/>
        <v>0.21250173250173252</v>
      </c>
    </row>
    <row r="35" spans="3:12" x14ac:dyDescent="0.25">
      <c r="C35" t="s">
        <v>196</v>
      </c>
      <c r="D35" t="s">
        <v>1491</v>
      </c>
      <c r="E35" s="6">
        <v>288597</v>
      </c>
      <c r="F35" s="32">
        <v>288597</v>
      </c>
      <c r="G35" s="32">
        <v>245307</v>
      </c>
      <c r="H35" s="90">
        <f t="shared" si="0"/>
        <v>1</v>
      </c>
      <c r="I35" s="90">
        <f>IF(F35/ActivitySum!$C$1300=0%,"",F35/ActivitySum!$C$1300)</f>
        <v>3.3270079560585065E-3</v>
      </c>
      <c r="J35" s="99">
        <f>IF(G35/ActivitySum!$C$1300=0%,"",G35/ActivitySum!$C$1300)</f>
        <v>2.8279515749534611E-3</v>
      </c>
      <c r="K35" s="99">
        <f t="shared" si="1"/>
        <v>0.84999844073223219</v>
      </c>
      <c r="L35" s="104">
        <f t="shared" si="2"/>
        <v>0.84999844073223219</v>
      </c>
    </row>
    <row r="36" spans="3:12" x14ac:dyDescent="0.25">
      <c r="C36" t="s">
        <v>197</v>
      </c>
      <c r="D36" t="s">
        <v>1492</v>
      </c>
      <c r="E36" s="6">
        <v>161333</v>
      </c>
      <c r="F36" s="32">
        <v>161333</v>
      </c>
      <c r="G36" s="32">
        <v>137133</v>
      </c>
      <c r="H36" s="90">
        <f t="shared" si="0"/>
        <v>1</v>
      </c>
      <c r="I36" s="90">
        <f>IF(F36/ActivitySum!$C$1300=0%,"",F36/ActivitySum!$C$1300)</f>
        <v>1.8598813382494864E-3</v>
      </c>
      <c r="J36" s="99">
        <f>IF(G36/ActivitySum!$C$1300=0%,"",G36/ActivitySum!$C$1300)</f>
        <v>1.5808985611013668E-3</v>
      </c>
      <c r="K36" s="99">
        <f t="shared" si="1"/>
        <v>0.84999969008200427</v>
      </c>
      <c r="L36" s="104">
        <f t="shared" si="2"/>
        <v>0.84999969008200427</v>
      </c>
    </row>
    <row r="37" spans="3:12" x14ac:dyDescent="0.25">
      <c r="C37" t="s">
        <v>198</v>
      </c>
      <c r="D37" t="s">
        <v>1493</v>
      </c>
      <c r="E37" s="6">
        <v>63240</v>
      </c>
      <c r="F37" s="32">
        <v>63240</v>
      </c>
      <c r="G37" s="32">
        <v>26878</v>
      </c>
      <c r="H37" s="90">
        <f t="shared" si="0"/>
        <v>1</v>
      </c>
      <c r="I37" s="90">
        <f>IF(F37/ActivitySum!$C$1300=0%,"",F37/ActivitySum!$C$1300)</f>
        <v>7.2904424904326776E-4</v>
      </c>
      <c r="J37" s="99">
        <f>IF(G37/ActivitySum!$C$1300=0%,"",G37/ActivitySum!$C$1300)</f>
        <v>3.0985533405732054E-4</v>
      </c>
      <c r="K37" s="99">
        <f t="shared" si="1"/>
        <v>0.42501581277672357</v>
      </c>
      <c r="L37" s="104">
        <f t="shared" si="2"/>
        <v>0.42501581277672357</v>
      </c>
    </row>
    <row r="38" spans="3:12" x14ac:dyDescent="0.25">
      <c r="C38" t="s">
        <v>199</v>
      </c>
      <c r="D38" t="s">
        <v>1494</v>
      </c>
      <c r="E38" s="6">
        <v>132301</v>
      </c>
      <c r="F38" s="32">
        <v>132301</v>
      </c>
      <c r="G38" s="32">
        <v>28114</v>
      </c>
      <c r="H38" s="90">
        <f t="shared" si="0"/>
        <v>1</v>
      </c>
      <c r="I38" s="90">
        <f>IF(F38/ActivitySum!$C$1300=0%,"",F38/ActivitySum!$C$1300)</f>
        <v>1.5251942313831968E-3</v>
      </c>
      <c r="J38" s="99">
        <f>IF(G38/ActivitySum!$C$1300=0%,"",G38/ActivitySum!$C$1300)</f>
        <v>3.2410420647695177E-4</v>
      </c>
      <c r="K38" s="99">
        <f t="shared" si="1"/>
        <v>0.21250028344456959</v>
      </c>
      <c r="L38" s="104">
        <f t="shared" si="2"/>
        <v>0.21250028344456959</v>
      </c>
    </row>
    <row r="39" spans="3:12" x14ac:dyDescent="0.25">
      <c r="C39" t="s">
        <v>200</v>
      </c>
      <c r="D39" t="s">
        <v>1495</v>
      </c>
      <c r="E39" s="6">
        <v>163921</v>
      </c>
      <c r="F39" s="32">
        <v>163921</v>
      </c>
      <c r="G39" s="32">
        <v>34833</v>
      </c>
      <c r="H39" s="90">
        <f t="shared" si="0"/>
        <v>1</v>
      </c>
      <c r="I39" s="90">
        <f>IF(F39/ActivitySum!$C$1300=0%,"",F39/ActivitySum!$C$1300)</f>
        <v>1.8897163559048306E-3</v>
      </c>
      <c r="J39" s="99">
        <f>IF(G39/ActivitySum!$C$1300=0%,"",G39/ActivitySum!$C$1300)</f>
        <v>4.0156227588431605E-4</v>
      </c>
      <c r="K39" s="99">
        <f t="shared" si="1"/>
        <v>0.21249870364382842</v>
      </c>
      <c r="L39" s="104">
        <f t="shared" si="2"/>
        <v>0.21249870364382842</v>
      </c>
    </row>
    <row r="40" spans="3:12" x14ac:dyDescent="0.25">
      <c r="C40" t="s">
        <v>201</v>
      </c>
      <c r="D40" t="s">
        <v>1496</v>
      </c>
      <c r="E40" s="6">
        <v>2486</v>
      </c>
      <c r="F40" s="32">
        <v>2486</v>
      </c>
      <c r="G40" s="32">
        <v>338</v>
      </c>
      <c r="H40" s="90">
        <f t="shared" si="0"/>
        <v>1</v>
      </c>
      <c r="I40" s="90">
        <f>IF(F40/ActivitySum!$C$1300=0%,"",F40/ActivitySum!$C$1300)</f>
        <v>2.8659139834306824E-5</v>
      </c>
      <c r="J40" s="99">
        <f>IF(G40/ActivitySum!$C$1300=0%,"",G40/ActivitySum!$C$1300)</f>
        <v>3.8965363089282811E-6</v>
      </c>
      <c r="K40" s="99">
        <f t="shared" si="1"/>
        <v>0.13596138374899436</v>
      </c>
      <c r="L40" s="104">
        <f t="shared" si="2"/>
        <v>0.13596138374899436</v>
      </c>
    </row>
    <row r="41" spans="3:12" x14ac:dyDescent="0.25">
      <c r="C41" t="s">
        <v>202</v>
      </c>
      <c r="D41" t="s">
        <v>1497</v>
      </c>
      <c r="E41" s="6">
        <v>4972</v>
      </c>
      <c r="F41" s="32">
        <v>4972</v>
      </c>
      <c r="G41" s="32">
        <v>99</v>
      </c>
      <c r="H41" s="90">
        <f t="shared" si="0"/>
        <v>1</v>
      </c>
      <c r="I41" s="90">
        <f>IF(F41/ActivitySum!$C$1300=0%,"",F41/ActivitySum!$C$1300)</f>
        <v>5.7318279668613648E-5</v>
      </c>
      <c r="J41" s="99">
        <f>IF(G41/ActivitySum!$C$1300=0%,"",G41/ActivitySum!$C$1300)</f>
        <v>1.1412931792423072E-6</v>
      </c>
      <c r="K41" s="99">
        <f t="shared" si="1"/>
        <v>1.9911504424778761E-2</v>
      </c>
      <c r="L41" s="104">
        <f t="shared" si="2"/>
        <v>1.9911504424778761E-2</v>
      </c>
    </row>
    <row r="42" spans="3:12" x14ac:dyDescent="0.25">
      <c r="C42" t="s">
        <v>203</v>
      </c>
      <c r="D42" t="s">
        <v>1498</v>
      </c>
      <c r="E42" s="6">
        <v>4972</v>
      </c>
      <c r="F42" s="32">
        <v>4972</v>
      </c>
      <c r="G42" s="32">
        <v>99</v>
      </c>
      <c r="H42" s="90">
        <f t="shared" si="0"/>
        <v>1</v>
      </c>
      <c r="I42" s="90">
        <f>IF(F42/ActivitySum!$C$1300=0%,"",F42/ActivitySum!$C$1300)</f>
        <v>5.7318279668613648E-5</v>
      </c>
      <c r="J42" s="99">
        <f>IF(G42/ActivitySum!$C$1300=0%,"",G42/ActivitySum!$C$1300)</f>
        <v>1.1412931792423072E-6</v>
      </c>
      <c r="K42" s="99">
        <f t="shared" si="1"/>
        <v>1.9911504424778761E-2</v>
      </c>
      <c r="L42" s="104">
        <f t="shared" si="2"/>
        <v>1.9911504424778761E-2</v>
      </c>
    </row>
    <row r="43" spans="3:12" x14ac:dyDescent="0.25">
      <c r="C43" t="s">
        <v>204</v>
      </c>
      <c r="D43" t="s">
        <v>1499</v>
      </c>
      <c r="E43" s="6">
        <v>315168</v>
      </c>
      <c r="F43" s="32">
        <v>315168</v>
      </c>
      <c r="G43" s="32">
        <v>267893</v>
      </c>
      <c r="H43" s="90">
        <f t="shared" si="0"/>
        <v>1</v>
      </c>
      <c r="I43" s="90">
        <f>IF(F43/ActivitySum!$C$1300=0%,"",F43/ActivitySum!$C$1300)</f>
        <v>3.6333241284387825E-3</v>
      </c>
      <c r="J43" s="99">
        <f>IF(G43/ActivitySum!$C$1300=0%,"",G43/ActivitySum!$C$1300)</f>
        <v>3.0883278148157514E-3</v>
      </c>
      <c r="K43" s="99">
        <f t="shared" si="1"/>
        <v>0.85000063458219111</v>
      </c>
      <c r="L43" s="104">
        <f t="shared" si="2"/>
        <v>0.85000063458219111</v>
      </c>
    </row>
    <row r="44" spans="3:12" x14ac:dyDescent="0.25">
      <c r="C44" t="s">
        <v>205</v>
      </c>
      <c r="D44" t="s">
        <v>1500</v>
      </c>
      <c r="E44" s="6">
        <v>157584</v>
      </c>
      <c r="F44" s="32">
        <v>157584</v>
      </c>
      <c r="G44" s="32">
        <v>133946</v>
      </c>
      <c r="H44" s="90">
        <f t="shared" si="0"/>
        <v>1</v>
      </c>
      <c r="I44" s="90">
        <f>IF(F44/ActivitySum!$C$1300=0%,"",F44/ActivitySum!$C$1300)</f>
        <v>1.8166620642193912E-3</v>
      </c>
      <c r="J44" s="99">
        <f>IF(G44/ActivitySum!$C$1300=0%,"",G44/ActivitySum!$C$1300)</f>
        <v>1.5441581433009099E-3</v>
      </c>
      <c r="K44" s="99">
        <f t="shared" si="1"/>
        <v>0.84999746167123569</v>
      </c>
      <c r="L44" s="104">
        <f t="shared" si="2"/>
        <v>0.84999746167123569</v>
      </c>
    </row>
    <row r="45" spans="3:12" x14ac:dyDescent="0.25">
      <c r="C45" t="s">
        <v>206</v>
      </c>
      <c r="D45" t="s">
        <v>1501</v>
      </c>
      <c r="E45" s="6">
        <v>315168</v>
      </c>
      <c r="F45" s="32">
        <v>315168</v>
      </c>
      <c r="G45" s="32">
        <v>267893</v>
      </c>
      <c r="H45" s="90">
        <f t="shared" si="0"/>
        <v>1</v>
      </c>
      <c r="I45" s="90">
        <f>IF(F45/ActivitySum!$C$1300=0%,"",F45/ActivitySum!$C$1300)</f>
        <v>3.6333241284387825E-3</v>
      </c>
      <c r="J45" s="99">
        <f>IF(G45/ActivitySum!$C$1300=0%,"",G45/ActivitySum!$C$1300)</f>
        <v>3.0883278148157514E-3</v>
      </c>
      <c r="K45" s="99">
        <f t="shared" si="1"/>
        <v>0.85000063458219111</v>
      </c>
      <c r="L45" s="104">
        <f t="shared" si="2"/>
        <v>0.85000063458219111</v>
      </c>
    </row>
    <row r="46" spans="3:12" x14ac:dyDescent="0.25">
      <c r="C46" t="s">
        <v>207</v>
      </c>
      <c r="D46" t="s">
        <v>1502</v>
      </c>
      <c r="E46" s="6">
        <v>87236</v>
      </c>
      <c r="F46" s="32">
        <v>87236</v>
      </c>
      <c r="G46" s="32">
        <v>872</v>
      </c>
      <c r="H46" s="90">
        <f t="shared" si="0"/>
        <v>1</v>
      </c>
      <c r="I46" s="90">
        <f>IF(F46/ActivitySum!$C$1300=0%,"",F46/ActivitySum!$C$1300)</f>
        <v>1.0056752705493123E-3</v>
      </c>
      <c r="J46" s="99">
        <f>IF(G46/ActivitySum!$C$1300=0%,"",G46/ActivitySum!$C$1300)</f>
        <v>1.0052602548477696E-5</v>
      </c>
      <c r="K46" s="99">
        <f t="shared" si="1"/>
        <v>9.9958732633316522E-3</v>
      </c>
      <c r="L46" s="104">
        <f t="shared" si="2"/>
        <v>9.9958732633316522E-3</v>
      </c>
    </row>
    <row r="47" spans="3:12" x14ac:dyDescent="0.25">
      <c r="C47" t="s">
        <v>208</v>
      </c>
      <c r="D47" t="s">
        <v>1503</v>
      </c>
      <c r="E47" s="6">
        <v>43618</v>
      </c>
      <c r="F47" s="32">
        <v>43618</v>
      </c>
      <c r="G47" s="32">
        <v>1308</v>
      </c>
      <c r="H47" s="90">
        <f t="shared" si="0"/>
        <v>1</v>
      </c>
      <c r="I47" s="90">
        <f>IF(F47/ActivitySum!$C$1300=0%,"",F47/ActivitySum!$C$1300)</f>
        <v>5.0283763527465613E-4</v>
      </c>
      <c r="J47" s="99">
        <f>IF(G47/ActivitySum!$C$1300=0%,"",G47/ActivitySum!$C$1300)</f>
        <v>1.5078903822716544E-5</v>
      </c>
      <c r="K47" s="99">
        <f t="shared" si="1"/>
        <v>2.9987619789994955E-2</v>
      </c>
      <c r="L47" s="104">
        <f t="shared" si="2"/>
        <v>2.9987619789994955E-2</v>
      </c>
    </row>
    <row r="48" spans="3:12" x14ac:dyDescent="0.25">
      <c r="C48" t="s">
        <v>209</v>
      </c>
      <c r="D48" t="s">
        <v>1504</v>
      </c>
      <c r="E48" s="6">
        <v>87236</v>
      </c>
      <c r="F48" s="32">
        <v>87236</v>
      </c>
      <c r="G48" s="32">
        <v>3490</v>
      </c>
      <c r="H48" s="90">
        <f t="shared" si="0"/>
        <v>1</v>
      </c>
      <c r="I48" s="90">
        <f>IF(F48/ActivitySum!$C$1300=0%,"",F48/ActivitySum!$C$1300)</f>
        <v>1.0056752705493123E-3</v>
      </c>
      <c r="J48" s="99">
        <f>IF(G48/ActivitySum!$C$1300=0%,"",G48/ActivitySum!$C$1300)</f>
        <v>4.0233466621774266E-5</v>
      </c>
      <c r="K48" s="99">
        <f t="shared" si="1"/>
        <v>4.0006419368150761E-2</v>
      </c>
      <c r="L48" s="104">
        <f t="shared" si="2"/>
        <v>4.0006419368150761E-2</v>
      </c>
    </row>
    <row r="49" spans="3:12" x14ac:dyDescent="0.25">
      <c r="C49" t="s">
        <v>210</v>
      </c>
      <c r="D49" t="s">
        <v>1505</v>
      </c>
      <c r="E49" s="6">
        <v>49489</v>
      </c>
      <c r="F49" s="32">
        <v>49489</v>
      </c>
      <c r="G49" s="32">
        <v>495</v>
      </c>
      <c r="H49" s="90">
        <f t="shared" si="0"/>
        <v>1</v>
      </c>
      <c r="I49" s="90">
        <f>IF(F49/ActivitySum!$C$1300=0%,"",F49/ActivitySum!$C$1300)</f>
        <v>5.7051977926790445E-4</v>
      </c>
      <c r="J49" s="99">
        <f>IF(G49/ActivitySum!$C$1300=0%,"",G49/ActivitySum!$C$1300)</f>
        <v>5.7064658962115358E-6</v>
      </c>
      <c r="K49" s="99">
        <f t="shared" si="1"/>
        <v>1.0002222716159146E-2</v>
      </c>
      <c r="L49" s="104">
        <f t="shared" si="2"/>
        <v>1.0002222716159146E-2</v>
      </c>
    </row>
    <row r="50" spans="3:12" x14ac:dyDescent="0.25">
      <c r="C50" t="s">
        <v>211</v>
      </c>
      <c r="D50" t="s">
        <v>1506</v>
      </c>
      <c r="E50" s="6">
        <v>41489</v>
      </c>
      <c r="F50" s="32">
        <v>41489</v>
      </c>
      <c r="G50" s="32">
        <v>6473</v>
      </c>
      <c r="H50" s="90">
        <f t="shared" si="0"/>
        <v>1</v>
      </c>
      <c r="I50" s="90">
        <f>IF(F50/ActivitySum!$C$1300=0%,"",F50/ActivitySum!$C$1300)</f>
        <v>4.7829406781398065E-4</v>
      </c>
      <c r="J50" s="99">
        <f>IF(G50/ActivitySum!$C$1300=0%,"",G50/ActivitySum!$C$1300)</f>
        <v>7.4622128780156113E-5</v>
      </c>
      <c r="K50" s="99">
        <f t="shared" si="1"/>
        <v>0.15601725758634818</v>
      </c>
      <c r="L50" s="104">
        <f t="shared" si="2"/>
        <v>0.15601725758634818</v>
      </c>
    </row>
    <row r="51" spans="3:12" x14ac:dyDescent="0.25">
      <c r="C51" t="s">
        <v>212</v>
      </c>
      <c r="D51" t="s">
        <v>1507</v>
      </c>
      <c r="E51" s="6">
        <v>60652</v>
      </c>
      <c r="F51" s="32">
        <v>60652</v>
      </c>
      <c r="G51" s="32">
        <v>1213</v>
      </c>
      <c r="H51" s="90">
        <f t="shared" si="0"/>
        <v>1</v>
      </c>
      <c r="I51" s="90">
        <f>IF(F51/ActivitySum!$C$1300=0%,"",F51/ActivitySum!$C$1300)</f>
        <v>6.9920923138792337E-4</v>
      </c>
      <c r="J51" s="99">
        <f>IF(G51/ActivitySum!$C$1300=0%,"",G51/ActivitySum!$C$1300)</f>
        <v>1.3983723499201198E-5</v>
      </c>
      <c r="K51" s="99">
        <f t="shared" si="1"/>
        <v>1.9999340499901076E-2</v>
      </c>
      <c r="L51" s="104">
        <f t="shared" si="2"/>
        <v>1.9999340499901076E-2</v>
      </c>
    </row>
    <row r="52" spans="3:12" x14ac:dyDescent="0.25">
      <c r="C52" t="s">
        <v>213</v>
      </c>
      <c r="D52" t="s">
        <v>1508</v>
      </c>
      <c r="E52" s="6">
        <v>63240</v>
      </c>
      <c r="F52" s="32">
        <v>63240</v>
      </c>
      <c r="G52" s="32">
        <v>8601</v>
      </c>
      <c r="H52" s="90">
        <f t="shared" si="0"/>
        <v>1</v>
      </c>
      <c r="I52" s="90">
        <f>IF(F52/ActivitySum!$C$1300=0%,"",F52/ActivitySum!$C$1300)</f>
        <v>7.2904424904326776E-4</v>
      </c>
      <c r="J52" s="99">
        <f>IF(G52/ActivitySum!$C$1300=0%,"",G52/ActivitySum!$C$1300)</f>
        <v>9.9154168026899841E-5</v>
      </c>
      <c r="K52" s="99">
        <f t="shared" si="1"/>
        <v>0.1360056925996205</v>
      </c>
      <c r="L52" s="104">
        <f t="shared" si="2"/>
        <v>0.1360056925996205</v>
      </c>
    </row>
    <row r="53" spans="3:12" x14ac:dyDescent="0.25">
      <c r="C53" t="s">
        <v>214</v>
      </c>
      <c r="D53" t="s">
        <v>1509</v>
      </c>
      <c r="E53" s="6">
        <v>31620</v>
      </c>
      <c r="F53" s="32">
        <v>31620</v>
      </c>
      <c r="G53" s="32">
        <v>948</v>
      </c>
      <c r="H53" s="90">
        <f t="shared" si="0"/>
        <v>1</v>
      </c>
      <c r="I53" s="90">
        <f>IF(F53/ActivitySum!$C$1300=0%,"",F53/ActivitySum!$C$1300)</f>
        <v>3.6452212452163388E-4</v>
      </c>
      <c r="J53" s="99">
        <f>IF(G53/ActivitySum!$C$1300=0%,"",G53/ActivitySum!$C$1300)</f>
        <v>1.0928746807289972E-5</v>
      </c>
      <c r="K53" s="99">
        <f t="shared" si="1"/>
        <v>2.9981024667931688E-2</v>
      </c>
      <c r="L53" s="104">
        <f t="shared" si="2"/>
        <v>2.9981024667931688E-2</v>
      </c>
    </row>
    <row r="54" spans="3:12" x14ac:dyDescent="0.25">
      <c r="C54" t="s">
        <v>215</v>
      </c>
      <c r="D54" t="s">
        <v>1510</v>
      </c>
      <c r="E54" s="6">
        <v>63240</v>
      </c>
      <c r="F54" s="32">
        <v>63240</v>
      </c>
      <c r="G54" s="32">
        <v>9866</v>
      </c>
      <c r="H54" s="90">
        <f t="shared" si="0"/>
        <v>1</v>
      </c>
      <c r="I54" s="90">
        <f>IF(F54/ActivitySum!$C$1300=0%,"",F54/ActivitySum!$C$1300)</f>
        <v>7.2904424904326776E-4</v>
      </c>
      <c r="J54" s="99">
        <f>IF(G54/ActivitySum!$C$1300=0%,"",G54/ActivitySum!$C$1300)</f>
        <v>1.1373735865055154E-4</v>
      </c>
      <c r="K54" s="99">
        <f t="shared" si="1"/>
        <v>0.15600885515496521</v>
      </c>
      <c r="L54" s="104">
        <f t="shared" si="2"/>
        <v>0.15600885515496521</v>
      </c>
    </row>
    <row r="55" spans="3:12" x14ac:dyDescent="0.25">
      <c r="C55" t="s">
        <v>216</v>
      </c>
      <c r="D55" t="s">
        <v>1511</v>
      </c>
      <c r="E55" s="6">
        <v>2486</v>
      </c>
      <c r="F55" s="32">
        <v>2486</v>
      </c>
      <c r="G55" s="32">
        <v>149</v>
      </c>
      <c r="H55" s="90">
        <f t="shared" si="0"/>
        <v>1</v>
      </c>
      <c r="I55" s="90">
        <f>IF(F55/ActivitySum!$C$1300=0%,"",F55/ActivitySum!$C$1300)</f>
        <v>2.8659139834306824E-5</v>
      </c>
      <c r="J55" s="99">
        <f>IF(G55/ActivitySum!$C$1300=0%,"",G55/ActivitySum!$C$1300)</f>
        <v>1.7177038758293311E-6</v>
      </c>
      <c r="K55" s="99">
        <f t="shared" si="1"/>
        <v>5.9935639581657284E-2</v>
      </c>
      <c r="L55" s="104">
        <f t="shared" si="2"/>
        <v>5.9935639581657284E-2</v>
      </c>
    </row>
    <row r="56" spans="3:12" x14ac:dyDescent="0.25">
      <c r="C56" t="s">
        <v>217</v>
      </c>
      <c r="D56" t="s">
        <v>1512</v>
      </c>
      <c r="E56" s="6">
        <v>4972</v>
      </c>
      <c r="F56" s="32">
        <v>4972</v>
      </c>
      <c r="G56" s="32">
        <v>298</v>
      </c>
      <c r="H56" s="90">
        <f t="shared" si="0"/>
        <v>1</v>
      </c>
      <c r="I56" s="90">
        <f>IF(F56/ActivitySum!$C$1300=0%,"",F56/ActivitySum!$C$1300)</f>
        <v>5.7318279668613648E-5</v>
      </c>
      <c r="J56" s="99">
        <f>IF(G56/ActivitySum!$C$1300=0%,"",G56/ActivitySum!$C$1300)</f>
        <v>3.4354077516586622E-6</v>
      </c>
      <c r="K56" s="99">
        <f t="shared" si="1"/>
        <v>5.9935639581657284E-2</v>
      </c>
      <c r="L56" s="104">
        <f t="shared" si="2"/>
        <v>5.9935639581657284E-2</v>
      </c>
    </row>
    <row r="57" spans="3:12" x14ac:dyDescent="0.25">
      <c r="C57" t="s">
        <v>218</v>
      </c>
      <c r="D57" t="s">
        <v>1513</v>
      </c>
      <c r="E57" s="6">
        <v>4972</v>
      </c>
      <c r="F57" s="32">
        <v>4972</v>
      </c>
      <c r="G57" s="32">
        <v>298</v>
      </c>
      <c r="H57" s="90">
        <f t="shared" si="0"/>
        <v>1</v>
      </c>
      <c r="I57" s="90">
        <f>IF(F57/ActivitySum!$C$1300=0%,"",F57/ActivitySum!$C$1300)</f>
        <v>5.7318279668613648E-5</v>
      </c>
      <c r="J57" s="99">
        <f>IF(G57/ActivitySum!$C$1300=0%,"",G57/ActivitySum!$C$1300)</f>
        <v>3.4354077516586622E-6</v>
      </c>
      <c r="K57" s="99">
        <f t="shared" si="1"/>
        <v>5.9935639581657284E-2</v>
      </c>
      <c r="L57" s="104">
        <f t="shared" si="2"/>
        <v>5.9935639581657284E-2</v>
      </c>
    </row>
    <row r="58" spans="3:12" x14ac:dyDescent="0.25">
      <c r="C58" t="s">
        <v>219</v>
      </c>
      <c r="D58" t="s">
        <v>1514</v>
      </c>
      <c r="E58" s="6">
        <v>196850</v>
      </c>
      <c r="F58" s="32">
        <v>196850</v>
      </c>
      <c r="G58" s="32">
        <v>3937</v>
      </c>
      <c r="H58" s="90">
        <f t="shared" si="0"/>
        <v>1</v>
      </c>
      <c r="I58" s="90">
        <f>IF(F58/ActivitySum!$C$1300=0%,"",F58/ActivitySum!$C$1300)</f>
        <v>2.269328912463113E-3</v>
      </c>
      <c r="J58" s="99">
        <f>IF(G58/ActivitySum!$C$1300=0%,"",G58/ActivitySum!$C$1300)</f>
        <v>4.5386578249262257E-5</v>
      </c>
      <c r="K58" s="99">
        <f t="shared" si="1"/>
        <v>0.02</v>
      </c>
      <c r="L58" s="104">
        <f t="shared" si="2"/>
        <v>0.02</v>
      </c>
    </row>
    <row r="59" spans="3:12" x14ac:dyDescent="0.25">
      <c r="C59" t="s">
        <v>220</v>
      </c>
      <c r="D59" t="s">
        <v>1515</v>
      </c>
      <c r="E59" s="6">
        <v>393700</v>
      </c>
      <c r="F59" s="32">
        <v>393700</v>
      </c>
      <c r="G59" s="32">
        <v>334644</v>
      </c>
      <c r="H59" s="90">
        <f t="shared" si="0"/>
        <v>1</v>
      </c>
      <c r="I59" s="90">
        <f>IF(F59/ActivitySum!$C$1300=0%,"",F59/ActivitySum!$C$1300)</f>
        <v>4.538657824926226E-3</v>
      </c>
      <c r="J59" s="99">
        <f>IF(G59/ActivitySum!$C$1300=0%,"",G59/ActivitySum!$C$1300)</f>
        <v>3.8578476229733602E-3</v>
      </c>
      <c r="K59" s="99">
        <f t="shared" si="1"/>
        <v>0.84999745999491993</v>
      </c>
      <c r="L59" s="104">
        <f t="shared" si="2"/>
        <v>0.84999745999491993</v>
      </c>
    </row>
    <row r="60" spans="3:12" x14ac:dyDescent="0.25">
      <c r="C60" t="s">
        <v>221</v>
      </c>
      <c r="D60" t="s">
        <v>1516</v>
      </c>
      <c r="E60" s="6">
        <v>393699</v>
      </c>
      <c r="F60" s="32">
        <v>393699</v>
      </c>
      <c r="G60" s="32">
        <v>23622</v>
      </c>
      <c r="H60" s="90">
        <f t="shared" si="0"/>
        <v>1</v>
      </c>
      <c r="I60" s="90">
        <f>IF(F60/ActivitySum!$C$1300=0%,"",F60/ActivitySum!$C$1300)</f>
        <v>4.538646296712294E-3</v>
      </c>
      <c r="J60" s="99">
        <f>IF(G60/ActivitySum!$C$1300=0%,"",G60/ActivitySum!$C$1300)</f>
        <v>2.7231946949557353E-4</v>
      </c>
      <c r="K60" s="99">
        <f t="shared" si="1"/>
        <v>6.0000152400691897E-2</v>
      </c>
      <c r="L60" s="104">
        <f t="shared" si="2"/>
        <v>6.0000152400691897E-2</v>
      </c>
    </row>
    <row r="61" spans="3:12" x14ac:dyDescent="0.25">
      <c r="C61" t="s">
        <v>222</v>
      </c>
      <c r="D61" t="s">
        <v>1517</v>
      </c>
      <c r="E61" s="6">
        <v>72339</v>
      </c>
      <c r="F61" s="32">
        <v>72339</v>
      </c>
      <c r="G61" s="32">
        <v>4340</v>
      </c>
      <c r="H61" s="90">
        <f t="shared" si="0"/>
        <v>1</v>
      </c>
      <c r="I61" s="90">
        <f>IF(F61/ActivitySum!$C$1300=0%,"",F61/ActivitySum!$C$1300)</f>
        <v>8.3393946760817431E-4</v>
      </c>
      <c r="J61" s="99">
        <f>IF(G61/ActivitySum!$C$1300=0%,"",G61/ActivitySum!$C$1300)</f>
        <v>5.0032448463753673E-5</v>
      </c>
      <c r="K61" s="99">
        <f t="shared" si="1"/>
        <v>5.9995299907380527E-2</v>
      </c>
      <c r="L61" s="104">
        <f t="shared" si="2"/>
        <v>5.9995299907380527E-2</v>
      </c>
    </row>
    <row r="62" spans="3:12" x14ac:dyDescent="0.25">
      <c r="C62" t="s">
        <v>223</v>
      </c>
      <c r="D62" t="s">
        <v>1518</v>
      </c>
      <c r="E62" s="6">
        <v>37650</v>
      </c>
      <c r="F62" s="32">
        <v>22590</v>
      </c>
      <c r="G62" s="32">
        <v>19860</v>
      </c>
      <c r="H62" s="90">
        <f t="shared" si="0"/>
        <v>0.6</v>
      </c>
      <c r="I62" s="90">
        <f>IF(F62/ActivitySum!$C$1300=0%,"",F62/ActivitySum!$C$1300)</f>
        <v>2.604223527180174E-4</v>
      </c>
      <c r="J62" s="99">
        <f>IF(G62/ActivitySum!$C$1300=0%,"",G62/ActivitySum!$C$1300)</f>
        <v>2.2895032868436587E-4</v>
      </c>
      <c r="K62" s="99">
        <f t="shared" si="1"/>
        <v>0.52749003984063747</v>
      </c>
      <c r="L62" s="104">
        <f t="shared" si="2"/>
        <v>0.87915006640106241</v>
      </c>
    </row>
    <row r="63" spans="3:12" x14ac:dyDescent="0.25">
      <c r="C63" t="s">
        <v>225</v>
      </c>
      <c r="D63" t="s">
        <v>1520</v>
      </c>
      <c r="E63" s="6">
        <v>96670</v>
      </c>
      <c r="F63" s="32">
        <v>96670</v>
      </c>
      <c r="G63" s="32">
        <v>5800</v>
      </c>
      <c r="H63" s="90">
        <f t="shared" si="0"/>
        <v>1</v>
      </c>
      <c r="I63" s="90">
        <f>IF(F63/ActivitySum!$C$1300=0%,"",F63/ActivitySum!$C$1300)</f>
        <v>1.114432440781352E-3</v>
      </c>
      <c r="J63" s="99">
        <f>IF(G63/ActivitySum!$C$1300=0%,"",G63/ActivitySum!$C$1300)</f>
        <v>6.6863640804094764E-5</v>
      </c>
      <c r="K63" s="99">
        <f t="shared" si="1"/>
        <v>5.9997931105823937E-2</v>
      </c>
      <c r="L63" s="104">
        <f t="shared" si="2"/>
        <v>5.9997931105823937E-2</v>
      </c>
    </row>
    <row r="64" spans="3:12" x14ac:dyDescent="0.25">
      <c r="C64" t="s">
        <v>226</v>
      </c>
      <c r="D64" t="s">
        <v>1521</v>
      </c>
      <c r="E64" s="6">
        <v>50689</v>
      </c>
      <c r="F64" s="32">
        <v>50689</v>
      </c>
      <c r="G64" s="32">
        <v>47394</v>
      </c>
      <c r="H64" s="90">
        <f t="shared" si="0"/>
        <v>1</v>
      </c>
      <c r="I64" s="90">
        <f>IF(F64/ActivitySum!$C$1300=0%,"",F64/ActivitySum!$C$1300)</f>
        <v>5.8435363598599306E-4</v>
      </c>
      <c r="J64" s="99">
        <f>IF(G64/ActivitySum!$C$1300=0%,"",G64/ActivitySum!$C$1300)</f>
        <v>5.4636817108090821E-4</v>
      </c>
      <c r="K64" s="99">
        <f t="shared" si="1"/>
        <v>0.93499575844857863</v>
      </c>
      <c r="L64" s="104">
        <f t="shared" si="2"/>
        <v>0.93499575844857863</v>
      </c>
    </row>
    <row r="65" spans="2:12" x14ac:dyDescent="0.25">
      <c r="C65" t="s">
        <v>227</v>
      </c>
      <c r="D65" t="s">
        <v>1522</v>
      </c>
      <c r="E65" s="6">
        <v>101503</v>
      </c>
      <c r="F65" s="32">
        <v>88815</v>
      </c>
      <c r="G65" s="32">
        <v>53543</v>
      </c>
      <c r="H65" s="90">
        <f t="shared" si="0"/>
        <v>0.87499876850930514</v>
      </c>
      <c r="I65" s="90">
        <f>IF(F65/ActivitySum!$C$1300=0%,"",F65/ActivitySum!$C$1300)</f>
        <v>1.0238783203475304E-3</v>
      </c>
      <c r="J65" s="99">
        <f>IF(G65/ActivitySum!$C$1300=0%,"",G65/ActivitySum!$C$1300)</f>
        <v>6.1725515854718031E-4</v>
      </c>
      <c r="K65" s="99">
        <f t="shared" si="1"/>
        <v>0.52750165019753115</v>
      </c>
      <c r="L65" s="104">
        <f t="shared" si="2"/>
        <v>0.60285987727298318</v>
      </c>
    </row>
    <row r="66" spans="2:12" x14ac:dyDescent="0.25">
      <c r="C66" t="s">
        <v>231</v>
      </c>
      <c r="D66" t="s">
        <v>1526</v>
      </c>
      <c r="E66" s="6">
        <v>10880</v>
      </c>
      <c r="F66" s="32">
        <v>10880</v>
      </c>
      <c r="G66" s="32">
        <v>9248</v>
      </c>
      <c r="H66" s="90">
        <f t="shared" si="0"/>
        <v>1</v>
      </c>
      <c r="I66" s="90">
        <f>IF(F66/ActivitySum!$C$1300=0%,"",F66/ActivitySum!$C$1300)</f>
        <v>1.2542696757733638E-4</v>
      </c>
      <c r="J66" s="99">
        <f>IF(G66/ActivitySum!$C$1300=0%,"",G66/ActivitySum!$C$1300)</f>
        <v>1.0661292244073593E-4</v>
      </c>
      <c r="K66" s="99">
        <f t="shared" si="1"/>
        <v>0.85</v>
      </c>
      <c r="L66" s="104">
        <f t="shared" si="2"/>
        <v>0.85</v>
      </c>
    </row>
    <row r="67" spans="2:12" x14ac:dyDescent="0.25">
      <c r="C67" t="s">
        <v>232</v>
      </c>
      <c r="D67" t="s">
        <v>1527</v>
      </c>
      <c r="E67" s="6">
        <v>10880</v>
      </c>
      <c r="F67" s="32">
        <v>10880</v>
      </c>
      <c r="G67" s="32">
        <v>653</v>
      </c>
      <c r="H67" s="90">
        <f t="shared" si="0"/>
        <v>1</v>
      </c>
      <c r="I67" s="90">
        <f>IF(F67/ActivitySum!$C$1300=0%,"",F67/ActivitySum!$C$1300)</f>
        <v>1.2542696757733638E-4</v>
      </c>
      <c r="J67" s="99">
        <f>IF(G67/ActivitySum!$C$1300=0%,"",G67/ActivitySum!$C$1300)</f>
        <v>7.5279236974265313E-6</v>
      </c>
      <c r="K67" s="99">
        <f t="shared" si="1"/>
        <v>6.0018382352941178E-2</v>
      </c>
      <c r="L67" s="104">
        <f t="shared" si="2"/>
        <v>6.0018382352941178E-2</v>
      </c>
    </row>
    <row r="68" spans="2:12" x14ac:dyDescent="0.25">
      <c r="C68" t="s">
        <v>293</v>
      </c>
      <c r="D68" t="s">
        <v>1588</v>
      </c>
      <c r="E68" s="6">
        <v>11760</v>
      </c>
      <c r="F68" s="32">
        <v>11760</v>
      </c>
      <c r="G68" s="32">
        <v>9996</v>
      </c>
      <c r="H68" s="90">
        <f t="shared" si="0"/>
        <v>1</v>
      </c>
      <c r="I68" s="90">
        <f>IF(F68/ActivitySum!$C$1300=0%,"",F68/ActivitySum!$C$1300)</f>
        <v>1.3557179583726801E-4</v>
      </c>
      <c r="J68" s="99">
        <f>IF(G68/ActivitySum!$C$1300=0%,"",G68/ActivitySum!$C$1300)</f>
        <v>1.1523602646167781E-4</v>
      </c>
      <c r="K68" s="99">
        <f t="shared" si="1"/>
        <v>0.85</v>
      </c>
      <c r="L68" s="104">
        <f t="shared" si="2"/>
        <v>0.85</v>
      </c>
    </row>
    <row r="69" spans="2:12" x14ac:dyDescent="0.25">
      <c r="C69" t="s">
        <v>294</v>
      </c>
      <c r="D69" t="s">
        <v>1589</v>
      </c>
      <c r="E69" s="6">
        <v>23520</v>
      </c>
      <c r="F69" s="32">
        <v>23520</v>
      </c>
      <c r="G69" s="32">
        <v>235</v>
      </c>
      <c r="H69" s="90">
        <f t="shared" si="0"/>
        <v>1</v>
      </c>
      <c r="I69" s="90">
        <f>IF(F69/ActivitySum!$C$1300=0%,"",F69/ActivitySum!$C$1300)</f>
        <v>2.7114359167453603E-4</v>
      </c>
      <c r="J69" s="99">
        <f>IF(G69/ActivitySum!$C$1300=0%,"",G69/ActivitySum!$C$1300)</f>
        <v>2.709130273959012E-6</v>
      </c>
      <c r="K69" s="99">
        <f t="shared" si="1"/>
        <v>9.9914965986394565E-3</v>
      </c>
      <c r="L69" s="104">
        <f t="shared" si="2"/>
        <v>9.9914965986394565E-3</v>
      </c>
    </row>
    <row r="70" spans="2:12" x14ac:dyDescent="0.25">
      <c r="C70" t="s">
        <v>295</v>
      </c>
      <c r="D70" t="s">
        <v>1590</v>
      </c>
      <c r="E70" s="6">
        <v>23520</v>
      </c>
      <c r="F70" s="32">
        <v>23520</v>
      </c>
      <c r="G70" s="32">
        <v>235</v>
      </c>
      <c r="H70" s="90">
        <f t="shared" si="0"/>
        <v>1</v>
      </c>
      <c r="I70" s="90">
        <f>IF(F70/ActivitySum!$C$1300=0%,"",F70/ActivitySum!$C$1300)</f>
        <v>2.7114359167453603E-4</v>
      </c>
      <c r="J70" s="99">
        <f>IF(G70/ActivitySum!$C$1300=0%,"",G70/ActivitySum!$C$1300)</f>
        <v>2.709130273959012E-6</v>
      </c>
      <c r="K70" s="99">
        <f t="shared" si="1"/>
        <v>9.9914965986394565E-3</v>
      </c>
      <c r="L70" s="104">
        <f t="shared" si="2"/>
        <v>9.9914965986394565E-3</v>
      </c>
    </row>
    <row r="71" spans="2:12" x14ac:dyDescent="0.25">
      <c r="C71" t="s">
        <v>296</v>
      </c>
      <c r="D71" t="s">
        <v>1591</v>
      </c>
      <c r="E71" s="6">
        <v>11760</v>
      </c>
      <c r="F71" s="32">
        <v>11760</v>
      </c>
      <c r="G71" s="32">
        <v>706</v>
      </c>
      <c r="H71" s="90">
        <f t="shared" ref="H71:H134" si="3">IFERROR(F71/E71,"")</f>
        <v>1</v>
      </c>
      <c r="I71" s="90">
        <f>IF(F71/ActivitySum!$C$1300=0%,"",F71/ActivitySum!$C$1300)</f>
        <v>1.3557179583726801E-4</v>
      </c>
      <c r="J71" s="99">
        <f>IF(G71/ActivitySum!$C$1300=0%,"",G71/ActivitySum!$C$1300)</f>
        <v>8.1389190358087765E-6</v>
      </c>
      <c r="K71" s="99">
        <f t="shared" ref="K71:K134" si="4">IFERROR(G71/E71,"")</f>
        <v>6.003401360544218E-2</v>
      </c>
      <c r="L71" s="104">
        <f t="shared" ref="L71:L134" si="5">IFERROR(G71/F71,"")</f>
        <v>6.003401360544218E-2</v>
      </c>
    </row>
    <row r="72" spans="2:12" x14ac:dyDescent="0.25">
      <c r="C72" t="s">
        <v>297</v>
      </c>
      <c r="D72" t="s">
        <v>1592</v>
      </c>
      <c r="E72" s="6">
        <v>23520</v>
      </c>
      <c r="F72" s="32">
        <v>23520</v>
      </c>
      <c r="G72" s="32">
        <v>1411</v>
      </c>
      <c r="H72" s="90">
        <f t="shared" si="3"/>
        <v>1</v>
      </c>
      <c r="I72" s="90">
        <f>IF(F72/ActivitySum!$C$1300=0%,"",F72/ActivitySum!$C$1300)</f>
        <v>2.7114359167453603E-4</v>
      </c>
      <c r="J72" s="99">
        <f>IF(G72/ActivitySum!$C$1300=0%,"",G72/ActivitySum!$C$1300)</f>
        <v>1.6266309857685811E-5</v>
      </c>
      <c r="K72" s="99">
        <f t="shared" si="4"/>
        <v>5.9991496598639456E-2</v>
      </c>
      <c r="L72" s="104">
        <f t="shared" si="5"/>
        <v>5.9991496598639456E-2</v>
      </c>
    </row>
    <row r="73" spans="2:12" x14ac:dyDescent="0.25">
      <c r="C73" t="s">
        <v>298</v>
      </c>
      <c r="D73" t="s">
        <v>1593</v>
      </c>
      <c r="E73" s="6">
        <v>23520</v>
      </c>
      <c r="F73" s="32">
        <v>23520</v>
      </c>
      <c r="G73" s="32">
        <v>1411</v>
      </c>
      <c r="H73" s="90">
        <f t="shared" si="3"/>
        <v>1</v>
      </c>
      <c r="I73" s="90">
        <f>IF(F73/ActivitySum!$C$1300=0%,"",F73/ActivitySum!$C$1300)</f>
        <v>2.7114359167453603E-4</v>
      </c>
      <c r="J73" s="99">
        <f>IF(G73/ActivitySum!$C$1300=0%,"",G73/ActivitySum!$C$1300)</f>
        <v>1.6266309857685811E-5</v>
      </c>
      <c r="K73" s="99">
        <f t="shared" si="4"/>
        <v>5.9991496598639456E-2</v>
      </c>
      <c r="L73" s="104">
        <f t="shared" si="5"/>
        <v>5.9991496598639456E-2</v>
      </c>
    </row>
    <row r="74" spans="2:12" x14ac:dyDescent="0.25">
      <c r="C74" t="s">
        <v>299</v>
      </c>
      <c r="D74" t="s">
        <v>1594</v>
      </c>
      <c r="E74" s="6">
        <v>27909</v>
      </c>
      <c r="F74" s="32">
        <v>27909</v>
      </c>
      <c r="G74" s="32">
        <v>23722</v>
      </c>
      <c r="H74" s="90">
        <f t="shared" si="3"/>
        <v>1</v>
      </c>
      <c r="I74" s="90">
        <f>IF(F74/ActivitySum!$C$1300=0%,"",F74/ActivitySum!$C$1300)</f>
        <v>3.2174092262094497E-4</v>
      </c>
      <c r="J74" s="99">
        <f>IF(G74/ActivitySum!$C$1300=0%,"",G74/ActivitySum!$C$1300)</f>
        <v>2.7347229088874758E-4</v>
      </c>
      <c r="K74" s="99">
        <f t="shared" si="4"/>
        <v>0.84997671002185671</v>
      </c>
      <c r="L74" s="104">
        <f t="shared" si="5"/>
        <v>0.84997671002185671</v>
      </c>
    </row>
    <row r="75" spans="2:12" x14ac:dyDescent="0.25">
      <c r="C75" t="s">
        <v>300</v>
      </c>
      <c r="D75" t="s">
        <v>1595</v>
      </c>
      <c r="E75" s="6">
        <v>27909</v>
      </c>
      <c r="F75" s="32">
        <v>27909</v>
      </c>
      <c r="G75" s="32">
        <v>23722</v>
      </c>
      <c r="H75" s="90">
        <f t="shared" si="3"/>
        <v>1</v>
      </c>
      <c r="I75" s="90">
        <f>IF(F75/ActivitySum!$C$1300=0%,"",F75/ActivitySum!$C$1300)</f>
        <v>3.2174092262094497E-4</v>
      </c>
      <c r="J75" s="99">
        <f>IF(G75/ActivitySum!$C$1300=0%,"",G75/ActivitySum!$C$1300)</f>
        <v>2.7347229088874758E-4</v>
      </c>
      <c r="K75" s="99">
        <f t="shared" si="4"/>
        <v>0.84997671002185671</v>
      </c>
      <c r="L75" s="104">
        <f t="shared" si="5"/>
        <v>0.84997671002185671</v>
      </c>
    </row>
    <row r="76" spans="2:12" x14ac:dyDescent="0.25">
      <c r="C76" t="s">
        <v>301</v>
      </c>
      <c r="D76" t="s">
        <v>1596</v>
      </c>
      <c r="E76" s="6">
        <v>37210</v>
      </c>
      <c r="F76" s="32">
        <v>37210</v>
      </c>
      <c r="G76" s="32">
        <v>31628</v>
      </c>
      <c r="H76" s="90">
        <f t="shared" si="3"/>
        <v>1</v>
      </c>
      <c r="I76" s="90">
        <f>IF(F76/ActivitySum!$C$1300=0%,"",F76/ActivitySum!$C$1300)</f>
        <v>4.2896484040006317E-4</v>
      </c>
      <c r="J76" s="99">
        <f>IF(G76/ActivitySum!$C$1300=0%,"",G76/ActivitySum!$C$1300)</f>
        <v>3.6461435023308779E-4</v>
      </c>
      <c r="K76" s="99">
        <f t="shared" si="4"/>
        <v>0.84998656275194839</v>
      </c>
      <c r="L76" s="104">
        <f t="shared" si="5"/>
        <v>0.84998656275194839</v>
      </c>
    </row>
    <row r="77" spans="2:12" x14ac:dyDescent="0.25">
      <c r="C77" t="s">
        <v>302</v>
      </c>
      <c r="D77" t="s">
        <v>1597</v>
      </c>
      <c r="E77" s="6">
        <v>27907</v>
      </c>
      <c r="F77" s="32">
        <v>27907</v>
      </c>
      <c r="G77" s="32">
        <v>558</v>
      </c>
      <c r="H77" s="90">
        <f t="shared" si="3"/>
        <v>1</v>
      </c>
      <c r="I77" s="90">
        <f>IF(F77/ActivitySum!$C$1300=0%,"",F77/ActivitySum!$C$1300)</f>
        <v>3.2171786619308146E-4</v>
      </c>
      <c r="J77" s="99">
        <f>IF(G77/ActivitySum!$C$1300=0%,"",G77/ActivitySum!$C$1300)</f>
        <v>6.4327433739111863E-6</v>
      </c>
      <c r="K77" s="99">
        <f t="shared" si="4"/>
        <v>1.9994983337513886E-2</v>
      </c>
      <c r="L77" s="104">
        <f t="shared" si="5"/>
        <v>1.9994983337513886E-2</v>
      </c>
    </row>
    <row r="78" spans="2:12" x14ac:dyDescent="0.25">
      <c r="C78" t="s">
        <v>303</v>
      </c>
      <c r="D78" t="s">
        <v>1598</v>
      </c>
      <c r="E78" s="6">
        <v>27908</v>
      </c>
      <c r="F78" s="32">
        <v>27908</v>
      </c>
      <c r="G78" s="32">
        <v>3795</v>
      </c>
      <c r="H78" s="90">
        <f t="shared" si="3"/>
        <v>1</v>
      </c>
      <c r="I78" s="90">
        <f>IF(F78/ActivitySum!$C$1300=0%,"",F78/ActivitySum!$C$1300)</f>
        <v>3.2172939440701322E-4</v>
      </c>
      <c r="J78" s="99">
        <f>IF(G78/ActivitySum!$C$1300=0%,"",G78/ActivitySum!$C$1300)</f>
        <v>4.3749571870955109E-5</v>
      </c>
      <c r="K78" s="99">
        <f t="shared" si="4"/>
        <v>0.1359825139744876</v>
      </c>
      <c r="L78" s="104">
        <f t="shared" si="5"/>
        <v>0.1359825139744876</v>
      </c>
    </row>
    <row r="79" spans="2:12" x14ac:dyDescent="0.25">
      <c r="C79" t="s">
        <v>304</v>
      </c>
      <c r="D79" t="s">
        <v>1599</v>
      </c>
      <c r="E79" s="6">
        <v>37210</v>
      </c>
      <c r="F79" s="32">
        <v>37210</v>
      </c>
      <c r="G79" s="32">
        <v>31628</v>
      </c>
      <c r="H79" s="90">
        <f t="shared" si="3"/>
        <v>1</v>
      </c>
      <c r="I79" s="90">
        <f>IF(F79/ActivitySum!$C$1300=0%,"",F79/ActivitySum!$C$1300)</f>
        <v>4.2896484040006317E-4</v>
      </c>
      <c r="J79" s="99">
        <f>IF(G79/ActivitySum!$C$1300=0%,"",G79/ActivitySum!$C$1300)</f>
        <v>3.6461435023308779E-4</v>
      </c>
      <c r="K79" s="99">
        <f t="shared" si="4"/>
        <v>0.84998656275194839</v>
      </c>
      <c r="L79" s="104">
        <f t="shared" si="5"/>
        <v>0.84998656275194839</v>
      </c>
    </row>
    <row r="80" spans="2:12" x14ac:dyDescent="0.25">
      <c r="B80" t="s">
        <v>2568</v>
      </c>
      <c r="C80" t="s">
        <v>402</v>
      </c>
      <c r="D80" t="s">
        <v>1695</v>
      </c>
      <c r="E80" s="6">
        <v>3061</v>
      </c>
      <c r="F80" s="32">
        <v>3061</v>
      </c>
      <c r="G80" s="32">
        <v>184</v>
      </c>
      <c r="H80" s="90">
        <f t="shared" si="3"/>
        <v>1</v>
      </c>
      <c r="I80" s="90">
        <f>IF(F80/ActivitySum!$C$1300=0%,"",F80/ActivitySum!$C$1300)</f>
        <v>3.5287862845057599E-5</v>
      </c>
      <c r="J80" s="99">
        <f>IF(G80/ActivitySum!$C$1300=0%,"",G80/ActivitySum!$C$1300)</f>
        <v>2.1211913634402477E-6</v>
      </c>
      <c r="K80" s="99">
        <f t="shared" si="4"/>
        <v>6.0111074812152894E-2</v>
      </c>
      <c r="L80" s="104">
        <f t="shared" si="5"/>
        <v>6.0111074812152894E-2</v>
      </c>
    </row>
    <row r="81" spans="1:12" x14ac:dyDescent="0.25">
      <c r="B81" t="s">
        <v>2574</v>
      </c>
      <c r="C81" t="s">
        <v>189</v>
      </c>
      <c r="D81" t="s">
        <v>1484</v>
      </c>
      <c r="E81" s="6">
        <v>21000</v>
      </c>
      <c r="F81" s="32">
        <v>21000</v>
      </c>
      <c r="G81" s="32">
        <v>4463</v>
      </c>
      <c r="H81" s="90">
        <f t="shared" si="3"/>
        <v>1</v>
      </c>
      <c r="I81" s="90">
        <f>IF(F81/ActivitySum!$C$1300=0%,"",F81/ActivitySum!$C$1300)</f>
        <v>2.4209249256655001E-4</v>
      </c>
      <c r="J81" s="99">
        <f>IF(G81/ActivitySum!$C$1300=0%,"",G81/ActivitySum!$C$1300)</f>
        <v>5.1450418777357745E-5</v>
      </c>
      <c r="K81" s="99">
        <f t="shared" si="4"/>
        <v>0.21252380952380953</v>
      </c>
      <c r="L81" s="104">
        <f t="shared" si="5"/>
        <v>0.21252380952380953</v>
      </c>
    </row>
    <row r="82" spans="1:12" x14ac:dyDescent="0.25">
      <c r="B82" t="s">
        <v>2579</v>
      </c>
      <c r="C82" t="s">
        <v>511</v>
      </c>
      <c r="D82" t="s">
        <v>1798</v>
      </c>
      <c r="E82" s="6">
        <v>26755</v>
      </c>
      <c r="F82" s="32">
        <v>15289</v>
      </c>
      <c r="G82" s="32">
        <v>14113</v>
      </c>
      <c r="H82" s="90">
        <f t="shared" si="3"/>
        <v>0.57144458979629975</v>
      </c>
      <c r="I82" s="90">
        <f>IF(F82/ActivitySum!$C$1300=0%,"",F82/ActivitySum!$C$1300)</f>
        <v>1.7625486280238014E-4</v>
      </c>
      <c r="J82" s="99">
        <f>IF(G82/ActivitySum!$C$1300=0%,"",G82/ActivitySum!$C$1300)</f>
        <v>1.6269768321865334E-4</v>
      </c>
      <c r="K82" s="99">
        <f t="shared" si="4"/>
        <v>0.52749018874976639</v>
      </c>
      <c r="L82" s="104">
        <f t="shared" si="5"/>
        <v>0.92308195434626206</v>
      </c>
    </row>
    <row r="83" spans="1:12" x14ac:dyDescent="0.25">
      <c r="A83" t="s">
        <v>2647</v>
      </c>
      <c r="B83" t="s">
        <v>2596</v>
      </c>
      <c r="C83" t="s">
        <v>79</v>
      </c>
      <c r="D83" t="s">
        <v>1375</v>
      </c>
      <c r="E83" s="6">
        <v>4687620</v>
      </c>
      <c r="F83" s="32">
        <v>1977131</v>
      </c>
      <c r="G83" s="32">
        <v>15348714</v>
      </c>
      <c r="H83" s="90">
        <f t="shared" si="3"/>
        <v>0.42177714917164788</v>
      </c>
      <c r="I83" s="90">
        <f>IF(F83/ActivitySum!$C$1300=0%,"",F83/ActivitySum!$C$1300)</f>
        <v>2.2792789139075981E-2</v>
      </c>
      <c r="J83" s="99">
        <f>IF(G83/ActivitySum!$C$1300=0%,"",G83/ActivitySum!$C$1300)</f>
        <v>0.17694325856910009</v>
      </c>
      <c r="K83" s="99">
        <f t="shared" si="4"/>
        <v>3.2743084977024588</v>
      </c>
      <c r="L83" s="104">
        <f t="shared" si="5"/>
        <v>7.7631244464833138</v>
      </c>
    </row>
    <row r="84" spans="1:12" x14ac:dyDescent="0.25">
      <c r="B84" t="s">
        <v>2566</v>
      </c>
      <c r="C84" t="s">
        <v>39</v>
      </c>
      <c r="D84" t="s">
        <v>1335</v>
      </c>
      <c r="E84" s="6">
        <v>440461</v>
      </c>
      <c r="F84" s="32">
        <v>440461</v>
      </c>
      <c r="G84" s="32">
        <v>285198</v>
      </c>
      <c r="H84" s="90">
        <f t="shared" si="3"/>
        <v>1</v>
      </c>
      <c r="I84" s="90">
        <f>IF(F84/ActivitySum!$C$1300=0%,"",F84/ActivitySum!$C$1300)</f>
        <v>5.077728636588342E-3</v>
      </c>
      <c r="J84" s="99">
        <f>IF(G84/ActivitySum!$C$1300=0%,"",G84/ActivitySum!$C$1300)</f>
        <v>3.2878235569045204E-3</v>
      </c>
      <c r="K84" s="99">
        <f t="shared" si="4"/>
        <v>0.64749887050158816</v>
      </c>
      <c r="L84" s="104">
        <f t="shared" si="5"/>
        <v>0.64749887050158816</v>
      </c>
    </row>
    <row r="85" spans="1:12" x14ac:dyDescent="0.25">
      <c r="C85" t="s">
        <v>41</v>
      </c>
      <c r="D85" t="s">
        <v>1337</v>
      </c>
      <c r="E85" s="6">
        <v>254480</v>
      </c>
      <c r="F85" s="32">
        <v>254480</v>
      </c>
      <c r="G85" s="32">
        <v>216308</v>
      </c>
      <c r="H85" s="90">
        <f t="shared" si="3"/>
        <v>1</v>
      </c>
      <c r="I85" s="90">
        <f>IF(F85/ActivitySum!$C$1300=0%,"",F85/ActivitySum!$C$1300)</f>
        <v>2.9336998813493166E-3</v>
      </c>
      <c r="J85" s="99">
        <f>IF(G85/ActivitySum!$C$1300=0%,"",G85/ActivitySum!$C$1300)</f>
        <v>2.493644899146919E-3</v>
      </c>
      <c r="K85" s="99">
        <f t="shared" si="4"/>
        <v>0.85</v>
      </c>
      <c r="L85" s="104">
        <f t="shared" si="5"/>
        <v>0.85</v>
      </c>
    </row>
    <row r="86" spans="1:12" x14ac:dyDescent="0.25">
      <c r="C86" t="s">
        <v>42</v>
      </c>
      <c r="D86" t="s">
        <v>1338</v>
      </c>
      <c r="E86" s="6">
        <v>348229</v>
      </c>
      <c r="F86" s="32">
        <v>348229</v>
      </c>
      <c r="G86" s="32">
        <v>212669</v>
      </c>
      <c r="H86" s="90">
        <f t="shared" si="3"/>
        <v>1</v>
      </c>
      <c r="I86" s="90">
        <f>IF(F86/ActivitySum!$C$1300=0%,"",F86/ActivitySum!$C$1300)</f>
        <v>4.0144584092360542E-3</v>
      </c>
      <c r="J86" s="99">
        <f>IF(G86/ActivitySum!$C$1300=0%,"",G86/ActivitySum!$C$1300)</f>
        <v>2.4516937286493154E-3</v>
      </c>
      <c r="K86" s="99">
        <f t="shared" si="4"/>
        <v>0.61071593692656267</v>
      </c>
      <c r="L86" s="104">
        <f t="shared" si="5"/>
        <v>0.61071593692656267</v>
      </c>
    </row>
    <row r="87" spans="1:12" x14ac:dyDescent="0.25">
      <c r="C87" t="s">
        <v>69</v>
      </c>
      <c r="D87" t="s">
        <v>1365</v>
      </c>
      <c r="E87" s="6">
        <v>162250</v>
      </c>
      <c r="F87" s="32">
        <v>162250</v>
      </c>
      <c r="G87" s="32">
        <v>178476</v>
      </c>
      <c r="H87" s="90">
        <f t="shared" si="3"/>
        <v>1</v>
      </c>
      <c r="I87" s="90">
        <f>IF(F87/ActivitySum!$C$1300=0%,"",F87/ActivitySum!$C$1300)</f>
        <v>1.8704527104248924E-3</v>
      </c>
      <c r="J87" s="99">
        <f>IF(G87/ActivitySum!$C$1300=0%,"",G87/ActivitySum!$C$1300)</f>
        <v>2.0575095096813135E-3</v>
      </c>
      <c r="K87" s="99">
        <f t="shared" si="4"/>
        <v>1.1000061633281972</v>
      </c>
      <c r="L87" s="104">
        <f t="shared" si="5"/>
        <v>1.1000061633281972</v>
      </c>
    </row>
    <row r="88" spans="1:12" x14ac:dyDescent="0.25">
      <c r="C88" t="s">
        <v>70</v>
      </c>
      <c r="D88" t="s">
        <v>1366</v>
      </c>
      <c r="E88" s="6">
        <v>2987501</v>
      </c>
      <c r="F88" s="32">
        <v>2987500</v>
      </c>
      <c r="G88" s="32">
        <v>1643125</v>
      </c>
      <c r="H88" s="90">
        <f t="shared" si="3"/>
        <v>0.99999966527207862</v>
      </c>
      <c r="I88" s="90">
        <f>IF(F88/ActivitySum!$C$1300=0%,"",F88/ActivitySum!$C$1300)</f>
        <v>3.4440539121074677E-2</v>
      </c>
      <c r="J88" s="99">
        <f>IF(G88/ActivitySum!$C$1300=0%,"",G88/ActivitySum!$C$1300)</f>
        <v>1.8942296516591073E-2</v>
      </c>
      <c r="K88" s="99">
        <f t="shared" si="4"/>
        <v>0.5499998158996432</v>
      </c>
      <c r="L88" s="104">
        <f t="shared" si="5"/>
        <v>0.55000000000000004</v>
      </c>
    </row>
    <row r="89" spans="1:12" x14ac:dyDescent="0.25">
      <c r="C89" t="s">
        <v>71</v>
      </c>
      <c r="D89" t="s">
        <v>1367</v>
      </c>
      <c r="E89" s="6">
        <v>271284</v>
      </c>
      <c r="F89" s="32">
        <v>271284</v>
      </c>
      <c r="G89" s="32">
        <v>298412</v>
      </c>
      <c r="H89" s="90">
        <f t="shared" si="3"/>
        <v>1</v>
      </c>
      <c r="I89" s="90">
        <f>IF(F89/ActivitySum!$C$1300=0%,"",F89/ActivitySum!$C$1300)</f>
        <v>3.1274199882582836E-3</v>
      </c>
      <c r="J89" s="99">
        <f>IF(G89/ActivitySum!$C$1300=0%,"",G89/ActivitySum!$C$1300)</f>
        <v>3.4401573757985391E-3</v>
      </c>
      <c r="K89" s="99">
        <f t="shared" si="4"/>
        <v>1.0999985255304405</v>
      </c>
      <c r="L89" s="104">
        <f t="shared" si="5"/>
        <v>1.0999985255304405</v>
      </c>
    </row>
    <row r="90" spans="1:12" x14ac:dyDescent="0.25">
      <c r="B90" t="s">
        <v>2567</v>
      </c>
      <c r="C90" t="s">
        <v>40</v>
      </c>
      <c r="D90" t="s">
        <v>1336</v>
      </c>
      <c r="E90" s="6">
        <v>228837</v>
      </c>
      <c r="F90" s="32">
        <v>228837</v>
      </c>
      <c r="G90" s="32">
        <v>2288</v>
      </c>
      <c r="H90" s="90">
        <f t="shared" si="3"/>
        <v>1</v>
      </c>
      <c r="I90" s="90">
        <f>IF(F90/ActivitySum!$C$1300=0%,"",F90/ActivitySum!$C$1300)</f>
        <v>2.6380818914976956E-3</v>
      </c>
      <c r="J90" s="99">
        <f>IF(G90/ActivitySum!$C$1300=0%,"",G90/ActivitySum!$C$1300)</f>
        <v>2.6376553475822211E-5</v>
      </c>
      <c r="K90" s="99">
        <f t="shared" si="4"/>
        <v>9.9983831286024547E-3</v>
      </c>
      <c r="L90" s="104">
        <f t="shared" si="5"/>
        <v>9.9983831286024547E-3</v>
      </c>
    </row>
    <row r="91" spans="1:12" x14ac:dyDescent="0.25">
      <c r="C91" t="s">
        <v>1023</v>
      </c>
      <c r="D91" t="s">
        <v>2306</v>
      </c>
      <c r="E91" s="6">
        <v>8610</v>
      </c>
      <c r="F91" s="32">
        <v>8610</v>
      </c>
      <c r="G91" s="32">
        <v>86</v>
      </c>
      <c r="H91" s="90">
        <f t="shared" si="3"/>
        <v>1</v>
      </c>
      <c r="I91" s="90">
        <f>IF(F91/ActivitySum!$C$1300=0%,"",F91/ActivitySum!$C$1300)</f>
        <v>9.92579219522855E-5</v>
      </c>
      <c r="J91" s="99">
        <f>IF(G91/ActivitySum!$C$1300=0%,"",G91/ActivitySum!$C$1300)</f>
        <v>9.9142639812968094E-7</v>
      </c>
      <c r="K91" s="99">
        <f t="shared" si="4"/>
        <v>9.9883855981416966E-3</v>
      </c>
      <c r="L91" s="104">
        <f t="shared" si="5"/>
        <v>9.9883855981416966E-3</v>
      </c>
    </row>
    <row r="92" spans="1:12" x14ac:dyDescent="0.25">
      <c r="C92" t="s">
        <v>1024</v>
      </c>
      <c r="D92" t="s">
        <v>2307</v>
      </c>
      <c r="E92" s="6">
        <v>51140</v>
      </c>
      <c r="F92" s="32">
        <v>51140</v>
      </c>
      <c r="G92" s="32">
        <v>511</v>
      </c>
      <c r="H92" s="90">
        <f t="shared" si="3"/>
        <v>1</v>
      </c>
      <c r="I92" s="90">
        <f>IF(F92/ActivitySum!$C$1300=0%,"",F92/ActivitySum!$C$1300)</f>
        <v>5.8955286046920795E-4</v>
      </c>
      <c r="J92" s="99">
        <f>IF(G92/ActivitySum!$C$1300=0%,"",G92/ActivitySum!$C$1300)</f>
        <v>5.8909173191193838E-6</v>
      </c>
      <c r="K92" s="99">
        <f t="shared" si="4"/>
        <v>9.992178333985139E-3</v>
      </c>
      <c r="L92" s="104">
        <f t="shared" si="5"/>
        <v>9.992178333985139E-3</v>
      </c>
    </row>
    <row r="93" spans="1:12" x14ac:dyDescent="0.25">
      <c r="C93" t="s">
        <v>1025</v>
      </c>
      <c r="D93" t="s">
        <v>2308</v>
      </c>
      <c r="E93" s="6">
        <v>5490</v>
      </c>
      <c r="F93" s="32">
        <v>5490</v>
      </c>
      <c r="G93" s="32">
        <v>55</v>
      </c>
      <c r="H93" s="90">
        <f t="shared" si="3"/>
        <v>1</v>
      </c>
      <c r="I93" s="90">
        <f>IF(F93/ActivitySum!$C$1300=0%,"",F93/ActivitySum!$C$1300)</f>
        <v>6.3289894485255217E-5</v>
      </c>
      <c r="J93" s="99">
        <f>IF(G93/ActivitySum!$C$1300=0%,"",G93/ActivitySum!$C$1300)</f>
        <v>6.3405176624572621E-7</v>
      </c>
      <c r="K93" s="99">
        <f t="shared" si="4"/>
        <v>1.0018214936247723E-2</v>
      </c>
      <c r="L93" s="104">
        <f t="shared" si="5"/>
        <v>1.0018214936247723E-2</v>
      </c>
    </row>
    <row r="94" spans="1:12" x14ac:dyDescent="0.25">
      <c r="C94" t="s">
        <v>1026</v>
      </c>
      <c r="D94" t="s">
        <v>2309</v>
      </c>
      <c r="E94" s="6">
        <v>15186</v>
      </c>
      <c r="F94" s="32">
        <v>15186</v>
      </c>
      <c r="G94" s="32">
        <v>304</v>
      </c>
      <c r="H94" s="90">
        <f t="shared" si="3"/>
        <v>1</v>
      </c>
      <c r="I94" s="90">
        <f>IF(F94/ActivitySum!$C$1300=0%,"",F94/ActivitySum!$C$1300)</f>
        <v>1.7506745676741089E-4</v>
      </c>
      <c r="J94" s="99">
        <f>IF(G94/ActivitySum!$C$1300=0%,"",G94/ActivitySum!$C$1300)</f>
        <v>3.5045770352491049E-6</v>
      </c>
      <c r="K94" s="99">
        <f t="shared" si="4"/>
        <v>2.0018438035032268E-2</v>
      </c>
      <c r="L94" s="104">
        <f t="shared" si="5"/>
        <v>2.0018438035032268E-2</v>
      </c>
    </row>
    <row r="95" spans="1:12" x14ac:dyDescent="0.25">
      <c r="C95" t="s">
        <v>1027</v>
      </c>
      <c r="D95" t="s">
        <v>2310</v>
      </c>
      <c r="E95" s="6">
        <v>15186</v>
      </c>
      <c r="F95" s="32">
        <v>15186</v>
      </c>
      <c r="G95" s="32">
        <v>3227</v>
      </c>
      <c r="H95" s="90">
        <f t="shared" si="3"/>
        <v>1</v>
      </c>
      <c r="I95" s="90">
        <f>IF(F95/ActivitySum!$C$1300=0%,"",F95/ActivitySum!$C$1300)</f>
        <v>1.7506745676741089E-4</v>
      </c>
      <c r="J95" s="99">
        <f>IF(G95/ActivitySum!$C$1300=0%,"",G95/ActivitySum!$C$1300)</f>
        <v>3.7201546357726522E-5</v>
      </c>
      <c r="K95" s="99">
        <f t="shared" si="4"/>
        <v>0.21249835374687212</v>
      </c>
      <c r="L95" s="104">
        <f t="shared" si="5"/>
        <v>0.21249835374687212</v>
      </c>
    </row>
    <row r="96" spans="1:12" x14ac:dyDescent="0.25">
      <c r="C96" t="s">
        <v>1028</v>
      </c>
      <c r="D96" t="s">
        <v>2311</v>
      </c>
      <c r="E96" s="6">
        <v>43050</v>
      </c>
      <c r="F96" s="32">
        <v>43050</v>
      </c>
      <c r="G96" s="32">
        <v>9148</v>
      </c>
      <c r="H96" s="90">
        <f t="shared" si="3"/>
        <v>1</v>
      </c>
      <c r="I96" s="90">
        <f>IF(F96/ActivitySum!$C$1300=0%,"",F96/ActivitySum!$C$1300)</f>
        <v>4.9628960976142757E-4</v>
      </c>
      <c r="J96" s="99">
        <f>IF(G96/ActivitySum!$C$1300=0%,"",G96/ActivitySum!$C$1300)</f>
        <v>1.0546010104756189E-4</v>
      </c>
      <c r="K96" s="99">
        <f t="shared" si="4"/>
        <v>0.21249709639953543</v>
      </c>
      <c r="L96" s="104">
        <f t="shared" si="5"/>
        <v>0.21249709639953543</v>
      </c>
    </row>
    <row r="97" spans="3:12" x14ac:dyDescent="0.25">
      <c r="C97" t="s">
        <v>1029</v>
      </c>
      <c r="D97" t="s">
        <v>2312</v>
      </c>
      <c r="E97" s="6">
        <v>27450</v>
      </c>
      <c r="F97" s="32">
        <v>27450</v>
      </c>
      <c r="G97" s="32">
        <v>5833</v>
      </c>
      <c r="H97" s="90">
        <f t="shared" si="3"/>
        <v>1</v>
      </c>
      <c r="I97" s="90">
        <f>IF(F97/ActivitySum!$C$1300=0%,"",F97/ActivitySum!$C$1300)</f>
        <v>3.1644947242627611E-4</v>
      </c>
      <c r="J97" s="99">
        <f>IF(G97/ActivitySum!$C$1300=0%,"",G97/ActivitySum!$C$1300)</f>
        <v>6.7244071863842197E-5</v>
      </c>
      <c r="K97" s="99">
        <f t="shared" si="4"/>
        <v>0.21249544626593808</v>
      </c>
      <c r="L97" s="104">
        <f t="shared" si="5"/>
        <v>0.21249544626593808</v>
      </c>
    </row>
    <row r="98" spans="3:12" x14ac:dyDescent="0.25">
      <c r="C98" t="s">
        <v>1030</v>
      </c>
      <c r="D98" t="s">
        <v>2313</v>
      </c>
      <c r="E98" s="6">
        <v>255700</v>
      </c>
      <c r="F98" s="32">
        <v>255700</v>
      </c>
      <c r="G98" s="32">
        <v>54336</v>
      </c>
      <c r="H98" s="90">
        <f t="shared" si="3"/>
        <v>1</v>
      </c>
      <c r="I98" s="90">
        <f>IF(F98/ActivitySum!$C$1300=0%,"",F98/ActivitySum!$C$1300)</f>
        <v>2.94776430234604E-3</v>
      </c>
      <c r="J98" s="99">
        <f>IF(G98/ActivitySum!$C$1300=0%,"",G98/ActivitySum!$C$1300)</f>
        <v>6.2639703219505055E-4</v>
      </c>
      <c r="K98" s="99">
        <f t="shared" si="4"/>
        <v>0.21249902229174814</v>
      </c>
      <c r="L98" s="104">
        <f t="shared" si="5"/>
        <v>0.21249902229174814</v>
      </c>
    </row>
    <row r="99" spans="3:12" x14ac:dyDescent="0.25">
      <c r="C99" t="s">
        <v>1031</v>
      </c>
      <c r="D99" t="s">
        <v>2314</v>
      </c>
      <c r="E99" s="6">
        <v>746627</v>
      </c>
      <c r="F99" s="32">
        <v>746627</v>
      </c>
      <c r="G99" s="32">
        <v>634632</v>
      </c>
      <c r="H99" s="90">
        <f t="shared" si="3"/>
        <v>1</v>
      </c>
      <c r="I99" s="90">
        <f>IF(F99/ActivitySum!$C$1300=0%,"",F99/ActivitySum!$C$1300)</f>
        <v>8.6072757832135974E-3</v>
      </c>
      <c r="J99" s="99">
        <f>IF(G99/ActivitySum!$C$1300=0%,"",G99/ActivitySum!$C$1300)</f>
        <v>7.3161734639283224E-3</v>
      </c>
      <c r="K99" s="99">
        <f t="shared" si="4"/>
        <v>0.84999872761097572</v>
      </c>
      <c r="L99" s="104">
        <f t="shared" si="5"/>
        <v>0.84999872761097572</v>
      </c>
    </row>
    <row r="100" spans="3:12" x14ac:dyDescent="0.25">
      <c r="C100" t="s">
        <v>1033</v>
      </c>
      <c r="D100" t="s">
        <v>2316</v>
      </c>
      <c r="E100" s="6">
        <v>30991</v>
      </c>
      <c r="F100" s="32">
        <v>30991</v>
      </c>
      <c r="G100" s="32">
        <v>26342</v>
      </c>
      <c r="H100" s="90">
        <f t="shared" si="3"/>
        <v>1</v>
      </c>
      <c r="I100" s="90">
        <f>IF(F100/ActivitySum!$C$1300=0%,"",F100/ActivitySum!$C$1300)</f>
        <v>3.572708779585691E-4</v>
      </c>
      <c r="J100" s="99">
        <f>IF(G100/ActivitySum!$C$1300=0%,"",G100/ActivitySum!$C$1300)</f>
        <v>3.0367621138990765E-4</v>
      </c>
      <c r="K100" s="99">
        <f t="shared" si="4"/>
        <v>0.84998870639863189</v>
      </c>
      <c r="L100" s="104">
        <f t="shared" si="5"/>
        <v>0.84998870639863189</v>
      </c>
    </row>
    <row r="101" spans="3:12" x14ac:dyDescent="0.25">
      <c r="C101" t="s">
        <v>1034</v>
      </c>
      <c r="D101" t="s">
        <v>2317</v>
      </c>
      <c r="E101" s="6">
        <v>548054</v>
      </c>
      <c r="F101" s="32">
        <v>548054</v>
      </c>
      <c r="G101" s="32">
        <v>465846</v>
      </c>
      <c r="H101" s="90">
        <f t="shared" si="3"/>
        <v>1</v>
      </c>
      <c r="I101" s="90">
        <f>IF(F101/ActivitySum!$C$1300=0%,"",F101/ActivitySum!$C$1300)</f>
        <v>6.3180837581460958E-3</v>
      </c>
      <c r="J101" s="99">
        <f>IF(G101/ActivitySum!$C$1300=0%,"",G101/ActivitySum!$C$1300)</f>
        <v>5.3703723472455743E-3</v>
      </c>
      <c r="K101" s="99">
        <f t="shared" si="4"/>
        <v>0.85000018246377185</v>
      </c>
      <c r="L101" s="104">
        <f t="shared" si="5"/>
        <v>0.85000018246377185</v>
      </c>
    </row>
    <row r="102" spans="3:12" x14ac:dyDescent="0.25">
      <c r="C102" t="s">
        <v>1035</v>
      </c>
      <c r="D102" t="s">
        <v>2318</v>
      </c>
      <c r="E102" s="6">
        <v>47430</v>
      </c>
      <c r="F102" s="32">
        <v>47430</v>
      </c>
      <c r="G102" s="32">
        <v>40316</v>
      </c>
      <c r="H102" s="90">
        <f t="shared" si="3"/>
        <v>1</v>
      </c>
      <c r="I102" s="90">
        <f>IF(F102/ActivitySum!$C$1300=0%,"",F102/ActivitySum!$C$1300)</f>
        <v>5.4678318678245085E-4</v>
      </c>
      <c r="J102" s="99">
        <f>IF(G102/ActivitySum!$C$1300=0%,"",G102/ActivitySum!$C$1300)</f>
        <v>4.6477147287204908E-4</v>
      </c>
      <c r="K102" s="99">
        <f t="shared" si="4"/>
        <v>0.8500105418511491</v>
      </c>
      <c r="L102" s="104">
        <f t="shared" si="5"/>
        <v>0.8500105418511491</v>
      </c>
    </row>
    <row r="103" spans="3:12" x14ac:dyDescent="0.25">
      <c r="C103" t="s">
        <v>1036</v>
      </c>
      <c r="D103" t="s">
        <v>2319</v>
      </c>
      <c r="E103" s="6">
        <v>23715</v>
      </c>
      <c r="F103" s="32">
        <v>23715</v>
      </c>
      <c r="G103" s="32">
        <v>20158</v>
      </c>
      <c r="H103" s="90">
        <f t="shared" si="3"/>
        <v>1</v>
      </c>
      <c r="I103" s="90">
        <f>IF(F103/ActivitySum!$C$1300=0%,"",F103/ActivitySum!$C$1300)</f>
        <v>2.7339159339122542E-4</v>
      </c>
      <c r="J103" s="99">
        <f>IF(G103/ActivitySum!$C$1300=0%,"",G103/ActivitySum!$C$1300)</f>
        <v>2.3238573643602454E-4</v>
      </c>
      <c r="K103" s="99">
        <f t="shared" si="4"/>
        <v>0.8500105418511491</v>
      </c>
      <c r="L103" s="104">
        <f t="shared" si="5"/>
        <v>0.8500105418511491</v>
      </c>
    </row>
    <row r="104" spans="3:12" x14ac:dyDescent="0.25">
      <c r="C104" t="s">
        <v>1037</v>
      </c>
      <c r="D104" t="s">
        <v>2320</v>
      </c>
      <c r="E104" s="6">
        <v>47431</v>
      </c>
      <c r="F104" s="32">
        <v>47431</v>
      </c>
      <c r="G104" s="32">
        <v>40316</v>
      </c>
      <c r="H104" s="90">
        <f t="shared" si="3"/>
        <v>1</v>
      </c>
      <c r="I104" s="90">
        <f>IF(F104/ActivitySum!$C$1300=0%,"",F104/ActivitySum!$C$1300)</f>
        <v>5.467947149963826E-4</v>
      </c>
      <c r="J104" s="99">
        <f>IF(G104/ActivitySum!$C$1300=0%,"",G104/ActivitySum!$C$1300)</f>
        <v>4.6477147287204908E-4</v>
      </c>
      <c r="K104" s="99">
        <f t="shared" si="4"/>
        <v>0.84999262085977523</v>
      </c>
      <c r="L104" s="104">
        <f t="shared" si="5"/>
        <v>0.84999262085977523</v>
      </c>
    </row>
    <row r="105" spans="3:12" x14ac:dyDescent="0.25">
      <c r="C105" t="s">
        <v>1038</v>
      </c>
      <c r="D105" t="s">
        <v>2321</v>
      </c>
      <c r="E105" s="6">
        <v>65426</v>
      </c>
      <c r="F105" s="32">
        <v>65426</v>
      </c>
      <c r="G105" s="32">
        <v>55613</v>
      </c>
      <c r="H105" s="90">
        <f t="shared" si="3"/>
        <v>1</v>
      </c>
      <c r="I105" s="90">
        <f>IF(F105/ActivitySum!$C$1300=0%,"",F105/ActivitySum!$C$1300)</f>
        <v>7.5424492469805245E-4</v>
      </c>
      <c r="J105" s="99">
        <f>IF(G105/ActivitySum!$C$1300=0%,"",G105/ActivitySum!$C$1300)</f>
        <v>6.4111856138588318E-4</v>
      </c>
      <c r="K105" s="99">
        <f t="shared" si="4"/>
        <v>0.85001375599914408</v>
      </c>
      <c r="L105" s="104">
        <f t="shared" si="5"/>
        <v>0.85001375599914408</v>
      </c>
    </row>
    <row r="106" spans="3:12" x14ac:dyDescent="0.25">
      <c r="C106" t="s">
        <v>1039</v>
      </c>
      <c r="D106" t="s">
        <v>2322</v>
      </c>
      <c r="E106" s="6">
        <v>32713</v>
      </c>
      <c r="F106" s="32">
        <v>32713</v>
      </c>
      <c r="G106" s="32">
        <v>27807</v>
      </c>
      <c r="H106" s="90">
        <f t="shared" si="3"/>
        <v>1</v>
      </c>
      <c r="I106" s="90">
        <f>IF(F106/ActivitySum!$C$1300=0%,"",F106/ActivitySum!$C$1300)</f>
        <v>3.7712246234902622E-4</v>
      </c>
      <c r="J106" s="99">
        <f>IF(G106/ActivitySum!$C$1300=0%,"",G106/ActivitySum!$C$1300)</f>
        <v>3.2056504479990747E-4</v>
      </c>
      <c r="K106" s="99">
        <f t="shared" si="4"/>
        <v>0.8500290404426375</v>
      </c>
      <c r="L106" s="104">
        <f t="shared" si="5"/>
        <v>0.8500290404426375</v>
      </c>
    </row>
    <row r="107" spans="3:12" x14ac:dyDescent="0.25">
      <c r="C107" t="s">
        <v>1040</v>
      </c>
      <c r="D107" t="s">
        <v>2323</v>
      </c>
      <c r="E107" s="6">
        <v>65427</v>
      </c>
      <c r="F107" s="32">
        <v>65427</v>
      </c>
      <c r="G107" s="32">
        <v>55613</v>
      </c>
      <c r="H107" s="90">
        <f t="shared" si="3"/>
        <v>1</v>
      </c>
      <c r="I107" s="90">
        <f>IF(F107/ActivitySum!$C$1300=0%,"",F107/ActivitySum!$C$1300)</f>
        <v>7.542564529119842E-4</v>
      </c>
      <c r="J107" s="99">
        <f>IF(G107/ActivitySum!$C$1300=0%,"",G107/ActivitySum!$C$1300)</f>
        <v>6.4111856138588318E-4</v>
      </c>
      <c r="K107" s="99">
        <f t="shared" si="4"/>
        <v>0.85000076421049409</v>
      </c>
      <c r="L107" s="104">
        <f t="shared" si="5"/>
        <v>0.85000076421049409</v>
      </c>
    </row>
    <row r="108" spans="3:12" x14ac:dyDescent="0.25">
      <c r="C108" t="s">
        <v>1041</v>
      </c>
      <c r="D108" t="s">
        <v>2324</v>
      </c>
      <c r="E108" s="6">
        <v>33489</v>
      </c>
      <c r="F108" s="32">
        <v>33489</v>
      </c>
      <c r="G108" s="32">
        <v>28466</v>
      </c>
      <c r="H108" s="90">
        <f t="shared" si="3"/>
        <v>1</v>
      </c>
      <c r="I108" s="90">
        <f>IF(F108/ActivitySum!$C$1300=0%,"",F108/ActivitySum!$C$1300)</f>
        <v>3.8606835636005685E-4</v>
      </c>
      <c r="J108" s="99">
        <f>IF(G108/ActivitySum!$C$1300=0%,"",G108/ActivitySum!$C$1300)</f>
        <v>3.2816213778092443E-4</v>
      </c>
      <c r="K108" s="99">
        <f t="shared" si="4"/>
        <v>0.85001045119292906</v>
      </c>
      <c r="L108" s="104">
        <f t="shared" si="5"/>
        <v>0.85001045119292906</v>
      </c>
    </row>
    <row r="109" spans="3:12" x14ac:dyDescent="0.25">
      <c r="C109" t="s">
        <v>1042</v>
      </c>
      <c r="D109" t="s">
        <v>2325</v>
      </c>
      <c r="E109" s="6">
        <v>25118</v>
      </c>
      <c r="F109" s="32">
        <v>25118</v>
      </c>
      <c r="G109" s="32">
        <v>21349</v>
      </c>
      <c r="H109" s="90">
        <f t="shared" si="3"/>
        <v>1</v>
      </c>
      <c r="I109" s="90">
        <f>IF(F109/ActivitySum!$C$1300=0%,"",F109/ActivitySum!$C$1300)</f>
        <v>2.8956567753745727E-4</v>
      </c>
      <c r="J109" s="99">
        <f>IF(G109/ActivitySum!$C$1300=0%,"",G109/ActivitySum!$C$1300)</f>
        <v>2.4611583922872746E-4</v>
      </c>
      <c r="K109" s="99">
        <f t="shared" si="4"/>
        <v>0.84994824428696547</v>
      </c>
      <c r="L109" s="104">
        <f t="shared" si="5"/>
        <v>0.84994824428696547</v>
      </c>
    </row>
    <row r="110" spans="3:12" x14ac:dyDescent="0.25">
      <c r="C110" t="s">
        <v>1043</v>
      </c>
      <c r="D110" t="s">
        <v>2326</v>
      </c>
      <c r="E110" s="6">
        <v>25117</v>
      </c>
      <c r="F110" s="32">
        <v>25117</v>
      </c>
      <c r="G110" s="32">
        <v>21349</v>
      </c>
      <c r="H110" s="90">
        <f t="shared" si="3"/>
        <v>1</v>
      </c>
      <c r="I110" s="90">
        <f>IF(F110/ActivitySum!$C$1300=0%,"",F110/ActivitySum!$C$1300)</f>
        <v>2.8955414932352558E-4</v>
      </c>
      <c r="J110" s="99">
        <f>IF(G110/ActivitySum!$C$1300=0%,"",G110/ActivitySum!$C$1300)</f>
        <v>2.4611583922872746E-4</v>
      </c>
      <c r="K110" s="99">
        <f t="shared" si="4"/>
        <v>0.84998208384759322</v>
      </c>
      <c r="L110" s="104">
        <f t="shared" si="5"/>
        <v>0.84998208384759322</v>
      </c>
    </row>
    <row r="111" spans="3:12" x14ac:dyDescent="0.25">
      <c r="C111" t="s">
        <v>1044</v>
      </c>
      <c r="D111" t="s">
        <v>2327</v>
      </c>
      <c r="E111" s="6">
        <v>1864</v>
      </c>
      <c r="F111" s="32">
        <v>1864</v>
      </c>
      <c r="G111" s="32">
        <v>37</v>
      </c>
      <c r="H111" s="90">
        <f t="shared" si="3"/>
        <v>1</v>
      </c>
      <c r="I111" s="90">
        <f>IF(F111/ActivitySum!$C$1300=0%,"",F111/ActivitySum!$C$1300)</f>
        <v>2.1488590768764249E-5</v>
      </c>
      <c r="J111" s="99">
        <f>IF(G111/ActivitySum!$C$1300=0%,"",G111/ActivitySum!$C$1300)</f>
        <v>4.2654391547439766E-7</v>
      </c>
      <c r="K111" s="99">
        <f t="shared" si="4"/>
        <v>1.9849785407725321E-2</v>
      </c>
      <c r="L111" s="104">
        <f t="shared" si="5"/>
        <v>1.9849785407725321E-2</v>
      </c>
    </row>
    <row r="112" spans="3:12" x14ac:dyDescent="0.25">
      <c r="C112" t="s">
        <v>1045</v>
      </c>
      <c r="D112" t="s">
        <v>2328</v>
      </c>
      <c r="E112" s="6">
        <v>3729</v>
      </c>
      <c r="F112" s="32">
        <v>3729</v>
      </c>
      <c r="G112" s="32">
        <v>75</v>
      </c>
      <c r="H112" s="90">
        <f t="shared" si="3"/>
        <v>1</v>
      </c>
      <c r="I112" s="90">
        <f>IF(F112/ActivitySum!$C$1300=0%,"",F112/ActivitySum!$C$1300)</f>
        <v>4.2988709751460236E-5</v>
      </c>
      <c r="J112" s="99">
        <f>IF(G112/ActivitySum!$C$1300=0%,"",G112/ActivitySum!$C$1300)</f>
        <v>8.6461604488053577E-7</v>
      </c>
      <c r="K112" s="99">
        <f t="shared" si="4"/>
        <v>2.0112630732099759E-2</v>
      </c>
      <c r="L112" s="104">
        <f t="shared" si="5"/>
        <v>2.0112630732099759E-2</v>
      </c>
    </row>
    <row r="113" spans="3:12" x14ac:dyDescent="0.25">
      <c r="C113" t="s">
        <v>1046</v>
      </c>
      <c r="D113" t="s">
        <v>2329</v>
      </c>
      <c r="E113" s="6">
        <v>3729</v>
      </c>
      <c r="F113" s="32">
        <v>3729</v>
      </c>
      <c r="G113" s="32">
        <v>507</v>
      </c>
      <c r="H113" s="90">
        <f t="shared" si="3"/>
        <v>1</v>
      </c>
      <c r="I113" s="90">
        <f>IF(F113/ActivitySum!$C$1300=0%,"",F113/ActivitySum!$C$1300)</f>
        <v>4.2988709751460236E-5</v>
      </c>
      <c r="J113" s="99">
        <f>IF(G113/ActivitySum!$C$1300=0%,"",G113/ActivitySum!$C$1300)</f>
        <v>5.844804463392422E-6</v>
      </c>
      <c r="K113" s="99">
        <f t="shared" si="4"/>
        <v>0.13596138374899436</v>
      </c>
      <c r="L113" s="104">
        <f t="shared" si="5"/>
        <v>0.13596138374899436</v>
      </c>
    </row>
    <row r="114" spans="3:12" x14ac:dyDescent="0.25">
      <c r="C114" t="s">
        <v>1047</v>
      </c>
      <c r="D114" t="s">
        <v>2330</v>
      </c>
      <c r="E114" s="6">
        <v>65428</v>
      </c>
      <c r="F114" s="32">
        <v>65428</v>
      </c>
      <c r="G114" s="32">
        <v>8898</v>
      </c>
      <c r="H114" s="90">
        <f t="shared" si="3"/>
        <v>1</v>
      </c>
      <c r="I114" s="90">
        <f>IF(F114/ActivitySum!$C$1300=0%,"",F114/ActivitySum!$C$1300)</f>
        <v>7.5426798112591595E-4</v>
      </c>
      <c r="J114" s="99">
        <f>IF(G114/ActivitySum!$C$1300=0%,"",G114/ActivitySum!$C$1300)</f>
        <v>1.0257804756462676E-4</v>
      </c>
      <c r="K114" s="99">
        <f t="shared" si="4"/>
        <v>0.13599682093293392</v>
      </c>
      <c r="L114" s="104">
        <f t="shared" si="5"/>
        <v>0.13599682093293392</v>
      </c>
    </row>
    <row r="115" spans="3:12" x14ac:dyDescent="0.25">
      <c r="C115" t="s">
        <v>1048</v>
      </c>
      <c r="D115" t="s">
        <v>2331</v>
      </c>
      <c r="E115" s="6">
        <v>32713</v>
      </c>
      <c r="F115" s="32">
        <v>32713</v>
      </c>
      <c r="G115" s="32">
        <v>7525</v>
      </c>
      <c r="H115" s="90">
        <f t="shared" si="3"/>
        <v>1</v>
      </c>
      <c r="I115" s="90">
        <f>IF(F115/ActivitySum!$C$1300=0%,"",F115/ActivitySum!$C$1300)</f>
        <v>3.7712246234902622E-4</v>
      </c>
      <c r="J115" s="99">
        <f>IF(G115/ActivitySum!$C$1300=0%,"",G115/ActivitySum!$C$1300)</f>
        <v>8.674980983634709E-5</v>
      </c>
      <c r="K115" s="99">
        <f t="shared" si="4"/>
        <v>0.23003087457585669</v>
      </c>
      <c r="L115" s="104">
        <f t="shared" si="5"/>
        <v>0.23003087457585669</v>
      </c>
    </row>
    <row r="116" spans="3:12" x14ac:dyDescent="0.25">
      <c r="C116" t="s">
        <v>1049</v>
      </c>
      <c r="D116" t="s">
        <v>2332</v>
      </c>
      <c r="E116" s="6">
        <v>65427</v>
      </c>
      <c r="F116" s="32">
        <v>65427</v>
      </c>
      <c r="G116" s="32">
        <v>3926</v>
      </c>
      <c r="H116" s="90">
        <f t="shared" si="3"/>
        <v>1</v>
      </c>
      <c r="I116" s="90">
        <f>IF(F116/ActivitySum!$C$1300=0%,"",F116/ActivitySum!$C$1300)</f>
        <v>7.542564529119842E-4</v>
      </c>
      <c r="J116" s="99">
        <f>IF(G116/ActivitySum!$C$1300=0%,"",G116/ActivitySum!$C$1300)</f>
        <v>4.5259767896013115E-5</v>
      </c>
      <c r="K116" s="99">
        <f t="shared" si="4"/>
        <v>6.0005807999755453E-2</v>
      </c>
      <c r="L116" s="104">
        <f t="shared" si="5"/>
        <v>6.0005807999755453E-2</v>
      </c>
    </row>
    <row r="117" spans="3:12" x14ac:dyDescent="0.25">
      <c r="C117" t="s">
        <v>1050</v>
      </c>
      <c r="D117" t="s">
        <v>2333</v>
      </c>
      <c r="E117" s="6">
        <v>25118</v>
      </c>
      <c r="F117" s="32">
        <v>25118</v>
      </c>
      <c r="G117" s="32">
        <v>21349</v>
      </c>
      <c r="H117" s="90">
        <f t="shared" si="3"/>
        <v>1</v>
      </c>
      <c r="I117" s="90">
        <f>IF(F117/ActivitySum!$C$1300=0%,"",F117/ActivitySum!$C$1300)</f>
        <v>2.8956567753745727E-4</v>
      </c>
      <c r="J117" s="99">
        <f>IF(G117/ActivitySum!$C$1300=0%,"",G117/ActivitySum!$C$1300)</f>
        <v>2.4611583922872746E-4</v>
      </c>
      <c r="K117" s="99">
        <f t="shared" si="4"/>
        <v>0.84994824428696547</v>
      </c>
      <c r="L117" s="104">
        <f t="shared" si="5"/>
        <v>0.84994824428696547</v>
      </c>
    </row>
    <row r="118" spans="3:12" x14ac:dyDescent="0.25">
      <c r="C118" t="s">
        <v>1051</v>
      </c>
      <c r="D118" t="s">
        <v>2334</v>
      </c>
      <c r="E118" s="6">
        <v>25117</v>
      </c>
      <c r="F118" s="32">
        <v>25117</v>
      </c>
      <c r="G118" s="32">
        <v>502</v>
      </c>
      <c r="H118" s="90">
        <f t="shared" si="3"/>
        <v>1</v>
      </c>
      <c r="I118" s="90">
        <f>IF(F118/ActivitySum!$C$1300=0%,"",F118/ActivitySum!$C$1300)</f>
        <v>2.8955414932352558E-4</v>
      </c>
      <c r="J118" s="99">
        <f>IF(G118/ActivitySum!$C$1300=0%,"",G118/ActivitySum!$C$1300)</f>
        <v>5.7871633937337193E-6</v>
      </c>
      <c r="K118" s="99">
        <f t="shared" si="4"/>
        <v>1.998646335151491E-2</v>
      </c>
      <c r="L118" s="104">
        <f t="shared" si="5"/>
        <v>1.998646335151491E-2</v>
      </c>
    </row>
    <row r="119" spans="3:12" x14ac:dyDescent="0.25">
      <c r="C119" t="s">
        <v>1052</v>
      </c>
      <c r="D119" t="s">
        <v>2335</v>
      </c>
      <c r="E119" s="6">
        <v>33489</v>
      </c>
      <c r="F119" s="32">
        <v>33489</v>
      </c>
      <c r="G119" s="32">
        <v>1674</v>
      </c>
      <c r="H119" s="90">
        <f t="shared" si="3"/>
        <v>1</v>
      </c>
      <c r="I119" s="90">
        <f>IF(F119/ActivitySum!$C$1300=0%,"",F119/ActivitySum!$C$1300)</f>
        <v>3.8606835636005685E-4</v>
      </c>
      <c r="J119" s="99">
        <f>IF(G119/ActivitySum!$C$1300=0%,"",G119/ActivitySum!$C$1300)</f>
        <v>1.9298230121733559E-5</v>
      </c>
      <c r="K119" s="99">
        <f t="shared" si="4"/>
        <v>4.9986562751948398E-2</v>
      </c>
      <c r="L119" s="104">
        <f t="shared" si="5"/>
        <v>4.9986562751948398E-2</v>
      </c>
    </row>
    <row r="120" spans="3:12" x14ac:dyDescent="0.25">
      <c r="C120" t="s">
        <v>1053</v>
      </c>
      <c r="D120" t="s">
        <v>2336</v>
      </c>
      <c r="E120" s="6">
        <v>47430</v>
      </c>
      <c r="F120" s="32">
        <v>47430</v>
      </c>
      <c r="G120" s="32">
        <v>949</v>
      </c>
      <c r="H120" s="90">
        <f t="shared" si="3"/>
        <v>1</v>
      </c>
      <c r="I120" s="90">
        <f>IF(F120/ActivitySum!$C$1300=0%,"",F120/ActivitySum!$C$1300)</f>
        <v>5.4678318678245085E-4</v>
      </c>
      <c r="J120" s="99">
        <f>IF(G120/ActivitySum!$C$1300=0%,"",G120/ActivitySum!$C$1300)</f>
        <v>1.0940275021221713E-5</v>
      </c>
      <c r="K120" s="99">
        <f t="shared" si="4"/>
        <v>2.0008433480919248E-2</v>
      </c>
      <c r="L120" s="104">
        <f t="shared" si="5"/>
        <v>2.0008433480919248E-2</v>
      </c>
    </row>
    <row r="121" spans="3:12" x14ac:dyDescent="0.25">
      <c r="C121" t="s">
        <v>1054</v>
      </c>
      <c r="D121" t="s">
        <v>2337</v>
      </c>
      <c r="E121" s="6">
        <v>23714</v>
      </c>
      <c r="F121" s="32">
        <v>23714</v>
      </c>
      <c r="G121" s="32">
        <v>3225</v>
      </c>
      <c r="H121" s="90">
        <f t="shared" si="3"/>
        <v>1</v>
      </c>
      <c r="I121" s="90">
        <f>IF(F121/ActivitySum!$C$1300=0%,"",F121/ActivitySum!$C$1300)</f>
        <v>2.7338006517729367E-4</v>
      </c>
      <c r="J121" s="99">
        <f>IF(G121/ActivitySum!$C$1300=0%,"",G121/ActivitySum!$C$1300)</f>
        <v>3.7178489929863039E-5</v>
      </c>
      <c r="K121" s="99">
        <f t="shared" si="4"/>
        <v>0.13599561440499283</v>
      </c>
      <c r="L121" s="104">
        <f t="shared" si="5"/>
        <v>0.13599561440499283</v>
      </c>
    </row>
    <row r="122" spans="3:12" x14ac:dyDescent="0.25">
      <c r="C122" t="s">
        <v>1055</v>
      </c>
      <c r="D122" t="s">
        <v>2338</v>
      </c>
      <c r="E122" s="6">
        <v>47431</v>
      </c>
      <c r="F122" s="32">
        <v>47431</v>
      </c>
      <c r="G122" s="32">
        <v>6451</v>
      </c>
      <c r="H122" s="90">
        <f t="shared" si="3"/>
        <v>1</v>
      </c>
      <c r="I122" s="90">
        <f>IF(F122/ActivitySum!$C$1300=0%,"",F122/ActivitySum!$C$1300)</f>
        <v>5.467947149963826E-4</v>
      </c>
      <c r="J122" s="99">
        <f>IF(G122/ActivitySum!$C$1300=0%,"",G122/ActivitySum!$C$1300)</f>
        <v>7.4368508073657815E-5</v>
      </c>
      <c r="K122" s="99">
        <f t="shared" si="4"/>
        <v>0.13600809597098945</v>
      </c>
      <c r="L122" s="104">
        <f t="shared" si="5"/>
        <v>0.13600809597098945</v>
      </c>
    </row>
    <row r="123" spans="3:12" x14ac:dyDescent="0.25">
      <c r="C123" t="s">
        <v>1059</v>
      </c>
      <c r="D123" t="s">
        <v>2342</v>
      </c>
      <c r="E123" s="6">
        <v>100188</v>
      </c>
      <c r="F123" s="32">
        <v>100188</v>
      </c>
      <c r="G123" s="32">
        <v>85160</v>
      </c>
      <c r="H123" s="90">
        <f t="shared" si="3"/>
        <v>1</v>
      </c>
      <c r="I123" s="90">
        <f>IF(F123/ActivitySum!$C$1300=0%,"",F123/ActivitySum!$C$1300)</f>
        <v>1.1549886973932148E-3</v>
      </c>
      <c r="J123" s="99">
        <f>IF(G123/ActivitySum!$C$1300=0%,"",G123/ActivitySum!$C$1300)</f>
        <v>9.8174269842701898E-4</v>
      </c>
      <c r="K123" s="99">
        <f t="shared" si="4"/>
        <v>0.85000199624705552</v>
      </c>
      <c r="L123" s="104">
        <f t="shared" si="5"/>
        <v>0.85000199624705552</v>
      </c>
    </row>
    <row r="124" spans="3:12" x14ac:dyDescent="0.25">
      <c r="C124" t="s">
        <v>1060</v>
      </c>
      <c r="D124" t="s">
        <v>2343</v>
      </c>
      <c r="E124" s="6">
        <v>200376</v>
      </c>
      <c r="F124" s="32">
        <v>200376</v>
      </c>
      <c r="G124" s="32">
        <v>6012</v>
      </c>
      <c r="H124" s="90">
        <f t="shared" si="3"/>
        <v>1</v>
      </c>
      <c r="I124" s="90">
        <f>IF(F124/ActivitySum!$C$1300=0%,"",F124/ActivitySum!$C$1300)</f>
        <v>2.3099773947864296E-3</v>
      </c>
      <c r="J124" s="99">
        <f>IF(G124/ActivitySum!$C$1300=0%,"",G124/ActivitySum!$C$1300)</f>
        <v>6.9307622157623752E-5</v>
      </c>
      <c r="K124" s="99">
        <f t="shared" si="4"/>
        <v>3.0003593244699964E-2</v>
      </c>
      <c r="L124" s="104">
        <f t="shared" si="5"/>
        <v>3.0003593244699964E-2</v>
      </c>
    </row>
    <row r="125" spans="3:12" x14ac:dyDescent="0.25">
      <c r="C125" t="s">
        <v>1061</v>
      </c>
      <c r="D125" t="s">
        <v>2344</v>
      </c>
      <c r="E125" s="6">
        <v>200376</v>
      </c>
      <c r="F125" s="32">
        <v>200376</v>
      </c>
      <c r="G125" s="32">
        <v>4008</v>
      </c>
      <c r="H125" s="90">
        <f t="shared" si="3"/>
        <v>1</v>
      </c>
      <c r="I125" s="90">
        <f>IF(F125/ActivitySum!$C$1300=0%,"",F125/ActivitySum!$C$1300)</f>
        <v>2.3099773947864296E-3</v>
      </c>
      <c r="J125" s="99">
        <f>IF(G125/ActivitySum!$C$1300=0%,"",G125/ActivitySum!$C$1300)</f>
        <v>4.6205081438415835E-5</v>
      </c>
      <c r="K125" s="99">
        <f t="shared" si="4"/>
        <v>2.0002395496466641E-2</v>
      </c>
      <c r="L125" s="104">
        <f t="shared" si="5"/>
        <v>2.0002395496466641E-2</v>
      </c>
    </row>
    <row r="126" spans="3:12" x14ac:dyDescent="0.25">
      <c r="C126" t="s">
        <v>1062</v>
      </c>
      <c r="D126" t="s">
        <v>2345</v>
      </c>
      <c r="E126" s="6">
        <v>5440</v>
      </c>
      <c r="F126" s="32">
        <v>5440</v>
      </c>
      <c r="G126" s="32">
        <v>849</v>
      </c>
      <c r="H126" s="90">
        <f t="shared" si="3"/>
        <v>1</v>
      </c>
      <c r="I126" s="90">
        <f>IF(F126/ActivitySum!$C$1300=0%,"",F126/ActivitySum!$C$1300)</f>
        <v>6.2713483788668192E-5</v>
      </c>
      <c r="J126" s="99">
        <f>IF(G126/ActivitySum!$C$1300=0%,"",G126/ActivitySum!$C$1300)</f>
        <v>9.7874536280476649E-6</v>
      </c>
      <c r="K126" s="99">
        <f t="shared" si="4"/>
        <v>0.15606617647058824</v>
      </c>
      <c r="L126" s="104">
        <f t="shared" si="5"/>
        <v>0.15606617647058824</v>
      </c>
    </row>
    <row r="127" spans="3:12" x14ac:dyDescent="0.25">
      <c r="C127" t="s">
        <v>1072</v>
      </c>
      <c r="D127" t="s">
        <v>2355</v>
      </c>
      <c r="E127" s="6">
        <v>129638</v>
      </c>
      <c r="F127" s="32">
        <v>129638</v>
      </c>
      <c r="G127" s="32">
        <v>7778</v>
      </c>
      <c r="H127" s="90">
        <f t="shared" si="3"/>
        <v>1</v>
      </c>
      <c r="I127" s="90">
        <f>IF(F127/ActivitySum!$C$1300=0%,"",F127/ActivitySum!$C$1300)</f>
        <v>1.494494597682972E-3</v>
      </c>
      <c r="J127" s="99">
        <f>IF(G127/ActivitySum!$C$1300=0%,"",G127/ActivitySum!$C$1300)</f>
        <v>8.9666447961077431E-5</v>
      </c>
      <c r="K127" s="99">
        <f t="shared" si="4"/>
        <v>5.9997840139465283E-2</v>
      </c>
      <c r="L127" s="104">
        <f t="shared" si="5"/>
        <v>5.9997840139465283E-2</v>
      </c>
    </row>
    <row r="128" spans="3:12" x14ac:dyDescent="0.25">
      <c r="C128" t="s">
        <v>1073</v>
      </c>
      <c r="D128" t="s">
        <v>2356</v>
      </c>
      <c r="E128" s="6">
        <v>259274</v>
      </c>
      <c r="F128" s="32">
        <v>181492</v>
      </c>
      <c r="G128" s="32">
        <v>136767</v>
      </c>
      <c r="H128" s="90">
        <f t="shared" si="3"/>
        <v>0.70000077138471273</v>
      </c>
      <c r="I128" s="90">
        <f>IF(F128/ActivitySum!$C$1300=0%,"",F128/ActivitySum!$C$1300)</f>
        <v>2.0922786028994425E-3</v>
      </c>
      <c r="J128" s="99">
        <f>IF(G128/ActivitySum!$C$1300=0%,"",G128/ActivitySum!$C$1300)</f>
        <v>1.5766792348023498E-3</v>
      </c>
      <c r="K128" s="99">
        <f t="shared" si="4"/>
        <v>0.52749986500767532</v>
      </c>
      <c r="L128" s="104">
        <f t="shared" si="5"/>
        <v>0.75357040530712094</v>
      </c>
    </row>
    <row r="129" spans="1:12" x14ac:dyDescent="0.25">
      <c r="C129" t="s">
        <v>1075</v>
      </c>
      <c r="D129" t="s">
        <v>2358</v>
      </c>
      <c r="E129" s="6">
        <v>5440</v>
      </c>
      <c r="F129" s="32">
        <v>1360</v>
      </c>
      <c r="G129" s="32">
        <v>2543</v>
      </c>
      <c r="H129" s="90">
        <f t="shared" si="3"/>
        <v>0.25</v>
      </c>
      <c r="I129" s="90">
        <f>IF(F129/ActivitySum!$C$1300=0%,"",F129/ActivitySum!$C$1300)</f>
        <v>1.5678370947167048E-5</v>
      </c>
      <c r="J129" s="99">
        <f>IF(G129/ActivitySum!$C$1300=0%,"",G129/ActivitySum!$C$1300)</f>
        <v>2.9316248028416031E-5</v>
      </c>
      <c r="K129" s="99">
        <f t="shared" si="4"/>
        <v>0.46746323529411765</v>
      </c>
      <c r="L129" s="104">
        <f t="shared" si="5"/>
        <v>1.8698529411764706</v>
      </c>
    </row>
    <row r="130" spans="1:12" x14ac:dyDescent="0.25">
      <c r="B130" t="s">
        <v>2574</v>
      </c>
      <c r="C130" t="s">
        <v>1032</v>
      </c>
      <c r="D130" t="s">
        <v>2315</v>
      </c>
      <c r="E130" s="6">
        <v>10500</v>
      </c>
      <c r="F130" s="32">
        <v>10500</v>
      </c>
      <c r="G130" s="32">
        <v>8925</v>
      </c>
      <c r="H130" s="90">
        <f t="shared" si="3"/>
        <v>1</v>
      </c>
      <c r="I130" s="90">
        <f>IF(F130/ActivitySum!$C$1300=0%,"",F130/ActivitySum!$C$1300)</f>
        <v>1.21046246283275E-4</v>
      </c>
      <c r="J130" s="99">
        <f>IF(G130/ActivitySum!$C$1300=0%,"",G130/ActivitySum!$C$1300)</f>
        <v>1.0288930934078375E-4</v>
      </c>
      <c r="K130" s="99">
        <f t="shared" si="4"/>
        <v>0.85</v>
      </c>
      <c r="L130" s="104">
        <f t="shared" si="5"/>
        <v>0.85</v>
      </c>
    </row>
    <row r="131" spans="1:12" x14ac:dyDescent="0.25">
      <c r="A131" t="s">
        <v>2648</v>
      </c>
      <c r="B131" t="s">
        <v>2567</v>
      </c>
      <c r="C131" t="s">
        <v>1185</v>
      </c>
      <c r="D131" t="s">
        <v>2451</v>
      </c>
      <c r="E131" s="6">
        <v>8610</v>
      </c>
      <c r="F131" s="32">
        <v>8610</v>
      </c>
      <c r="G131" s="32">
        <v>172</v>
      </c>
      <c r="H131" s="90">
        <f t="shared" si="3"/>
        <v>1</v>
      </c>
      <c r="I131" s="90">
        <f>IF(F131/ActivitySum!$C$1300=0%,"",F131/ActivitySum!$C$1300)</f>
        <v>9.92579219522855E-5</v>
      </c>
      <c r="J131" s="99">
        <f>IF(G131/ActivitySum!$C$1300=0%,"",G131/ActivitySum!$C$1300)</f>
        <v>1.9828527962593619E-6</v>
      </c>
      <c r="K131" s="99">
        <f t="shared" si="4"/>
        <v>1.9976771196283393E-2</v>
      </c>
      <c r="L131" s="104">
        <f t="shared" si="5"/>
        <v>1.9976771196283393E-2</v>
      </c>
    </row>
    <row r="132" spans="1:12" x14ac:dyDescent="0.25">
      <c r="C132" t="s">
        <v>1186</v>
      </c>
      <c r="D132" t="s">
        <v>2452</v>
      </c>
      <c r="E132" s="6">
        <v>51140</v>
      </c>
      <c r="F132" s="32">
        <v>51140</v>
      </c>
      <c r="G132" s="32">
        <v>1023</v>
      </c>
      <c r="H132" s="90">
        <f t="shared" si="3"/>
        <v>1</v>
      </c>
      <c r="I132" s="90">
        <f>IF(F132/ActivitySum!$C$1300=0%,"",F132/ActivitySum!$C$1300)</f>
        <v>5.8955286046920795E-4</v>
      </c>
      <c r="J132" s="99">
        <f>IF(G132/ActivitySum!$C$1300=0%,"",G132/ActivitySum!$C$1300)</f>
        <v>1.1793362852170508E-5</v>
      </c>
      <c r="K132" s="99">
        <f t="shared" si="4"/>
        <v>2.000391083300743E-2</v>
      </c>
      <c r="L132" s="104">
        <f t="shared" si="5"/>
        <v>2.000391083300743E-2</v>
      </c>
    </row>
    <row r="133" spans="1:12" x14ac:dyDescent="0.25">
      <c r="C133" t="s">
        <v>1187</v>
      </c>
      <c r="D133" t="s">
        <v>2453</v>
      </c>
      <c r="E133" s="6">
        <v>5490</v>
      </c>
      <c r="F133" s="32">
        <v>5490</v>
      </c>
      <c r="G133" s="32">
        <v>55</v>
      </c>
      <c r="H133" s="90">
        <f t="shared" si="3"/>
        <v>1</v>
      </c>
      <c r="I133" s="90">
        <f>IF(F133/ActivitySum!$C$1300=0%,"",F133/ActivitySum!$C$1300)</f>
        <v>6.3289894485255217E-5</v>
      </c>
      <c r="J133" s="99">
        <f>IF(G133/ActivitySum!$C$1300=0%,"",G133/ActivitySum!$C$1300)</f>
        <v>6.3405176624572621E-7</v>
      </c>
      <c r="K133" s="99">
        <f t="shared" si="4"/>
        <v>1.0018214936247723E-2</v>
      </c>
      <c r="L133" s="104">
        <f t="shared" si="5"/>
        <v>1.0018214936247723E-2</v>
      </c>
    </row>
    <row r="134" spans="1:12" x14ac:dyDescent="0.25">
      <c r="C134" t="s">
        <v>1188</v>
      </c>
      <c r="D134" t="s">
        <v>2454</v>
      </c>
      <c r="E134" s="6">
        <v>15185</v>
      </c>
      <c r="F134" s="32">
        <v>15185</v>
      </c>
      <c r="G134" s="32">
        <v>152</v>
      </c>
      <c r="H134" s="90">
        <f t="shared" si="3"/>
        <v>1</v>
      </c>
      <c r="I134" s="90">
        <f>IF(F134/ActivitySum!$C$1300=0%,"",F134/ActivitySum!$C$1300)</f>
        <v>1.7505592855347914E-4</v>
      </c>
      <c r="J134" s="99">
        <f>IF(G134/ActivitySum!$C$1300=0%,"",G134/ActivitySum!$C$1300)</f>
        <v>1.7522885176245524E-6</v>
      </c>
      <c r="K134" s="99">
        <f t="shared" si="4"/>
        <v>1.0009878169245966E-2</v>
      </c>
      <c r="L134" s="104">
        <f t="shared" si="5"/>
        <v>1.0009878169245966E-2</v>
      </c>
    </row>
    <row r="135" spans="1:12" x14ac:dyDescent="0.25">
      <c r="C135" t="s">
        <v>1189</v>
      </c>
      <c r="D135" t="s">
        <v>2455</v>
      </c>
      <c r="E135" s="6">
        <v>15186</v>
      </c>
      <c r="F135" s="32">
        <v>15186</v>
      </c>
      <c r="G135" s="32">
        <v>3227</v>
      </c>
      <c r="H135" s="90">
        <f t="shared" ref="H135:H198" si="6">IFERROR(F135/E135,"")</f>
        <v>1</v>
      </c>
      <c r="I135" s="90">
        <f>IF(F135/ActivitySum!$C$1300=0%,"",F135/ActivitySum!$C$1300)</f>
        <v>1.7506745676741089E-4</v>
      </c>
      <c r="J135" s="99">
        <f>IF(G135/ActivitySum!$C$1300=0%,"",G135/ActivitySum!$C$1300)</f>
        <v>3.7201546357726522E-5</v>
      </c>
      <c r="K135" s="99">
        <f t="shared" ref="K135:K198" si="7">IFERROR(G135/E135,"")</f>
        <v>0.21249835374687212</v>
      </c>
      <c r="L135" s="104">
        <f t="shared" ref="L135:L198" si="8">IFERROR(G135/F135,"")</f>
        <v>0.21249835374687212</v>
      </c>
    </row>
    <row r="136" spans="1:12" x14ac:dyDescent="0.25">
      <c r="C136" t="s">
        <v>1190</v>
      </c>
      <c r="D136" t="s">
        <v>2456</v>
      </c>
      <c r="E136" s="6">
        <v>345090</v>
      </c>
      <c r="F136" s="32">
        <v>345090</v>
      </c>
      <c r="G136" s="32">
        <v>293326</v>
      </c>
      <c r="H136" s="90">
        <f t="shared" si="6"/>
        <v>1</v>
      </c>
      <c r="I136" s="90">
        <f>IF(F136/ActivitySum!$C$1300=0%,"",F136/ActivitySum!$C$1300)</f>
        <v>3.9782713457043213E-3</v>
      </c>
      <c r="J136" s="99">
        <f>IF(G136/ActivitySum!$C$1300=0%,"",G136/ActivitySum!$C$1300)</f>
        <v>3.3815248797417073E-3</v>
      </c>
      <c r="K136" s="99">
        <f t="shared" si="7"/>
        <v>0.84999855110261091</v>
      </c>
      <c r="L136" s="104">
        <f t="shared" si="8"/>
        <v>0.84999855110261091</v>
      </c>
    </row>
    <row r="137" spans="1:12" x14ac:dyDescent="0.25">
      <c r="C137" t="s">
        <v>1191</v>
      </c>
      <c r="D137" t="s">
        <v>2457</v>
      </c>
      <c r="E137" s="6">
        <v>27450</v>
      </c>
      <c r="F137" s="32">
        <v>27450</v>
      </c>
      <c r="G137" s="32">
        <v>23332</v>
      </c>
      <c r="H137" s="90">
        <f t="shared" si="6"/>
        <v>1</v>
      </c>
      <c r="I137" s="90">
        <f>IF(F137/ActivitySum!$C$1300=0%,"",F137/ActivitySum!$C$1300)</f>
        <v>3.1644947242627611E-4</v>
      </c>
      <c r="J137" s="99">
        <f>IF(G137/ActivitySum!$C$1300=0%,"",G137/ActivitySum!$C$1300)</f>
        <v>2.6897628745536879E-4</v>
      </c>
      <c r="K137" s="99">
        <f t="shared" si="7"/>
        <v>0.84998178506375233</v>
      </c>
      <c r="L137" s="104">
        <f t="shared" si="8"/>
        <v>0.84998178506375233</v>
      </c>
    </row>
    <row r="138" spans="1:12" x14ac:dyDescent="0.25">
      <c r="C138" t="s">
        <v>1192</v>
      </c>
      <c r="D138" t="s">
        <v>2458</v>
      </c>
      <c r="E138" s="6">
        <v>255701</v>
      </c>
      <c r="F138" s="32">
        <v>255701</v>
      </c>
      <c r="G138" s="32">
        <v>217345</v>
      </c>
      <c r="H138" s="90">
        <f t="shared" si="6"/>
        <v>1</v>
      </c>
      <c r="I138" s="90">
        <f>IF(F138/ActivitySum!$C$1300=0%,"",F138/ActivitySum!$C$1300)</f>
        <v>2.9477758305599716E-3</v>
      </c>
      <c r="J138" s="99">
        <f>IF(G138/ActivitySum!$C$1300=0%,"",G138/ActivitySum!$C$1300)</f>
        <v>2.5055996569941339E-3</v>
      </c>
      <c r="K138" s="99">
        <f t="shared" si="7"/>
        <v>0.84999667580494409</v>
      </c>
      <c r="L138" s="104">
        <f t="shared" si="8"/>
        <v>0.84999667580494409</v>
      </c>
    </row>
    <row r="139" spans="1:12" x14ac:dyDescent="0.25">
      <c r="C139" t="s">
        <v>1193</v>
      </c>
      <c r="D139" t="s">
        <v>2459</v>
      </c>
      <c r="E139" s="6">
        <v>544585</v>
      </c>
      <c r="F139" s="32">
        <v>544585</v>
      </c>
      <c r="G139" s="32">
        <v>462897</v>
      </c>
      <c r="H139" s="90">
        <f t="shared" si="6"/>
        <v>1</v>
      </c>
      <c r="I139" s="90">
        <f>IF(F139/ActivitySum!$C$1300=0%,"",F139/ActivitySum!$C$1300)</f>
        <v>6.2780923840168876E-3</v>
      </c>
      <c r="J139" s="99">
        <f>IF(G139/ActivitySum!$C$1300=0%,"",G139/ActivitySum!$C$1300)</f>
        <v>5.3363756443608719E-3</v>
      </c>
      <c r="K139" s="99">
        <f t="shared" si="7"/>
        <v>0.84999954093484031</v>
      </c>
      <c r="L139" s="104">
        <f t="shared" si="8"/>
        <v>0.84999954093484031</v>
      </c>
    </row>
    <row r="140" spans="1:12" x14ac:dyDescent="0.25">
      <c r="C140" t="s">
        <v>1195</v>
      </c>
      <c r="D140" t="s">
        <v>2461</v>
      </c>
      <c r="E140" s="6">
        <v>30992</v>
      </c>
      <c r="F140" s="32">
        <v>30992</v>
      </c>
      <c r="G140" s="32">
        <v>26342</v>
      </c>
      <c r="H140" s="90">
        <f t="shared" si="6"/>
        <v>1</v>
      </c>
      <c r="I140" s="90">
        <f>IF(F140/ActivitySum!$C$1300=0%,"",F140/ActivitySum!$C$1300)</f>
        <v>3.5728240617250085E-4</v>
      </c>
      <c r="J140" s="99">
        <f>IF(G140/ActivitySum!$C$1300=0%,"",G140/ActivitySum!$C$1300)</f>
        <v>3.0367621138990765E-4</v>
      </c>
      <c r="K140" s="99">
        <f t="shared" si="7"/>
        <v>0.84996128033040785</v>
      </c>
      <c r="L140" s="104">
        <f t="shared" si="8"/>
        <v>0.84996128033040785</v>
      </c>
    </row>
    <row r="141" spans="1:12" x14ac:dyDescent="0.25">
      <c r="C141" t="s">
        <v>1196</v>
      </c>
      <c r="D141" t="s">
        <v>2462</v>
      </c>
      <c r="E141" s="6">
        <v>548054</v>
      </c>
      <c r="F141" s="32">
        <v>548054</v>
      </c>
      <c r="G141" s="32">
        <v>465846</v>
      </c>
      <c r="H141" s="90">
        <f t="shared" si="6"/>
        <v>1</v>
      </c>
      <c r="I141" s="90">
        <f>IF(F141/ActivitySum!$C$1300=0%,"",F141/ActivitySum!$C$1300)</f>
        <v>6.3180837581460958E-3</v>
      </c>
      <c r="J141" s="99">
        <f>IF(G141/ActivitySum!$C$1300=0%,"",G141/ActivitySum!$C$1300)</f>
        <v>5.3703723472455743E-3</v>
      </c>
      <c r="K141" s="99">
        <f t="shared" si="7"/>
        <v>0.85000018246377185</v>
      </c>
      <c r="L141" s="104">
        <f t="shared" si="8"/>
        <v>0.85000018246377185</v>
      </c>
    </row>
    <row r="142" spans="1:12" x14ac:dyDescent="0.25">
      <c r="C142" t="s">
        <v>1197</v>
      </c>
      <c r="D142" t="s">
        <v>2463</v>
      </c>
      <c r="E142" s="6">
        <v>47431</v>
      </c>
      <c r="F142" s="32">
        <v>47431</v>
      </c>
      <c r="G142" s="32">
        <v>40316</v>
      </c>
      <c r="H142" s="90">
        <f t="shared" si="6"/>
        <v>1</v>
      </c>
      <c r="I142" s="90">
        <f>IF(F142/ActivitySum!$C$1300=0%,"",F142/ActivitySum!$C$1300)</f>
        <v>5.467947149963826E-4</v>
      </c>
      <c r="J142" s="99">
        <f>IF(G142/ActivitySum!$C$1300=0%,"",G142/ActivitySum!$C$1300)</f>
        <v>4.6477147287204908E-4</v>
      </c>
      <c r="K142" s="99">
        <f t="shared" si="7"/>
        <v>0.84999262085977523</v>
      </c>
      <c r="L142" s="104">
        <f t="shared" si="8"/>
        <v>0.84999262085977523</v>
      </c>
    </row>
    <row r="143" spans="1:12" x14ac:dyDescent="0.25">
      <c r="C143" t="s">
        <v>1198</v>
      </c>
      <c r="D143" t="s">
        <v>2464</v>
      </c>
      <c r="E143" s="6">
        <v>23716</v>
      </c>
      <c r="F143" s="32">
        <v>23716</v>
      </c>
      <c r="G143" s="32">
        <v>3225</v>
      </c>
      <c r="H143" s="90">
        <f t="shared" si="6"/>
        <v>1</v>
      </c>
      <c r="I143" s="90">
        <f>IF(F143/ActivitySum!$C$1300=0%,"",F143/ActivitySum!$C$1300)</f>
        <v>2.7340312160515718E-4</v>
      </c>
      <c r="J143" s="99">
        <f>IF(G143/ActivitySum!$C$1300=0%,"",G143/ActivitySum!$C$1300)</f>
        <v>3.7178489929863039E-5</v>
      </c>
      <c r="K143" s="99">
        <f t="shared" si="7"/>
        <v>0.13598414572440545</v>
      </c>
      <c r="L143" s="104">
        <f t="shared" si="8"/>
        <v>0.13598414572440545</v>
      </c>
    </row>
    <row r="144" spans="1:12" x14ac:dyDescent="0.25">
      <c r="C144" t="s">
        <v>1199</v>
      </c>
      <c r="D144" t="s">
        <v>2465</v>
      </c>
      <c r="E144" s="6">
        <v>47430</v>
      </c>
      <c r="F144" s="32">
        <v>47430</v>
      </c>
      <c r="G144" s="32">
        <v>6450</v>
      </c>
      <c r="H144" s="90">
        <f t="shared" si="6"/>
        <v>1</v>
      </c>
      <c r="I144" s="90">
        <f>IF(F144/ActivitySum!$C$1300=0%,"",F144/ActivitySum!$C$1300)</f>
        <v>5.4678318678245085E-4</v>
      </c>
      <c r="J144" s="99">
        <f>IF(G144/ActivitySum!$C$1300=0%,"",G144/ActivitySum!$C$1300)</f>
        <v>7.4356979859726077E-5</v>
      </c>
      <c r="K144" s="99">
        <f t="shared" si="7"/>
        <v>0.1359898798228969</v>
      </c>
      <c r="L144" s="104">
        <f t="shared" si="8"/>
        <v>0.1359898798228969</v>
      </c>
    </row>
    <row r="145" spans="3:12" x14ac:dyDescent="0.25">
      <c r="C145" t="s">
        <v>1200</v>
      </c>
      <c r="D145" t="s">
        <v>2466</v>
      </c>
      <c r="E145" s="6">
        <v>65427</v>
      </c>
      <c r="F145" s="32">
        <v>65427</v>
      </c>
      <c r="G145" s="32">
        <v>55613</v>
      </c>
      <c r="H145" s="90">
        <f t="shared" si="6"/>
        <v>1</v>
      </c>
      <c r="I145" s="90">
        <f>IF(F145/ActivitySum!$C$1300=0%,"",F145/ActivitySum!$C$1300)</f>
        <v>7.542564529119842E-4</v>
      </c>
      <c r="J145" s="99">
        <f>IF(G145/ActivitySum!$C$1300=0%,"",G145/ActivitySum!$C$1300)</f>
        <v>6.4111856138588318E-4</v>
      </c>
      <c r="K145" s="99">
        <f t="shared" si="7"/>
        <v>0.85000076421049409</v>
      </c>
      <c r="L145" s="104">
        <f t="shared" si="8"/>
        <v>0.85000076421049409</v>
      </c>
    </row>
    <row r="146" spans="3:12" x14ac:dyDescent="0.25">
      <c r="C146" t="s">
        <v>1201</v>
      </c>
      <c r="D146" t="s">
        <v>2467</v>
      </c>
      <c r="E146" s="6">
        <v>32714</v>
      </c>
      <c r="F146" s="32">
        <v>32714</v>
      </c>
      <c r="G146" s="32">
        <v>4449</v>
      </c>
      <c r="H146" s="90">
        <f t="shared" si="6"/>
        <v>1</v>
      </c>
      <c r="I146" s="90">
        <f>IF(F146/ActivitySum!$C$1300=0%,"",F146/ActivitySum!$C$1300)</f>
        <v>3.7713399056295798E-4</v>
      </c>
      <c r="J146" s="99">
        <f>IF(G146/ActivitySum!$C$1300=0%,"",G146/ActivitySum!$C$1300)</f>
        <v>5.1289023782313382E-5</v>
      </c>
      <c r="K146" s="99">
        <f t="shared" si="7"/>
        <v>0.13599682093293392</v>
      </c>
      <c r="L146" s="104">
        <f t="shared" si="8"/>
        <v>0.13599682093293392</v>
      </c>
    </row>
    <row r="147" spans="3:12" x14ac:dyDescent="0.25">
      <c r="C147" t="s">
        <v>1202</v>
      </c>
      <c r="D147" t="s">
        <v>2468</v>
      </c>
      <c r="E147" s="6">
        <v>65427</v>
      </c>
      <c r="F147" s="32">
        <v>65427</v>
      </c>
      <c r="G147" s="32">
        <v>654</v>
      </c>
      <c r="H147" s="90">
        <f t="shared" si="6"/>
        <v>1</v>
      </c>
      <c r="I147" s="90">
        <f>IF(F147/ActivitySum!$C$1300=0%,"",F147/ActivitySum!$C$1300)</f>
        <v>7.542564529119842E-4</v>
      </c>
      <c r="J147" s="99">
        <f>IF(G147/ActivitySum!$C$1300=0%,"",G147/ActivitySum!$C$1300)</f>
        <v>7.5394519113582722E-6</v>
      </c>
      <c r="K147" s="99">
        <f t="shared" si="7"/>
        <v>9.9958732633316522E-3</v>
      </c>
      <c r="L147" s="104">
        <f t="shared" si="8"/>
        <v>9.9958732633316522E-3</v>
      </c>
    </row>
    <row r="148" spans="3:12" x14ac:dyDescent="0.25">
      <c r="C148" t="s">
        <v>1203</v>
      </c>
      <c r="D148" t="s">
        <v>2469</v>
      </c>
      <c r="E148" s="6">
        <v>33489</v>
      </c>
      <c r="F148" s="32">
        <v>33489</v>
      </c>
      <c r="G148" s="32">
        <v>335</v>
      </c>
      <c r="H148" s="90">
        <f t="shared" si="6"/>
        <v>1</v>
      </c>
      <c r="I148" s="90">
        <f>IF(F148/ActivitySum!$C$1300=0%,"",F148/ActivitySum!$C$1300)</f>
        <v>3.8606835636005685E-4</v>
      </c>
      <c r="J148" s="99">
        <f>IF(G148/ActivitySum!$C$1300=0%,"",G148/ActivitySum!$C$1300)</f>
        <v>3.8619516671330601E-6</v>
      </c>
      <c r="K148" s="99">
        <f t="shared" si="7"/>
        <v>1.0003284660634834E-2</v>
      </c>
      <c r="L148" s="104">
        <f t="shared" si="8"/>
        <v>1.0003284660634834E-2</v>
      </c>
    </row>
    <row r="149" spans="3:12" x14ac:dyDescent="0.25">
      <c r="C149" t="s">
        <v>1204</v>
      </c>
      <c r="D149" t="s">
        <v>2470</v>
      </c>
      <c r="E149" s="6">
        <v>25117</v>
      </c>
      <c r="F149" s="32">
        <v>25117</v>
      </c>
      <c r="G149" s="32">
        <v>251</v>
      </c>
      <c r="H149" s="90">
        <f t="shared" si="6"/>
        <v>1</v>
      </c>
      <c r="I149" s="90">
        <f>IF(F149/ActivitySum!$C$1300=0%,"",F149/ActivitySum!$C$1300)</f>
        <v>2.8955414932352558E-4</v>
      </c>
      <c r="J149" s="99">
        <f>IF(G149/ActivitySum!$C$1300=0%,"",G149/ActivitySum!$C$1300)</f>
        <v>2.8935816968668597E-6</v>
      </c>
      <c r="K149" s="99">
        <f t="shared" si="7"/>
        <v>9.9932316757574552E-3</v>
      </c>
      <c r="L149" s="104">
        <f t="shared" si="8"/>
        <v>9.9932316757574552E-3</v>
      </c>
    </row>
    <row r="150" spans="3:12" x14ac:dyDescent="0.25">
      <c r="C150" t="s">
        <v>1205</v>
      </c>
      <c r="D150" t="s">
        <v>2471</v>
      </c>
      <c r="E150" s="6">
        <v>25118</v>
      </c>
      <c r="F150" s="32">
        <v>25118</v>
      </c>
      <c r="G150" s="32">
        <v>251</v>
      </c>
      <c r="H150" s="90">
        <f t="shared" si="6"/>
        <v>1</v>
      </c>
      <c r="I150" s="90">
        <f>IF(F150/ActivitySum!$C$1300=0%,"",F150/ActivitySum!$C$1300)</f>
        <v>2.8956567753745727E-4</v>
      </c>
      <c r="J150" s="99">
        <f>IF(G150/ActivitySum!$C$1300=0%,"",G150/ActivitySum!$C$1300)</f>
        <v>2.8935816968668597E-6</v>
      </c>
      <c r="K150" s="99">
        <f t="shared" si="7"/>
        <v>9.992833824349073E-3</v>
      </c>
      <c r="L150" s="104">
        <f t="shared" si="8"/>
        <v>9.992833824349073E-3</v>
      </c>
    </row>
    <row r="151" spans="3:12" x14ac:dyDescent="0.25">
      <c r="C151" t="s">
        <v>1206</v>
      </c>
      <c r="D151" t="s">
        <v>2472</v>
      </c>
      <c r="E151" s="6">
        <v>1865</v>
      </c>
      <c r="F151" s="32">
        <v>1865</v>
      </c>
      <c r="G151" s="32">
        <v>1585</v>
      </c>
      <c r="H151" s="90">
        <f t="shared" si="6"/>
        <v>1</v>
      </c>
      <c r="I151" s="90">
        <f>IF(F151/ActivitySum!$C$1300=0%,"",F151/ActivitySum!$C$1300)</f>
        <v>2.1500118982695991E-5</v>
      </c>
      <c r="J151" s="99">
        <f>IF(G151/ActivitySum!$C$1300=0%,"",G151/ActivitySum!$C$1300)</f>
        <v>1.8272219081808658E-5</v>
      </c>
      <c r="K151" s="99">
        <f t="shared" si="7"/>
        <v>0.84986595174262736</v>
      </c>
      <c r="L151" s="104">
        <f t="shared" si="8"/>
        <v>0.84986595174262736</v>
      </c>
    </row>
    <row r="152" spans="3:12" x14ac:dyDescent="0.25">
      <c r="C152" t="s">
        <v>1207</v>
      </c>
      <c r="D152" t="s">
        <v>2473</v>
      </c>
      <c r="E152" s="6">
        <v>3729</v>
      </c>
      <c r="F152" s="32">
        <v>3729</v>
      </c>
      <c r="G152" s="32">
        <v>410</v>
      </c>
      <c r="H152" s="90">
        <f t="shared" si="6"/>
        <v>1</v>
      </c>
      <c r="I152" s="90">
        <f>IF(F152/ActivitySum!$C$1300=0%,"",F152/ActivitySum!$C$1300)</f>
        <v>4.2988709751460236E-5</v>
      </c>
      <c r="J152" s="99">
        <f>IF(G152/ActivitySum!$C$1300=0%,"",G152/ActivitySum!$C$1300)</f>
        <v>4.7265677120135953E-6</v>
      </c>
      <c r="K152" s="99">
        <f t="shared" si="7"/>
        <v>0.10994904800214535</v>
      </c>
      <c r="L152" s="104">
        <f t="shared" si="8"/>
        <v>0.10994904800214535</v>
      </c>
    </row>
    <row r="153" spans="3:12" x14ac:dyDescent="0.25">
      <c r="C153" t="s">
        <v>1208</v>
      </c>
      <c r="D153" t="s">
        <v>2474</v>
      </c>
      <c r="E153" s="6">
        <v>3729</v>
      </c>
      <c r="F153" s="32">
        <v>3729</v>
      </c>
      <c r="G153" s="32">
        <v>224</v>
      </c>
      <c r="H153" s="90">
        <f t="shared" si="6"/>
        <v>1</v>
      </c>
      <c r="I153" s="90">
        <f>IF(F153/ActivitySum!$C$1300=0%,"",F153/ActivitySum!$C$1300)</f>
        <v>4.2988709751460236E-5</v>
      </c>
      <c r="J153" s="99">
        <f>IF(G153/ActivitySum!$C$1300=0%,"",G153/ActivitySum!$C$1300)</f>
        <v>2.5823199207098666E-6</v>
      </c>
      <c r="K153" s="99">
        <f t="shared" si="7"/>
        <v>6.0069723786537944E-2</v>
      </c>
      <c r="L153" s="104">
        <f t="shared" si="8"/>
        <v>6.0069723786537944E-2</v>
      </c>
    </row>
    <row r="154" spans="3:12" x14ac:dyDescent="0.25">
      <c r="C154" t="s">
        <v>1209</v>
      </c>
      <c r="D154" t="s">
        <v>2475</v>
      </c>
      <c r="E154" s="6">
        <v>65428</v>
      </c>
      <c r="F154" s="32">
        <v>65428</v>
      </c>
      <c r="G154" s="32">
        <v>3926</v>
      </c>
      <c r="H154" s="90">
        <f t="shared" si="6"/>
        <v>1</v>
      </c>
      <c r="I154" s="90">
        <f>IF(F154/ActivitySum!$C$1300=0%,"",F154/ActivitySum!$C$1300)</f>
        <v>7.5426798112591595E-4</v>
      </c>
      <c r="J154" s="99">
        <f>IF(G154/ActivitySum!$C$1300=0%,"",G154/ActivitySum!$C$1300)</f>
        <v>4.5259767896013115E-5</v>
      </c>
      <c r="K154" s="99">
        <f t="shared" si="7"/>
        <v>6.0004890872409365E-2</v>
      </c>
      <c r="L154" s="104">
        <f t="shared" si="8"/>
        <v>6.0004890872409365E-2</v>
      </c>
    </row>
    <row r="155" spans="3:12" x14ac:dyDescent="0.25">
      <c r="C155" t="s">
        <v>1210</v>
      </c>
      <c r="D155" t="s">
        <v>2476</v>
      </c>
      <c r="E155" s="6">
        <v>32714</v>
      </c>
      <c r="F155" s="32">
        <v>32714</v>
      </c>
      <c r="G155" s="32">
        <v>1963</v>
      </c>
      <c r="H155" s="90">
        <f t="shared" si="6"/>
        <v>1</v>
      </c>
      <c r="I155" s="90">
        <f>IF(F155/ActivitySum!$C$1300=0%,"",F155/ActivitySum!$C$1300)</f>
        <v>3.7713399056295798E-4</v>
      </c>
      <c r="J155" s="99">
        <f>IF(G155/ActivitySum!$C$1300=0%,"",G155/ActivitySum!$C$1300)</f>
        <v>2.2629883948006557E-5</v>
      </c>
      <c r="K155" s="99">
        <f t="shared" si="7"/>
        <v>6.0004890872409365E-2</v>
      </c>
      <c r="L155" s="104">
        <f t="shared" si="8"/>
        <v>6.0004890872409365E-2</v>
      </c>
    </row>
    <row r="156" spans="3:12" x14ac:dyDescent="0.25">
      <c r="C156" t="s">
        <v>1211</v>
      </c>
      <c r="D156" t="s">
        <v>2477</v>
      </c>
      <c r="E156" s="6">
        <v>65427</v>
      </c>
      <c r="F156" s="32">
        <v>65427</v>
      </c>
      <c r="G156" s="32">
        <v>30587</v>
      </c>
      <c r="H156" s="90">
        <f t="shared" si="6"/>
        <v>1</v>
      </c>
      <c r="I156" s="90">
        <f>IF(F156/ActivitySum!$C$1300=0%,"",F156/ActivitySum!$C$1300)</f>
        <v>7.542564529119842E-4</v>
      </c>
      <c r="J156" s="99">
        <f>IF(G156/ActivitySum!$C$1300=0%,"",G156/ActivitySum!$C$1300)</f>
        <v>3.5261347953014595E-4</v>
      </c>
      <c r="K156" s="99">
        <f t="shared" si="7"/>
        <v>0.46749812768428933</v>
      </c>
      <c r="L156" s="104">
        <f t="shared" si="8"/>
        <v>0.46749812768428933</v>
      </c>
    </row>
    <row r="157" spans="3:12" x14ac:dyDescent="0.25">
      <c r="C157" t="s">
        <v>1212</v>
      </c>
      <c r="D157" t="s">
        <v>2478</v>
      </c>
      <c r="E157" s="6">
        <v>25117</v>
      </c>
      <c r="F157" s="32">
        <v>25117</v>
      </c>
      <c r="G157" s="32">
        <v>1507</v>
      </c>
      <c r="H157" s="90">
        <f t="shared" si="6"/>
        <v>1</v>
      </c>
      <c r="I157" s="90">
        <f>IF(F157/ActivitySum!$C$1300=0%,"",F157/ActivitySum!$C$1300)</f>
        <v>2.8955414932352558E-4</v>
      </c>
      <c r="J157" s="99">
        <f>IF(G157/ActivitySum!$C$1300=0%,"",G157/ActivitySum!$C$1300)</f>
        <v>1.7373018395132898E-5</v>
      </c>
      <c r="K157" s="99">
        <f t="shared" si="7"/>
        <v>5.9999203726559702E-2</v>
      </c>
      <c r="L157" s="104">
        <f t="shared" si="8"/>
        <v>5.9999203726559702E-2</v>
      </c>
    </row>
    <row r="158" spans="3:12" x14ac:dyDescent="0.25">
      <c r="C158" t="s">
        <v>1213</v>
      </c>
      <c r="D158" t="s">
        <v>2479</v>
      </c>
      <c r="E158" s="6">
        <v>25117</v>
      </c>
      <c r="F158" s="32">
        <v>25117</v>
      </c>
      <c r="G158" s="32">
        <v>17268</v>
      </c>
      <c r="H158" s="90">
        <f t="shared" si="6"/>
        <v>1</v>
      </c>
      <c r="I158" s="90">
        <f>IF(F158/ActivitySum!$C$1300=0%,"",F158/ActivitySum!$C$1300)</f>
        <v>2.8955414932352558E-4</v>
      </c>
      <c r="J158" s="99">
        <f>IF(G158/ActivitySum!$C$1300=0%,"",G158/ActivitySum!$C$1300)</f>
        <v>1.9906919817329455E-4</v>
      </c>
      <c r="K158" s="99">
        <f t="shared" si="7"/>
        <v>0.6875024883545009</v>
      </c>
      <c r="L158" s="104">
        <f t="shared" si="8"/>
        <v>0.6875024883545009</v>
      </c>
    </row>
    <row r="159" spans="3:12" x14ac:dyDescent="0.25">
      <c r="C159" t="s">
        <v>1214</v>
      </c>
      <c r="D159" t="s">
        <v>2480</v>
      </c>
      <c r="E159" s="6">
        <v>33489</v>
      </c>
      <c r="F159" s="32">
        <v>33489</v>
      </c>
      <c r="G159" s="32">
        <v>2009</v>
      </c>
      <c r="H159" s="90">
        <f t="shared" si="6"/>
        <v>1</v>
      </c>
      <c r="I159" s="90">
        <f>IF(F159/ActivitySum!$C$1300=0%,"",F159/ActivitySum!$C$1300)</f>
        <v>3.8606835636005685E-4</v>
      </c>
      <c r="J159" s="99">
        <f>IF(G159/ActivitySum!$C$1300=0%,"",G159/ActivitySum!$C$1300)</f>
        <v>2.3160181788866619E-5</v>
      </c>
      <c r="K159" s="99">
        <f t="shared" si="7"/>
        <v>5.9989847412583237E-2</v>
      </c>
      <c r="L159" s="104">
        <f t="shared" si="8"/>
        <v>5.9989847412583237E-2</v>
      </c>
    </row>
    <row r="160" spans="3:12" x14ac:dyDescent="0.25">
      <c r="C160" t="s">
        <v>1215</v>
      </c>
      <c r="D160" t="s">
        <v>2481</v>
      </c>
      <c r="E160" s="6">
        <v>47430</v>
      </c>
      <c r="F160" s="32">
        <v>47430</v>
      </c>
      <c r="G160" s="32">
        <v>40316</v>
      </c>
      <c r="H160" s="90">
        <f t="shared" si="6"/>
        <v>1</v>
      </c>
      <c r="I160" s="90">
        <f>IF(F160/ActivitySum!$C$1300=0%,"",F160/ActivitySum!$C$1300)</f>
        <v>5.4678318678245085E-4</v>
      </c>
      <c r="J160" s="99">
        <f>IF(G160/ActivitySum!$C$1300=0%,"",G160/ActivitySum!$C$1300)</f>
        <v>4.6477147287204908E-4</v>
      </c>
      <c r="K160" s="99">
        <f t="shared" si="7"/>
        <v>0.8500105418511491</v>
      </c>
      <c r="L160" s="104">
        <f t="shared" si="8"/>
        <v>0.8500105418511491</v>
      </c>
    </row>
    <row r="161" spans="1:12" x14ac:dyDescent="0.25">
      <c r="C161" t="s">
        <v>1216</v>
      </c>
      <c r="D161" t="s">
        <v>2482</v>
      </c>
      <c r="E161" s="6">
        <v>23715</v>
      </c>
      <c r="F161" s="32">
        <v>23715</v>
      </c>
      <c r="G161" s="32">
        <v>1423</v>
      </c>
      <c r="H161" s="90">
        <f t="shared" si="6"/>
        <v>1</v>
      </c>
      <c r="I161" s="90">
        <f>IF(F161/ActivitySum!$C$1300=0%,"",F161/ActivitySum!$C$1300)</f>
        <v>2.7339159339122542E-4</v>
      </c>
      <c r="J161" s="99">
        <f>IF(G161/ActivitySum!$C$1300=0%,"",G161/ActivitySum!$C$1300)</f>
        <v>1.6404648424866698E-5</v>
      </c>
      <c r="K161" s="99">
        <f t="shared" si="7"/>
        <v>6.0004216740459623E-2</v>
      </c>
      <c r="L161" s="104">
        <f t="shared" si="8"/>
        <v>6.0004216740459623E-2</v>
      </c>
    </row>
    <row r="162" spans="1:12" x14ac:dyDescent="0.25">
      <c r="C162" t="s">
        <v>1217</v>
      </c>
      <c r="D162" t="s">
        <v>2483</v>
      </c>
      <c r="E162" s="6">
        <v>47430</v>
      </c>
      <c r="F162" s="32">
        <v>47430</v>
      </c>
      <c r="G162" s="32">
        <v>2846</v>
      </c>
      <c r="H162" s="90">
        <f t="shared" si="6"/>
        <v>1</v>
      </c>
      <c r="I162" s="90">
        <f>IF(F162/ActivitySum!$C$1300=0%,"",F162/ActivitySum!$C$1300)</f>
        <v>5.4678318678245085E-4</v>
      </c>
      <c r="J162" s="99">
        <f>IF(G162/ActivitySum!$C$1300=0%,"",G162/ActivitySum!$C$1300)</f>
        <v>3.2809296849733397E-5</v>
      </c>
      <c r="K162" s="99">
        <f t="shared" si="7"/>
        <v>6.0004216740459623E-2</v>
      </c>
      <c r="L162" s="104">
        <f t="shared" si="8"/>
        <v>6.0004216740459623E-2</v>
      </c>
    </row>
    <row r="163" spans="1:12" x14ac:dyDescent="0.25">
      <c r="C163" t="s">
        <v>1221</v>
      </c>
      <c r="D163" t="s">
        <v>2487</v>
      </c>
      <c r="E163" s="6">
        <v>100188</v>
      </c>
      <c r="F163" s="32">
        <v>100188</v>
      </c>
      <c r="G163" s="32">
        <v>3006</v>
      </c>
      <c r="H163" s="90">
        <f t="shared" si="6"/>
        <v>1</v>
      </c>
      <c r="I163" s="90">
        <f>IF(F163/ActivitySum!$C$1300=0%,"",F163/ActivitySum!$C$1300)</f>
        <v>1.1549886973932148E-3</v>
      </c>
      <c r="J163" s="99">
        <f>IF(G163/ActivitySum!$C$1300=0%,"",G163/ActivitySum!$C$1300)</f>
        <v>3.4653811078811876E-5</v>
      </c>
      <c r="K163" s="99">
        <f t="shared" si="7"/>
        <v>3.0003593244699964E-2</v>
      </c>
      <c r="L163" s="104">
        <f t="shared" si="8"/>
        <v>3.0003593244699964E-2</v>
      </c>
    </row>
    <row r="164" spans="1:12" x14ac:dyDescent="0.25">
      <c r="C164" t="s">
        <v>1222</v>
      </c>
      <c r="D164" t="s">
        <v>2488</v>
      </c>
      <c r="E164" s="6">
        <v>200376</v>
      </c>
      <c r="F164" s="32">
        <v>200376</v>
      </c>
      <c r="G164" s="32">
        <v>4008</v>
      </c>
      <c r="H164" s="90">
        <f t="shared" si="6"/>
        <v>1</v>
      </c>
      <c r="I164" s="90">
        <f>IF(F164/ActivitySum!$C$1300=0%,"",F164/ActivitySum!$C$1300)</f>
        <v>2.3099773947864296E-3</v>
      </c>
      <c r="J164" s="99">
        <f>IF(G164/ActivitySum!$C$1300=0%,"",G164/ActivitySum!$C$1300)</f>
        <v>4.6205081438415835E-5</v>
      </c>
      <c r="K164" s="99">
        <f t="shared" si="7"/>
        <v>2.0002395496466641E-2</v>
      </c>
      <c r="L164" s="104">
        <f t="shared" si="8"/>
        <v>2.0002395496466641E-2</v>
      </c>
    </row>
    <row r="165" spans="1:12" x14ac:dyDescent="0.25">
      <c r="C165" t="s">
        <v>1223</v>
      </c>
      <c r="D165" t="s">
        <v>2489</v>
      </c>
      <c r="E165" s="6">
        <v>200376</v>
      </c>
      <c r="F165" s="32">
        <v>200376</v>
      </c>
      <c r="G165" s="32">
        <v>170320</v>
      </c>
      <c r="H165" s="90">
        <f t="shared" si="6"/>
        <v>1</v>
      </c>
      <c r="I165" s="90">
        <f>IF(F165/ActivitySum!$C$1300=0%,"",F165/ActivitySum!$C$1300)</f>
        <v>2.3099773947864296E-3</v>
      </c>
      <c r="J165" s="99">
        <f>IF(G165/ActivitySum!$C$1300=0%,"",G165/ActivitySum!$C$1300)</f>
        <v>1.963485396854038E-3</v>
      </c>
      <c r="K165" s="99">
        <f t="shared" si="7"/>
        <v>0.85000199624705552</v>
      </c>
      <c r="L165" s="104">
        <f t="shared" si="8"/>
        <v>0.85000199624705552</v>
      </c>
    </row>
    <row r="166" spans="1:12" x14ac:dyDescent="0.25">
      <c r="C166" t="s">
        <v>1224</v>
      </c>
      <c r="D166" t="s">
        <v>2490</v>
      </c>
      <c r="E166" s="6">
        <v>5440</v>
      </c>
      <c r="F166" s="32">
        <v>5440</v>
      </c>
      <c r="G166" s="32">
        <v>740</v>
      </c>
      <c r="H166" s="90">
        <f t="shared" si="6"/>
        <v>1</v>
      </c>
      <c r="I166" s="90">
        <f>IF(F166/ActivitySum!$C$1300=0%,"",F166/ActivitySum!$C$1300)</f>
        <v>6.2713483788668192E-5</v>
      </c>
      <c r="J166" s="99">
        <f>IF(G166/ActivitySum!$C$1300=0%,"",G166/ActivitySum!$C$1300)</f>
        <v>8.5308783094879527E-6</v>
      </c>
      <c r="K166" s="99">
        <f t="shared" si="7"/>
        <v>0.13602941176470587</v>
      </c>
      <c r="L166" s="104">
        <f t="shared" si="8"/>
        <v>0.13602941176470587</v>
      </c>
    </row>
    <row r="167" spans="1:12" x14ac:dyDescent="0.25">
      <c r="C167" t="s">
        <v>1234</v>
      </c>
      <c r="D167" t="s">
        <v>2500</v>
      </c>
      <c r="E167" s="6">
        <v>129638</v>
      </c>
      <c r="F167" s="32">
        <v>64819</v>
      </c>
      <c r="G167" s="32">
        <v>68384</v>
      </c>
      <c r="H167" s="90">
        <f t="shared" si="6"/>
        <v>0.5</v>
      </c>
      <c r="I167" s="90">
        <f>IF(F167/ActivitySum!$C$1300=0%,"",F167/ActivitySum!$C$1300)</f>
        <v>7.4724729884148599E-4</v>
      </c>
      <c r="J167" s="99">
        <f>IF(G167/ActivitySum!$C$1300=0%,"",G167/ActivitySum!$C$1300)</f>
        <v>7.8834538150814081E-4</v>
      </c>
      <c r="K167" s="99">
        <f t="shared" si="7"/>
        <v>0.52749965287955691</v>
      </c>
      <c r="L167" s="104">
        <f t="shared" si="8"/>
        <v>1.0549993057591138</v>
      </c>
    </row>
    <row r="168" spans="1:12" x14ac:dyDescent="0.25">
      <c r="B168" t="s">
        <v>2574</v>
      </c>
      <c r="C168" t="s">
        <v>1194</v>
      </c>
      <c r="D168" t="s">
        <v>2460</v>
      </c>
      <c r="E168" s="6">
        <v>10500</v>
      </c>
      <c r="F168" s="32">
        <v>10500</v>
      </c>
      <c r="G168" s="32">
        <v>8925</v>
      </c>
      <c r="H168" s="90">
        <f t="shared" si="6"/>
        <v>1</v>
      </c>
      <c r="I168" s="90">
        <f>IF(F168/ActivitySum!$C$1300=0%,"",F168/ActivitySum!$C$1300)</f>
        <v>1.21046246283275E-4</v>
      </c>
      <c r="J168" s="99">
        <f>IF(G168/ActivitySum!$C$1300=0%,"",G168/ActivitySum!$C$1300)</f>
        <v>1.0288930934078375E-4</v>
      </c>
      <c r="K168" s="99">
        <f t="shared" si="7"/>
        <v>0.85</v>
      </c>
      <c r="L168" s="104">
        <f t="shared" si="8"/>
        <v>0.85</v>
      </c>
    </row>
    <row r="169" spans="1:12" x14ac:dyDescent="0.25">
      <c r="A169" t="s">
        <v>1298</v>
      </c>
      <c r="E169" s="6">
        <v>26999955</v>
      </c>
      <c r="F169" s="32">
        <v>24103569</v>
      </c>
      <c r="G169" s="32">
        <v>28655486</v>
      </c>
      <c r="H169" s="90">
        <f t="shared" si="6"/>
        <v>0.89272626565488722</v>
      </c>
      <c r="I169" s="90">
        <f>IF(F169/ActivitySum!$C$1300=0%,"",F169/ActivitySum!$C$1300)</f>
        <v>0.27787109995046788</v>
      </c>
      <c r="J169" s="99">
        <f>IF(G169/ActivitySum!$C$1300=0%,"",G169/ActivitySum!$C$1300)</f>
        <v>0.33034657292599418</v>
      </c>
      <c r="K169" s="99">
        <f t="shared" si="7"/>
        <v>1.0613160651564049</v>
      </c>
      <c r="L169" s="104">
        <f t="shared" si="8"/>
        <v>1.1888482572850518</v>
      </c>
    </row>
    <row r="170" spans="1:12" x14ac:dyDescent="0.25">
      <c r="H170" s="90" t="str">
        <f t="shared" si="6"/>
        <v/>
      </c>
      <c r="I170" s="90" t="str">
        <f>IF(F170/ActivitySum!$C$1300=0%,"",F170/ActivitySum!$C$1300)</f>
        <v/>
      </c>
      <c r="J170" s="99" t="str">
        <f>IF(G170/ActivitySum!$C$1300=0%,"",G170/ActivitySum!$C$1300)</f>
        <v/>
      </c>
      <c r="K170" s="99" t="str">
        <f t="shared" si="7"/>
        <v/>
      </c>
      <c r="L170" s="104" t="str">
        <f t="shared" si="8"/>
        <v/>
      </c>
    </row>
    <row r="171" spans="1:12" x14ac:dyDescent="0.25">
      <c r="H171" s="90" t="str">
        <f t="shared" si="6"/>
        <v/>
      </c>
      <c r="I171" s="90" t="str">
        <f>IF(F171/ActivitySum!$C$1300=0%,"",F171/ActivitySum!$C$1300)</f>
        <v/>
      </c>
      <c r="J171" s="99" t="str">
        <f>IF(G171/ActivitySum!$C$1300=0%,"",G171/ActivitySum!$C$1300)</f>
        <v/>
      </c>
      <c r="K171" s="99" t="str">
        <f t="shared" si="7"/>
        <v/>
      </c>
      <c r="L171" s="104" t="str">
        <f t="shared" si="8"/>
        <v/>
      </c>
    </row>
    <row r="172" spans="1:12" x14ac:dyDescent="0.25">
      <c r="H172" s="90" t="str">
        <f t="shared" si="6"/>
        <v/>
      </c>
      <c r="I172" s="90" t="str">
        <f>IF(F172/ActivitySum!$C$1300=0%,"",F172/ActivitySum!$C$1300)</f>
        <v/>
      </c>
      <c r="J172" s="99" t="str">
        <f>IF(G172/ActivitySum!$C$1300=0%,"",G172/ActivitySum!$C$1300)</f>
        <v/>
      </c>
      <c r="K172" s="99" t="str">
        <f t="shared" si="7"/>
        <v/>
      </c>
      <c r="L172" s="104" t="str">
        <f t="shared" si="8"/>
        <v/>
      </c>
    </row>
    <row r="173" spans="1:12" x14ac:dyDescent="0.25">
      <c r="H173" s="90" t="str">
        <f t="shared" si="6"/>
        <v/>
      </c>
      <c r="I173" s="90" t="str">
        <f>IF(F173/ActivitySum!$C$1300=0%,"",F173/ActivitySum!$C$1300)</f>
        <v/>
      </c>
      <c r="J173" s="99" t="str">
        <f>IF(G173/ActivitySum!$C$1300=0%,"",G173/ActivitySum!$C$1300)</f>
        <v/>
      </c>
      <c r="K173" s="99" t="str">
        <f t="shared" si="7"/>
        <v/>
      </c>
      <c r="L173" s="104" t="str">
        <f t="shared" si="8"/>
        <v/>
      </c>
    </row>
    <row r="174" spans="1:12" x14ac:dyDescent="0.25">
      <c r="H174" s="90" t="str">
        <f t="shared" si="6"/>
        <v/>
      </c>
      <c r="I174" s="90" t="str">
        <f>IF(F174/ActivitySum!$C$1300=0%,"",F174/ActivitySum!$C$1300)</f>
        <v/>
      </c>
      <c r="J174" s="99" t="str">
        <f>IF(G174/ActivitySum!$C$1300=0%,"",G174/ActivitySum!$C$1300)</f>
        <v/>
      </c>
      <c r="K174" s="99" t="str">
        <f t="shared" si="7"/>
        <v/>
      </c>
      <c r="L174" s="104" t="str">
        <f t="shared" si="8"/>
        <v/>
      </c>
    </row>
    <row r="175" spans="1:12" x14ac:dyDescent="0.25">
      <c r="H175" s="90" t="str">
        <f t="shared" si="6"/>
        <v/>
      </c>
      <c r="I175" s="90" t="str">
        <f>IF(F175/ActivitySum!$C$1300=0%,"",F175/ActivitySum!$C$1300)</f>
        <v/>
      </c>
      <c r="J175" s="99" t="str">
        <f>IF(G175/ActivitySum!$C$1300=0%,"",G175/ActivitySum!$C$1300)</f>
        <v/>
      </c>
      <c r="K175" s="99" t="str">
        <f t="shared" si="7"/>
        <v/>
      </c>
      <c r="L175" s="104" t="str">
        <f t="shared" si="8"/>
        <v/>
      </c>
    </row>
    <row r="176" spans="1:12" x14ac:dyDescent="0.25">
      <c r="H176" s="90" t="str">
        <f t="shared" si="6"/>
        <v/>
      </c>
      <c r="I176" s="90" t="str">
        <f>IF(F176/ActivitySum!$C$1300=0%,"",F176/ActivitySum!$C$1300)</f>
        <v/>
      </c>
      <c r="J176" s="99" t="str">
        <f>IF(G176/ActivitySum!$C$1300=0%,"",G176/ActivitySum!$C$1300)</f>
        <v/>
      </c>
      <c r="K176" s="99" t="str">
        <f t="shared" si="7"/>
        <v/>
      </c>
      <c r="L176" s="104" t="str">
        <f t="shared" si="8"/>
        <v/>
      </c>
    </row>
    <row r="177" spans="8:12" x14ac:dyDescent="0.25">
      <c r="H177" s="90" t="str">
        <f t="shared" si="6"/>
        <v/>
      </c>
      <c r="I177" s="90" t="str">
        <f>IF(F177/ActivitySum!$C$1300=0%,"",F177/ActivitySum!$C$1300)</f>
        <v/>
      </c>
      <c r="J177" s="99" t="str">
        <f>IF(G177/ActivitySum!$C$1300=0%,"",G177/ActivitySum!$C$1300)</f>
        <v/>
      </c>
      <c r="K177" s="99" t="str">
        <f t="shared" si="7"/>
        <v/>
      </c>
      <c r="L177" s="104" t="str">
        <f t="shared" si="8"/>
        <v/>
      </c>
    </row>
    <row r="178" spans="8:12" x14ac:dyDescent="0.25">
      <c r="H178" s="90" t="str">
        <f t="shared" si="6"/>
        <v/>
      </c>
      <c r="I178" s="90" t="str">
        <f>IF(F178/ActivitySum!$C$1300=0%,"",F178/ActivitySum!$C$1300)</f>
        <v/>
      </c>
      <c r="J178" s="99" t="str">
        <f>IF(G178/ActivitySum!$C$1300=0%,"",G178/ActivitySum!$C$1300)</f>
        <v/>
      </c>
      <c r="K178" s="99" t="str">
        <f t="shared" si="7"/>
        <v/>
      </c>
      <c r="L178" s="104" t="str">
        <f t="shared" si="8"/>
        <v/>
      </c>
    </row>
    <row r="179" spans="8:12" x14ac:dyDescent="0.25">
      <c r="H179" s="90" t="str">
        <f t="shared" si="6"/>
        <v/>
      </c>
      <c r="I179" s="90" t="str">
        <f>IF(F179/ActivitySum!$C$1300=0%,"",F179/ActivitySum!$C$1300)</f>
        <v/>
      </c>
      <c r="J179" s="99" t="str">
        <f>IF(G179/ActivitySum!$C$1300=0%,"",G179/ActivitySum!$C$1300)</f>
        <v/>
      </c>
      <c r="K179" s="99" t="str">
        <f t="shared" si="7"/>
        <v/>
      </c>
      <c r="L179" s="104" t="str">
        <f t="shared" si="8"/>
        <v/>
      </c>
    </row>
    <row r="180" spans="8:12" x14ac:dyDescent="0.25">
      <c r="H180" s="90" t="str">
        <f t="shared" si="6"/>
        <v/>
      </c>
      <c r="I180" s="90" t="str">
        <f>IF(F180/ActivitySum!$C$1300=0%,"",F180/ActivitySum!$C$1300)</f>
        <v/>
      </c>
      <c r="J180" s="99" t="str">
        <f>IF(G180/ActivitySum!$C$1300=0%,"",G180/ActivitySum!$C$1300)</f>
        <v/>
      </c>
      <c r="K180" s="99" t="str">
        <f t="shared" si="7"/>
        <v/>
      </c>
      <c r="L180" s="104" t="str">
        <f t="shared" si="8"/>
        <v/>
      </c>
    </row>
    <row r="181" spans="8:12" x14ac:dyDescent="0.25">
      <c r="H181" s="90" t="str">
        <f t="shared" si="6"/>
        <v/>
      </c>
      <c r="I181" s="90" t="str">
        <f>IF(F181/ActivitySum!$C$1300=0%,"",F181/ActivitySum!$C$1300)</f>
        <v/>
      </c>
      <c r="J181" s="99" t="str">
        <f>IF(G181/ActivitySum!$C$1300=0%,"",G181/ActivitySum!$C$1300)</f>
        <v/>
      </c>
      <c r="K181" s="99" t="str">
        <f t="shared" si="7"/>
        <v/>
      </c>
      <c r="L181" s="104" t="str">
        <f t="shared" si="8"/>
        <v/>
      </c>
    </row>
    <row r="182" spans="8:12" x14ac:dyDescent="0.25">
      <c r="H182" s="90" t="str">
        <f t="shared" si="6"/>
        <v/>
      </c>
      <c r="I182" s="90" t="str">
        <f>IF(F182/ActivitySum!$C$1300=0%,"",F182/ActivitySum!$C$1300)</f>
        <v/>
      </c>
      <c r="J182" s="99" t="str">
        <f>IF(G182/ActivitySum!$C$1300=0%,"",G182/ActivitySum!$C$1300)</f>
        <v/>
      </c>
      <c r="K182" s="99" t="str">
        <f t="shared" si="7"/>
        <v/>
      </c>
      <c r="L182" s="104" t="str">
        <f t="shared" si="8"/>
        <v/>
      </c>
    </row>
    <row r="183" spans="8:12" x14ac:dyDescent="0.25">
      <c r="H183" s="90" t="str">
        <f t="shared" si="6"/>
        <v/>
      </c>
      <c r="I183" s="90" t="str">
        <f>IF(F183/ActivitySum!$C$1300=0%,"",F183/ActivitySum!$C$1300)</f>
        <v/>
      </c>
      <c r="J183" s="99" t="str">
        <f>IF(G183/ActivitySum!$C$1300=0%,"",G183/ActivitySum!$C$1300)</f>
        <v/>
      </c>
      <c r="K183" s="99" t="str">
        <f t="shared" si="7"/>
        <v/>
      </c>
      <c r="L183" s="104" t="str">
        <f t="shared" si="8"/>
        <v/>
      </c>
    </row>
    <row r="184" spans="8:12" x14ac:dyDescent="0.25">
      <c r="H184" s="90" t="str">
        <f t="shared" si="6"/>
        <v/>
      </c>
      <c r="I184" s="90" t="str">
        <f>IF(F184/ActivitySum!$C$1300=0%,"",F184/ActivitySum!$C$1300)</f>
        <v/>
      </c>
      <c r="J184" s="99" t="str">
        <f>IF(G184/ActivitySum!$C$1300=0%,"",G184/ActivitySum!$C$1300)</f>
        <v/>
      </c>
      <c r="K184" s="99" t="str">
        <f t="shared" si="7"/>
        <v/>
      </c>
      <c r="L184" s="104" t="str">
        <f t="shared" si="8"/>
        <v/>
      </c>
    </row>
    <row r="185" spans="8:12" x14ac:dyDescent="0.25">
      <c r="H185" s="90" t="str">
        <f t="shared" si="6"/>
        <v/>
      </c>
      <c r="I185" s="90" t="str">
        <f>IF(F185/ActivitySum!$C$1300=0%,"",F185/ActivitySum!$C$1300)</f>
        <v/>
      </c>
      <c r="J185" s="99" t="str">
        <f>IF(G185/ActivitySum!$C$1300=0%,"",G185/ActivitySum!$C$1300)</f>
        <v/>
      </c>
      <c r="K185" s="99" t="str">
        <f t="shared" si="7"/>
        <v/>
      </c>
      <c r="L185" s="104" t="str">
        <f t="shared" si="8"/>
        <v/>
      </c>
    </row>
    <row r="186" spans="8:12" x14ac:dyDescent="0.25">
      <c r="H186" s="90" t="str">
        <f t="shared" si="6"/>
        <v/>
      </c>
      <c r="I186" s="90" t="str">
        <f>IF(F186/ActivitySum!$C$1300=0%,"",F186/ActivitySum!$C$1300)</f>
        <v/>
      </c>
      <c r="J186" s="99" t="str">
        <f>IF(G186/ActivitySum!$C$1300=0%,"",G186/ActivitySum!$C$1300)</f>
        <v/>
      </c>
      <c r="K186" s="99" t="str">
        <f t="shared" si="7"/>
        <v/>
      </c>
      <c r="L186" s="104" t="str">
        <f t="shared" si="8"/>
        <v/>
      </c>
    </row>
    <row r="187" spans="8:12" x14ac:dyDescent="0.25">
      <c r="H187" s="90" t="str">
        <f t="shared" si="6"/>
        <v/>
      </c>
      <c r="I187" s="90" t="str">
        <f>IF(F187/ActivitySum!$C$1300=0%,"",F187/ActivitySum!$C$1300)</f>
        <v/>
      </c>
      <c r="J187" s="99" t="str">
        <f>IF(G187/ActivitySum!$C$1300=0%,"",G187/ActivitySum!$C$1300)</f>
        <v/>
      </c>
      <c r="K187" s="99" t="str">
        <f t="shared" si="7"/>
        <v/>
      </c>
      <c r="L187" s="104" t="str">
        <f t="shared" si="8"/>
        <v/>
      </c>
    </row>
    <row r="188" spans="8:12" x14ac:dyDescent="0.25">
      <c r="H188" s="90" t="str">
        <f t="shared" si="6"/>
        <v/>
      </c>
      <c r="I188" s="90" t="str">
        <f>IF(F188/ActivitySum!$C$1300=0%,"",F188/ActivitySum!$C$1300)</f>
        <v/>
      </c>
      <c r="J188" s="99" t="str">
        <f>IF(G188/ActivitySum!$C$1300=0%,"",G188/ActivitySum!$C$1300)</f>
        <v/>
      </c>
      <c r="K188" s="99" t="str">
        <f t="shared" si="7"/>
        <v/>
      </c>
      <c r="L188" s="104" t="str">
        <f t="shared" si="8"/>
        <v/>
      </c>
    </row>
    <row r="189" spans="8:12" x14ac:dyDescent="0.25">
      <c r="H189" s="90" t="str">
        <f t="shared" si="6"/>
        <v/>
      </c>
      <c r="I189" s="90" t="str">
        <f>IF(F189/ActivitySum!$C$1300=0%,"",F189/ActivitySum!$C$1300)</f>
        <v/>
      </c>
      <c r="J189" s="99" t="str">
        <f>IF(G189/ActivitySum!$C$1300=0%,"",G189/ActivitySum!$C$1300)</f>
        <v/>
      </c>
      <c r="K189" s="99" t="str">
        <f t="shared" si="7"/>
        <v/>
      </c>
      <c r="L189" s="104" t="str">
        <f t="shared" si="8"/>
        <v/>
      </c>
    </row>
    <row r="190" spans="8:12" x14ac:dyDescent="0.25">
      <c r="H190" s="90" t="str">
        <f t="shared" si="6"/>
        <v/>
      </c>
      <c r="I190" s="90" t="str">
        <f>IF(F190/ActivitySum!$C$1300=0%,"",F190/ActivitySum!$C$1300)</f>
        <v/>
      </c>
      <c r="J190" s="99" t="str">
        <f>IF(G190/ActivitySum!$C$1300=0%,"",G190/ActivitySum!$C$1300)</f>
        <v/>
      </c>
      <c r="K190" s="99" t="str">
        <f t="shared" si="7"/>
        <v/>
      </c>
      <c r="L190" s="104" t="str">
        <f t="shared" si="8"/>
        <v/>
      </c>
    </row>
    <row r="191" spans="8:12" x14ac:dyDescent="0.25">
      <c r="H191" s="90" t="str">
        <f t="shared" si="6"/>
        <v/>
      </c>
      <c r="I191" s="90" t="str">
        <f>IF(F191/ActivitySum!$C$1300=0%,"",F191/ActivitySum!$C$1300)</f>
        <v/>
      </c>
      <c r="J191" s="99" t="str">
        <f>IF(G191/ActivitySum!$C$1300=0%,"",G191/ActivitySum!$C$1300)</f>
        <v/>
      </c>
      <c r="K191" s="99" t="str">
        <f t="shared" si="7"/>
        <v/>
      </c>
      <c r="L191" s="104" t="str">
        <f t="shared" si="8"/>
        <v/>
      </c>
    </row>
    <row r="192" spans="8:12" x14ac:dyDescent="0.25">
      <c r="H192" s="90" t="str">
        <f t="shared" si="6"/>
        <v/>
      </c>
      <c r="I192" s="90" t="str">
        <f>IF(F192/ActivitySum!$C$1300=0%,"",F192/ActivitySum!$C$1300)</f>
        <v/>
      </c>
      <c r="J192" s="99" t="str">
        <f>IF(G192/ActivitySum!$C$1300=0%,"",G192/ActivitySum!$C$1300)</f>
        <v/>
      </c>
      <c r="K192" s="99" t="str">
        <f t="shared" si="7"/>
        <v/>
      </c>
      <c r="L192" s="104" t="str">
        <f t="shared" si="8"/>
        <v/>
      </c>
    </row>
    <row r="193" spans="8:12" x14ac:dyDescent="0.25">
      <c r="H193" s="90" t="str">
        <f t="shared" si="6"/>
        <v/>
      </c>
      <c r="I193" s="90" t="str">
        <f>IF(F193/ActivitySum!$C$1300=0%,"",F193/ActivitySum!$C$1300)</f>
        <v/>
      </c>
      <c r="J193" s="99" t="str">
        <f>IF(G193/ActivitySum!$C$1300=0%,"",G193/ActivitySum!$C$1300)</f>
        <v/>
      </c>
      <c r="K193" s="99" t="str">
        <f t="shared" si="7"/>
        <v/>
      </c>
      <c r="L193" s="104" t="str">
        <f t="shared" si="8"/>
        <v/>
      </c>
    </row>
    <row r="194" spans="8:12" x14ac:dyDescent="0.25">
      <c r="H194" s="90" t="str">
        <f t="shared" si="6"/>
        <v/>
      </c>
      <c r="I194" s="90" t="str">
        <f>IF(F194/ActivitySum!$C$1300=0%,"",F194/ActivitySum!$C$1300)</f>
        <v/>
      </c>
      <c r="J194" s="99" t="str">
        <f>IF(G194/ActivitySum!$C$1300=0%,"",G194/ActivitySum!$C$1300)</f>
        <v/>
      </c>
      <c r="K194" s="99" t="str">
        <f t="shared" si="7"/>
        <v/>
      </c>
      <c r="L194" s="104" t="str">
        <f t="shared" si="8"/>
        <v/>
      </c>
    </row>
    <row r="195" spans="8:12" x14ac:dyDescent="0.25">
      <c r="H195" s="90" t="str">
        <f t="shared" si="6"/>
        <v/>
      </c>
      <c r="I195" s="90" t="str">
        <f>IF(F195/ActivitySum!$C$1300=0%,"",F195/ActivitySum!$C$1300)</f>
        <v/>
      </c>
      <c r="J195" s="99" t="str">
        <f>IF(G195/ActivitySum!$C$1300=0%,"",G195/ActivitySum!$C$1300)</f>
        <v/>
      </c>
      <c r="K195" s="99" t="str">
        <f t="shared" si="7"/>
        <v/>
      </c>
      <c r="L195" s="104" t="str">
        <f t="shared" si="8"/>
        <v/>
      </c>
    </row>
    <row r="196" spans="8:12" x14ac:dyDescent="0.25">
      <c r="H196" s="90" t="str">
        <f t="shared" si="6"/>
        <v/>
      </c>
      <c r="I196" s="90" t="str">
        <f>IF(F196/ActivitySum!$C$1300=0%,"",F196/ActivitySum!$C$1300)</f>
        <v/>
      </c>
      <c r="J196" s="99" t="str">
        <f>IF(G196/ActivitySum!$C$1300=0%,"",G196/ActivitySum!$C$1300)</f>
        <v/>
      </c>
      <c r="K196" s="99" t="str">
        <f t="shared" si="7"/>
        <v/>
      </c>
      <c r="L196" s="104" t="str">
        <f t="shared" si="8"/>
        <v/>
      </c>
    </row>
    <row r="197" spans="8:12" x14ac:dyDescent="0.25">
      <c r="H197" s="90" t="str">
        <f t="shared" si="6"/>
        <v/>
      </c>
      <c r="I197" s="90" t="str">
        <f>IF(F197/ActivitySum!$C$1300=0%,"",F197/ActivitySum!$C$1300)</f>
        <v/>
      </c>
      <c r="J197" s="99" t="str">
        <f>IF(G197/ActivitySum!$C$1300=0%,"",G197/ActivitySum!$C$1300)</f>
        <v/>
      </c>
      <c r="K197" s="99" t="str">
        <f t="shared" si="7"/>
        <v/>
      </c>
      <c r="L197" s="104" t="str">
        <f t="shared" si="8"/>
        <v/>
      </c>
    </row>
    <row r="198" spans="8:12" x14ac:dyDescent="0.25">
      <c r="H198" s="90" t="str">
        <f t="shared" si="6"/>
        <v/>
      </c>
      <c r="I198" s="90" t="str">
        <f>IF(F198/ActivitySum!$C$1300=0%,"",F198/ActivitySum!$C$1300)</f>
        <v/>
      </c>
      <c r="J198" s="99" t="str">
        <f>IF(G198/ActivitySum!$C$1300=0%,"",G198/ActivitySum!$C$1300)</f>
        <v/>
      </c>
      <c r="K198" s="99" t="str">
        <f t="shared" si="7"/>
        <v/>
      </c>
      <c r="L198" s="104" t="str">
        <f t="shared" si="8"/>
        <v/>
      </c>
    </row>
    <row r="199" spans="8:12" x14ac:dyDescent="0.25">
      <c r="H199" s="90" t="str">
        <f t="shared" ref="H199:H262" si="9">IFERROR(F199/E199,"")</f>
        <v/>
      </c>
      <c r="I199" s="90" t="str">
        <f>IF(F199/ActivitySum!$C$1300=0%,"",F199/ActivitySum!$C$1300)</f>
        <v/>
      </c>
      <c r="J199" s="99" t="str">
        <f>IF(G199/ActivitySum!$C$1300=0%,"",G199/ActivitySum!$C$1300)</f>
        <v/>
      </c>
      <c r="K199" s="99" t="str">
        <f t="shared" ref="K199:K262" si="10">IFERROR(G199/E199,"")</f>
        <v/>
      </c>
      <c r="L199" s="104" t="str">
        <f t="shared" ref="L199:L262" si="11">IFERROR(G199/F199,"")</f>
        <v/>
      </c>
    </row>
    <row r="200" spans="8:12" x14ac:dyDescent="0.25">
      <c r="H200" s="90" t="str">
        <f t="shared" si="9"/>
        <v/>
      </c>
      <c r="I200" s="90" t="str">
        <f>IF(F200/ActivitySum!$C$1300=0%,"",F200/ActivitySum!$C$1300)</f>
        <v/>
      </c>
      <c r="J200" s="99" t="str">
        <f>IF(G200/ActivitySum!$C$1300=0%,"",G200/ActivitySum!$C$1300)</f>
        <v/>
      </c>
      <c r="K200" s="99" t="str">
        <f t="shared" si="10"/>
        <v/>
      </c>
      <c r="L200" s="104" t="str">
        <f t="shared" si="11"/>
        <v/>
      </c>
    </row>
    <row r="201" spans="8:12" x14ac:dyDescent="0.25">
      <c r="H201" s="90" t="str">
        <f t="shared" si="9"/>
        <v/>
      </c>
      <c r="I201" s="90" t="str">
        <f>IF(F201/ActivitySum!$C$1300=0%,"",F201/ActivitySum!$C$1300)</f>
        <v/>
      </c>
      <c r="J201" s="99" t="str">
        <f>IF(G201/ActivitySum!$C$1300=0%,"",G201/ActivitySum!$C$1300)</f>
        <v/>
      </c>
      <c r="K201" s="99" t="str">
        <f t="shared" si="10"/>
        <v/>
      </c>
      <c r="L201" s="104" t="str">
        <f t="shared" si="11"/>
        <v/>
      </c>
    </row>
    <row r="202" spans="8:12" x14ac:dyDescent="0.25">
      <c r="H202" s="90" t="str">
        <f t="shared" si="9"/>
        <v/>
      </c>
      <c r="I202" s="90" t="str">
        <f>IF(F202/ActivitySum!$C$1300=0%,"",F202/ActivitySum!$C$1300)</f>
        <v/>
      </c>
      <c r="J202" s="99" t="str">
        <f>IF(G202/ActivitySum!$C$1300=0%,"",G202/ActivitySum!$C$1300)</f>
        <v/>
      </c>
      <c r="K202" s="99" t="str">
        <f t="shared" si="10"/>
        <v/>
      </c>
      <c r="L202" s="104" t="str">
        <f t="shared" si="11"/>
        <v/>
      </c>
    </row>
    <row r="203" spans="8:12" x14ac:dyDescent="0.25">
      <c r="H203" s="90" t="str">
        <f t="shared" si="9"/>
        <v/>
      </c>
      <c r="I203" s="90" t="str">
        <f>IF(F203/ActivitySum!$C$1300=0%,"",F203/ActivitySum!$C$1300)</f>
        <v/>
      </c>
      <c r="J203" s="99" t="str">
        <f>IF(G203/ActivitySum!$C$1300=0%,"",G203/ActivitySum!$C$1300)</f>
        <v/>
      </c>
      <c r="K203" s="99" t="str">
        <f t="shared" si="10"/>
        <v/>
      </c>
      <c r="L203" s="104" t="str">
        <f t="shared" si="11"/>
        <v/>
      </c>
    </row>
    <row r="204" spans="8:12" x14ac:dyDescent="0.25">
      <c r="H204" s="90" t="str">
        <f t="shared" si="9"/>
        <v/>
      </c>
      <c r="I204" s="90" t="str">
        <f>IF(F204/ActivitySum!$C$1300=0%,"",F204/ActivitySum!$C$1300)</f>
        <v/>
      </c>
      <c r="J204" s="99" t="str">
        <f>IF(G204/ActivitySum!$C$1300=0%,"",G204/ActivitySum!$C$1300)</f>
        <v/>
      </c>
      <c r="K204" s="99" t="str">
        <f t="shared" si="10"/>
        <v/>
      </c>
      <c r="L204" s="104" t="str">
        <f t="shared" si="11"/>
        <v/>
      </c>
    </row>
    <row r="205" spans="8:12" x14ac:dyDescent="0.25">
      <c r="H205" s="90" t="str">
        <f t="shared" si="9"/>
        <v/>
      </c>
      <c r="I205" s="90" t="str">
        <f>IF(F205/ActivitySum!$C$1300=0%,"",F205/ActivitySum!$C$1300)</f>
        <v/>
      </c>
      <c r="J205" s="99" t="str">
        <f>IF(G205/ActivitySum!$C$1300=0%,"",G205/ActivitySum!$C$1300)</f>
        <v/>
      </c>
      <c r="K205" s="99" t="str">
        <f t="shared" si="10"/>
        <v/>
      </c>
      <c r="L205" s="104" t="str">
        <f t="shared" si="11"/>
        <v/>
      </c>
    </row>
    <row r="206" spans="8:12" x14ac:dyDescent="0.25">
      <c r="H206" s="90" t="str">
        <f t="shared" si="9"/>
        <v/>
      </c>
      <c r="I206" s="90" t="str">
        <f>IF(F206/ActivitySum!$C$1300=0%,"",F206/ActivitySum!$C$1300)</f>
        <v/>
      </c>
      <c r="J206" s="99" t="str">
        <f>IF(G206/ActivitySum!$C$1300=0%,"",G206/ActivitySum!$C$1300)</f>
        <v/>
      </c>
      <c r="K206" s="99" t="str">
        <f t="shared" si="10"/>
        <v/>
      </c>
      <c r="L206" s="104" t="str">
        <f t="shared" si="11"/>
        <v/>
      </c>
    </row>
    <row r="207" spans="8:12" x14ac:dyDescent="0.25">
      <c r="H207" s="90" t="str">
        <f t="shared" si="9"/>
        <v/>
      </c>
      <c r="I207" s="90" t="str">
        <f>IF(F207/ActivitySum!$C$1300=0%,"",F207/ActivitySum!$C$1300)</f>
        <v/>
      </c>
      <c r="J207" s="99" t="str">
        <f>IF(G207/ActivitySum!$C$1300=0%,"",G207/ActivitySum!$C$1300)</f>
        <v/>
      </c>
      <c r="K207" s="99" t="str">
        <f t="shared" si="10"/>
        <v/>
      </c>
      <c r="L207" s="104" t="str">
        <f t="shared" si="11"/>
        <v/>
      </c>
    </row>
    <row r="208" spans="8:12" x14ac:dyDescent="0.25">
      <c r="H208" s="90" t="str">
        <f t="shared" si="9"/>
        <v/>
      </c>
      <c r="I208" s="90" t="str">
        <f>IF(F208/ActivitySum!$C$1300=0%,"",F208/ActivitySum!$C$1300)</f>
        <v/>
      </c>
      <c r="J208" s="99" t="str">
        <f>IF(G208/ActivitySum!$C$1300=0%,"",G208/ActivitySum!$C$1300)</f>
        <v/>
      </c>
      <c r="K208" s="99" t="str">
        <f t="shared" si="10"/>
        <v/>
      </c>
      <c r="L208" s="104" t="str">
        <f t="shared" si="11"/>
        <v/>
      </c>
    </row>
    <row r="209" spans="8:12" x14ac:dyDescent="0.25">
      <c r="H209" s="90" t="str">
        <f t="shared" si="9"/>
        <v/>
      </c>
      <c r="I209" s="90" t="str">
        <f>IF(F209/ActivitySum!$C$1300=0%,"",F209/ActivitySum!$C$1300)</f>
        <v/>
      </c>
      <c r="J209" s="99" t="str">
        <f>IF(G209/ActivitySum!$C$1300=0%,"",G209/ActivitySum!$C$1300)</f>
        <v/>
      </c>
      <c r="K209" s="99" t="str">
        <f t="shared" si="10"/>
        <v/>
      </c>
      <c r="L209" s="104" t="str">
        <f t="shared" si="11"/>
        <v/>
      </c>
    </row>
    <row r="210" spans="8:12" x14ac:dyDescent="0.25">
      <c r="H210" s="90" t="str">
        <f t="shared" si="9"/>
        <v/>
      </c>
      <c r="I210" s="90" t="str">
        <f>IF(F210/ActivitySum!$C$1300=0%,"",F210/ActivitySum!$C$1300)</f>
        <v/>
      </c>
      <c r="J210" s="99" t="str">
        <f>IF(G210/ActivitySum!$C$1300=0%,"",G210/ActivitySum!$C$1300)</f>
        <v/>
      </c>
      <c r="K210" s="99" t="str">
        <f t="shared" si="10"/>
        <v/>
      </c>
      <c r="L210" s="104" t="str">
        <f t="shared" si="11"/>
        <v/>
      </c>
    </row>
    <row r="211" spans="8:12" x14ac:dyDescent="0.25">
      <c r="H211" s="90" t="str">
        <f t="shared" si="9"/>
        <v/>
      </c>
      <c r="I211" s="90" t="str">
        <f>IF(F211/ActivitySum!$C$1300=0%,"",F211/ActivitySum!$C$1300)</f>
        <v/>
      </c>
      <c r="J211" s="99" t="str">
        <f>IF(G211/ActivitySum!$C$1300=0%,"",G211/ActivitySum!$C$1300)</f>
        <v/>
      </c>
      <c r="K211" s="99" t="str">
        <f t="shared" si="10"/>
        <v/>
      </c>
      <c r="L211" s="104" t="str">
        <f t="shared" si="11"/>
        <v/>
      </c>
    </row>
    <row r="212" spans="8:12" x14ac:dyDescent="0.25">
      <c r="H212" s="90" t="str">
        <f t="shared" si="9"/>
        <v/>
      </c>
      <c r="I212" s="90" t="str">
        <f>IF(F212/ActivitySum!$C$1300=0%,"",F212/ActivitySum!$C$1300)</f>
        <v/>
      </c>
      <c r="J212" s="99" t="str">
        <f>IF(G212/ActivitySum!$C$1300=0%,"",G212/ActivitySum!$C$1300)</f>
        <v/>
      </c>
      <c r="K212" s="99" t="str">
        <f t="shared" si="10"/>
        <v/>
      </c>
      <c r="L212" s="104" t="str">
        <f t="shared" si="11"/>
        <v/>
      </c>
    </row>
    <row r="213" spans="8:12" x14ac:dyDescent="0.25">
      <c r="H213" s="90" t="str">
        <f t="shared" si="9"/>
        <v/>
      </c>
      <c r="I213" s="90" t="str">
        <f>IF(F213/ActivitySum!$C$1300=0%,"",F213/ActivitySum!$C$1300)</f>
        <v/>
      </c>
      <c r="J213" s="99" t="str">
        <f>IF(G213/ActivitySum!$C$1300=0%,"",G213/ActivitySum!$C$1300)</f>
        <v/>
      </c>
      <c r="K213" s="99" t="str">
        <f t="shared" si="10"/>
        <v/>
      </c>
      <c r="L213" s="104" t="str">
        <f t="shared" si="11"/>
        <v/>
      </c>
    </row>
    <row r="214" spans="8:12" x14ac:dyDescent="0.25">
      <c r="H214" s="90" t="str">
        <f t="shared" si="9"/>
        <v/>
      </c>
      <c r="I214" s="90" t="str">
        <f>IF(F214/ActivitySum!$C$1300=0%,"",F214/ActivitySum!$C$1300)</f>
        <v/>
      </c>
      <c r="J214" s="99" t="str">
        <f>IF(G214/ActivitySum!$C$1300=0%,"",G214/ActivitySum!$C$1300)</f>
        <v/>
      </c>
      <c r="K214" s="99" t="str">
        <f t="shared" si="10"/>
        <v/>
      </c>
      <c r="L214" s="104" t="str">
        <f t="shared" si="11"/>
        <v/>
      </c>
    </row>
    <row r="215" spans="8:12" x14ac:dyDescent="0.25">
      <c r="H215" s="90" t="str">
        <f t="shared" si="9"/>
        <v/>
      </c>
      <c r="I215" s="90" t="str">
        <f>IF(F215/ActivitySum!$C$1300=0%,"",F215/ActivitySum!$C$1300)</f>
        <v/>
      </c>
      <c r="J215" s="99" t="str">
        <f>IF(G215/ActivitySum!$C$1300=0%,"",G215/ActivitySum!$C$1300)</f>
        <v/>
      </c>
      <c r="K215" s="99" t="str">
        <f t="shared" si="10"/>
        <v/>
      </c>
      <c r="L215" s="104" t="str">
        <f t="shared" si="11"/>
        <v/>
      </c>
    </row>
    <row r="216" spans="8:12" x14ac:dyDescent="0.25">
      <c r="H216" s="90" t="str">
        <f t="shared" si="9"/>
        <v/>
      </c>
      <c r="I216" s="90" t="str">
        <f>IF(F216/ActivitySum!$C$1300=0%,"",F216/ActivitySum!$C$1300)</f>
        <v/>
      </c>
      <c r="J216" s="99" t="str">
        <f>IF(G216/ActivitySum!$C$1300=0%,"",G216/ActivitySum!$C$1300)</f>
        <v/>
      </c>
      <c r="K216" s="99" t="str">
        <f t="shared" si="10"/>
        <v/>
      </c>
      <c r="L216" s="104" t="str">
        <f t="shared" si="11"/>
        <v/>
      </c>
    </row>
    <row r="217" spans="8:12" x14ac:dyDescent="0.25">
      <c r="H217" s="90" t="str">
        <f t="shared" si="9"/>
        <v/>
      </c>
      <c r="I217" s="90" t="str">
        <f>IF(F217/ActivitySum!$C$1300=0%,"",F217/ActivitySum!$C$1300)</f>
        <v/>
      </c>
      <c r="J217" s="99" t="str">
        <f>IF(G217/ActivitySum!$C$1300=0%,"",G217/ActivitySum!$C$1300)</f>
        <v/>
      </c>
      <c r="K217" s="99" t="str">
        <f t="shared" si="10"/>
        <v/>
      </c>
      <c r="L217" s="104" t="str">
        <f t="shared" si="11"/>
        <v/>
      </c>
    </row>
    <row r="218" spans="8:12" x14ac:dyDescent="0.25">
      <c r="H218" s="90" t="str">
        <f t="shared" si="9"/>
        <v/>
      </c>
      <c r="I218" s="90" t="str">
        <f>IF(F218/ActivitySum!$C$1300=0%,"",F218/ActivitySum!$C$1300)</f>
        <v/>
      </c>
      <c r="J218" s="99" t="str">
        <f>IF(G218/ActivitySum!$C$1300=0%,"",G218/ActivitySum!$C$1300)</f>
        <v/>
      </c>
      <c r="K218" s="99" t="str">
        <f t="shared" si="10"/>
        <v/>
      </c>
      <c r="L218" s="104" t="str">
        <f t="shared" si="11"/>
        <v/>
      </c>
    </row>
    <row r="219" spans="8:12" x14ac:dyDescent="0.25">
      <c r="H219" s="90" t="str">
        <f t="shared" si="9"/>
        <v/>
      </c>
      <c r="I219" s="90" t="str">
        <f>IF(F219/ActivitySum!$C$1300=0%,"",F219/ActivitySum!$C$1300)</f>
        <v/>
      </c>
      <c r="J219" s="99" t="str">
        <f>IF(G219/ActivitySum!$C$1300=0%,"",G219/ActivitySum!$C$1300)</f>
        <v/>
      </c>
      <c r="K219" s="99" t="str">
        <f t="shared" si="10"/>
        <v/>
      </c>
      <c r="L219" s="104" t="str">
        <f t="shared" si="11"/>
        <v/>
      </c>
    </row>
    <row r="220" spans="8:12" x14ac:dyDescent="0.25">
      <c r="H220" s="90" t="str">
        <f t="shared" si="9"/>
        <v/>
      </c>
      <c r="I220" s="90" t="str">
        <f>IF(F220/ActivitySum!$C$1300=0%,"",F220/ActivitySum!$C$1300)</f>
        <v/>
      </c>
      <c r="J220" s="99" t="str">
        <f>IF(G220/ActivitySum!$C$1300=0%,"",G220/ActivitySum!$C$1300)</f>
        <v/>
      </c>
      <c r="K220" s="99" t="str">
        <f t="shared" si="10"/>
        <v/>
      </c>
      <c r="L220" s="104" t="str">
        <f t="shared" si="11"/>
        <v/>
      </c>
    </row>
    <row r="221" spans="8:12" x14ac:dyDescent="0.25">
      <c r="H221" s="90" t="str">
        <f t="shared" si="9"/>
        <v/>
      </c>
      <c r="I221" s="90" t="str">
        <f>IF(F221/ActivitySum!$C$1300=0%,"",F221/ActivitySum!$C$1300)</f>
        <v/>
      </c>
      <c r="J221" s="99" t="str">
        <f>IF(G221/ActivitySum!$C$1300=0%,"",G221/ActivitySum!$C$1300)</f>
        <v/>
      </c>
      <c r="K221" s="99" t="str">
        <f t="shared" si="10"/>
        <v/>
      </c>
      <c r="L221" s="104" t="str">
        <f t="shared" si="11"/>
        <v/>
      </c>
    </row>
    <row r="222" spans="8:12" x14ac:dyDescent="0.25">
      <c r="H222" s="90" t="str">
        <f t="shared" si="9"/>
        <v/>
      </c>
      <c r="I222" s="90" t="str">
        <f>IF(F222/ActivitySum!$C$1300=0%,"",F222/ActivitySum!$C$1300)</f>
        <v/>
      </c>
      <c r="J222" s="99" t="str">
        <f>IF(G222/ActivitySum!$C$1300=0%,"",G222/ActivitySum!$C$1300)</f>
        <v/>
      </c>
      <c r="K222" s="99" t="str">
        <f t="shared" si="10"/>
        <v/>
      </c>
      <c r="L222" s="104" t="str">
        <f t="shared" si="11"/>
        <v/>
      </c>
    </row>
    <row r="223" spans="8:12" x14ac:dyDescent="0.25">
      <c r="H223" s="90" t="str">
        <f t="shared" si="9"/>
        <v/>
      </c>
      <c r="I223" s="90" t="str">
        <f>IF(F223/ActivitySum!$C$1300=0%,"",F223/ActivitySum!$C$1300)</f>
        <v/>
      </c>
      <c r="J223" s="99" t="str">
        <f>IF(G223/ActivitySum!$C$1300=0%,"",G223/ActivitySum!$C$1300)</f>
        <v/>
      </c>
      <c r="K223" s="99" t="str">
        <f t="shared" si="10"/>
        <v/>
      </c>
      <c r="L223" s="104" t="str">
        <f t="shared" si="11"/>
        <v/>
      </c>
    </row>
    <row r="224" spans="8:12" x14ac:dyDescent="0.25">
      <c r="H224" s="90" t="str">
        <f t="shared" si="9"/>
        <v/>
      </c>
      <c r="I224" s="90" t="str">
        <f>IF(F224/ActivitySum!$C$1300=0%,"",F224/ActivitySum!$C$1300)</f>
        <v/>
      </c>
      <c r="J224" s="99" t="str">
        <f>IF(G224/ActivitySum!$C$1300=0%,"",G224/ActivitySum!$C$1300)</f>
        <v/>
      </c>
      <c r="K224" s="99" t="str">
        <f t="shared" si="10"/>
        <v/>
      </c>
      <c r="L224" s="104" t="str">
        <f t="shared" si="11"/>
        <v/>
      </c>
    </row>
    <row r="225" spans="8:12" x14ac:dyDescent="0.25">
      <c r="H225" s="90" t="str">
        <f t="shared" si="9"/>
        <v/>
      </c>
      <c r="I225" s="90" t="str">
        <f>IF(F225/ActivitySum!$C$1300=0%,"",F225/ActivitySum!$C$1300)</f>
        <v/>
      </c>
      <c r="J225" s="99" t="str">
        <f>IF(G225/ActivitySum!$C$1300=0%,"",G225/ActivitySum!$C$1300)</f>
        <v/>
      </c>
      <c r="K225" s="99" t="str">
        <f t="shared" si="10"/>
        <v/>
      </c>
      <c r="L225" s="104" t="str">
        <f t="shared" si="11"/>
        <v/>
      </c>
    </row>
    <row r="226" spans="8:12" x14ac:dyDescent="0.25">
      <c r="H226" s="90" t="str">
        <f t="shared" si="9"/>
        <v/>
      </c>
      <c r="I226" s="90" t="str">
        <f>IF(F226/ActivitySum!$C$1300=0%,"",F226/ActivitySum!$C$1300)</f>
        <v/>
      </c>
      <c r="J226" s="99" t="str">
        <f>IF(G226/ActivitySum!$C$1300=0%,"",G226/ActivitySum!$C$1300)</f>
        <v/>
      </c>
      <c r="K226" s="99" t="str">
        <f t="shared" si="10"/>
        <v/>
      </c>
      <c r="L226" s="104" t="str">
        <f t="shared" si="11"/>
        <v/>
      </c>
    </row>
    <row r="227" spans="8:12" x14ac:dyDescent="0.25">
      <c r="H227" s="90" t="str">
        <f t="shared" si="9"/>
        <v/>
      </c>
      <c r="I227" s="90" t="str">
        <f>IF(F227/ActivitySum!$C$1300=0%,"",F227/ActivitySum!$C$1300)</f>
        <v/>
      </c>
      <c r="J227" s="99" t="str">
        <f>IF(G227/ActivitySum!$C$1300=0%,"",G227/ActivitySum!$C$1300)</f>
        <v/>
      </c>
      <c r="K227" s="99" t="str">
        <f t="shared" si="10"/>
        <v/>
      </c>
      <c r="L227" s="104" t="str">
        <f t="shared" si="11"/>
        <v/>
      </c>
    </row>
    <row r="228" spans="8:12" x14ac:dyDescent="0.25">
      <c r="H228" s="90" t="str">
        <f t="shared" si="9"/>
        <v/>
      </c>
      <c r="I228" s="90" t="str">
        <f>IF(F228/ActivitySum!$C$1300=0%,"",F228/ActivitySum!$C$1300)</f>
        <v/>
      </c>
      <c r="J228" s="99" t="str">
        <f>IF(G228/ActivitySum!$C$1300=0%,"",G228/ActivitySum!$C$1300)</f>
        <v/>
      </c>
      <c r="K228" s="99" t="str">
        <f t="shared" si="10"/>
        <v/>
      </c>
      <c r="L228" s="104" t="str">
        <f t="shared" si="11"/>
        <v/>
      </c>
    </row>
    <row r="229" spans="8:12" x14ac:dyDescent="0.25">
      <c r="H229" s="90" t="str">
        <f t="shared" si="9"/>
        <v/>
      </c>
      <c r="I229" s="90" t="str">
        <f>IF(F229/ActivitySum!$C$1300=0%,"",F229/ActivitySum!$C$1300)</f>
        <v/>
      </c>
      <c r="J229" s="99" t="str">
        <f>IF(G229/ActivitySum!$C$1300=0%,"",G229/ActivitySum!$C$1300)</f>
        <v/>
      </c>
      <c r="K229" s="99" t="str">
        <f t="shared" si="10"/>
        <v/>
      </c>
      <c r="L229" s="104" t="str">
        <f t="shared" si="11"/>
        <v/>
      </c>
    </row>
    <row r="230" spans="8:12" x14ac:dyDescent="0.25">
      <c r="H230" s="90" t="str">
        <f t="shared" si="9"/>
        <v/>
      </c>
      <c r="I230" s="90" t="str">
        <f>IF(F230/ActivitySum!$C$1300=0%,"",F230/ActivitySum!$C$1300)</f>
        <v/>
      </c>
      <c r="J230" s="99" t="str">
        <f>IF(G230/ActivitySum!$C$1300=0%,"",G230/ActivitySum!$C$1300)</f>
        <v/>
      </c>
      <c r="K230" s="99" t="str">
        <f t="shared" si="10"/>
        <v/>
      </c>
      <c r="L230" s="104" t="str">
        <f t="shared" si="11"/>
        <v/>
      </c>
    </row>
    <row r="231" spans="8:12" x14ac:dyDescent="0.25">
      <c r="H231" s="90" t="str">
        <f t="shared" si="9"/>
        <v/>
      </c>
      <c r="I231" s="90" t="str">
        <f>IF(F231/ActivitySum!$C$1300=0%,"",F231/ActivitySum!$C$1300)</f>
        <v/>
      </c>
      <c r="J231" s="99" t="str">
        <f>IF(G231/ActivitySum!$C$1300=0%,"",G231/ActivitySum!$C$1300)</f>
        <v/>
      </c>
      <c r="K231" s="99" t="str">
        <f t="shared" si="10"/>
        <v/>
      </c>
      <c r="L231" s="104" t="str">
        <f t="shared" si="11"/>
        <v/>
      </c>
    </row>
    <row r="232" spans="8:12" x14ac:dyDescent="0.25">
      <c r="H232" s="90" t="str">
        <f t="shared" si="9"/>
        <v/>
      </c>
      <c r="I232" s="90" t="str">
        <f>IF(F232/ActivitySum!$C$1300=0%,"",F232/ActivitySum!$C$1300)</f>
        <v/>
      </c>
      <c r="J232" s="99" t="str">
        <f>IF(G232/ActivitySum!$C$1300=0%,"",G232/ActivitySum!$C$1300)</f>
        <v/>
      </c>
      <c r="K232" s="99" t="str">
        <f t="shared" si="10"/>
        <v/>
      </c>
      <c r="L232" s="104" t="str">
        <f t="shared" si="11"/>
        <v/>
      </c>
    </row>
    <row r="233" spans="8:12" x14ac:dyDescent="0.25">
      <c r="H233" s="90" t="str">
        <f t="shared" si="9"/>
        <v/>
      </c>
      <c r="I233" s="90" t="str">
        <f>IF(F233/ActivitySum!$C$1300=0%,"",F233/ActivitySum!$C$1300)</f>
        <v/>
      </c>
      <c r="J233" s="99" t="str">
        <f>IF(G233/ActivitySum!$C$1300=0%,"",G233/ActivitySum!$C$1300)</f>
        <v/>
      </c>
      <c r="K233" s="99" t="str">
        <f t="shared" si="10"/>
        <v/>
      </c>
      <c r="L233" s="104" t="str">
        <f t="shared" si="11"/>
        <v/>
      </c>
    </row>
    <row r="234" spans="8:12" x14ac:dyDescent="0.25">
      <c r="H234" s="90" t="str">
        <f t="shared" si="9"/>
        <v/>
      </c>
      <c r="I234" s="90" t="str">
        <f>IF(F234/ActivitySum!$C$1300=0%,"",F234/ActivitySum!$C$1300)</f>
        <v/>
      </c>
      <c r="J234" s="99" t="str">
        <f>IF(G234/ActivitySum!$C$1300=0%,"",G234/ActivitySum!$C$1300)</f>
        <v/>
      </c>
      <c r="K234" s="99" t="str">
        <f t="shared" si="10"/>
        <v/>
      </c>
      <c r="L234" s="104" t="str">
        <f t="shared" si="11"/>
        <v/>
      </c>
    </row>
    <row r="235" spans="8:12" x14ac:dyDescent="0.25">
      <c r="H235" s="90" t="str">
        <f t="shared" si="9"/>
        <v/>
      </c>
      <c r="I235" s="90" t="str">
        <f>IF(F235/ActivitySum!$C$1300=0%,"",F235/ActivitySum!$C$1300)</f>
        <v/>
      </c>
      <c r="J235" s="99" t="str">
        <f>IF(G235/ActivitySum!$C$1300=0%,"",G235/ActivitySum!$C$1300)</f>
        <v/>
      </c>
      <c r="K235" s="99" t="str">
        <f t="shared" si="10"/>
        <v/>
      </c>
      <c r="L235" s="104" t="str">
        <f t="shared" si="11"/>
        <v/>
      </c>
    </row>
    <row r="236" spans="8:12" x14ac:dyDescent="0.25">
      <c r="H236" s="90" t="str">
        <f t="shared" si="9"/>
        <v/>
      </c>
      <c r="I236" s="90" t="str">
        <f>IF(F236/ActivitySum!$C$1300=0%,"",F236/ActivitySum!$C$1300)</f>
        <v/>
      </c>
      <c r="J236" s="99" t="str">
        <f>IF(G236/ActivitySum!$C$1300=0%,"",G236/ActivitySum!$C$1300)</f>
        <v/>
      </c>
      <c r="K236" s="99" t="str">
        <f t="shared" si="10"/>
        <v/>
      </c>
      <c r="L236" s="104" t="str">
        <f t="shared" si="11"/>
        <v/>
      </c>
    </row>
    <row r="237" spans="8:12" x14ac:dyDescent="0.25">
      <c r="H237" s="90" t="str">
        <f t="shared" si="9"/>
        <v/>
      </c>
      <c r="I237" s="90" t="str">
        <f>IF(F237/ActivitySum!$C$1300=0%,"",F237/ActivitySum!$C$1300)</f>
        <v/>
      </c>
      <c r="J237" s="99" t="str">
        <f>IF(G237/ActivitySum!$C$1300=0%,"",G237/ActivitySum!$C$1300)</f>
        <v/>
      </c>
      <c r="K237" s="99" t="str">
        <f t="shared" si="10"/>
        <v/>
      </c>
      <c r="L237" s="104" t="str">
        <f t="shared" si="11"/>
        <v/>
      </c>
    </row>
    <row r="238" spans="8:12" x14ac:dyDescent="0.25">
      <c r="H238" s="90" t="str">
        <f t="shared" si="9"/>
        <v/>
      </c>
      <c r="I238" s="90" t="str">
        <f>IF(F238/ActivitySum!$C$1300=0%,"",F238/ActivitySum!$C$1300)</f>
        <v/>
      </c>
      <c r="J238" s="99" t="str">
        <f>IF(G238/ActivitySum!$C$1300=0%,"",G238/ActivitySum!$C$1300)</f>
        <v/>
      </c>
      <c r="K238" s="99" t="str">
        <f t="shared" si="10"/>
        <v/>
      </c>
      <c r="L238" s="104" t="str">
        <f t="shared" si="11"/>
        <v/>
      </c>
    </row>
    <row r="239" spans="8:12" x14ac:dyDescent="0.25">
      <c r="H239" s="90" t="str">
        <f t="shared" si="9"/>
        <v/>
      </c>
      <c r="I239" s="90" t="str">
        <f>IF(F239/ActivitySum!$C$1300=0%,"",F239/ActivitySum!$C$1300)</f>
        <v/>
      </c>
      <c r="J239" s="99" t="str">
        <f>IF(G239/ActivitySum!$C$1300=0%,"",G239/ActivitySum!$C$1300)</f>
        <v/>
      </c>
      <c r="K239" s="99" t="str">
        <f t="shared" si="10"/>
        <v/>
      </c>
      <c r="L239" s="104" t="str">
        <f t="shared" si="11"/>
        <v/>
      </c>
    </row>
    <row r="240" spans="8:12" x14ac:dyDescent="0.25">
      <c r="H240" s="90" t="str">
        <f t="shared" si="9"/>
        <v/>
      </c>
      <c r="I240" s="90" t="str">
        <f>IF(F240/ActivitySum!$C$1300=0%,"",F240/ActivitySum!$C$1300)</f>
        <v/>
      </c>
      <c r="J240" s="99" t="str">
        <f>IF(G240/ActivitySum!$C$1300=0%,"",G240/ActivitySum!$C$1300)</f>
        <v/>
      </c>
      <c r="K240" s="99" t="str">
        <f t="shared" si="10"/>
        <v/>
      </c>
      <c r="L240" s="104" t="str">
        <f t="shared" si="11"/>
        <v/>
      </c>
    </row>
    <row r="241" spans="8:12" x14ac:dyDescent="0.25">
      <c r="H241" s="90" t="str">
        <f t="shared" si="9"/>
        <v/>
      </c>
      <c r="I241" s="90" t="str">
        <f>IF(F241/ActivitySum!$C$1300=0%,"",F241/ActivitySum!$C$1300)</f>
        <v/>
      </c>
      <c r="J241" s="99" t="str">
        <f>IF(G241/ActivitySum!$C$1300=0%,"",G241/ActivitySum!$C$1300)</f>
        <v/>
      </c>
      <c r="K241" s="99" t="str">
        <f t="shared" si="10"/>
        <v/>
      </c>
      <c r="L241" s="104" t="str">
        <f t="shared" si="11"/>
        <v/>
      </c>
    </row>
    <row r="242" spans="8:12" x14ac:dyDescent="0.25">
      <c r="H242" s="90" t="str">
        <f t="shared" si="9"/>
        <v/>
      </c>
      <c r="I242" s="90" t="str">
        <f>IF(F242/ActivitySum!$C$1300=0%,"",F242/ActivitySum!$C$1300)</f>
        <v/>
      </c>
      <c r="J242" s="99" t="str">
        <f>IF(G242/ActivitySum!$C$1300=0%,"",G242/ActivitySum!$C$1300)</f>
        <v/>
      </c>
      <c r="K242" s="99" t="str">
        <f t="shared" si="10"/>
        <v/>
      </c>
      <c r="L242" s="104" t="str">
        <f t="shared" si="11"/>
        <v/>
      </c>
    </row>
    <row r="243" spans="8:12" x14ac:dyDescent="0.25">
      <c r="H243" s="90" t="str">
        <f t="shared" si="9"/>
        <v/>
      </c>
      <c r="I243" s="90" t="str">
        <f>IF(F243/ActivitySum!$C$1300=0%,"",F243/ActivitySum!$C$1300)</f>
        <v/>
      </c>
      <c r="J243" s="99" t="str">
        <f>IF(G243/ActivitySum!$C$1300=0%,"",G243/ActivitySum!$C$1300)</f>
        <v/>
      </c>
      <c r="K243" s="99" t="str">
        <f t="shared" si="10"/>
        <v/>
      </c>
      <c r="L243" s="104" t="str">
        <f t="shared" si="11"/>
        <v/>
      </c>
    </row>
    <row r="244" spans="8:12" x14ac:dyDescent="0.25">
      <c r="H244" s="90" t="str">
        <f t="shared" si="9"/>
        <v/>
      </c>
      <c r="I244" s="90" t="str">
        <f>IF(F244/ActivitySum!$C$1300=0%,"",F244/ActivitySum!$C$1300)</f>
        <v/>
      </c>
      <c r="J244" s="99" t="str">
        <f>IF(G244/ActivitySum!$C$1300=0%,"",G244/ActivitySum!$C$1300)</f>
        <v/>
      </c>
      <c r="K244" s="99" t="str">
        <f t="shared" si="10"/>
        <v/>
      </c>
      <c r="L244" s="104" t="str">
        <f t="shared" si="11"/>
        <v/>
      </c>
    </row>
    <row r="245" spans="8:12" x14ac:dyDescent="0.25">
      <c r="H245" s="90" t="str">
        <f t="shared" si="9"/>
        <v/>
      </c>
      <c r="I245" s="90" t="str">
        <f>IF(F245/ActivitySum!$C$1300=0%,"",F245/ActivitySum!$C$1300)</f>
        <v/>
      </c>
      <c r="J245" s="99" t="str">
        <f>IF(G245/ActivitySum!$C$1300=0%,"",G245/ActivitySum!$C$1300)</f>
        <v/>
      </c>
      <c r="K245" s="99" t="str">
        <f t="shared" si="10"/>
        <v/>
      </c>
      <c r="L245" s="104" t="str">
        <f t="shared" si="11"/>
        <v/>
      </c>
    </row>
    <row r="246" spans="8:12" x14ac:dyDescent="0.25">
      <c r="H246" s="90" t="str">
        <f t="shared" si="9"/>
        <v/>
      </c>
      <c r="I246" s="90" t="str">
        <f>IF(F246/ActivitySum!$C$1300=0%,"",F246/ActivitySum!$C$1300)</f>
        <v/>
      </c>
      <c r="J246" s="99" t="str">
        <f>IF(G246/ActivitySum!$C$1300=0%,"",G246/ActivitySum!$C$1300)</f>
        <v/>
      </c>
      <c r="K246" s="99" t="str">
        <f t="shared" si="10"/>
        <v/>
      </c>
      <c r="L246" s="104" t="str">
        <f t="shared" si="11"/>
        <v/>
      </c>
    </row>
    <row r="247" spans="8:12" x14ac:dyDescent="0.25">
      <c r="H247" s="90" t="str">
        <f t="shared" si="9"/>
        <v/>
      </c>
      <c r="I247" s="90" t="str">
        <f>IF(F247/ActivitySum!$C$1300=0%,"",F247/ActivitySum!$C$1300)</f>
        <v/>
      </c>
      <c r="J247" s="99" t="str">
        <f>IF(G247/ActivitySum!$C$1300=0%,"",G247/ActivitySum!$C$1300)</f>
        <v/>
      </c>
      <c r="K247" s="99" t="str">
        <f t="shared" si="10"/>
        <v/>
      </c>
      <c r="L247" s="104" t="str">
        <f t="shared" si="11"/>
        <v/>
      </c>
    </row>
    <row r="248" spans="8:12" x14ac:dyDescent="0.25">
      <c r="H248" s="90" t="str">
        <f t="shared" si="9"/>
        <v/>
      </c>
      <c r="I248" s="90" t="str">
        <f>IF(F248/ActivitySum!$C$1300=0%,"",F248/ActivitySum!$C$1300)</f>
        <v/>
      </c>
      <c r="J248" s="99" t="str">
        <f>IF(G248/ActivitySum!$C$1300=0%,"",G248/ActivitySum!$C$1300)</f>
        <v/>
      </c>
      <c r="K248" s="99" t="str">
        <f t="shared" si="10"/>
        <v/>
      </c>
      <c r="L248" s="104" t="str">
        <f t="shared" si="11"/>
        <v/>
      </c>
    </row>
    <row r="249" spans="8:12" x14ac:dyDescent="0.25">
      <c r="H249" s="90" t="str">
        <f t="shared" si="9"/>
        <v/>
      </c>
      <c r="I249" s="90" t="str">
        <f>IF(F249/ActivitySum!$C$1300=0%,"",F249/ActivitySum!$C$1300)</f>
        <v/>
      </c>
      <c r="J249" s="99" t="str">
        <f>IF(G249/ActivitySum!$C$1300=0%,"",G249/ActivitySum!$C$1300)</f>
        <v/>
      </c>
      <c r="K249" s="99" t="str">
        <f t="shared" si="10"/>
        <v/>
      </c>
      <c r="L249" s="104" t="str">
        <f t="shared" si="11"/>
        <v/>
      </c>
    </row>
    <row r="250" spans="8:12" x14ac:dyDescent="0.25">
      <c r="H250" s="90" t="str">
        <f t="shared" si="9"/>
        <v/>
      </c>
      <c r="I250" s="90" t="str">
        <f>IF(F250/ActivitySum!$C$1300=0%,"",F250/ActivitySum!$C$1300)</f>
        <v/>
      </c>
      <c r="J250" s="99" t="str">
        <f>IF(G250/ActivitySum!$C$1300=0%,"",G250/ActivitySum!$C$1300)</f>
        <v/>
      </c>
      <c r="K250" s="99" t="str">
        <f t="shared" si="10"/>
        <v/>
      </c>
      <c r="L250" s="104" t="str">
        <f t="shared" si="11"/>
        <v/>
      </c>
    </row>
    <row r="251" spans="8:12" x14ac:dyDescent="0.25">
      <c r="H251" s="90" t="str">
        <f t="shared" si="9"/>
        <v/>
      </c>
      <c r="I251" s="90" t="str">
        <f>IF(F251/ActivitySum!$C$1300=0%,"",F251/ActivitySum!$C$1300)</f>
        <v/>
      </c>
      <c r="J251" s="99" t="str">
        <f>IF(G251/ActivitySum!$C$1300=0%,"",G251/ActivitySum!$C$1300)</f>
        <v/>
      </c>
      <c r="K251" s="99" t="str">
        <f t="shared" si="10"/>
        <v/>
      </c>
      <c r="L251" s="104" t="str">
        <f t="shared" si="11"/>
        <v/>
      </c>
    </row>
    <row r="252" spans="8:12" x14ac:dyDescent="0.25">
      <c r="H252" s="90" t="str">
        <f t="shared" si="9"/>
        <v/>
      </c>
      <c r="I252" s="90" t="str">
        <f>IF(F252/ActivitySum!$C$1300=0%,"",F252/ActivitySum!$C$1300)</f>
        <v/>
      </c>
      <c r="J252" s="99" t="str">
        <f>IF(G252/ActivitySum!$C$1300=0%,"",G252/ActivitySum!$C$1300)</f>
        <v/>
      </c>
      <c r="K252" s="99" t="str">
        <f t="shared" si="10"/>
        <v/>
      </c>
      <c r="L252" s="104" t="str">
        <f t="shared" si="11"/>
        <v/>
      </c>
    </row>
    <row r="253" spans="8:12" x14ac:dyDescent="0.25">
      <c r="H253" s="90" t="str">
        <f t="shared" si="9"/>
        <v/>
      </c>
      <c r="I253" s="90" t="str">
        <f>IF(F253/ActivitySum!$C$1300=0%,"",F253/ActivitySum!$C$1300)</f>
        <v/>
      </c>
      <c r="J253" s="99" t="str">
        <f>IF(G253/ActivitySum!$C$1300=0%,"",G253/ActivitySum!$C$1300)</f>
        <v/>
      </c>
      <c r="K253" s="99" t="str">
        <f t="shared" si="10"/>
        <v/>
      </c>
      <c r="L253" s="104" t="str">
        <f t="shared" si="11"/>
        <v/>
      </c>
    </row>
    <row r="254" spans="8:12" x14ac:dyDescent="0.25">
      <c r="H254" s="90" t="str">
        <f t="shared" si="9"/>
        <v/>
      </c>
      <c r="I254" s="90" t="str">
        <f>IF(F254/ActivitySum!$C$1300=0%,"",F254/ActivitySum!$C$1300)</f>
        <v/>
      </c>
      <c r="J254" s="99" t="str">
        <f>IF(G254/ActivitySum!$C$1300=0%,"",G254/ActivitySum!$C$1300)</f>
        <v/>
      </c>
      <c r="K254" s="99" t="str">
        <f t="shared" si="10"/>
        <v/>
      </c>
      <c r="L254" s="104" t="str">
        <f t="shared" si="11"/>
        <v/>
      </c>
    </row>
    <row r="255" spans="8:12" x14ac:dyDescent="0.25">
      <c r="H255" s="90" t="str">
        <f t="shared" si="9"/>
        <v/>
      </c>
      <c r="I255" s="90" t="str">
        <f>IF(F255/ActivitySum!$C$1300=0%,"",F255/ActivitySum!$C$1300)</f>
        <v/>
      </c>
      <c r="J255" s="99" t="str">
        <f>IF(G255/ActivitySum!$C$1300=0%,"",G255/ActivitySum!$C$1300)</f>
        <v/>
      </c>
      <c r="K255" s="99" t="str">
        <f t="shared" si="10"/>
        <v/>
      </c>
      <c r="L255" s="104" t="str">
        <f t="shared" si="11"/>
        <v/>
      </c>
    </row>
    <row r="256" spans="8:12" x14ac:dyDescent="0.25">
      <c r="H256" s="90" t="str">
        <f t="shared" si="9"/>
        <v/>
      </c>
      <c r="I256" s="90" t="str">
        <f>IF(F256/ActivitySum!$C$1300=0%,"",F256/ActivitySum!$C$1300)</f>
        <v/>
      </c>
      <c r="J256" s="99" t="str">
        <f>IF(G256/ActivitySum!$C$1300=0%,"",G256/ActivitySum!$C$1300)</f>
        <v/>
      </c>
      <c r="K256" s="99" t="str">
        <f t="shared" si="10"/>
        <v/>
      </c>
      <c r="L256" s="104" t="str">
        <f t="shared" si="11"/>
        <v/>
      </c>
    </row>
    <row r="257" spans="8:12" x14ac:dyDescent="0.25">
      <c r="H257" s="90" t="str">
        <f t="shared" si="9"/>
        <v/>
      </c>
      <c r="I257" s="90" t="str">
        <f>IF(F257/ActivitySum!$C$1300=0%,"",F257/ActivitySum!$C$1300)</f>
        <v/>
      </c>
      <c r="J257" s="99" t="str">
        <f>IF(G257/ActivitySum!$C$1300=0%,"",G257/ActivitySum!$C$1300)</f>
        <v/>
      </c>
      <c r="K257" s="99" t="str">
        <f t="shared" si="10"/>
        <v/>
      </c>
      <c r="L257" s="104" t="str">
        <f t="shared" si="11"/>
        <v/>
      </c>
    </row>
    <row r="258" spans="8:12" x14ac:dyDescent="0.25">
      <c r="H258" s="90" t="str">
        <f t="shared" si="9"/>
        <v/>
      </c>
      <c r="I258" s="90" t="str">
        <f>IF(F258/ActivitySum!$C$1300=0%,"",F258/ActivitySum!$C$1300)</f>
        <v/>
      </c>
      <c r="J258" s="99" t="str">
        <f>IF(G258/ActivitySum!$C$1300=0%,"",G258/ActivitySum!$C$1300)</f>
        <v/>
      </c>
      <c r="K258" s="99" t="str">
        <f t="shared" si="10"/>
        <v/>
      </c>
      <c r="L258" s="104" t="str">
        <f t="shared" si="11"/>
        <v/>
      </c>
    </row>
    <row r="259" spans="8:12" x14ac:dyDescent="0.25">
      <c r="H259" s="90" t="str">
        <f t="shared" si="9"/>
        <v/>
      </c>
      <c r="I259" s="90" t="str">
        <f>IF(F259/ActivitySum!$C$1300=0%,"",F259/ActivitySum!$C$1300)</f>
        <v/>
      </c>
      <c r="J259" s="99" t="str">
        <f>IF(G259/ActivitySum!$C$1300=0%,"",G259/ActivitySum!$C$1300)</f>
        <v/>
      </c>
      <c r="K259" s="99" t="str">
        <f t="shared" si="10"/>
        <v/>
      </c>
      <c r="L259" s="104" t="str">
        <f t="shared" si="11"/>
        <v/>
      </c>
    </row>
    <row r="260" spans="8:12" x14ac:dyDescent="0.25">
      <c r="H260" s="90" t="str">
        <f t="shared" si="9"/>
        <v/>
      </c>
      <c r="I260" s="90" t="str">
        <f>IF(F260/ActivitySum!$C$1300=0%,"",F260/ActivitySum!$C$1300)</f>
        <v/>
      </c>
      <c r="J260" s="99" t="str">
        <f>IF(G260/ActivitySum!$C$1300=0%,"",G260/ActivitySum!$C$1300)</f>
        <v/>
      </c>
      <c r="K260" s="99" t="str">
        <f t="shared" si="10"/>
        <v/>
      </c>
      <c r="L260" s="104" t="str">
        <f t="shared" si="11"/>
        <v/>
      </c>
    </row>
    <row r="261" spans="8:12" x14ac:dyDescent="0.25">
      <c r="H261" s="90" t="str">
        <f t="shared" si="9"/>
        <v/>
      </c>
      <c r="I261" s="90" t="str">
        <f>IF(F261/ActivitySum!$C$1300=0%,"",F261/ActivitySum!$C$1300)</f>
        <v/>
      </c>
      <c r="J261" s="99" t="str">
        <f>IF(G261/ActivitySum!$C$1300=0%,"",G261/ActivitySum!$C$1300)</f>
        <v/>
      </c>
      <c r="K261" s="99" t="str">
        <f t="shared" si="10"/>
        <v/>
      </c>
      <c r="L261" s="104" t="str">
        <f t="shared" si="11"/>
        <v/>
      </c>
    </row>
    <row r="262" spans="8:12" x14ac:dyDescent="0.25">
      <c r="H262" s="90" t="str">
        <f t="shared" si="9"/>
        <v/>
      </c>
      <c r="I262" s="90" t="str">
        <f>IF(F262/ActivitySum!$C$1300=0%,"",F262/ActivitySum!$C$1300)</f>
        <v/>
      </c>
      <c r="J262" s="99" t="str">
        <f>IF(G262/ActivitySum!$C$1300=0%,"",G262/ActivitySum!$C$1300)</f>
        <v/>
      </c>
      <c r="K262" s="99" t="str">
        <f t="shared" si="10"/>
        <v/>
      </c>
      <c r="L262" s="104" t="str">
        <f t="shared" si="11"/>
        <v/>
      </c>
    </row>
    <row r="263" spans="8:12" x14ac:dyDescent="0.25">
      <c r="H263" s="90" t="str">
        <f t="shared" ref="H263:H326" si="12">IFERROR(F263/E263,"")</f>
        <v/>
      </c>
      <c r="I263" s="90" t="str">
        <f>IF(F263/ActivitySum!$C$1300=0%,"",F263/ActivitySum!$C$1300)</f>
        <v/>
      </c>
      <c r="J263" s="99" t="str">
        <f>IF(G263/ActivitySum!$C$1300=0%,"",G263/ActivitySum!$C$1300)</f>
        <v/>
      </c>
      <c r="K263" s="99" t="str">
        <f t="shared" ref="K263:K326" si="13">IFERROR(G263/E263,"")</f>
        <v/>
      </c>
      <c r="L263" s="104" t="str">
        <f t="shared" ref="L263:L326" si="14">IFERROR(G263/F263,"")</f>
        <v/>
      </c>
    </row>
    <row r="264" spans="8:12" x14ac:dyDescent="0.25">
      <c r="H264" s="90" t="str">
        <f t="shared" si="12"/>
        <v/>
      </c>
      <c r="I264" s="90" t="str">
        <f>IF(F264/ActivitySum!$C$1300=0%,"",F264/ActivitySum!$C$1300)</f>
        <v/>
      </c>
      <c r="J264" s="99" t="str">
        <f>IF(G264/ActivitySum!$C$1300=0%,"",G264/ActivitySum!$C$1300)</f>
        <v/>
      </c>
      <c r="K264" s="99" t="str">
        <f t="shared" si="13"/>
        <v/>
      </c>
      <c r="L264" s="104" t="str">
        <f t="shared" si="14"/>
        <v/>
      </c>
    </row>
    <row r="265" spans="8:12" x14ac:dyDescent="0.25">
      <c r="H265" s="90" t="str">
        <f t="shared" si="12"/>
        <v/>
      </c>
      <c r="I265" s="90" t="str">
        <f>IF(F265/ActivitySum!$C$1300=0%,"",F265/ActivitySum!$C$1300)</f>
        <v/>
      </c>
      <c r="J265" s="99" t="str">
        <f>IF(G265/ActivitySum!$C$1300=0%,"",G265/ActivitySum!$C$1300)</f>
        <v/>
      </c>
      <c r="K265" s="99" t="str">
        <f t="shared" si="13"/>
        <v/>
      </c>
      <c r="L265" s="104" t="str">
        <f t="shared" si="14"/>
        <v/>
      </c>
    </row>
    <row r="266" spans="8:12" x14ac:dyDescent="0.25">
      <c r="H266" s="90" t="str">
        <f t="shared" si="12"/>
        <v/>
      </c>
      <c r="I266" s="90" t="str">
        <f>IF(F266/ActivitySum!$C$1300=0%,"",F266/ActivitySum!$C$1300)</f>
        <v/>
      </c>
      <c r="J266" s="99" t="str">
        <f>IF(G266/ActivitySum!$C$1300=0%,"",G266/ActivitySum!$C$1300)</f>
        <v/>
      </c>
      <c r="K266" s="99" t="str">
        <f t="shared" si="13"/>
        <v/>
      </c>
      <c r="L266" s="104" t="str">
        <f t="shared" si="14"/>
        <v/>
      </c>
    </row>
    <row r="267" spans="8:12" x14ac:dyDescent="0.25">
      <c r="H267" s="90" t="str">
        <f t="shared" si="12"/>
        <v/>
      </c>
      <c r="I267" s="90" t="str">
        <f>IF(F267/ActivitySum!$C$1300=0%,"",F267/ActivitySum!$C$1300)</f>
        <v/>
      </c>
      <c r="J267" s="99" t="str">
        <f>IF(G267/ActivitySum!$C$1300=0%,"",G267/ActivitySum!$C$1300)</f>
        <v/>
      </c>
      <c r="K267" s="99" t="str">
        <f t="shared" si="13"/>
        <v/>
      </c>
      <c r="L267" s="104" t="str">
        <f t="shared" si="14"/>
        <v/>
      </c>
    </row>
    <row r="268" spans="8:12" x14ac:dyDescent="0.25">
      <c r="H268" s="90" t="str">
        <f t="shared" si="12"/>
        <v/>
      </c>
      <c r="I268" s="90" t="str">
        <f>IF(F268/ActivitySum!$C$1300=0%,"",F268/ActivitySum!$C$1300)</f>
        <v/>
      </c>
      <c r="J268" s="99" t="str">
        <f>IF(G268/ActivitySum!$C$1300=0%,"",G268/ActivitySum!$C$1300)</f>
        <v/>
      </c>
      <c r="K268" s="99" t="str">
        <f t="shared" si="13"/>
        <v/>
      </c>
      <c r="L268" s="104" t="str">
        <f t="shared" si="14"/>
        <v/>
      </c>
    </row>
    <row r="269" spans="8:12" x14ac:dyDescent="0.25">
      <c r="H269" s="90" t="str">
        <f t="shared" si="12"/>
        <v/>
      </c>
      <c r="I269" s="90" t="str">
        <f>IF(F269/ActivitySum!$C$1300=0%,"",F269/ActivitySum!$C$1300)</f>
        <v/>
      </c>
      <c r="J269" s="99" t="str">
        <f>IF(G269/ActivitySum!$C$1300=0%,"",G269/ActivitySum!$C$1300)</f>
        <v/>
      </c>
      <c r="K269" s="99" t="str">
        <f t="shared" si="13"/>
        <v/>
      </c>
      <c r="L269" s="104" t="str">
        <f t="shared" si="14"/>
        <v/>
      </c>
    </row>
    <row r="270" spans="8:12" x14ac:dyDescent="0.25">
      <c r="H270" s="90" t="str">
        <f t="shared" si="12"/>
        <v/>
      </c>
      <c r="I270" s="90" t="str">
        <f>IF(F270/ActivitySum!$C$1300=0%,"",F270/ActivitySum!$C$1300)</f>
        <v/>
      </c>
      <c r="J270" s="99" t="str">
        <f>IF(G270/ActivitySum!$C$1300=0%,"",G270/ActivitySum!$C$1300)</f>
        <v/>
      </c>
      <c r="K270" s="99" t="str">
        <f t="shared" si="13"/>
        <v/>
      </c>
      <c r="L270" s="104" t="str">
        <f t="shared" si="14"/>
        <v/>
      </c>
    </row>
    <row r="271" spans="8:12" x14ac:dyDescent="0.25">
      <c r="H271" s="90" t="str">
        <f t="shared" si="12"/>
        <v/>
      </c>
      <c r="I271" s="90" t="str">
        <f>IF(F271/ActivitySum!$C$1300=0%,"",F271/ActivitySum!$C$1300)</f>
        <v/>
      </c>
      <c r="J271" s="99" t="str">
        <f>IF(G271/ActivitySum!$C$1300=0%,"",G271/ActivitySum!$C$1300)</f>
        <v/>
      </c>
      <c r="K271" s="99" t="str">
        <f t="shared" si="13"/>
        <v/>
      </c>
      <c r="L271" s="104" t="str">
        <f t="shared" si="14"/>
        <v/>
      </c>
    </row>
    <row r="272" spans="8:12" x14ac:dyDescent="0.25">
      <c r="H272" s="90" t="str">
        <f t="shared" si="12"/>
        <v/>
      </c>
      <c r="I272" s="90" t="str">
        <f>IF(F272/ActivitySum!$C$1300=0%,"",F272/ActivitySum!$C$1300)</f>
        <v/>
      </c>
      <c r="J272" s="99" t="str">
        <f>IF(G272/ActivitySum!$C$1300=0%,"",G272/ActivitySum!$C$1300)</f>
        <v/>
      </c>
      <c r="K272" s="99" t="str">
        <f t="shared" si="13"/>
        <v/>
      </c>
      <c r="L272" s="104" t="str">
        <f t="shared" si="14"/>
        <v/>
      </c>
    </row>
    <row r="273" spans="8:12" x14ac:dyDescent="0.25">
      <c r="H273" s="90" t="str">
        <f t="shared" si="12"/>
        <v/>
      </c>
      <c r="I273" s="90" t="str">
        <f>IF(F273/ActivitySum!$C$1300=0%,"",F273/ActivitySum!$C$1300)</f>
        <v/>
      </c>
      <c r="J273" s="99" t="str">
        <f>IF(G273/ActivitySum!$C$1300=0%,"",G273/ActivitySum!$C$1300)</f>
        <v/>
      </c>
      <c r="K273" s="99" t="str">
        <f t="shared" si="13"/>
        <v/>
      </c>
      <c r="L273" s="104" t="str">
        <f t="shared" si="14"/>
        <v/>
      </c>
    </row>
    <row r="274" spans="8:12" x14ac:dyDescent="0.25">
      <c r="H274" s="90" t="str">
        <f t="shared" si="12"/>
        <v/>
      </c>
      <c r="I274" s="90" t="str">
        <f>IF(F274/ActivitySum!$C$1300=0%,"",F274/ActivitySum!$C$1300)</f>
        <v/>
      </c>
      <c r="J274" s="99" t="str">
        <f>IF(G274/ActivitySum!$C$1300=0%,"",G274/ActivitySum!$C$1300)</f>
        <v/>
      </c>
      <c r="K274" s="99" t="str">
        <f t="shared" si="13"/>
        <v/>
      </c>
      <c r="L274" s="104" t="str">
        <f t="shared" si="14"/>
        <v/>
      </c>
    </row>
    <row r="275" spans="8:12" x14ac:dyDescent="0.25">
      <c r="H275" s="90" t="str">
        <f t="shared" si="12"/>
        <v/>
      </c>
      <c r="I275" s="90" t="str">
        <f>IF(F275/ActivitySum!$C$1300=0%,"",F275/ActivitySum!$C$1300)</f>
        <v/>
      </c>
      <c r="J275" s="99" t="str">
        <f>IF(G275/ActivitySum!$C$1300=0%,"",G275/ActivitySum!$C$1300)</f>
        <v/>
      </c>
      <c r="K275" s="99" t="str">
        <f t="shared" si="13"/>
        <v/>
      </c>
      <c r="L275" s="104" t="str">
        <f t="shared" si="14"/>
        <v/>
      </c>
    </row>
    <row r="276" spans="8:12" x14ac:dyDescent="0.25">
      <c r="H276" s="90" t="str">
        <f t="shared" si="12"/>
        <v/>
      </c>
      <c r="I276" s="90" t="str">
        <f>IF(F276/ActivitySum!$C$1300=0%,"",F276/ActivitySum!$C$1300)</f>
        <v/>
      </c>
      <c r="J276" s="99" t="str">
        <f>IF(G276/ActivitySum!$C$1300=0%,"",G276/ActivitySum!$C$1300)</f>
        <v/>
      </c>
      <c r="K276" s="99" t="str">
        <f t="shared" si="13"/>
        <v/>
      </c>
      <c r="L276" s="104" t="str">
        <f t="shared" si="14"/>
        <v/>
      </c>
    </row>
    <row r="277" spans="8:12" x14ac:dyDescent="0.25">
      <c r="H277" s="90" t="str">
        <f t="shared" si="12"/>
        <v/>
      </c>
      <c r="I277" s="90" t="str">
        <f>IF(F277/ActivitySum!$C$1300=0%,"",F277/ActivitySum!$C$1300)</f>
        <v/>
      </c>
      <c r="J277" s="99" t="str">
        <f>IF(G277/ActivitySum!$C$1300=0%,"",G277/ActivitySum!$C$1300)</f>
        <v/>
      </c>
      <c r="K277" s="99" t="str">
        <f t="shared" si="13"/>
        <v/>
      </c>
      <c r="L277" s="104" t="str">
        <f t="shared" si="14"/>
        <v/>
      </c>
    </row>
    <row r="278" spans="8:12" x14ac:dyDescent="0.25">
      <c r="H278" s="90" t="str">
        <f t="shared" si="12"/>
        <v/>
      </c>
      <c r="I278" s="90" t="str">
        <f>IF(F278/ActivitySum!$C$1300=0%,"",F278/ActivitySum!$C$1300)</f>
        <v/>
      </c>
      <c r="J278" s="99" t="str">
        <f>IF(G278/ActivitySum!$C$1300=0%,"",G278/ActivitySum!$C$1300)</f>
        <v/>
      </c>
      <c r="K278" s="99" t="str">
        <f t="shared" si="13"/>
        <v/>
      </c>
      <c r="L278" s="104" t="str">
        <f t="shared" si="14"/>
        <v/>
      </c>
    </row>
    <row r="279" spans="8:12" x14ac:dyDescent="0.25">
      <c r="H279" s="90" t="str">
        <f t="shared" si="12"/>
        <v/>
      </c>
      <c r="I279" s="90" t="str">
        <f>IF(F279/ActivitySum!$C$1300=0%,"",F279/ActivitySum!$C$1300)</f>
        <v/>
      </c>
      <c r="J279" s="99" t="str">
        <f>IF(G279/ActivitySum!$C$1300=0%,"",G279/ActivitySum!$C$1300)</f>
        <v/>
      </c>
      <c r="K279" s="99" t="str">
        <f t="shared" si="13"/>
        <v/>
      </c>
      <c r="L279" s="104" t="str">
        <f t="shared" si="14"/>
        <v/>
      </c>
    </row>
    <row r="280" spans="8:12" x14ac:dyDescent="0.25">
      <c r="H280" s="90" t="str">
        <f t="shared" si="12"/>
        <v/>
      </c>
      <c r="I280" s="90" t="str">
        <f>IF(F280/ActivitySum!$C$1300=0%,"",F280/ActivitySum!$C$1300)</f>
        <v/>
      </c>
      <c r="J280" s="99" t="str">
        <f>IF(G280/ActivitySum!$C$1300=0%,"",G280/ActivitySum!$C$1300)</f>
        <v/>
      </c>
      <c r="K280" s="99" t="str">
        <f t="shared" si="13"/>
        <v/>
      </c>
      <c r="L280" s="104" t="str">
        <f t="shared" si="14"/>
        <v/>
      </c>
    </row>
    <row r="281" spans="8:12" x14ac:dyDescent="0.25">
      <c r="H281" s="90" t="str">
        <f t="shared" si="12"/>
        <v/>
      </c>
      <c r="I281" s="90" t="str">
        <f>IF(F281/ActivitySum!$C$1300=0%,"",F281/ActivitySum!$C$1300)</f>
        <v/>
      </c>
      <c r="J281" s="99" t="str">
        <f>IF(G281/ActivitySum!$C$1300=0%,"",G281/ActivitySum!$C$1300)</f>
        <v/>
      </c>
      <c r="K281" s="99" t="str">
        <f t="shared" si="13"/>
        <v/>
      </c>
      <c r="L281" s="104" t="str">
        <f t="shared" si="14"/>
        <v/>
      </c>
    </row>
    <row r="282" spans="8:12" x14ac:dyDescent="0.25">
      <c r="H282" s="90" t="str">
        <f t="shared" si="12"/>
        <v/>
      </c>
      <c r="I282" s="90" t="str">
        <f>IF(F282/ActivitySum!$C$1300=0%,"",F282/ActivitySum!$C$1300)</f>
        <v/>
      </c>
      <c r="J282" s="99" t="str">
        <f>IF(G282/ActivitySum!$C$1300=0%,"",G282/ActivitySum!$C$1300)</f>
        <v/>
      </c>
      <c r="K282" s="99" t="str">
        <f t="shared" si="13"/>
        <v/>
      </c>
      <c r="L282" s="104" t="str">
        <f t="shared" si="14"/>
        <v/>
      </c>
    </row>
    <row r="283" spans="8:12" x14ac:dyDescent="0.25">
      <c r="H283" s="90" t="str">
        <f t="shared" si="12"/>
        <v/>
      </c>
      <c r="I283" s="90" t="str">
        <f>IF(F283/ActivitySum!$C$1300=0%,"",F283/ActivitySum!$C$1300)</f>
        <v/>
      </c>
      <c r="J283" s="99" t="str">
        <f>IF(G283/ActivitySum!$C$1300=0%,"",G283/ActivitySum!$C$1300)</f>
        <v/>
      </c>
      <c r="K283" s="99" t="str">
        <f t="shared" si="13"/>
        <v/>
      </c>
      <c r="L283" s="104" t="str">
        <f t="shared" si="14"/>
        <v/>
      </c>
    </row>
    <row r="284" spans="8:12" x14ac:dyDescent="0.25">
      <c r="H284" s="90" t="str">
        <f t="shared" si="12"/>
        <v/>
      </c>
      <c r="I284" s="90" t="str">
        <f>IF(F284/ActivitySum!$C$1300=0%,"",F284/ActivitySum!$C$1300)</f>
        <v/>
      </c>
      <c r="J284" s="99" t="str">
        <f>IF(G284/ActivitySum!$C$1300=0%,"",G284/ActivitySum!$C$1300)</f>
        <v/>
      </c>
      <c r="K284" s="99" t="str">
        <f t="shared" si="13"/>
        <v/>
      </c>
      <c r="L284" s="104" t="str">
        <f t="shared" si="14"/>
        <v/>
      </c>
    </row>
    <row r="285" spans="8:12" x14ac:dyDescent="0.25">
      <c r="H285" s="90" t="str">
        <f t="shared" si="12"/>
        <v/>
      </c>
      <c r="I285" s="90" t="str">
        <f>IF(F285/ActivitySum!$C$1300=0%,"",F285/ActivitySum!$C$1300)</f>
        <v/>
      </c>
      <c r="J285" s="99" t="str">
        <f>IF(G285/ActivitySum!$C$1300=0%,"",G285/ActivitySum!$C$1300)</f>
        <v/>
      </c>
      <c r="K285" s="99" t="str">
        <f t="shared" si="13"/>
        <v/>
      </c>
      <c r="L285" s="104" t="str">
        <f t="shared" si="14"/>
        <v/>
      </c>
    </row>
    <row r="286" spans="8:12" x14ac:dyDescent="0.25">
      <c r="H286" s="90" t="str">
        <f t="shared" si="12"/>
        <v/>
      </c>
      <c r="I286" s="90" t="str">
        <f>IF(F286/ActivitySum!$C$1300=0%,"",F286/ActivitySum!$C$1300)</f>
        <v/>
      </c>
      <c r="J286" s="99" t="str">
        <f>IF(G286/ActivitySum!$C$1300=0%,"",G286/ActivitySum!$C$1300)</f>
        <v/>
      </c>
      <c r="K286" s="99" t="str">
        <f t="shared" si="13"/>
        <v/>
      </c>
      <c r="L286" s="104" t="str">
        <f t="shared" si="14"/>
        <v/>
      </c>
    </row>
    <row r="287" spans="8:12" x14ac:dyDescent="0.25">
      <c r="H287" s="90" t="str">
        <f t="shared" si="12"/>
        <v/>
      </c>
      <c r="I287" s="90" t="str">
        <f>IF(F287/ActivitySum!$C$1300=0%,"",F287/ActivitySum!$C$1300)</f>
        <v/>
      </c>
      <c r="J287" s="99" t="str">
        <f>IF(G287/ActivitySum!$C$1300=0%,"",G287/ActivitySum!$C$1300)</f>
        <v/>
      </c>
      <c r="K287" s="99" t="str">
        <f t="shared" si="13"/>
        <v/>
      </c>
      <c r="L287" s="104" t="str">
        <f t="shared" si="14"/>
        <v/>
      </c>
    </row>
    <row r="288" spans="8:12" x14ac:dyDescent="0.25">
      <c r="H288" s="90" t="str">
        <f t="shared" si="12"/>
        <v/>
      </c>
      <c r="I288" s="90" t="str">
        <f>IF(F288/ActivitySum!$C$1300=0%,"",F288/ActivitySum!$C$1300)</f>
        <v/>
      </c>
      <c r="J288" s="99" t="str">
        <f>IF(G288/ActivitySum!$C$1300=0%,"",G288/ActivitySum!$C$1300)</f>
        <v/>
      </c>
      <c r="K288" s="99" t="str">
        <f t="shared" si="13"/>
        <v/>
      </c>
      <c r="L288" s="104" t="str">
        <f t="shared" si="14"/>
        <v/>
      </c>
    </row>
    <row r="289" spans="8:12" x14ac:dyDescent="0.25">
      <c r="H289" s="90" t="str">
        <f t="shared" si="12"/>
        <v/>
      </c>
      <c r="I289" s="90" t="str">
        <f>IF(F289/ActivitySum!$C$1300=0%,"",F289/ActivitySum!$C$1300)</f>
        <v/>
      </c>
      <c r="J289" s="99" t="str">
        <f>IF(G289/ActivitySum!$C$1300=0%,"",G289/ActivitySum!$C$1300)</f>
        <v/>
      </c>
      <c r="K289" s="99" t="str">
        <f t="shared" si="13"/>
        <v/>
      </c>
      <c r="L289" s="104" t="str">
        <f t="shared" si="14"/>
        <v/>
      </c>
    </row>
    <row r="290" spans="8:12" x14ac:dyDescent="0.25">
      <c r="H290" s="90" t="str">
        <f t="shared" si="12"/>
        <v/>
      </c>
      <c r="I290" s="90" t="str">
        <f>IF(F290/ActivitySum!$C$1300=0%,"",F290/ActivitySum!$C$1300)</f>
        <v/>
      </c>
      <c r="J290" s="99" t="str">
        <f>IF(G290/ActivitySum!$C$1300=0%,"",G290/ActivitySum!$C$1300)</f>
        <v/>
      </c>
      <c r="K290" s="99" t="str">
        <f t="shared" si="13"/>
        <v/>
      </c>
      <c r="L290" s="104" t="str">
        <f t="shared" si="14"/>
        <v/>
      </c>
    </row>
    <row r="291" spans="8:12" x14ac:dyDescent="0.25">
      <c r="H291" s="90" t="str">
        <f t="shared" si="12"/>
        <v/>
      </c>
      <c r="I291" s="90" t="str">
        <f>IF(F291/ActivitySum!$C$1300=0%,"",F291/ActivitySum!$C$1300)</f>
        <v/>
      </c>
      <c r="J291" s="99" t="str">
        <f>IF(G291/ActivitySum!$C$1300=0%,"",G291/ActivitySum!$C$1300)</f>
        <v/>
      </c>
      <c r="K291" s="99" t="str">
        <f t="shared" si="13"/>
        <v/>
      </c>
      <c r="L291" s="104" t="str">
        <f t="shared" si="14"/>
        <v/>
      </c>
    </row>
    <row r="292" spans="8:12" x14ac:dyDescent="0.25">
      <c r="H292" s="90" t="str">
        <f t="shared" si="12"/>
        <v/>
      </c>
      <c r="I292" s="90" t="str">
        <f>IF(F292/ActivitySum!$C$1300=0%,"",F292/ActivitySum!$C$1300)</f>
        <v/>
      </c>
      <c r="J292" s="99" t="str">
        <f>IF(G292/ActivitySum!$C$1300=0%,"",G292/ActivitySum!$C$1300)</f>
        <v/>
      </c>
      <c r="K292" s="99" t="str">
        <f t="shared" si="13"/>
        <v/>
      </c>
      <c r="L292" s="104" t="str">
        <f t="shared" si="14"/>
        <v/>
      </c>
    </row>
    <row r="293" spans="8:12" x14ac:dyDescent="0.25">
      <c r="H293" s="90" t="str">
        <f t="shared" si="12"/>
        <v/>
      </c>
      <c r="I293" s="90" t="str">
        <f>IF(F293/ActivitySum!$C$1300=0%,"",F293/ActivitySum!$C$1300)</f>
        <v/>
      </c>
      <c r="J293" s="99" t="str">
        <f>IF(G293/ActivitySum!$C$1300=0%,"",G293/ActivitySum!$C$1300)</f>
        <v/>
      </c>
      <c r="K293" s="99" t="str">
        <f t="shared" si="13"/>
        <v/>
      </c>
      <c r="L293" s="104" t="str">
        <f t="shared" si="14"/>
        <v/>
      </c>
    </row>
    <row r="294" spans="8:12" x14ac:dyDescent="0.25">
      <c r="H294" s="90" t="str">
        <f t="shared" si="12"/>
        <v/>
      </c>
      <c r="I294" s="90" t="str">
        <f>IF(F294/ActivitySum!$C$1300=0%,"",F294/ActivitySum!$C$1300)</f>
        <v/>
      </c>
      <c r="J294" s="99" t="str">
        <f>IF(G294/ActivitySum!$C$1300=0%,"",G294/ActivitySum!$C$1300)</f>
        <v/>
      </c>
      <c r="K294" s="99" t="str">
        <f t="shared" si="13"/>
        <v/>
      </c>
      <c r="L294" s="104" t="str">
        <f t="shared" si="14"/>
        <v/>
      </c>
    </row>
    <row r="295" spans="8:12" x14ac:dyDescent="0.25">
      <c r="H295" s="90" t="str">
        <f t="shared" si="12"/>
        <v/>
      </c>
      <c r="I295" s="90" t="str">
        <f>IF(F295/ActivitySum!$C$1300=0%,"",F295/ActivitySum!$C$1300)</f>
        <v/>
      </c>
      <c r="J295" s="99" t="str">
        <f>IF(G295/ActivitySum!$C$1300=0%,"",G295/ActivitySum!$C$1300)</f>
        <v/>
      </c>
      <c r="K295" s="99" t="str">
        <f t="shared" si="13"/>
        <v/>
      </c>
      <c r="L295" s="104" t="str">
        <f t="shared" si="14"/>
        <v/>
      </c>
    </row>
    <row r="296" spans="8:12" x14ac:dyDescent="0.25">
      <c r="H296" s="90" t="str">
        <f t="shared" si="12"/>
        <v/>
      </c>
      <c r="I296" s="90" t="str">
        <f>IF(F296/ActivitySum!$C$1300=0%,"",F296/ActivitySum!$C$1300)</f>
        <v/>
      </c>
      <c r="J296" s="99" t="str">
        <f>IF(G296/ActivitySum!$C$1300=0%,"",G296/ActivitySum!$C$1300)</f>
        <v/>
      </c>
      <c r="K296" s="99" t="str">
        <f t="shared" si="13"/>
        <v/>
      </c>
      <c r="L296" s="104" t="str">
        <f t="shared" si="14"/>
        <v/>
      </c>
    </row>
    <row r="297" spans="8:12" x14ac:dyDescent="0.25">
      <c r="H297" s="90" t="str">
        <f t="shared" si="12"/>
        <v/>
      </c>
      <c r="I297" s="90" t="str">
        <f>IF(F297/ActivitySum!$C$1300=0%,"",F297/ActivitySum!$C$1300)</f>
        <v/>
      </c>
      <c r="J297" s="99" t="str">
        <f>IF(G297/ActivitySum!$C$1300=0%,"",G297/ActivitySum!$C$1300)</f>
        <v/>
      </c>
      <c r="K297" s="99" t="str">
        <f t="shared" si="13"/>
        <v/>
      </c>
      <c r="L297" s="104" t="str">
        <f t="shared" si="14"/>
        <v/>
      </c>
    </row>
    <row r="298" spans="8:12" x14ac:dyDescent="0.25">
      <c r="H298" s="90" t="str">
        <f t="shared" si="12"/>
        <v/>
      </c>
      <c r="I298" s="90" t="str">
        <f>IF(F298/ActivitySum!$C$1300=0%,"",F298/ActivitySum!$C$1300)</f>
        <v/>
      </c>
      <c r="J298" s="99" t="str">
        <f>IF(G298/ActivitySum!$C$1300=0%,"",G298/ActivitySum!$C$1300)</f>
        <v/>
      </c>
      <c r="K298" s="99" t="str">
        <f t="shared" si="13"/>
        <v/>
      </c>
      <c r="L298" s="104" t="str">
        <f t="shared" si="14"/>
        <v/>
      </c>
    </row>
    <row r="299" spans="8:12" x14ac:dyDescent="0.25">
      <c r="H299" s="90" t="str">
        <f t="shared" si="12"/>
        <v/>
      </c>
      <c r="I299" s="90" t="str">
        <f>IF(F299/ActivitySum!$C$1300=0%,"",F299/ActivitySum!$C$1300)</f>
        <v/>
      </c>
      <c r="J299" s="99" t="str">
        <f>IF(G299/ActivitySum!$C$1300=0%,"",G299/ActivitySum!$C$1300)</f>
        <v/>
      </c>
      <c r="K299" s="99" t="str">
        <f t="shared" si="13"/>
        <v/>
      </c>
      <c r="L299" s="104" t="str">
        <f t="shared" si="14"/>
        <v/>
      </c>
    </row>
    <row r="300" spans="8:12" x14ac:dyDescent="0.25">
      <c r="H300" s="90" t="str">
        <f t="shared" si="12"/>
        <v/>
      </c>
      <c r="I300" s="90" t="str">
        <f>IF(F300/ActivitySum!$C$1300=0%,"",F300/ActivitySum!$C$1300)</f>
        <v/>
      </c>
      <c r="J300" s="99" t="str">
        <f>IF(G300/ActivitySum!$C$1300=0%,"",G300/ActivitySum!$C$1300)</f>
        <v/>
      </c>
      <c r="K300" s="99" t="str">
        <f t="shared" si="13"/>
        <v/>
      </c>
      <c r="L300" s="104" t="str">
        <f t="shared" si="14"/>
        <v/>
      </c>
    </row>
    <row r="301" spans="8:12" x14ac:dyDescent="0.25">
      <c r="H301" s="90" t="str">
        <f t="shared" si="12"/>
        <v/>
      </c>
      <c r="I301" s="90" t="str">
        <f>IF(F301/ActivitySum!$C$1300=0%,"",F301/ActivitySum!$C$1300)</f>
        <v/>
      </c>
      <c r="J301" s="99" t="str">
        <f>IF(G301/ActivitySum!$C$1300=0%,"",G301/ActivitySum!$C$1300)</f>
        <v/>
      </c>
      <c r="K301" s="99" t="str">
        <f t="shared" si="13"/>
        <v/>
      </c>
      <c r="L301" s="104" t="str">
        <f t="shared" si="14"/>
        <v/>
      </c>
    </row>
    <row r="302" spans="8:12" x14ac:dyDescent="0.25">
      <c r="H302" s="90" t="str">
        <f t="shared" si="12"/>
        <v/>
      </c>
      <c r="I302" s="90" t="str">
        <f>IF(F302/ActivitySum!$C$1300=0%,"",F302/ActivitySum!$C$1300)</f>
        <v/>
      </c>
      <c r="J302" s="99" t="str">
        <f>IF(G302/ActivitySum!$C$1300=0%,"",G302/ActivitySum!$C$1300)</f>
        <v/>
      </c>
      <c r="K302" s="99" t="str">
        <f t="shared" si="13"/>
        <v/>
      </c>
      <c r="L302" s="104" t="str">
        <f t="shared" si="14"/>
        <v/>
      </c>
    </row>
    <row r="303" spans="8:12" x14ac:dyDescent="0.25">
      <c r="H303" s="90" t="str">
        <f t="shared" si="12"/>
        <v/>
      </c>
      <c r="I303" s="90" t="str">
        <f>IF(F303/ActivitySum!$C$1300=0%,"",F303/ActivitySum!$C$1300)</f>
        <v/>
      </c>
      <c r="J303" s="99" t="str">
        <f>IF(G303/ActivitySum!$C$1300=0%,"",G303/ActivitySum!$C$1300)</f>
        <v/>
      </c>
      <c r="K303" s="99" t="str">
        <f t="shared" si="13"/>
        <v/>
      </c>
      <c r="L303" s="104" t="str">
        <f t="shared" si="14"/>
        <v/>
      </c>
    </row>
    <row r="304" spans="8:12" x14ac:dyDescent="0.25">
      <c r="H304" s="90" t="str">
        <f t="shared" si="12"/>
        <v/>
      </c>
      <c r="I304" s="90" t="str">
        <f>IF(F304/ActivitySum!$C$1300=0%,"",F304/ActivitySum!$C$1300)</f>
        <v/>
      </c>
      <c r="J304" s="99" t="str">
        <f>IF(G304/ActivitySum!$C$1300=0%,"",G304/ActivitySum!$C$1300)</f>
        <v/>
      </c>
      <c r="K304" s="99" t="str">
        <f t="shared" si="13"/>
        <v/>
      </c>
      <c r="L304" s="104" t="str">
        <f t="shared" si="14"/>
        <v/>
      </c>
    </row>
    <row r="305" spans="8:12" x14ac:dyDescent="0.25">
      <c r="H305" s="90" t="str">
        <f t="shared" si="12"/>
        <v/>
      </c>
      <c r="I305" s="90" t="str">
        <f>IF(F305/ActivitySum!$C$1300=0%,"",F305/ActivitySum!$C$1300)</f>
        <v/>
      </c>
      <c r="J305" s="99" t="str">
        <f>IF(G305/ActivitySum!$C$1300=0%,"",G305/ActivitySum!$C$1300)</f>
        <v/>
      </c>
      <c r="K305" s="99" t="str">
        <f t="shared" si="13"/>
        <v/>
      </c>
      <c r="L305" s="104" t="str">
        <f t="shared" si="14"/>
        <v/>
      </c>
    </row>
    <row r="306" spans="8:12" x14ac:dyDescent="0.25">
      <c r="H306" s="90" t="str">
        <f t="shared" si="12"/>
        <v/>
      </c>
      <c r="I306" s="90" t="str">
        <f>IF(F306/ActivitySum!$C$1300=0%,"",F306/ActivitySum!$C$1300)</f>
        <v/>
      </c>
      <c r="J306" s="99" t="str">
        <f>IF(G306/ActivitySum!$C$1300=0%,"",G306/ActivitySum!$C$1300)</f>
        <v/>
      </c>
      <c r="K306" s="99" t="str">
        <f t="shared" si="13"/>
        <v/>
      </c>
      <c r="L306" s="104" t="str">
        <f t="shared" si="14"/>
        <v/>
      </c>
    </row>
    <row r="307" spans="8:12" x14ac:dyDescent="0.25">
      <c r="H307" s="90" t="str">
        <f t="shared" si="12"/>
        <v/>
      </c>
      <c r="I307" s="90" t="str">
        <f>IF(F307/ActivitySum!$C$1300=0%,"",F307/ActivitySum!$C$1300)</f>
        <v/>
      </c>
      <c r="J307" s="99" t="str">
        <f>IF(G307/ActivitySum!$C$1300=0%,"",G307/ActivitySum!$C$1300)</f>
        <v/>
      </c>
      <c r="K307" s="99" t="str">
        <f t="shared" si="13"/>
        <v/>
      </c>
      <c r="L307" s="104" t="str">
        <f t="shared" si="14"/>
        <v/>
      </c>
    </row>
    <row r="308" spans="8:12" x14ac:dyDescent="0.25">
      <c r="H308" s="90" t="str">
        <f t="shared" si="12"/>
        <v/>
      </c>
      <c r="I308" s="90" t="str">
        <f>IF(F308/ActivitySum!$C$1300=0%,"",F308/ActivitySum!$C$1300)</f>
        <v/>
      </c>
      <c r="J308" s="99" t="str">
        <f>IF(G308/ActivitySum!$C$1300=0%,"",G308/ActivitySum!$C$1300)</f>
        <v/>
      </c>
      <c r="K308" s="99" t="str">
        <f t="shared" si="13"/>
        <v/>
      </c>
      <c r="L308" s="104" t="str">
        <f t="shared" si="14"/>
        <v/>
      </c>
    </row>
    <row r="309" spans="8:12" x14ac:dyDescent="0.25">
      <c r="H309" s="90" t="str">
        <f t="shared" si="12"/>
        <v/>
      </c>
      <c r="I309" s="90" t="str">
        <f>IF(F309/ActivitySum!$C$1300=0%,"",F309/ActivitySum!$C$1300)</f>
        <v/>
      </c>
      <c r="J309" s="99" t="str">
        <f>IF(G309/ActivitySum!$C$1300=0%,"",G309/ActivitySum!$C$1300)</f>
        <v/>
      </c>
      <c r="K309" s="99" t="str">
        <f t="shared" si="13"/>
        <v/>
      </c>
      <c r="L309" s="104" t="str">
        <f t="shared" si="14"/>
        <v/>
      </c>
    </row>
    <row r="310" spans="8:12" x14ac:dyDescent="0.25">
      <c r="H310" s="90" t="str">
        <f t="shared" si="12"/>
        <v/>
      </c>
      <c r="I310" s="90" t="str">
        <f>IF(F310/ActivitySum!$C$1300=0%,"",F310/ActivitySum!$C$1300)</f>
        <v/>
      </c>
      <c r="J310" s="99" t="str">
        <f>IF(G310/ActivitySum!$C$1300=0%,"",G310/ActivitySum!$C$1300)</f>
        <v/>
      </c>
      <c r="K310" s="99" t="str">
        <f t="shared" si="13"/>
        <v/>
      </c>
      <c r="L310" s="104" t="str">
        <f t="shared" si="14"/>
        <v/>
      </c>
    </row>
    <row r="311" spans="8:12" x14ac:dyDescent="0.25">
      <c r="H311" s="90" t="str">
        <f t="shared" si="12"/>
        <v/>
      </c>
      <c r="I311" s="90" t="str">
        <f>IF(F311/ActivitySum!$C$1300=0%,"",F311/ActivitySum!$C$1300)</f>
        <v/>
      </c>
      <c r="J311" s="99" t="str">
        <f>IF(G311/ActivitySum!$C$1300=0%,"",G311/ActivitySum!$C$1300)</f>
        <v/>
      </c>
      <c r="K311" s="99" t="str">
        <f t="shared" si="13"/>
        <v/>
      </c>
      <c r="L311" s="104" t="str">
        <f t="shared" si="14"/>
        <v/>
      </c>
    </row>
    <row r="312" spans="8:12" x14ac:dyDescent="0.25">
      <c r="H312" s="90" t="str">
        <f t="shared" si="12"/>
        <v/>
      </c>
      <c r="I312" s="90" t="str">
        <f>IF(F312/ActivitySum!$C$1300=0%,"",F312/ActivitySum!$C$1300)</f>
        <v/>
      </c>
      <c r="J312" s="99" t="str">
        <f>IF(G312/ActivitySum!$C$1300=0%,"",G312/ActivitySum!$C$1300)</f>
        <v/>
      </c>
      <c r="K312" s="99" t="str">
        <f t="shared" si="13"/>
        <v/>
      </c>
      <c r="L312" s="104" t="str">
        <f t="shared" si="14"/>
        <v/>
      </c>
    </row>
    <row r="313" spans="8:12" x14ac:dyDescent="0.25">
      <c r="H313" s="90" t="str">
        <f t="shared" si="12"/>
        <v/>
      </c>
      <c r="I313" s="90" t="str">
        <f>IF(F313/ActivitySum!$C$1300=0%,"",F313/ActivitySum!$C$1300)</f>
        <v/>
      </c>
      <c r="J313" s="99" t="str">
        <f>IF(G313/ActivitySum!$C$1300=0%,"",G313/ActivitySum!$C$1300)</f>
        <v/>
      </c>
      <c r="K313" s="99" t="str">
        <f t="shared" si="13"/>
        <v/>
      </c>
      <c r="L313" s="104" t="str">
        <f t="shared" si="14"/>
        <v/>
      </c>
    </row>
    <row r="314" spans="8:12" x14ac:dyDescent="0.25">
      <c r="H314" s="90" t="str">
        <f t="shared" si="12"/>
        <v/>
      </c>
      <c r="I314" s="90" t="str">
        <f>IF(F314/ActivitySum!$C$1300=0%,"",F314/ActivitySum!$C$1300)</f>
        <v/>
      </c>
      <c r="J314" s="99" t="str">
        <f>IF(G314/ActivitySum!$C$1300=0%,"",G314/ActivitySum!$C$1300)</f>
        <v/>
      </c>
      <c r="K314" s="99" t="str">
        <f t="shared" si="13"/>
        <v/>
      </c>
      <c r="L314" s="104" t="str">
        <f t="shared" si="14"/>
        <v/>
      </c>
    </row>
    <row r="315" spans="8:12" x14ac:dyDescent="0.25">
      <c r="H315" s="90" t="str">
        <f t="shared" si="12"/>
        <v/>
      </c>
      <c r="I315" s="90" t="str">
        <f>IF(F315/ActivitySum!$C$1300=0%,"",F315/ActivitySum!$C$1300)</f>
        <v/>
      </c>
      <c r="J315" s="99" t="str">
        <f>IF(G315/ActivitySum!$C$1300=0%,"",G315/ActivitySum!$C$1300)</f>
        <v/>
      </c>
      <c r="K315" s="99" t="str">
        <f t="shared" si="13"/>
        <v/>
      </c>
      <c r="L315" s="104" t="str">
        <f t="shared" si="14"/>
        <v/>
      </c>
    </row>
    <row r="316" spans="8:12" x14ac:dyDescent="0.25">
      <c r="H316" s="90" t="str">
        <f t="shared" si="12"/>
        <v/>
      </c>
      <c r="I316" s="90" t="str">
        <f>IF(F316/ActivitySum!$C$1300=0%,"",F316/ActivitySum!$C$1300)</f>
        <v/>
      </c>
      <c r="J316" s="99" t="str">
        <f>IF(G316/ActivitySum!$C$1300=0%,"",G316/ActivitySum!$C$1300)</f>
        <v/>
      </c>
      <c r="K316" s="99" t="str">
        <f t="shared" si="13"/>
        <v/>
      </c>
      <c r="L316" s="104" t="str">
        <f t="shared" si="14"/>
        <v/>
      </c>
    </row>
    <row r="317" spans="8:12" x14ac:dyDescent="0.25">
      <c r="H317" s="90" t="str">
        <f t="shared" si="12"/>
        <v/>
      </c>
      <c r="I317" s="90" t="str">
        <f>IF(F317/ActivitySum!$C$1300=0%,"",F317/ActivitySum!$C$1300)</f>
        <v/>
      </c>
      <c r="J317" s="99" t="str">
        <f>IF(G317/ActivitySum!$C$1300=0%,"",G317/ActivitySum!$C$1300)</f>
        <v/>
      </c>
      <c r="K317" s="99" t="str">
        <f t="shared" si="13"/>
        <v/>
      </c>
      <c r="L317" s="104" t="str">
        <f t="shared" si="14"/>
        <v/>
      </c>
    </row>
    <row r="318" spans="8:12" x14ac:dyDescent="0.25">
      <c r="H318" s="90" t="str">
        <f t="shared" si="12"/>
        <v/>
      </c>
      <c r="I318" s="90" t="str">
        <f>IF(F318/ActivitySum!$C$1300=0%,"",F318/ActivitySum!$C$1300)</f>
        <v/>
      </c>
      <c r="J318" s="99" t="str">
        <f>IF(G318/ActivitySum!$C$1300=0%,"",G318/ActivitySum!$C$1300)</f>
        <v/>
      </c>
      <c r="K318" s="99" t="str">
        <f t="shared" si="13"/>
        <v/>
      </c>
      <c r="L318" s="104" t="str">
        <f t="shared" si="14"/>
        <v/>
      </c>
    </row>
    <row r="319" spans="8:12" x14ac:dyDescent="0.25">
      <c r="H319" s="90" t="str">
        <f t="shared" si="12"/>
        <v/>
      </c>
      <c r="I319" s="90" t="str">
        <f>IF(F319/ActivitySum!$C$1300=0%,"",F319/ActivitySum!$C$1300)</f>
        <v/>
      </c>
      <c r="J319" s="99" t="str">
        <f>IF(G319/ActivitySum!$C$1300=0%,"",G319/ActivitySum!$C$1300)</f>
        <v/>
      </c>
      <c r="K319" s="99" t="str">
        <f t="shared" si="13"/>
        <v/>
      </c>
      <c r="L319" s="104" t="str">
        <f t="shared" si="14"/>
        <v/>
      </c>
    </row>
    <row r="320" spans="8:12" x14ac:dyDescent="0.25">
      <c r="H320" s="90" t="str">
        <f t="shared" si="12"/>
        <v/>
      </c>
      <c r="I320" s="90" t="str">
        <f>IF(F320/ActivitySum!$C$1300=0%,"",F320/ActivitySum!$C$1300)</f>
        <v/>
      </c>
      <c r="J320" s="99" t="str">
        <f>IF(G320/ActivitySum!$C$1300=0%,"",G320/ActivitySum!$C$1300)</f>
        <v/>
      </c>
      <c r="K320" s="99" t="str">
        <f t="shared" si="13"/>
        <v/>
      </c>
      <c r="L320" s="104" t="str">
        <f t="shared" si="14"/>
        <v/>
      </c>
    </row>
    <row r="321" spans="8:12" x14ac:dyDescent="0.25">
      <c r="H321" s="90" t="str">
        <f t="shared" si="12"/>
        <v/>
      </c>
      <c r="I321" s="90" t="str">
        <f>IF(F321/ActivitySum!$C$1300=0%,"",F321/ActivitySum!$C$1300)</f>
        <v/>
      </c>
      <c r="J321" s="99" t="str">
        <f>IF(G321/ActivitySum!$C$1300=0%,"",G321/ActivitySum!$C$1300)</f>
        <v/>
      </c>
      <c r="K321" s="99" t="str">
        <f t="shared" si="13"/>
        <v/>
      </c>
      <c r="L321" s="104" t="str">
        <f t="shared" si="14"/>
        <v/>
      </c>
    </row>
    <row r="322" spans="8:12" x14ac:dyDescent="0.25">
      <c r="H322" s="90" t="str">
        <f t="shared" si="12"/>
        <v/>
      </c>
      <c r="I322" s="90" t="str">
        <f>IF(F322/ActivitySum!$C$1300=0%,"",F322/ActivitySum!$C$1300)</f>
        <v/>
      </c>
      <c r="J322" s="99" t="str">
        <f>IF(G322/ActivitySum!$C$1300=0%,"",G322/ActivitySum!$C$1300)</f>
        <v/>
      </c>
      <c r="K322" s="99" t="str">
        <f t="shared" si="13"/>
        <v/>
      </c>
      <c r="L322" s="104" t="str">
        <f t="shared" si="14"/>
        <v/>
      </c>
    </row>
    <row r="323" spans="8:12" x14ac:dyDescent="0.25">
      <c r="H323" s="90" t="str">
        <f t="shared" si="12"/>
        <v/>
      </c>
      <c r="I323" s="90" t="str">
        <f>IF(F323/ActivitySum!$C$1300=0%,"",F323/ActivitySum!$C$1300)</f>
        <v/>
      </c>
      <c r="J323" s="99" t="str">
        <f>IF(G323/ActivitySum!$C$1300=0%,"",G323/ActivitySum!$C$1300)</f>
        <v/>
      </c>
      <c r="K323" s="99" t="str">
        <f t="shared" si="13"/>
        <v/>
      </c>
      <c r="L323" s="104" t="str">
        <f t="shared" si="14"/>
        <v/>
      </c>
    </row>
    <row r="324" spans="8:12" x14ac:dyDescent="0.25">
      <c r="H324" s="90" t="str">
        <f t="shared" si="12"/>
        <v/>
      </c>
      <c r="I324" s="90" t="str">
        <f>IF(F324/ActivitySum!$C$1300=0%,"",F324/ActivitySum!$C$1300)</f>
        <v/>
      </c>
      <c r="J324" s="99" t="str">
        <f>IF(G324/ActivitySum!$C$1300=0%,"",G324/ActivitySum!$C$1300)</f>
        <v/>
      </c>
      <c r="K324" s="99" t="str">
        <f t="shared" si="13"/>
        <v/>
      </c>
      <c r="L324" s="104" t="str">
        <f t="shared" si="14"/>
        <v/>
      </c>
    </row>
    <row r="325" spans="8:12" x14ac:dyDescent="0.25">
      <c r="H325" s="90" t="str">
        <f t="shared" si="12"/>
        <v/>
      </c>
      <c r="I325" s="90" t="str">
        <f>IF(F325/ActivitySum!$C$1300=0%,"",F325/ActivitySum!$C$1300)</f>
        <v/>
      </c>
      <c r="J325" s="99" t="str">
        <f>IF(G325/ActivitySum!$C$1300=0%,"",G325/ActivitySum!$C$1300)</f>
        <v/>
      </c>
      <c r="K325" s="99" t="str">
        <f t="shared" si="13"/>
        <v/>
      </c>
      <c r="L325" s="104" t="str">
        <f t="shared" si="14"/>
        <v/>
      </c>
    </row>
    <row r="326" spans="8:12" x14ac:dyDescent="0.25">
      <c r="H326" s="90" t="str">
        <f t="shared" si="12"/>
        <v/>
      </c>
      <c r="I326" s="90" t="str">
        <f>IF(F326/ActivitySum!$C$1300=0%,"",F326/ActivitySum!$C$1300)</f>
        <v/>
      </c>
      <c r="J326" s="99" t="str">
        <f>IF(G326/ActivitySum!$C$1300=0%,"",G326/ActivitySum!$C$1300)</f>
        <v/>
      </c>
      <c r="K326" s="99" t="str">
        <f t="shared" si="13"/>
        <v/>
      </c>
      <c r="L326" s="104" t="str">
        <f t="shared" si="14"/>
        <v/>
      </c>
    </row>
    <row r="327" spans="8:12" x14ac:dyDescent="0.25">
      <c r="H327" s="90" t="str">
        <f t="shared" ref="H327:H390" si="15">IFERROR(F327/E327,"")</f>
        <v/>
      </c>
      <c r="I327" s="90" t="str">
        <f>IF(F327/ActivitySum!$C$1300=0%,"",F327/ActivitySum!$C$1300)</f>
        <v/>
      </c>
      <c r="J327" s="99" t="str">
        <f>IF(G327/ActivitySum!$C$1300=0%,"",G327/ActivitySum!$C$1300)</f>
        <v/>
      </c>
      <c r="K327" s="99" t="str">
        <f t="shared" ref="K327:K390" si="16">IFERROR(G327/E327,"")</f>
        <v/>
      </c>
      <c r="L327" s="104" t="str">
        <f t="shared" ref="L327:L390" si="17">IFERROR(G327/F327,"")</f>
        <v/>
      </c>
    </row>
    <row r="328" spans="8:12" x14ac:dyDescent="0.25">
      <c r="H328" s="90" t="str">
        <f t="shared" si="15"/>
        <v/>
      </c>
      <c r="I328" s="90" t="str">
        <f>IF(F328/ActivitySum!$C$1300=0%,"",F328/ActivitySum!$C$1300)</f>
        <v/>
      </c>
      <c r="J328" s="99" t="str">
        <f>IF(G328/ActivitySum!$C$1300=0%,"",G328/ActivitySum!$C$1300)</f>
        <v/>
      </c>
      <c r="K328" s="99" t="str">
        <f t="shared" si="16"/>
        <v/>
      </c>
      <c r="L328" s="104" t="str">
        <f t="shared" si="17"/>
        <v/>
      </c>
    </row>
    <row r="329" spans="8:12" x14ac:dyDescent="0.25">
      <c r="H329" s="90" t="str">
        <f t="shared" si="15"/>
        <v/>
      </c>
      <c r="I329" s="90" t="str">
        <f>IF(F329/ActivitySum!$C$1300=0%,"",F329/ActivitySum!$C$1300)</f>
        <v/>
      </c>
      <c r="J329" s="99" t="str">
        <f>IF(G329/ActivitySum!$C$1300=0%,"",G329/ActivitySum!$C$1300)</f>
        <v/>
      </c>
      <c r="K329" s="99" t="str">
        <f t="shared" si="16"/>
        <v/>
      </c>
      <c r="L329" s="104" t="str">
        <f t="shared" si="17"/>
        <v/>
      </c>
    </row>
    <row r="330" spans="8:12" x14ac:dyDescent="0.25">
      <c r="H330" s="90" t="str">
        <f t="shared" si="15"/>
        <v/>
      </c>
      <c r="I330" s="90" t="str">
        <f>IF(F330/ActivitySum!$C$1300=0%,"",F330/ActivitySum!$C$1300)</f>
        <v/>
      </c>
      <c r="J330" s="99" t="str">
        <f>IF(G330/ActivitySum!$C$1300=0%,"",G330/ActivitySum!$C$1300)</f>
        <v/>
      </c>
      <c r="K330" s="99" t="str">
        <f t="shared" si="16"/>
        <v/>
      </c>
      <c r="L330" s="104" t="str">
        <f t="shared" si="17"/>
        <v/>
      </c>
    </row>
    <row r="331" spans="8:12" x14ac:dyDescent="0.25">
      <c r="H331" s="90" t="str">
        <f t="shared" si="15"/>
        <v/>
      </c>
      <c r="I331" s="90" t="str">
        <f>IF(F331/ActivitySum!$C$1300=0%,"",F331/ActivitySum!$C$1300)</f>
        <v/>
      </c>
      <c r="J331" s="99" t="str">
        <f>IF(G331/ActivitySum!$C$1300=0%,"",G331/ActivitySum!$C$1300)</f>
        <v/>
      </c>
      <c r="K331" s="99" t="str">
        <f t="shared" si="16"/>
        <v/>
      </c>
      <c r="L331" s="104" t="str">
        <f t="shared" si="17"/>
        <v/>
      </c>
    </row>
    <row r="332" spans="8:12" x14ac:dyDescent="0.25">
      <c r="H332" s="90" t="str">
        <f t="shared" si="15"/>
        <v/>
      </c>
      <c r="I332" s="90" t="str">
        <f>IF(F332/ActivitySum!$C$1300=0%,"",F332/ActivitySum!$C$1300)</f>
        <v/>
      </c>
      <c r="J332" s="99" t="str">
        <f>IF(G332/ActivitySum!$C$1300=0%,"",G332/ActivitySum!$C$1300)</f>
        <v/>
      </c>
      <c r="K332" s="99" t="str">
        <f t="shared" si="16"/>
        <v/>
      </c>
      <c r="L332" s="104" t="str">
        <f t="shared" si="17"/>
        <v/>
      </c>
    </row>
    <row r="333" spans="8:12" x14ac:dyDescent="0.25">
      <c r="H333" s="90" t="str">
        <f t="shared" si="15"/>
        <v/>
      </c>
      <c r="I333" s="90" t="str">
        <f>IF(F333/ActivitySum!$C$1300=0%,"",F333/ActivitySum!$C$1300)</f>
        <v/>
      </c>
      <c r="J333" s="99" t="str">
        <f>IF(G333/ActivitySum!$C$1300=0%,"",G333/ActivitySum!$C$1300)</f>
        <v/>
      </c>
      <c r="K333" s="99" t="str">
        <f t="shared" si="16"/>
        <v/>
      </c>
      <c r="L333" s="104" t="str">
        <f t="shared" si="17"/>
        <v/>
      </c>
    </row>
    <row r="334" spans="8:12" x14ac:dyDescent="0.25">
      <c r="H334" s="90" t="str">
        <f t="shared" si="15"/>
        <v/>
      </c>
      <c r="I334" s="90" t="str">
        <f>IF(F334/ActivitySum!$C$1300=0%,"",F334/ActivitySum!$C$1300)</f>
        <v/>
      </c>
      <c r="J334" s="99" t="str">
        <f>IF(G334/ActivitySum!$C$1300=0%,"",G334/ActivitySum!$C$1300)</f>
        <v/>
      </c>
      <c r="K334" s="99" t="str">
        <f t="shared" si="16"/>
        <v/>
      </c>
      <c r="L334" s="104" t="str">
        <f t="shared" si="17"/>
        <v/>
      </c>
    </row>
    <row r="335" spans="8:12" x14ac:dyDescent="0.25">
      <c r="H335" s="90" t="str">
        <f t="shared" si="15"/>
        <v/>
      </c>
      <c r="I335" s="90" t="str">
        <f>IF(F335/ActivitySum!$C$1300=0%,"",F335/ActivitySum!$C$1300)</f>
        <v/>
      </c>
      <c r="J335" s="99" t="str">
        <f>IF(G335/ActivitySum!$C$1300=0%,"",G335/ActivitySum!$C$1300)</f>
        <v/>
      </c>
      <c r="K335" s="99" t="str">
        <f t="shared" si="16"/>
        <v/>
      </c>
      <c r="L335" s="104" t="str">
        <f t="shared" si="17"/>
        <v/>
      </c>
    </row>
    <row r="336" spans="8:12" x14ac:dyDescent="0.25">
      <c r="H336" s="90" t="str">
        <f t="shared" si="15"/>
        <v/>
      </c>
      <c r="I336" s="90" t="str">
        <f>IF(F336/ActivitySum!$C$1300=0%,"",F336/ActivitySum!$C$1300)</f>
        <v/>
      </c>
      <c r="J336" s="99" t="str">
        <f>IF(G336/ActivitySum!$C$1300=0%,"",G336/ActivitySum!$C$1300)</f>
        <v/>
      </c>
      <c r="K336" s="99" t="str">
        <f t="shared" si="16"/>
        <v/>
      </c>
      <c r="L336" s="104" t="str">
        <f t="shared" si="17"/>
        <v/>
      </c>
    </row>
    <row r="337" spans="8:12" x14ac:dyDescent="0.25">
      <c r="H337" s="90" t="str">
        <f t="shared" si="15"/>
        <v/>
      </c>
      <c r="I337" s="90" t="str">
        <f>IF(F337/ActivitySum!$C$1300=0%,"",F337/ActivitySum!$C$1300)</f>
        <v/>
      </c>
      <c r="J337" s="99" t="str">
        <f>IF(G337/ActivitySum!$C$1300=0%,"",G337/ActivitySum!$C$1300)</f>
        <v/>
      </c>
      <c r="K337" s="99" t="str">
        <f t="shared" si="16"/>
        <v/>
      </c>
      <c r="L337" s="104" t="str">
        <f t="shared" si="17"/>
        <v/>
      </c>
    </row>
    <row r="338" spans="8:12" x14ac:dyDescent="0.25">
      <c r="H338" s="90" t="str">
        <f t="shared" si="15"/>
        <v/>
      </c>
      <c r="I338" s="90" t="str">
        <f>IF(F338/ActivitySum!$C$1300=0%,"",F338/ActivitySum!$C$1300)</f>
        <v/>
      </c>
      <c r="J338" s="99" t="str">
        <f>IF(G338/ActivitySum!$C$1300=0%,"",G338/ActivitySum!$C$1300)</f>
        <v/>
      </c>
      <c r="K338" s="99" t="str">
        <f t="shared" si="16"/>
        <v/>
      </c>
      <c r="L338" s="104" t="str">
        <f t="shared" si="17"/>
        <v/>
      </c>
    </row>
    <row r="339" spans="8:12" x14ac:dyDescent="0.25">
      <c r="H339" s="90" t="str">
        <f t="shared" si="15"/>
        <v/>
      </c>
      <c r="I339" s="90" t="str">
        <f>IF(F339/ActivitySum!$C$1300=0%,"",F339/ActivitySum!$C$1300)</f>
        <v/>
      </c>
      <c r="J339" s="99" t="str">
        <f>IF(G339/ActivitySum!$C$1300=0%,"",G339/ActivitySum!$C$1300)</f>
        <v/>
      </c>
      <c r="K339" s="99" t="str">
        <f t="shared" si="16"/>
        <v/>
      </c>
      <c r="L339" s="104" t="str">
        <f t="shared" si="17"/>
        <v/>
      </c>
    </row>
    <row r="340" spans="8:12" x14ac:dyDescent="0.25">
      <c r="H340" s="90" t="str">
        <f t="shared" si="15"/>
        <v/>
      </c>
      <c r="I340" s="90" t="str">
        <f>IF(F340/ActivitySum!$C$1300=0%,"",F340/ActivitySum!$C$1300)</f>
        <v/>
      </c>
      <c r="J340" s="99" t="str">
        <f>IF(G340/ActivitySum!$C$1300=0%,"",G340/ActivitySum!$C$1300)</f>
        <v/>
      </c>
      <c r="K340" s="99" t="str">
        <f t="shared" si="16"/>
        <v/>
      </c>
      <c r="L340" s="104" t="str">
        <f t="shared" si="17"/>
        <v/>
      </c>
    </row>
    <row r="341" spans="8:12" x14ac:dyDescent="0.25">
      <c r="H341" s="90" t="str">
        <f t="shared" si="15"/>
        <v/>
      </c>
      <c r="I341" s="90" t="str">
        <f>IF(F341/ActivitySum!$C$1300=0%,"",F341/ActivitySum!$C$1300)</f>
        <v/>
      </c>
      <c r="J341" s="99" t="str">
        <f>IF(G341/ActivitySum!$C$1300=0%,"",G341/ActivitySum!$C$1300)</f>
        <v/>
      </c>
      <c r="K341" s="99" t="str">
        <f t="shared" si="16"/>
        <v/>
      </c>
      <c r="L341" s="104" t="str">
        <f t="shared" si="17"/>
        <v/>
      </c>
    </row>
    <row r="342" spans="8:12" x14ac:dyDescent="0.25">
      <c r="H342" s="90" t="str">
        <f t="shared" si="15"/>
        <v/>
      </c>
      <c r="I342" s="90" t="str">
        <f>IF(F342/ActivitySum!$C$1300=0%,"",F342/ActivitySum!$C$1300)</f>
        <v/>
      </c>
      <c r="J342" s="99" t="str">
        <f>IF(G342/ActivitySum!$C$1300=0%,"",G342/ActivitySum!$C$1300)</f>
        <v/>
      </c>
      <c r="K342" s="99" t="str">
        <f t="shared" si="16"/>
        <v/>
      </c>
      <c r="L342" s="104" t="str">
        <f t="shared" si="17"/>
        <v/>
      </c>
    </row>
    <row r="343" spans="8:12" x14ac:dyDescent="0.25">
      <c r="H343" s="90" t="str">
        <f t="shared" si="15"/>
        <v/>
      </c>
      <c r="I343" s="90" t="str">
        <f>IF(F343/ActivitySum!$C$1300=0%,"",F343/ActivitySum!$C$1300)</f>
        <v/>
      </c>
      <c r="J343" s="99" t="str">
        <f>IF(G343/ActivitySum!$C$1300=0%,"",G343/ActivitySum!$C$1300)</f>
        <v/>
      </c>
      <c r="K343" s="99" t="str">
        <f t="shared" si="16"/>
        <v/>
      </c>
      <c r="L343" s="104" t="str">
        <f t="shared" si="17"/>
        <v/>
      </c>
    </row>
    <row r="344" spans="8:12" x14ac:dyDescent="0.25">
      <c r="H344" s="90" t="str">
        <f t="shared" si="15"/>
        <v/>
      </c>
      <c r="I344" s="90" t="str">
        <f>IF(F344/ActivitySum!$C$1300=0%,"",F344/ActivitySum!$C$1300)</f>
        <v/>
      </c>
      <c r="J344" s="99" t="str">
        <f>IF(G344/ActivitySum!$C$1300=0%,"",G344/ActivitySum!$C$1300)</f>
        <v/>
      </c>
      <c r="K344" s="99" t="str">
        <f t="shared" si="16"/>
        <v/>
      </c>
      <c r="L344" s="104" t="str">
        <f t="shared" si="17"/>
        <v/>
      </c>
    </row>
    <row r="345" spans="8:12" x14ac:dyDescent="0.25">
      <c r="H345" s="90" t="str">
        <f t="shared" si="15"/>
        <v/>
      </c>
      <c r="I345" s="90" t="str">
        <f>IF(F345/ActivitySum!$C$1300=0%,"",F345/ActivitySum!$C$1300)</f>
        <v/>
      </c>
      <c r="J345" s="99" t="str">
        <f>IF(G345/ActivitySum!$C$1300=0%,"",G345/ActivitySum!$C$1300)</f>
        <v/>
      </c>
      <c r="K345" s="99" t="str">
        <f t="shared" si="16"/>
        <v/>
      </c>
      <c r="L345" s="104" t="str">
        <f t="shared" si="17"/>
        <v/>
      </c>
    </row>
    <row r="346" spans="8:12" x14ac:dyDescent="0.25">
      <c r="H346" s="90" t="str">
        <f t="shared" si="15"/>
        <v/>
      </c>
      <c r="I346" s="90" t="str">
        <f>IF(F346/ActivitySum!$C$1300=0%,"",F346/ActivitySum!$C$1300)</f>
        <v/>
      </c>
      <c r="J346" s="99" t="str">
        <f>IF(G346/ActivitySum!$C$1300=0%,"",G346/ActivitySum!$C$1300)</f>
        <v/>
      </c>
      <c r="K346" s="99" t="str">
        <f t="shared" si="16"/>
        <v/>
      </c>
      <c r="L346" s="104" t="str">
        <f t="shared" si="17"/>
        <v/>
      </c>
    </row>
    <row r="347" spans="8:12" x14ac:dyDescent="0.25">
      <c r="H347" s="90" t="str">
        <f t="shared" si="15"/>
        <v/>
      </c>
      <c r="I347" s="90" t="str">
        <f>IF(F347/ActivitySum!$C$1300=0%,"",F347/ActivitySum!$C$1300)</f>
        <v/>
      </c>
      <c r="J347" s="99" t="str">
        <f>IF(G347/ActivitySum!$C$1300=0%,"",G347/ActivitySum!$C$1300)</f>
        <v/>
      </c>
      <c r="K347" s="99" t="str">
        <f t="shared" si="16"/>
        <v/>
      </c>
      <c r="L347" s="104" t="str">
        <f t="shared" si="17"/>
        <v/>
      </c>
    </row>
    <row r="348" spans="8:12" x14ac:dyDescent="0.25">
      <c r="H348" s="90" t="str">
        <f t="shared" si="15"/>
        <v/>
      </c>
      <c r="I348" s="90" t="str">
        <f>IF(F348/ActivitySum!$C$1300=0%,"",F348/ActivitySum!$C$1300)</f>
        <v/>
      </c>
      <c r="J348" s="99" t="str">
        <f>IF(G348/ActivitySum!$C$1300=0%,"",G348/ActivitySum!$C$1300)</f>
        <v/>
      </c>
      <c r="K348" s="99" t="str">
        <f t="shared" si="16"/>
        <v/>
      </c>
      <c r="L348" s="104" t="str">
        <f t="shared" si="17"/>
        <v/>
      </c>
    </row>
    <row r="349" spans="8:12" x14ac:dyDescent="0.25">
      <c r="H349" s="90" t="str">
        <f t="shared" si="15"/>
        <v/>
      </c>
      <c r="I349" s="90" t="str">
        <f>IF(F349/ActivitySum!$C$1300=0%,"",F349/ActivitySum!$C$1300)</f>
        <v/>
      </c>
      <c r="J349" s="99" t="str">
        <f>IF(G349/ActivitySum!$C$1300=0%,"",G349/ActivitySum!$C$1300)</f>
        <v/>
      </c>
      <c r="K349" s="99" t="str">
        <f t="shared" si="16"/>
        <v/>
      </c>
      <c r="L349" s="104" t="str">
        <f t="shared" si="17"/>
        <v/>
      </c>
    </row>
    <row r="350" spans="8:12" x14ac:dyDescent="0.25">
      <c r="H350" s="90" t="str">
        <f t="shared" si="15"/>
        <v/>
      </c>
      <c r="I350" s="90" t="str">
        <f>IF(F350/ActivitySum!$C$1300=0%,"",F350/ActivitySum!$C$1300)</f>
        <v/>
      </c>
      <c r="J350" s="99" t="str">
        <f>IF(G350/ActivitySum!$C$1300=0%,"",G350/ActivitySum!$C$1300)</f>
        <v/>
      </c>
      <c r="K350" s="99" t="str">
        <f t="shared" si="16"/>
        <v/>
      </c>
      <c r="L350" s="104" t="str">
        <f t="shared" si="17"/>
        <v/>
      </c>
    </row>
    <row r="351" spans="8:12" x14ac:dyDescent="0.25">
      <c r="H351" s="90" t="str">
        <f t="shared" si="15"/>
        <v/>
      </c>
      <c r="I351" s="90" t="str">
        <f>IF(F351/ActivitySum!$C$1300=0%,"",F351/ActivitySum!$C$1300)</f>
        <v/>
      </c>
      <c r="J351" s="99" t="str">
        <f>IF(G351/ActivitySum!$C$1300=0%,"",G351/ActivitySum!$C$1300)</f>
        <v/>
      </c>
      <c r="K351" s="99" t="str">
        <f t="shared" si="16"/>
        <v/>
      </c>
      <c r="L351" s="104" t="str">
        <f t="shared" si="17"/>
        <v/>
      </c>
    </row>
    <row r="352" spans="8:12" x14ac:dyDescent="0.25">
      <c r="H352" s="90" t="str">
        <f t="shared" si="15"/>
        <v/>
      </c>
      <c r="I352" s="90" t="str">
        <f>IF(F352/ActivitySum!$C$1300=0%,"",F352/ActivitySum!$C$1300)</f>
        <v/>
      </c>
      <c r="J352" s="99" t="str">
        <f>IF(G352/ActivitySum!$C$1300=0%,"",G352/ActivitySum!$C$1300)</f>
        <v/>
      </c>
      <c r="K352" s="99" t="str">
        <f t="shared" si="16"/>
        <v/>
      </c>
      <c r="L352" s="104" t="str">
        <f t="shared" si="17"/>
        <v/>
      </c>
    </row>
    <row r="353" spans="8:12" x14ac:dyDescent="0.25">
      <c r="H353" s="90" t="str">
        <f t="shared" si="15"/>
        <v/>
      </c>
      <c r="I353" s="90" t="str">
        <f>IF(F353/ActivitySum!$C$1300=0%,"",F353/ActivitySum!$C$1300)</f>
        <v/>
      </c>
      <c r="J353" s="99" t="str">
        <f>IF(G353/ActivitySum!$C$1300=0%,"",G353/ActivitySum!$C$1300)</f>
        <v/>
      </c>
      <c r="K353" s="99" t="str">
        <f t="shared" si="16"/>
        <v/>
      </c>
      <c r="L353" s="104" t="str">
        <f t="shared" si="17"/>
        <v/>
      </c>
    </row>
    <row r="354" spans="8:12" x14ac:dyDescent="0.25">
      <c r="H354" s="90" t="str">
        <f t="shared" si="15"/>
        <v/>
      </c>
      <c r="I354" s="90" t="str">
        <f>IF(F354/ActivitySum!$C$1300=0%,"",F354/ActivitySum!$C$1300)</f>
        <v/>
      </c>
      <c r="J354" s="99" t="str">
        <f>IF(G354/ActivitySum!$C$1300=0%,"",G354/ActivitySum!$C$1300)</f>
        <v/>
      </c>
      <c r="K354" s="99" t="str">
        <f t="shared" si="16"/>
        <v/>
      </c>
      <c r="L354" s="104" t="str">
        <f t="shared" si="17"/>
        <v/>
      </c>
    </row>
    <row r="355" spans="8:12" x14ac:dyDescent="0.25">
      <c r="H355" s="90" t="str">
        <f t="shared" si="15"/>
        <v/>
      </c>
      <c r="I355" s="90" t="str">
        <f>IF(F355/ActivitySum!$C$1300=0%,"",F355/ActivitySum!$C$1300)</f>
        <v/>
      </c>
      <c r="J355" s="99" t="str">
        <f>IF(G355/ActivitySum!$C$1300=0%,"",G355/ActivitySum!$C$1300)</f>
        <v/>
      </c>
      <c r="K355" s="99" t="str">
        <f t="shared" si="16"/>
        <v/>
      </c>
      <c r="L355" s="104" t="str">
        <f t="shared" si="17"/>
        <v/>
      </c>
    </row>
    <row r="356" spans="8:12" x14ac:dyDescent="0.25">
      <c r="H356" s="90" t="str">
        <f t="shared" si="15"/>
        <v/>
      </c>
      <c r="I356" s="90" t="str">
        <f>IF(F356/ActivitySum!$C$1300=0%,"",F356/ActivitySum!$C$1300)</f>
        <v/>
      </c>
      <c r="J356" s="99" t="str">
        <f>IF(G356/ActivitySum!$C$1300=0%,"",G356/ActivitySum!$C$1300)</f>
        <v/>
      </c>
      <c r="K356" s="99" t="str">
        <f t="shared" si="16"/>
        <v/>
      </c>
      <c r="L356" s="104" t="str">
        <f t="shared" si="17"/>
        <v/>
      </c>
    </row>
    <row r="357" spans="8:12" x14ac:dyDescent="0.25">
      <c r="H357" s="90" t="str">
        <f t="shared" si="15"/>
        <v/>
      </c>
      <c r="I357" s="90" t="str">
        <f>IF(F357/ActivitySum!$C$1300=0%,"",F357/ActivitySum!$C$1300)</f>
        <v/>
      </c>
      <c r="J357" s="99" t="str">
        <f>IF(G357/ActivitySum!$C$1300=0%,"",G357/ActivitySum!$C$1300)</f>
        <v/>
      </c>
      <c r="K357" s="99" t="str">
        <f t="shared" si="16"/>
        <v/>
      </c>
      <c r="L357" s="104" t="str">
        <f t="shared" si="17"/>
        <v/>
      </c>
    </row>
    <row r="358" spans="8:12" x14ac:dyDescent="0.25">
      <c r="H358" s="90" t="str">
        <f t="shared" si="15"/>
        <v/>
      </c>
      <c r="I358" s="90" t="str">
        <f>IF(F358/ActivitySum!$C$1300=0%,"",F358/ActivitySum!$C$1300)</f>
        <v/>
      </c>
      <c r="J358" s="99" t="str">
        <f>IF(G358/ActivitySum!$C$1300=0%,"",G358/ActivitySum!$C$1300)</f>
        <v/>
      </c>
      <c r="K358" s="99" t="str">
        <f t="shared" si="16"/>
        <v/>
      </c>
      <c r="L358" s="104" t="str">
        <f t="shared" si="17"/>
        <v/>
      </c>
    </row>
    <row r="359" spans="8:12" x14ac:dyDescent="0.25">
      <c r="H359" s="90" t="str">
        <f t="shared" si="15"/>
        <v/>
      </c>
      <c r="I359" s="90" t="str">
        <f>IF(F359/ActivitySum!$C$1300=0%,"",F359/ActivitySum!$C$1300)</f>
        <v/>
      </c>
      <c r="J359" s="99" t="str">
        <f>IF(G359/ActivitySum!$C$1300=0%,"",G359/ActivitySum!$C$1300)</f>
        <v/>
      </c>
      <c r="K359" s="99" t="str">
        <f t="shared" si="16"/>
        <v/>
      </c>
      <c r="L359" s="104" t="str">
        <f t="shared" si="17"/>
        <v/>
      </c>
    </row>
    <row r="360" spans="8:12" x14ac:dyDescent="0.25">
      <c r="H360" s="90" t="str">
        <f t="shared" si="15"/>
        <v/>
      </c>
      <c r="I360" s="90" t="str">
        <f>IF(F360/ActivitySum!$C$1300=0%,"",F360/ActivitySum!$C$1300)</f>
        <v/>
      </c>
      <c r="J360" s="99" t="str">
        <f>IF(G360/ActivitySum!$C$1300=0%,"",G360/ActivitySum!$C$1300)</f>
        <v/>
      </c>
      <c r="K360" s="99" t="str">
        <f t="shared" si="16"/>
        <v/>
      </c>
      <c r="L360" s="104" t="str">
        <f t="shared" si="17"/>
        <v/>
      </c>
    </row>
    <row r="361" spans="8:12" x14ac:dyDescent="0.25">
      <c r="H361" s="90" t="str">
        <f t="shared" si="15"/>
        <v/>
      </c>
      <c r="I361" s="90" t="str">
        <f>IF(F361/ActivitySum!$C$1300=0%,"",F361/ActivitySum!$C$1300)</f>
        <v/>
      </c>
      <c r="J361" s="99" t="str">
        <f>IF(G361/ActivitySum!$C$1300=0%,"",G361/ActivitySum!$C$1300)</f>
        <v/>
      </c>
      <c r="K361" s="99" t="str">
        <f t="shared" si="16"/>
        <v/>
      </c>
      <c r="L361" s="104" t="str">
        <f t="shared" si="17"/>
        <v/>
      </c>
    </row>
    <row r="362" spans="8:12" x14ac:dyDescent="0.25">
      <c r="H362" s="90" t="str">
        <f t="shared" si="15"/>
        <v/>
      </c>
      <c r="I362" s="90" t="str">
        <f>IF(F362/ActivitySum!$C$1300=0%,"",F362/ActivitySum!$C$1300)</f>
        <v/>
      </c>
      <c r="J362" s="99" t="str">
        <f>IF(G362/ActivitySum!$C$1300=0%,"",G362/ActivitySum!$C$1300)</f>
        <v/>
      </c>
      <c r="K362" s="99" t="str">
        <f t="shared" si="16"/>
        <v/>
      </c>
      <c r="L362" s="104" t="str">
        <f t="shared" si="17"/>
        <v/>
      </c>
    </row>
    <row r="363" spans="8:12" x14ac:dyDescent="0.25">
      <c r="H363" s="90" t="str">
        <f t="shared" si="15"/>
        <v/>
      </c>
      <c r="I363" s="90" t="str">
        <f>IF(F363/ActivitySum!$C$1300=0%,"",F363/ActivitySum!$C$1300)</f>
        <v/>
      </c>
      <c r="J363" s="99" t="str">
        <f>IF(G363/ActivitySum!$C$1300=0%,"",G363/ActivitySum!$C$1300)</f>
        <v/>
      </c>
      <c r="K363" s="99" t="str">
        <f t="shared" si="16"/>
        <v/>
      </c>
      <c r="L363" s="104" t="str">
        <f t="shared" si="17"/>
        <v/>
      </c>
    </row>
    <row r="364" spans="8:12" x14ac:dyDescent="0.25">
      <c r="H364" s="90" t="str">
        <f t="shared" si="15"/>
        <v/>
      </c>
      <c r="I364" s="90" t="str">
        <f>IF(F364/ActivitySum!$C$1300=0%,"",F364/ActivitySum!$C$1300)</f>
        <v/>
      </c>
      <c r="J364" s="99" t="str">
        <f>IF(G364/ActivitySum!$C$1300=0%,"",G364/ActivitySum!$C$1300)</f>
        <v/>
      </c>
      <c r="K364" s="99" t="str">
        <f t="shared" si="16"/>
        <v/>
      </c>
      <c r="L364" s="104" t="str">
        <f t="shared" si="17"/>
        <v/>
      </c>
    </row>
    <row r="365" spans="8:12" x14ac:dyDescent="0.25">
      <c r="H365" s="90" t="str">
        <f t="shared" si="15"/>
        <v/>
      </c>
      <c r="I365" s="90" t="str">
        <f>IF(F365/ActivitySum!$C$1300=0%,"",F365/ActivitySum!$C$1300)</f>
        <v/>
      </c>
      <c r="J365" s="99" t="str">
        <f>IF(G365/ActivitySum!$C$1300=0%,"",G365/ActivitySum!$C$1300)</f>
        <v/>
      </c>
      <c r="K365" s="99" t="str">
        <f t="shared" si="16"/>
        <v/>
      </c>
      <c r="L365" s="104" t="str">
        <f t="shared" si="17"/>
        <v/>
      </c>
    </row>
    <row r="366" spans="8:12" x14ac:dyDescent="0.25">
      <c r="H366" s="90" t="str">
        <f t="shared" si="15"/>
        <v/>
      </c>
      <c r="I366" s="90" t="str">
        <f>IF(F366/ActivitySum!$C$1300=0%,"",F366/ActivitySum!$C$1300)</f>
        <v/>
      </c>
      <c r="J366" s="99" t="str">
        <f>IF(G366/ActivitySum!$C$1300=0%,"",G366/ActivitySum!$C$1300)</f>
        <v/>
      </c>
      <c r="K366" s="99" t="str">
        <f t="shared" si="16"/>
        <v/>
      </c>
      <c r="L366" s="104" t="str">
        <f t="shared" si="17"/>
        <v/>
      </c>
    </row>
    <row r="367" spans="8:12" x14ac:dyDescent="0.25">
      <c r="H367" s="90" t="str">
        <f t="shared" si="15"/>
        <v/>
      </c>
      <c r="I367" s="90" t="str">
        <f>IF(F367/ActivitySum!$C$1300=0%,"",F367/ActivitySum!$C$1300)</f>
        <v/>
      </c>
      <c r="J367" s="99" t="str">
        <f>IF(G367/ActivitySum!$C$1300=0%,"",G367/ActivitySum!$C$1300)</f>
        <v/>
      </c>
      <c r="K367" s="99" t="str">
        <f t="shared" si="16"/>
        <v/>
      </c>
      <c r="L367" s="104" t="str">
        <f t="shared" si="17"/>
        <v/>
      </c>
    </row>
    <row r="368" spans="8:12" x14ac:dyDescent="0.25">
      <c r="H368" s="90" t="str">
        <f t="shared" si="15"/>
        <v/>
      </c>
      <c r="I368" s="90" t="str">
        <f>IF(F368/ActivitySum!$C$1300=0%,"",F368/ActivitySum!$C$1300)</f>
        <v/>
      </c>
      <c r="J368" s="99" t="str">
        <f>IF(G368/ActivitySum!$C$1300=0%,"",G368/ActivitySum!$C$1300)</f>
        <v/>
      </c>
      <c r="K368" s="99" t="str">
        <f t="shared" si="16"/>
        <v/>
      </c>
      <c r="L368" s="104" t="str">
        <f t="shared" si="17"/>
        <v/>
      </c>
    </row>
    <row r="369" spans="8:12" x14ac:dyDescent="0.25">
      <c r="H369" s="90" t="str">
        <f t="shared" si="15"/>
        <v/>
      </c>
      <c r="I369" s="90" t="str">
        <f>IF(F369/ActivitySum!$C$1300=0%,"",F369/ActivitySum!$C$1300)</f>
        <v/>
      </c>
      <c r="J369" s="99" t="str">
        <f>IF(G369/ActivitySum!$C$1300=0%,"",G369/ActivitySum!$C$1300)</f>
        <v/>
      </c>
      <c r="K369" s="99" t="str">
        <f t="shared" si="16"/>
        <v/>
      </c>
      <c r="L369" s="104" t="str">
        <f t="shared" si="17"/>
        <v/>
      </c>
    </row>
    <row r="370" spans="8:12" x14ac:dyDescent="0.25">
      <c r="H370" s="90" t="str">
        <f t="shared" si="15"/>
        <v/>
      </c>
      <c r="I370" s="90" t="str">
        <f>IF(F370/ActivitySum!$C$1300=0%,"",F370/ActivitySum!$C$1300)</f>
        <v/>
      </c>
      <c r="J370" s="99" t="str">
        <f>IF(G370/ActivitySum!$C$1300=0%,"",G370/ActivitySum!$C$1300)</f>
        <v/>
      </c>
      <c r="K370" s="99" t="str">
        <f t="shared" si="16"/>
        <v/>
      </c>
      <c r="L370" s="104" t="str">
        <f t="shared" si="17"/>
        <v/>
      </c>
    </row>
    <row r="371" spans="8:12" x14ac:dyDescent="0.25">
      <c r="H371" s="90" t="str">
        <f t="shared" si="15"/>
        <v/>
      </c>
      <c r="I371" s="90" t="str">
        <f>IF(F371/ActivitySum!$C$1300=0%,"",F371/ActivitySum!$C$1300)</f>
        <v/>
      </c>
      <c r="J371" s="99" t="str">
        <f>IF(G371/ActivitySum!$C$1300=0%,"",G371/ActivitySum!$C$1300)</f>
        <v/>
      </c>
      <c r="K371" s="99" t="str">
        <f t="shared" si="16"/>
        <v/>
      </c>
      <c r="L371" s="104" t="str">
        <f t="shared" si="17"/>
        <v/>
      </c>
    </row>
    <row r="372" spans="8:12" x14ac:dyDescent="0.25">
      <c r="H372" s="90" t="str">
        <f t="shared" si="15"/>
        <v/>
      </c>
      <c r="I372" s="90" t="str">
        <f>IF(F372/ActivitySum!$C$1300=0%,"",F372/ActivitySum!$C$1300)</f>
        <v/>
      </c>
      <c r="J372" s="99" t="str">
        <f>IF(G372/ActivitySum!$C$1300=0%,"",G372/ActivitySum!$C$1300)</f>
        <v/>
      </c>
      <c r="K372" s="99" t="str">
        <f t="shared" si="16"/>
        <v/>
      </c>
      <c r="L372" s="104" t="str">
        <f t="shared" si="17"/>
        <v/>
      </c>
    </row>
    <row r="373" spans="8:12" x14ac:dyDescent="0.25">
      <c r="H373" s="90" t="str">
        <f t="shared" si="15"/>
        <v/>
      </c>
      <c r="I373" s="90" t="str">
        <f>IF(F373/ActivitySum!$C$1300=0%,"",F373/ActivitySum!$C$1300)</f>
        <v/>
      </c>
      <c r="J373" s="99" t="str">
        <f>IF(G373/ActivitySum!$C$1300=0%,"",G373/ActivitySum!$C$1300)</f>
        <v/>
      </c>
      <c r="K373" s="99" t="str">
        <f t="shared" si="16"/>
        <v/>
      </c>
      <c r="L373" s="104" t="str">
        <f t="shared" si="17"/>
        <v/>
      </c>
    </row>
    <row r="374" spans="8:12" x14ac:dyDescent="0.25">
      <c r="H374" s="90" t="str">
        <f t="shared" si="15"/>
        <v/>
      </c>
      <c r="I374" s="90" t="str">
        <f>IF(F374/ActivitySum!$C$1300=0%,"",F374/ActivitySum!$C$1300)</f>
        <v/>
      </c>
      <c r="J374" s="99" t="str">
        <f>IF(G374/ActivitySum!$C$1300=0%,"",G374/ActivitySum!$C$1300)</f>
        <v/>
      </c>
      <c r="K374" s="99" t="str">
        <f t="shared" si="16"/>
        <v/>
      </c>
      <c r="L374" s="104" t="str">
        <f t="shared" si="17"/>
        <v/>
      </c>
    </row>
    <row r="375" spans="8:12" x14ac:dyDescent="0.25">
      <c r="H375" s="90" t="str">
        <f t="shared" si="15"/>
        <v/>
      </c>
      <c r="I375" s="90" t="str">
        <f>IF(F375/ActivitySum!$C$1300=0%,"",F375/ActivitySum!$C$1300)</f>
        <v/>
      </c>
      <c r="J375" s="99" t="str">
        <f>IF(G375/ActivitySum!$C$1300=0%,"",G375/ActivitySum!$C$1300)</f>
        <v/>
      </c>
      <c r="K375" s="99" t="str">
        <f t="shared" si="16"/>
        <v/>
      </c>
      <c r="L375" s="104" t="str">
        <f t="shared" si="17"/>
        <v/>
      </c>
    </row>
    <row r="376" spans="8:12" x14ac:dyDescent="0.25">
      <c r="H376" s="90" t="str">
        <f t="shared" si="15"/>
        <v/>
      </c>
      <c r="I376" s="90" t="str">
        <f>IF(F376/ActivitySum!$C$1300=0%,"",F376/ActivitySum!$C$1300)</f>
        <v/>
      </c>
      <c r="J376" s="99" t="str">
        <f>IF(G376/ActivitySum!$C$1300=0%,"",G376/ActivitySum!$C$1300)</f>
        <v/>
      </c>
      <c r="K376" s="99" t="str">
        <f t="shared" si="16"/>
        <v/>
      </c>
      <c r="L376" s="104" t="str">
        <f t="shared" si="17"/>
        <v/>
      </c>
    </row>
    <row r="377" spans="8:12" x14ac:dyDescent="0.25">
      <c r="H377" s="90" t="str">
        <f t="shared" si="15"/>
        <v/>
      </c>
      <c r="I377" s="90" t="str">
        <f>IF(F377/ActivitySum!$C$1300=0%,"",F377/ActivitySum!$C$1300)</f>
        <v/>
      </c>
      <c r="J377" s="99" t="str">
        <f>IF(G377/ActivitySum!$C$1300=0%,"",G377/ActivitySum!$C$1300)</f>
        <v/>
      </c>
      <c r="K377" s="99" t="str">
        <f t="shared" si="16"/>
        <v/>
      </c>
      <c r="L377" s="104" t="str">
        <f t="shared" si="17"/>
        <v/>
      </c>
    </row>
    <row r="378" spans="8:12" x14ac:dyDescent="0.25">
      <c r="H378" s="90" t="str">
        <f t="shared" si="15"/>
        <v/>
      </c>
      <c r="I378" s="90" t="str">
        <f>IF(F378/ActivitySum!$C$1300=0%,"",F378/ActivitySum!$C$1300)</f>
        <v/>
      </c>
      <c r="J378" s="99" t="str">
        <f>IF(G378/ActivitySum!$C$1300=0%,"",G378/ActivitySum!$C$1300)</f>
        <v/>
      </c>
      <c r="K378" s="99" t="str">
        <f t="shared" si="16"/>
        <v/>
      </c>
      <c r="L378" s="104" t="str">
        <f t="shared" si="17"/>
        <v/>
      </c>
    </row>
    <row r="379" spans="8:12" x14ac:dyDescent="0.25">
      <c r="H379" s="90" t="str">
        <f t="shared" si="15"/>
        <v/>
      </c>
      <c r="I379" s="90" t="str">
        <f>IF(F379/ActivitySum!$C$1300=0%,"",F379/ActivitySum!$C$1300)</f>
        <v/>
      </c>
      <c r="J379" s="99" t="str">
        <f>IF(G379/ActivitySum!$C$1300=0%,"",G379/ActivitySum!$C$1300)</f>
        <v/>
      </c>
      <c r="K379" s="99" t="str">
        <f t="shared" si="16"/>
        <v/>
      </c>
      <c r="L379" s="104" t="str">
        <f t="shared" si="17"/>
        <v/>
      </c>
    </row>
    <row r="380" spans="8:12" x14ac:dyDescent="0.25">
      <c r="H380" s="90" t="str">
        <f t="shared" si="15"/>
        <v/>
      </c>
      <c r="I380" s="90" t="str">
        <f>IF(F380/ActivitySum!$C$1300=0%,"",F380/ActivitySum!$C$1300)</f>
        <v/>
      </c>
      <c r="J380" s="99" t="str">
        <f>IF(G380/ActivitySum!$C$1300=0%,"",G380/ActivitySum!$C$1300)</f>
        <v/>
      </c>
      <c r="K380" s="99" t="str">
        <f t="shared" si="16"/>
        <v/>
      </c>
      <c r="L380" s="104" t="str">
        <f t="shared" si="17"/>
        <v/>
      </c>
    </row>
    <row r="381" spans="8:12" x14ac:dyDescent="0.25">
      <c r="H381" s="90" t="str">
        <f t="shared" si="15"/>
        <v/>
      </c>
      <c r="I381" s="90" t="str">
        <f>IF(F381/ActivitySum!$C$1300=0%,"",F381/ActivitySum!$C$1300)</f>
        <v/>
      </c>
      <c r="J381" s="99" t="str">
        <f>IF(G381/ActivitySum!$C$1300=0%,"",G381/ActivitySum!$C$1300)</f>
        <v/>
      </c>
      <c r="K381" s="99" t="str">
        <f t="shared" si="16"/>
        <v/>
      </c>
      <c r="L381" s="104" t="str">
        <f t="shared" si="17"/>
        <v/>
      </c>
    </row>
    <row r="382" spans="8:12" x14ac:dyDescent="0.25">
      <c r="H382" s="90" t="str">
        <f t="shared" si="15"/>
        <v/>
      </c>
      <c r="I382" s="90" t="str">
        <f>IF(F382/ActivitySum!$C$1300=0%,"",F382/ActivitySum!$C$1300)</f>
        <v/>
      </c>
      <c r="J382" s="99" t="str">
        <f>IF(G382/ActivitySum!$C$1300=0%,"",G382/ActivitySum!$C$1300)</f>
        <v/>
      </c>
      <c r="K382" s="99" t="str">
        <f t="shared" si="16"/>
        <v/>
      </c>
      <c r="L382" s="104" t="str">
        <f t="shared" si="17"/>
        <v/>
      </c>
    </row>
    <row r="383" spans="8:12" x14ac:dyDescent="0.25">
      <c r="H383" s="90" t="str">
        <f t="shared" si="15"/>
        <v/>
      </c>
      <c r="I383" s="90" t="str">
        <f>IF(F383/ActivitySum!$C$1300=0%,"",F383/ActivitySum!$C$1300)</f>
        <v/>
      </c>
      <c r="J383" s="99" t="str">
        <f>IF(G383/ActivitySum!$C$1300=0%,"",G383/ActivitySum!$C$1300)</f>
        <v/>
      </c>
      <c r="K383" s="99" t="str">
        <f t="shared" si="16"/>
        <v/>
      </c>
      <c r="L383" s="104" t="str">
        <f t="shared" si="17"/>
        <v/>
      </c>
    </row>
    <row r="384" spans="8:12" x14ac:dyDescent="0.25">
      <c r="H384" s="90" t="str">
        <f t="shared" si="15"/>
        <v/>
      </c>
      <c r="I384" s="90" t="str">
        <f>IF(F384/ActivitySum!$C$1300=0%,"",F384/ActivitySum!$C$1300)</f>
        <v/>
      </c>
      <c r="J384" s="99" t="str">
        <f>IF(G384/ActivitySum!$C$1300=0%,"",G384/ActivitySum!$C$1300)</f>
        <v/>
      </c>
      <c r="K384" s="99" t="str">
        <f t="shared" si="16"/>
        <v/>
      </c>
      <c r="L384" s="104" t="str">
        <f t="shared" si="17"/>
        <v/>
      </c>
    </row>
    <row r="385" spans="8:12" x14ac:dyDescent="0.25">
      <c r="H385" s="90" t="str">
        <f t="shared" si="15"/>
        <v/>
      </c>
      <c r="I385" s="90" t="str">
        <f>IF(F385/ActivitySum!$C$1300=0%,"",F385/ActivitySum!$C$1300)</f>
        <v/>
      </c>
      <c r="J385" s="99" t="str">
        <f>IF(G385/ActivitySum!$C$1300=0%,"",G385/ActivitySum!$C$1300)</f>
        <v/>
      </c>
      <c r="K385" s="99" t="str">
        <f t="shared" si="16"/>
        <v/>
      </c>
      <c r="L385" s="104" t="str">
        <f t="shared" si="17"/>
        <v/>
      </c>
    </row>
    <row r="386" spans="8:12" x14ac:dyDescent="0.25">
      <c r="H386" s="90" t="str">
        <f t="shared" si="15"/>
        <v/>
      </c>
      <c r="I386" s="90" t="str">
        <f>IF(F386/ActivitySum!$C$1300=0%,"",F386/ActivitySum!$C$1300)</f>
        <v/>
      </c>
      <c r="J386" s="99" t="str">
        <f>IF(G386/ActivitySum!$C$1300=0%,"",G386/ActivitySum!$C$1300)</f>
        <v/>
      </c>
      <c r="K386" s="99" t="str">
        <f t="shared" si="16"/>
        <v/>
      </c>
      <c r="L386" s="104" t="str">
        <f t="shared" si="17"/>
        <v/>
      </c>
    </row>
    <row r="387" spans="8:12" x14ac:dyDescent="0.25">
      <c r="H387" s="90" t="str">
        <f t="shared" si="15"/>
        <v/>
      </c>
      <c r="I387" s="90" t="str">
        <f>IF(F387/ActivitySum!$C$1300=0%,"",F387/ActivitySum!$C$1300)</f>
        <v/>
      </c>
      <c r="J387" s="99" t="str">
        <f>IF(G387/ActivitySum!$C$1300=0%,"",G387/ActivitySum!$C$1300)</f>
        <v/>
      </c>
      <c r="K387" s="99" t="str">
        <f t="shared" si="16"/>
        <v/>
      </c>
      <c r="L387" s="104" t="str">
        <f t="shared" si="17"/>
        <v/>
      </c>
    </row>
    <row r="388" spans="8:12" x14ac:dyDescent="0.25">
      <c r="H388" s="90" t="str">
        <f t="shared" si="15"/>
        <v/>
      </c>
      <c r="I388" s="90" t="str">
        <f>IF(F388/ActivitySum!$C$1300=0%,"",F388/ActivitySum!$C$1300)</f>
        <v/>
      </c>
      <c r="J388" s="99" t="str">
        <f>IF(G388/ActivitySum!$C$1300=0%,"",G388/ActivitySum!$C$1300)</f>
        <v/>
      </c>
      <c r="K388" s="99" t="str">
        <f t="shared" si="16"/>
        <v/>
      </c>
      <c r="L388" s="104" t="str">
        <f t="shared" si="17"/>
        <v/>
      </c>
    </row>
    <row r="389" spans="8:12" x14ac:dyDescent="0.25">
      <c r="H389" s="90" t="str">
        <f t="shared" si="15"/>
        <v/>
      </c>
      <c r="I389" s="90" t="str">
        <f>IF(F389/ActivitySum!$C$1300=0%,"",F389/ActivitySum!$C$1300)</f>
        <v/>
      </c>
      <c r="J389" s="99" t="str">
        <f>IF(G389/ActivitySum!$C$1300=0%,"",G389/ActivitySum!$C$1300)</f>
        <v/>
      </c>
      <c r="K389" s="99" t="str">
        <f t="shared" si="16"/>
        <v/>
      </c>
      <c r="L389" s="104" t="str">
        <f t="shared" si="17"/>
        <v/>
      </c>
    </row>
    <row r="390" spans="8:12" x14ac:dyDescent="0.25">
      <c r="H390" s="90" t="str">
        <f t="shared" si="15"/>
        <v/>
      </c>
      <c r="I390" s="90" t="str">
        <f>IF(F390/ActivitySum!$C$1300=0%,"",F390/ActivitySum!$C$1300)</f>
        <v/>
      </c>
      <c r="J390" s="99" t="str">
        <f>IF(G390/ActivitySum!$C$1300=0%,"",G390/ActivitySum!$C$1300)</f>
        <v/>
      </c>
      <c r="K390" s="99" t="str">
        <f t="shared" si="16"/>
        <v/>
      </c>
      <c r="L390" s="104" t="str">
        <f t="shared" si="17"/>
        <v/>
      </c>
    </row>
    <row r="391" spans="8:12" x14ac:dyDescent="0.25">
      <c r="H391" s="90" t="str">
        <f t="shared" ref="H391:H454" si="18">IFERROR(F391/E391,"")</f>
        <v/>
      </c>
      <c r="I391" s="90" t="str">
        <f>IF(F391/ActivitySum!$C$1300=0%,"",F391/ActivitySum!$C$1300)</f>
        <v/>
      </c>
      <c r="J391" s="99" t="str">
        <f>IF(G391/ActivitySum!$C$1300=0%,"",G391/ActivitySum!$C$1300)</f>
        <v/>
      </c>
      <c r="K391" s="99" t="str">
        <f t="shared" ref="K391:K454" si="19">IFERROR(G391/E391,"")</f>
        <v/>
      </c>
      <c r="L391" s="104" t="str">
        <f t="shared" ref="L391:L454" si="20">IFERROR(G391/F391,"")</f>
        <v/>
      </c>
    </row>
    <row r="392" spans="8:12" x14ac:dyDescent="0.25">
      <c r="H392" s="90" t="str">
        <f t="shared" si="18"/>
        <v/>
      </c>
      <c r="I392" s="90" t="str">
        <f>IF(F392/ActivitySum!$C$1300=0%,"",F392/ActivitySum!$C$1300)</f>
        <v/>
      </c>
      <c r="J392" s="99" t="str">
        <f>IF(G392/ActivitySum!$C$1300=0%,"",G392/ActivitySum!$C$1300)</f>
        <v/>
      </c>
      <c r="K392" s="99" t="str">
        <f t="shared" si="19"/>
        <v/>
      </c>
      <c r="L392" s="104" t="str">
        <f t="shared" si="20"/>
        <v/>
      </c>
    </row>
    <row r="393" spans="8:12" x14ac:dyDescent="0.25">
      <c r="H393" s="90" t="str">
        <f t="shared" si="18"/>
        <v/>
      </c>
      <c r="I393" s="90" t="str">
        <f>IF(F393/ActivitySum!$C$1300=0%,"",F393/ActivitySum!$C$1300)</f>
        <v/>
      </c>
      <c r="J393" s="99" t="str">
        <f>IF(G393/ActivitySum!$C$1300=0%,"",G393/ActivitySum!$C$1300)</f>
        <v/>
      </c>
      <c r="K393" s="99" t="str">
        <f t="shared" si="19"/>
        <v/>
      </c>
      <c r="L393" s="104" t="str">
        <f t="shared" si="20"/>
        <v/>
      </c>
    </row>
    <row r="394" spans="8:12" x14ac:dyDescent="0.25">
      <c r="H394" s="90" t="str">
        <f t="shared" si="18"/>
        <v/>
      </c>
      <c r="I394" s="90" t="str">
        <f>IF(F394/ActivitySum!$C$1300=0%,"",F394/ActivitySum!$C$1300)</f>
        <v/>
      </c>
      <c r="J394" s="99" t="str">
        <f>IF(G394/ActivitySum!$C$1300=0%,"",G394/ActivitySum!$C$1300)</f>
        <v/>
      </c>
      <c r="K394" s="99" t="str">
        <f t="shared" si="19"/>
        <v/>
      </c>
      <c r="L394" s="104" t="str">
        <f t="shared" si="20"/>
        <v/>
      </c>
    </row>
    <row r="395" spans="8:12" x14ac:dyDescent="0.25">
      <c r="H395" s="90" t="str">
        <f t="shared" si="18"/>
        <v/>
      </c>
      <c r="I395" s="90" t="str">
        <f>IF(F395/ActivitySum!$C$1300=0%,"",F395/ActivitySum!$C$1300)</f>
        <v/>
      </c>
      <c r="J395" s="99" t="str">
        <f>IF(G395/ActivitySum!$C$1300=0%,"",G395/ActivitySum!$C$1300)</f>
        <v/>
      </c>
      <c r="K395" s="99" t="str">
        <f t="shared" si="19"/>
        <v/>
      </c>
      <c r="L395" s="104" t="str">
        <f t="shared" si="20"/>
        <v/>
      </c>
    </row>
    <row r="396" spans="8:12" x14ac:dyDescent="0.25">
      <c r="H396" s="90" t="str">
        <f t="shared" si="18"/>
        <v/>
      </c>
      <c r="I396" s="90" t="str">
        <f>IF(F396/ActivitySum!$C$1300=0%,"",F396/ActivitySum!$C$1300)</f>
        <v/>
      </c>
      <c r="J396" s="99" t="str">
        <f>IF(G396/ActivitySum!$C$1300=0%,"",G396/ActivitySum!$C$1300)</f>
        <v/>
      </c>
      <c r="K396" s="99" t="str">
        <f t="shared" si="19"/>
        <v/>
      </c>
      <c r="L396" s="104" t="str">
        <f t="shared" si="20"/>
        <v/>
      </c>
    </row>
    <row r="397" spans="8:12" x14ac:dyDescent="0.25">
      <c r="H397" s="90" t="str">
        <f t="shared" si="18"/>
        <v/>
      </c>
      <c r="I397" s="90" t="str">
        <f>IF(F397/ActivitySum!$C$1300=0%,"",F397/ActivitySum!$C$1300)</f>
        <v/>
      </c>
      <c r="J397" s="99" t="str">
        <f>IF(G397/ActivitySum!$C$1300=0%,"",G397/ActivitySum!$C$1300)</f>
        <v/>
      </c>
      <c r="K397" s="99" t="str">
        <f t="shared" si="19"/>
        <v/>
      </c>
      <c r="L397" s="104" t="str">
        <f t="shared" si="20"/>
        <v/>
      </c>
    </row>
    <row r="398" spans="8:12" x14ac:dyDescent="0.25">
      <c r="H398" s="90" t="str">
        <f t="shared" si="18"/>
        <v/>
      </c>
      <c r="I398" s="90" t="str">
        <f>IF(F398/ActivitySum!$C$1300=0%,"",F398/ActivitySum!$C$1300)</f>
        <v/>
      </c>
      <c r="J398" s="99" t="str">
        <f>IF(G398/ActivitySum!$C$1300=0%,"",G398/ActivitySum!$C$1300)</f>
        <v/>
      </c>
      <c r="K398" s="99" t="str">
        <f t="shared" si="19"/>
        <v/>
      </c>
      <c r="L398" s="104" t="str">
        <f t="shared" si="20"/>
        <v/>
      </c>
    </row>
    <row r="399" spans="8:12" x14ac:dyDescent="0.25">
      <c r="H399" s="90" t="str">
        <f t="shared" si="18"/>
        <v/>
      </c>
      <c r="I399" s="90" t="str">
        <f>IF(F399/ActivitySum!$C$1300=0%,"",F399/ActivitySum!$C$1300)</f>
        <v/>
      </c>
      <c r="J399" s="99" t="str">
        <f>IF(G399/ActivitySum!$C$1300=0%,"",G399/ActivitySum!$C$1300)</f>
        <v/>
      </c>
      <c r="K399" s="99" t="str">
        <f t="shared" si="19"/>
        <v/>
      </c>
      <c r="L399" s="104" t="str">
        <f t="shared" si="20"/>
        <v/>
      </c>
    </row>
    <row r="400" spans="8:12" x14ac:dyDescent="0.25">
      <c r="H400" s="90" t="str">
        <f t="shared" si="18"/>
        <v/>
      </c>
      <c r="I400" s="90" t="str">
        <f>IF(F400/ActivitySum!$C$1300=0%,"",F400/ActivitySum!$C$1300)</f>
        <v/>
      </c>
      <c r="J400" s="99" t="str">
        <f>IF(G400/ActivitySum!$C$1300=0%,"",G400/ActivitySum!$C$1300)</f>
        <v/>
      </c>
      <c r="K400" s="99" t="str">
        <f t="shared" si="19"/>
        <v/>
      </c>
      <c r="L400" s="104" t="str">
        <f t="shared" si="20"/>
        <v/>
      </c>
    </row>
    <row r="401" spans="8:12" x14ac:dyDescent="0.25">
      <c r="H401" s="90" t="str">
        <f t="shared" si="18"/>
        <v/>
      </c>
      <c r="I401" s="90" t="str">
        <f>IF(F401/ActivitySum!$C$1300=0%,"",F401/ActivitySum!$C$1300)</f>
        <v/>
      </c>
      <c r="J401" s="99" t="str">
        <f>IF(G401/ActivitySum!$C$1300=0%,"",G401/ActivitySum!$C$1300)</f>
        <v/>
      </c>
      <c r="K401" s="99" t="str">
        <f t="shared" si="19"/>
        <v/>
      </c>
      <c r="L401" s="104" t="str">
        <f t="shared" si="20"/>
        <v/>
      </c>
    </row>
    <row r="402" spans="8:12" x14ac:dyDescent="0.25">
      <c r="H402" s="90" t="str">
        <f t="shared" si="18"/>
        <v/>
      </c>
      <c r="I402" s="90" t="str">
        <f>IF(F402/ActivitySum!$C$1300=0%,"",F402/ActivitySum!$C$1300)</f>
        <v/>
      </c>
      <c r="J402" s="99" t="str">
        <f>IF(G402/ActivitySum!$C$1300=0%,"",G402/ActivitySum!$C$1300)</f>
        <v/>
      </c>
      <c r="K402" s="99" t="str">
        <f t="shared" si="19"/>
        <v/>
      </c>
      <c r="L402" s="104" t="str">
        <f t="shared" si="20"/>
        <v/>
      </c>
    </row>
    <row r="403" spans="8:12" x14ac:dyDescent="0.25">
      <c r="H403" s="90" t="str">
        <f t="shared" si="18"/>
        <v/>
      </c>
      <c r="I403" s="90" t="str">
        <f>IF(F403/ActivitySum!$C$1300=0%,"",F403/ActivitySum!$C$1300)</f>
        <v/>
      </c>
      <c r="J403" s="99" t="str">
        <f>IF(G403/ActivitySum!$C$1300=0%,"",G403/ActivitySum!$C$1300)</f>
        <v/>
      </c>
      <c r="K403" s="99" t="str">
        <f t="shared" si="19"/>
        <v/>
      </c>
      <c r="L403" s="104" t="str">
        <f t="shared" si="20"/>
        <v/>
      </c>
    </row>
    <row r="404" spans="8:12" x14ac:dyDescent="0.25">
      <c r="H404" s="90" t="str">
        <f t="shared" si="18"/>
        <v/>
      </c>
      <c r="I404" s="90" t="str">
        <f>IF(F404/ActivitySum!$C$1300=0%,"",F404/ActivitySum!$C$1300)</f>
        <v/>
      </c>
      <c r="J404" s="99" t="str">
        <f>IF(G404/ActivitySum!$C$1300=0%,"",G404/ActivitySum!$C$1300)</f>
        <v/>
      </c>
      <c r="K404" s="99" t="str">
        <f t="shared" si="19"/>
        <v/>
      </c>
      <c r="L404" s="104" t="str">
        <f t="shared" si="20"/>
        <v/>
      </c>
    </row>
    <row r="405" spans="8:12" x14ac:dyDescent="0.25">
      <c r="H405" s="90" t="str">
        <f t="shared" si="18"/>
        <v/>
      </c>
      <c r="I405" s="90" t="str">
        <f>IF(F405/ActivitySum!$C$1300=0%,"",F405/ActivitySum!$C$1300)</f>
        <v/>
      </c>
      <c r="J405" s="99" t="str">
        <f>IF(G405/ActivitySum!$C$1300=0%,"",G405/ActivitySum!$C$1300)</f>
        <v/>
      </c>
      <c r="K405" s="99" t="str">
        <f t="shared" si="19"/>
        <v/>
      </c>
      <c r="L405" s="104" t="str">
        <f t="shared" si="20"/>
        <v/>
      </c>
    </row>
    <row r="406" spans="8:12" x14ac:dyDescent="0.25">
      <c r="H406" s="90" t="str">
        <f t="shared" si="18"/>
        <v/>
      </c>
      <c r="I406" s="90" t="str">
        <f>IF(F406/ActivitySum!$C$1300=0%,"",F406/ActivitySum!$C$1300)</f>
        <v/>
      </c>
      <c r="J406" s="99" t="str">
        <f>IF(G406/ActivitySum!$C$1300=0%,"",G406/ActivitySum!$C$1300)</f>
        <v/>
      </c>
      <c r="K406" s="99" t="str">
        <f t="shared" si="19"/>
        <v/>
      </c>
      <c r="L406" s="104" t="str">
        <f t="shared" si="20"/>
        <v/>
      </c>
    </row>
    <row r="407" spans="8:12" x14ac:dyDescent="0.25">
      <c r="H407" s="90" t="str">
        <f t="shared" si="18"/>
        <v/>
      </c>
      <c r="I407" s="90" t="str">
        <f>IF(F407/ActivitySum!$C$1300=0%,"",F407/ActivitySum!$C$1300)</f>
        <v/>
      </c>
      <c r="J407" s="99" t="str">
        <f>IF(G407/ActivitySum!$C$1300=0%,"",G407/ActivitySum!$C$1300)</f>
        <v/>
      </c>
      <c r="K407" s="99" t="str">
        <f t="shared" si="19"/>
        <v/>
      </c>
      <c r="L407" s="104" t="str">
        <f t="shared" si="20"/>
        <v/>
      </c>
    </row>
    <row r="408" spans="8:12" x14ac:dyDescent="0.25">
      <c r="H408" s="90" t="str">
        <f t="shared" si="18"/>
        <v/>
      </c>
      <c r="I408" s="90" t="str">
        <f>IF(F408/ActivitySum!$C$1300=0%,"",F408/ActivitySum!$C$1300)</f>
        <v/>
      </c>
      <c r="J408" s="99" t="str">
        <f>IF(G408/ActivitySum!$C$1300=0%,"",G408/ActivitySum!$C$1300)</f>
        <v/>
      </c>
      <c r="K408" s="99" t="str">
        <f t="shared" si="19"/>
        <v/>
      </c>
      <c r="L408" s="104" t="str">
        <f t="shared" si="20"/>
        <v/>
      </c>
    </row>
    <row r="409" spans="8:12" x14ac:dyDescent="0.25">
      <c r="H409" s="90" t="str">
        <f t="shared" si="18"/>
        <v/>
      </c>
      <c r="I409" s="90" t="str">
        <f>IF(F409/ActivitySum!$C$1300=0%,"",F409/ActivitySum!$C$1300)</f>
        <v/>
      </c>
      <c r="J409" s="99" t="str">
        <f>IF(G409/ActivitySum!$C$1300=0%,"",G409/ActivitySum!$C$1300)</f>
        <v/>
      </c>
      <c r="K409" s="99" t="str">
        <f t="shared" si="19"/>
        <v/>
      </c>
      <c r="L409" s="104" t="str">
        <f t="shared" si="20"/>
        <v/>
      </c>
    </row>
    <row r="410" spans="8:12" x14ac:dyDescent="0.25">
      <c r="H410" s="90" t="str">
        <f t="shared" si="18"/>
        <v/>
      </c>
      <c r="I410" s="90" t="str">
        <f>IF(F410/ActivitySum!$C$1300=0%,"",F410/ActivitySum!$C$1300)</f>
        <v/>
      </c>
      <c r="J410" s="99" t="str">
        <f>IF(G410/ActivitySum!$C$1300=0%,"",G410/ActivitySum!$C$1300)</f>
        <v/>
      </c>
      <c r="K410" s="99" t="str">
        <f t="shared" si="19"/>
        <v/>
      </c>
      <c r="L410" s="104" t="str">
        <f t="shared" si="20"/>
        <v/>
      </c>
    </row>
    <row r="411" spans="8:12" x14ac:dyDescent="0.25">
      <c r="H411" s="90" t="str">
        <f t="shared" si="18"/>
        <v/>
      </c>
      <c r="I411" s="90" t="str">
        <f>IF(F411/ActivitySum!$C$1300=0%,"",F411/ActivitySum!$C$1300)</f>
        <v/>
      </c>
      <c r="J411" s="99" t="str">
        <f>IF(G411/ActivitySum!$C$1300=0%,"",G411/ActivitySum!$C$1300)</f>
        <v/>
      </c>
      <c r="K411" s="99" t="str">
        <f t="shared" si="19"/>
        <v/>
      </c>
      <c r="L411" s="104" t="str">
        <f t="shared" si="20"/>
        <v/>
      </c>
    </row>
    <row r="412" spans="8:12" x14ac:dyDescent="0.25">
      <c r="H412" s="90" t="str">
        <f t="shared" si="18"/>
        <v/>
      </c>
      <c r="I412" s="90" t="str">
        <f>IF(F412/ActivitySum!$C$1300=0%,"",F412/ActivitySum!$C$1300)</f>
        <v/>
      </c>
      <c r="J412" s="99" t="str">
        <f>IF(G412/ActivitySum!$C$1300=0%,"",G412/ActivitySum!$C$1300)</f>
        <v/>
      </c>
      <c r="K412" s="99" t="str">
        <f t="shared" si="19"/>
        <v/>
      </c>
      <c r="L412" s="104" t="str">
        <f t="shared" si="20"/>
        <v/>
      </c>
    </row>
    <row r="413" spans="8:12" x14ac:dyDescent="0.25">
      <c r="H413" s="90" t="str">
        <f t="shared" si="18"/>
        <v/>
      </c>
      <c r="I413" s="90" t="str">
        <f>IF(F413/ActivitySum!$C$1300=0%,"",F413/ActivitySum!$C$1300)</f>
        <v/>
      </c>
      <c r="J413" s="99" t="str">
        <f>IF(G413/ActivitySum!$C$1300=0%,"",G413/ActivitySum!$C$1300)</f>
        <v/>
      </c>
      <c r="K413" s="99" t="str">
        <f t="shared" si="19"/>
        <v/>
      </c>
      <c r="L413" s="104" t="str">
        <f t="shared" si="20"/>
        <v/>
      </c>
    </row>
    <row r="414" spans="8:12" x14ac:dyDescent="0.25">
      <c r="H414" s="90" t="str">
        <f t="shared" si="18"/>
        <v/>
      </c>
      <c r="I414" s="90" t="str">
        <f>IF(F414/ActivitySum!$C$1300=0%,"",F414/ActivitySum!$C$1300)</f>
        <v/>
      </c>
      <c r="J414" s="99" t="str">
        <f>IF(G414/ActivitySum!$C$1300=0%,"",G414/ActivitySum!$C$1300)</f>
        <v/>
      </c>
      <c r="K414" s="99" t="str">
        <f t="shared" si="19"/>
        <v/>
      </c>
      <c r="L414" s="104" t="str">
        <f t="shared" si="20"/>
        <v/>
      </c>
    </row>
    <row r="415" spans="8:12" x14ac:dyDescent="0.25">
      <c r="H415" s="90" t="str">
        <f t="shared" si="18"/>
        <v/>
      </c>
      <c r="I415" s="90" t="str">
        <f>IF(F415/ActivitySum!$C$1300=0%,"",F415/ActivitySum!$C$1300)</f>
        <v/>
      </c>
      <c r="J415" s="99" t="str">
        <f>IF(G415/ActivitySum!$C$1300=0%,"",G415/ActivitySum!$C$1300)</f>
        <v/>
      </c>
      <c r="K415" s="99" t="str">
        <f t="shared" si="19"/>
        <v/>
      </c>
      <c r="L415" s="104" t="str">
        <f t="shared" si="20"/>
        <v/>
      </c>
    </row>
    <row r="416" spans="8:12" x14ac:dyDescent="0.25">
      <c r="H416" s="90" t="str">
        <f t="shared" si="18"/>
        <v/>
      </c>
      <c r="I416" s="90" t="str">
        <f>IF(F416/ActivitySum!$C$1300=0%,"",F416/ActivitySum!$C$1300)</f>
        <v/>
      </c>
      <c r="J416" s="99" t="str">
        <f>IF(G416/ActivitySum!$C$1300=0%,"",G416/ActivitySum!$C$1300)</f>
        <v/>
      </c>
      <c r="K416" s="99" t="str">
        <f t="shared" si="19"/>
        <v/>
      </c>
      <c r="L416" s="104" t="str">
        <f t="shared" si="20"/>
        <v/>
      </c>
    </row>
    <row r="417" spans="8:12" x14ac:dyDescent="0.25">
      <c r="H417" s="90" t="str">
        <f t="shared" si="18"/>
        <v/>
      </c>
      <c r="I417" s="90" t="str">
        <f>IF(F417/ActivitySum!$C$1300=0%,"",F417/ActivitySum!$C$1300)</f>
        <v/>
      </c>
      <c r="J417" s="99" t="str">
        <f>IF(G417/ActivitySum!$C$1300=0%,"",G417/ActivitySum!$C$1300)</f>
        <v/>
      </c>
      <c r="K417" s="99" t="str">
        <f t="shared" si="19"/>
        <v/>
      </c>
      <c r="L417" s="104" t="str">
        <f t="shared" si="20"/>
        <v/>
      </c>
    </row>
    <row r="418" spans="8:12" x14ac:dyDescent="0.25">
      <c r="H418" s="90" t="str">
        <f t="shared" si="18"/>
        <v/>
      </c>
      <c r="I418" s="90" t="str">
        <f>IF(F418/ActivitySum!$C$1300=0%,"",F418/ActivitySum!$C$1300)</f>
        <v/>
      </c>
      <c r="J418" s="99" t="str">
        <f>IF(G418/ActivitySum!$C$1300=0%,"",G418/ActivitySum!$C$1300)</f>
        <v/>
      </c>
      <c r="K418" s="99" t="str">
        <f t="shared" si="19"/>
        <v/>
      </c>
      <c r="L418" s="104" t="str">
        <f t="shared" si="20"/>
        <v/>
      </c>
    </row>
    <row r="419" spans="8:12" x14ac:dyDescent="0.25">
      <c r="H419" s="90" t="str">
        <f t="shared" si="18"/>
        <v/>
      </c>
      <c r="I419" s="90" t="str">
        <f>IF(F419/ActivitySum!$C$1300=0%,"",F419/ActivitySum!$C$1300)</f>
        <v/>
      </c>
      <c r="J419" s="99" t="str">
        <f>IF(G419/ActivitySum!$C$1300=0%,"",G419/ActivitySum!$C$1300)</f>
        <v/>
      </c>
      <c r="K419" s="99" t="str">
        <f t="shared" si="19"/>
        <v/>
      </c>
      <c r="L419" s="104" t="str">
        <f t="shared" si="20"/>
        <v/>
      </c>
    </row>
    <row r="420" spans="8:12" x14ac:dyDescent="0.25">
      <c r="H420" s="90" t="str">
        <f t="shared" si="18"/>
        <v/>
      </c>
      <c r="I420" s="90" t="str">
        <f>IF(F420/ActivitySum!$C$1300=0%,"",F420/ActivitySum!$C$1300)</f>
        <v/>
      </c>
      <c r="J420" s="99" t="str">
        <f>IF(G420/ActivitySum!$C$1300=0%,"",G420/ActivitySum!$C$1300)</f>
        <v/>
      </c>
      <c r="K420" s="99" t="str">
        <f t="shared" si="19"/>
        <v/>
      </c>
      <c r="L420" s="104" t="str">
        <f t="shared" si="20"/>
        <v/>
      </c>
    </row>
    <row r="421" spans="8:12" x14ac:dyDescent="0.25">
      <c r="H421" s="90" t="str">
        <f t="shared" si="18"/>
        <v/>
      </c>
      <c r="I421" s="90" t="str">
        <f>IF(F421/ActivitySum!$C$1300=0%,"",F421/ActivitySum!$C$1300)</f>
        <v/>
      </c>
      <c r="J421" s="99" t="str">
        <f>IF(G421/ActivitySum!$C$1300=0%,"",G421/ActivitySum!$C$1300)</f>
        <v/>
      </c>
      <c r="K421" s="99" t="str">
        <f t="shared" si="19"/>
        <v/>
      </c>
      <c r="L421" s="104" t="str">
        <f t="shared" si="20"/>
        <v/>
      </c>
    </row>
    <row r="422" spans="8:12" x14ac:dyDescent="0.25">
      <c r="H422" s="90" t="str">
        <f t="shared" si="18"/>
        <v/>
      </c>
      <c r="I422" s="90" t="str">
        <f>IF(F422/ActivitySum!$C$1300=0%,"",F422/ActivitySum!$C$1300)</f>
        <v/>
      </c>
      <c r="J422" s="99" t="str">
        <f>IF(G422/ActivitySum!$C$1300=0%,"",G422/ActivitySum!$C$1300)</f>
        <v/>
      </c>
      <c r="K422" s="99" t="str">
        <f t="shared" si="19"/>
        <v/>
      </c>
      <c r="L422" s="104" t="str">
        <f t="shared" si="20"/>
        <v/>
      </c>
    </row>
    <row r="423" spans="8:12" x14ac:dyDescent="0.25">
      <c r="H423" s="90" t="str">
        <f t="shared" si="18"/>
        <v/>
      </c>
      <c r="I423" s="90" t="str">
        <f>IF(F423/ActivitySum!$C$1300=0%,"",F423/ActivitySum!$C$1300)</f>
        <v/>
      </c>
      <c r="J423" s="99" t="str">
        <f>IF(G423/ActivitySum!$C$1300=0%,"",G423/ActivitySum!$C$1300)</f>
        <v/>
      </c>
      <c r="K423" s="99" t="str">
        <f t="shared" si="19"/>
        <v/>
      </c>
      <c r="L423" s="104" t="str">
        <f t="shared" si="20"/>
        <v/>
      </c>
    </row>
    <row r="424" spans="8:12" x14ac:dyDescent="0.25">
      <c r="H424" s="90" t="str">
        <f t="shared" si="18"/>
        <v/>
      </c>
      <c r="I424" s="90" t="str">
        <f>IF(F424/ActivitySum!$C$1300=0%,"",F424/ActivitySum!$C$1300)</f>
        <v/>
      </c>
      <c r="J424" s="99" t="str">
        <f>IF(G424/ActivitySum!$C$1300=0%,"",G424/ActivitySum!$C$1300)</f>
        <v/>
      </c>
      <c r="K424" s="99" t="str">
        <f t="shared" si="19"/>
        <v/>
      </c>
      <c r="L424" s="104" t="str">
        <f t="shared" si="20"/>
        <v/>
      </c>
    </row>
    <row r="425" spans="8:12" x14ac:dyDescent="0.25">
      <c r="H425" s="90" t="str">
        <f t="shared" si="18"/>
        <v/>
      </c>
      <c r="I425" s="90" t="str">
        <f>IF(F425/ActivitySum!$C$1300=0%,"",F425/ActivitySum!$C$1300)</f>
        <v/>
      </c>
      <c r="J425" s="99" t="str">
        <f>IF(G425/ActivitySum!$C$1300=0%,"",G425/ActivitySum!$C$1300)</f>
        <v/>
      </c>
      <c r="K425" s="99" t="str">
        <f t="shared" si="19"/>
        <v/>
      </c>
      <c r="L425" s="104" t="str">
        <f t="shared" si="20"/>
        <v/>
      </c>
    </row>
    <row r="426" spans="8:12" x14ac:dyDescent="0.25">
      <c r="H426" s="90" t="str">
        <f t="shared" si="18"/>
        <v/>
      </c>
      <c r="I426" s="90" t="str">
        <f>IF(F426/ActivitySum!$C$1300=0%,"",F426/ActivitySum!$C$1300)</f>
        <v/>
      </c>
      <c r="J426" s="99" t="str">
        <f>IF(G426/ActivitySum!$C$1300=0%,"",G426/ActivitySum!$C$1300)</f>
        <v/>
      </c>
      <c r="K426" s="99" t="str">
        <f t="shared" si="19"/>
        <v/>
      </c>
      <c r="L426" s="104" t="str">
        <f t="shared" si="20"/>
        <v/>
      </c>
    </row>
    <row r="427" spans="8:12" x14ac:dyDescent="0.25">
      <c r="H427" s="90" t="str">
        <f t="shared" si="18"/>
        <v/>
      </c>
      <c r="I427" s="90" t="str">
        <f>IF(F427/ActivitySum!$C$1300=0%,"",F427/ActivitySum!$C$1300)</f>
        <v/>
      </c>
      <c r="J427" s="99" t="str">
        <f>IF(G427/ActivitySum!$C$1300=0%,"",G427/ActivitySum!$C$1300)</f>
        <v/>
      </c>
      <c r="K427" s="99" t="str">
        <f t="shared" si="19"/>
        <v/>
      </c>
      <c r="L427" s="104" t="str">
        <f t="shared" si="20"/>
        <v/>
      </c>
    </row>
    <row r="428" spans="8:12" x14ac:dyDescent="0.25">
      <c r="H428" s="90" t="str">
        <f t="shared" si="18"/>
        <v/>
      </c>
      <c r="I428" s="90" t="str">
        <f>IF(F428/ActivitySum!$C$1300=0%,"",F428/ActivitySum!$C$1300)</f>
        <v/>
      </c>
      <c r="J428" s="99" t="str">
        <f>IF(G428/ActivitySum!$C$1300=0%,"",G428/ActivitySum!$C$1300)</f>
        <v/>
      </c>
      <c r="K428" s="99" t="str">
        <f t="shared" si="19"/>
        <v/>
      </c>
      <c r="L428" s="104" t="str">
        <f t="shared" si="20"/>
        <v/>
      </c>
    </row>
    <row r="429" spans="8:12" x14ac:dyDescent="0.25">
      <c r="H429" s="90" t="str">
        <f t="shared" si="18"/>
        <v/>
      </c>
      <c r="I429" s="90" t="str">
        <f>IF(F429/ActivitySum!$C$1300=0%,"",F429/ActivitySum!$C$1300)</f>
        <v/>
      </c>
      <c r="J429" s="99" t="str">
        <f>IF(G429/ActivitySum!$C$1300=0%,"",G429/ActivitySum!$C$1300)</f>
        <v/>
      </c>
      <c r="K429" s="99" t="str">
        <f t="shared" si="19"/>
        <v/>
      </c>
      <c r="L429" s="104" t="str">
        <f t="shared" si="20"/>
        <v/>
      </c>
    </row>
    <row r="430" spans="8:12" x14ac:dyDescent="0.25">
      <c r="H430" s="90" t="str">
        <f t="shared" si="18"/>
        <v/>
      </c>
      <c r="I430" s="90" t="str">
        <f>IF(F430/ActivitySum!$C$1300=0%,"",F430/ActivitySum!$C$1300)</f>
        <v/>
      </c>
      <c r="J430" s="99" t="str">
        <f>IF(G430/ActivitySum!$C$1300=0%,"",G430/ActivitySum!$C$1300)</f>
        <v/>
      </c>
      <c r="K430" s="99" t="str">
        <f t="shared" si="19"/>
        <v/>
      </c>
      <c r="L430" s="104" t="str">
        <f t="shared" si="20"/>
        <v/>
      </c>
    </row>
    <row r="431" spans="8:12" x14ac:dyDescent="0.25">
      <c r="H431" s="90" t="str">
        <f t="shared" si="18"/>
        <v/>
      </c>
      <c r="I431" s="90" t="str">
        <f>IF(F431/ActivitySum!$C$1300=0%,"",F431/ActivitySum!$C$1300)</f>
        <v/>
      </c>
      <c r="J431" s="99" t="str">
        <f>IF(G431/ActivitySum!$C$1300=0%,"",G431/ActivitySum!$C$1300)</f>
        <v/>
      </c>
      <c r="K431" s="99" t="str">
        <f t="shared" si="19"/>
        <v/>
      </c>
      <c r="L431" s="104" t="str">
        <f t="shared" si="20"/>
        <v/>
      </c>
    </row>
    <row r="432" spans="8:12" x14ac:dyDescent="0.25">
      <c r="H432" s="90" t="str">
        <f t="shared" si="18"/>
        <v/>
      </c>
      <c r="I432" s="90" t="str">
        <f>IF(F432/ActivitySum!$C$1300=0%,"",F432/ActivitySum!$C$1300)</f>
        <v/>
      </c>
      <c r="J432" s="99" t="str">
        <f>IF(G432/ActivitySum!$C$1300=0%,"",G432/ActivitySum!$C$1300)</f>
        <v/>
      </c>
      <c r="K432" s="99" t="str">
        <f t="shared" si="19"/>
        <v/>
      </c>
      <c r="L432" s="104" t="str">
        <f t="shared" si="20"/>
        <v/>
      </c>
    </row>
    <row r="433" spans="8:12" x14ac:dyDescent="0.25">
      <c r="H433" s="90" t="str">
        <f t="shared" si="18"/>
        <v/>
      </c>
      <c r="I433" s="90" t="str">
        <f>IF(F433/ActivitySum!$C$1300=0%,"",F433/ActivitySum!$C$1300)</f>
        <v/>
      </c>
      <c r="J433" s="99" t="str">
        <f>IF(G433/ActivitySum!$C$1300=0%,"",G433/ActivitySum!$C$1300)</f>
        <v/>
      </c>
      <c r="K433" s="99" t="str">
        <f t="shared" si="19"/>
        <v/>
      </c>
      <c r="L433" s="104" t="str">
        <f t="shared" si="20"/>
        <v/>
      </c>
    </row>
    <row r="434" spans="8:12" x14ac:dyDescent="0.25">
      <c r="H434" s="90" t="str">
        <f t="shared" si="18"/>
        <v/>
      </c>
      <c r="I434" s="90" t="str">
        <f>IF(F434/ActivitySum!$C$1300=0%,"",F434/ActivitySum!$C$1300)</f>
        <v/>
      </c>
      <c r="J434" s="99" t="str">
        <f>IF(G434/ActivitySum!$C$1300=0%,"",G434/ActivitySum!$C$1300)</f>
        <v/>
      </c>
      <c r="K434" s="99" t="str">
        <f t="shared" si="19"/>
        <v/>
      </c>
      <c r="L434" s="104" t="str">
        <f t="shared" si="20"/>
        <v/>
      </c>
    </row>
    <row r="435" spans="8:12" x14ac:dyDescent="0.25">
      <c r="H435" s="90" t="str">
        <f t="shared" si="18"/>
        <v/>
      </c>
      <c r="I435" s="90" t="str">
        <f>IF(F435/ActivitySum!$C$1300=0%,"",F435/ActivitySum!$C$1300)</f>
        <v/>
      </c>
      <c r="J435" s="99" t="str">
        <f>IF(G435/ActivitySum!$C$1300=0%,"",G435/ActivitySum!$C$1300)</f>
        <v/>
      </c>
      <c r="K435" s="99" t="str">
        <f t="shared" si="19"/>
        <v/>
      </c>
      <c r="L435" s="104" t="str">
        <f t="shared" si="20"/>
        <v/>
      </c>
    </row>
    <row r="436" spans="8:12" x14ac:dyDescent="0.25">
      <c r="H436" s="90" t="str">
        <f t="shared" si="18"/>
        <v/>
      </c>
      <c r="I436" s="90" t="str">
        <f>IF(F436/ActivitySum!$C$1300=0%,"",F436/ActivitySum!$C$1300)</f>
        <v/>
      </c>
      <c r="J436" s="99" t="str">
        <f>IF(G436/ActivitySum!$C$1300=0%,"",G436/ActivitySum!$C$1300)</f>
        <v/>
      </c>
      <c r="K436" s="99" t="str">
        <f t="shared" si="19"/>
        <v/>
      </c>
      <c r="L436" s="104" t="str">
        <f t="shared" si="20"/>
        <v/>
      </c>
    </row>
    <row r="437" spans="8:12" x14ac:dyDescent="0.25">
      <c r="H437" s="90" t="str">
        <f t="shared" si="18"/>
        <v/>
      </c>
      <c r="I437" s="90" t="str">
        <f>IF(F437/ActivitySum!$C$1300=0%,"",F437/ActivitySum!$C$1300)</f>
        <v/>
      </c>
      <c r="J437" s="99" t="str">
        <f>IF(G437/ActivitySum!$C$1300=0%,"",G437/ActivitySum!$C$1300)</f>
        <v/>
      </c>
      <c r="K437" s="99" t="str">
        <f t="shared" si="19"/>
        <v/>
      </c>
      <c r="L437" s="104" t="str">
        <f t="shared" si="20"/>
        <v/>
      </c>
    </row>
    <row r="438" spans="8:12" x14ac:dyDescent="0.25">
      <c r="H438" s="90" t="str">
        <f t="shared" si="18"/>
        <v/>
      </c>
      <c r="I438" s="90" t="str">
        <f>IF(F438/ActivitySum!$C$1300=0%,"",F438/ActivitySum!$C$1300)</f>
        <v/>
      </c>
      <c r="J438" s="99" t="str">
        <f>IF(G438/ActivitySum!$C$1300=0%,"",G438/ActivitySum!$C$1300)</f>
        <v/>
      </c>
      <c r="K438" s="99" t="str">
        <f t="shared" si="19"/>
        <v/>
      </c>
      <c r="L438" s="104" t="str">
        <f t="shared" si="20"/>
        <v/>
      </c>
    </row>
    <row r="439" spans="8:12" x14ac:dyDescent="0.25">
      <c r="H439" s="90" t="str">
        <f t="shared" si="18"/>
        <v/>
      </c>
      <c r="I439" s="90" t="str">
        <f>IF(F439/ActivitySum!$C$1300=0%,"",F439/ActivitySum!$C$1300)</f>
        <v/>
      </c>
      <c r="J439" s="99" t="str">
        <f>IF(G439/ActivitySum!$C$1300=0%,"",G439/ActivitySum!$C$1300)</f>
        <v/>
      </c>
      <c r="K439" s="99" t="str">
        <f t="shared" si="19"/>
        <v/>
      </c>
      <c r="L439" s="104" t="str">
        <f t="shared" si="20"/>
        <v/>
      </c>
    </row>
    <row r="440" spans="8:12" x14ac:dyDescent="0.25">
      <c r="H440" s="90" t="str">
        <f t="shared" si="18"/>
        <v/>
      </c>
      <c r="I440" s="90" t="str">
        <f>IF(F440/ActivitySum!$C$1300=0%,"",F440/ActivitySum!$C$1300)</f>
        <v/>
      </c>
      <c r="J440" s="99" t="str">
        <f>IF(G440/ActivitySum!$C$1300=0%,"",G440/ActivitySum!$C$1300)</f>
        <v/>
      </c>
      <c r="K440" s="99" t="str">
        <f t="shared" si="19"/>
        <v/>
      </c>
      <c r="L440" s="104" t="str">
        <f t="shared" si="20"/>
        <v/>
      </c>
    </row>
    <row r="441" spans="8:12" x14ac:dyDescent="0.25">
      <c r="H441" s="90" t="str">
        <f t="shared" si="18"/>
        <v/>
      </c>
      <c r="I441" s="90" t="str">
        <f>IF(F441/ActivitySum!$C$1300=0%,"",F441/ActivitySum!$C$1300)</f>
        <v/>
      </c>
      <c r="J441" s="99" t="str">
        <f>IF(G441/ActivitySum!$C$1300=0%,"",G441/ActivitySum!$C$1300)</f>
        <v/>
      </c>
      <c r="K441" s="99" t="str">
        <f t="shared" si="19"/>
        <v/>
      </c>
      <c r="L441" s="104" t="str">
        <f t="shared" si="20"/>
        <v/>
      </c>
    </row>
    <row r="442" spans="8:12" x14ac:dyDescent="0.25">
      <c r="H442" s="90" t="str">
        <f t="shared" si="18"/>
        <v/>
      </c>
      <c r="I442" s="90" t="str">
        <f>IF(F442/ActivitySum!$C$1300=0%,"",F442/ActivitySum!$C$1300)</f>
        <v/>
      </c>
      <c r="J442" s="99" t="str">
        <f>IF(G442/ActivitySum!$C$1300=0%,"",G442/ActivitySum!$C$1300)</f>
        <v/>
      </c>
      <c r="K442" s="99" t="str">
        <f t="shared" si="19"/>
        <v/>
      </c>
      <c r="L442" s="104" t="str">
        <f t="shared" si="20"/>
        <v/>
      </c>
    </row>
    <row r="443" spans="8:12" x14ac:dyDescent="0.25">
      <c r="H443" s="90" t="str">
        <f t="shared" si="18"/>
        <v/>
      </c>
      <c r="I443" s="90" t="str">
        <f>IF(F443/ActivitySum!$C$1300=0%,"",F443/ActivitySum!$C$1300)</f>
        <v/>
      </c>
      <c r="J443" s="99" t="str">
        <f>IF(G443/ActivitySum!$C$1300=0%,"",G443/ActivitySum!$C$1300)</f>
        <v/>
      </c>
      <c r="K443" s="99" t="str">
        <f t="shared" si="19"/>
        <v/>
      </c>
      <c r="L443" s="104" t="str">
        <f t="shared" si="20"/>
        <v/>
      </c>
    </row>
    <row r="444" spans="8:12" x14ac:dyDescent="0.25">
      <c r="H444" s="90" t="str">
        <f t="shared" si="18"/>
        <v/>
      </c>
      <c r="I444" s="90" t="str">
        <f>IF(F444/ActivitySum!$C$1300=0%,"",F444/ActivitySum!$C$1300)</f>
        <v/>
      </c>
      <c r="J444" s="99" t="str">
        <f>IF(G444/ActivitySum!$C$1300=0%,"",G444/ActivitySum!$C$1300)</f>
        <v/>
      </c>
      <c r="K444" s="99" t="str">
        <f t="shared" si="19"/>
        <v/>
      </c>
      <c r="L444" s="104" t="str">
        <f t="shared" si="20"/>
        <v/>
      </c>
    </row>
    <row r="445" spans="8:12" x14ac:dyDescent="0.25">
      <c r="H445" s="90" t="str">
        <f t="shared" si="18"/>
        <v/>
      </c>
      <c r="I445" s="90" t="str">
        <f>IF(F445/ActivitySum!$C$1300=0%,"",F445/ActivitySum!$C$1300)</f>
        <v/>
      </c>
      <c r="J445" s="99" t="str">
        <f>IF(G445/ActivitySum!$C$1300=0%,"",G445/ActivitySum!$C$1300)</f>
        <v/>
      </c>
      <c r="K445" s="99" t="str">
        <f t="shared" si="19"/>
        <v/>
      </c>
      <c r="L445" s="104" t="str">
        <f t="shared" si="20"/>
        <v/>
      </c>
    </row>
    <row r="446" spans="8:12" x14ac:dyDescent="0.25">
      <c r="H446" s="90" t="str">
        <f t="shared" si="18"/>
        <v/>
      </c>
      <c r="I446" s="90" t="str">
        <f>IF(F446/ActivitySum!$C$1300=0%,"",F446/ActivitySum!$C$1300)</f>
        <v/>
      </c>
      <c r="J446" s="99" t="str">
        <f>IF(G446/ActivitySum!$C$1300=0%,"",G446/ActivitySum!$C$1300)</f>
        <v/>
      </c>
      <c r="K446" s="99" t="str">
        <f t="shared" si="19"/>
        <v/>
      </c>
      <c r="L446" s="104" t="str">
        <f t="shared" si="20"/>
        <v/>
      </c>
    </row>
    <row r="447" spans="8:12" x14ac:dyDescent="0.25">
      <c r="H447" s="90" t="str">
        <f t="shared" si="18"/>
        <v/>
      </c>
      <c r="I447" s="90" t="str">
        <f>IF(F447/ActivitySum!$C$1300=0%,"",F447/ActivitySum!$C$1300)</f>
        <v/>
      </c>
      <c r="J447" s="99" t="str">
        <f>IF(G447/ActivitySum!$C$1300=0%,"",G447/ActivitySum!$C$1300)</f>
        <v/>
      </c>
      <c r="K447" s="99" t="str">
        <f t="shared" si="19"/>
        <v/>
      </c>
      <c r="L447" s="104" t="str">
        <f t="shared" si="20"/>
        <v/>
      </c>
    </row>
    <row r="448" spans="8:12" x14ac:dyDescent="0.25">
      <c r="H448" s="90" t="str">
        <f t="shared" si="18"/>
        <v/>
      </c>
      <c r="I448" s="90" t="str">
        <f>IF(F448/ActivitySum!$C$1300=0%,"",F448/ActivitySum!$C$1300)</f>
        <v/>
      </c>
      <c r="J448" s="99" t="str">
        <f>IF(G448/ActivitySum!$C$1300=0%,"",G448/ActivitySum!$C$1300)</f>
        <v/>
      </c>
      <c r="K448" s="99" t="str">
        <f t="shared" si="19"/>
        <v/>
      </c>
      <c r="L448" s="104" t="str">
        <f t="shared" si="20"/>
        <v/>
      </c>
    </row>
    <row r="449" spans="8:12" x14ac:dyDescent="0.25">
      <c r="H449" s="90" t="str">
        <f t="shared" si="18"/>
        <v/>
      </c>
      <c r="I449" s="90" t="str">
        <f>IF(F449/ActivitySum!$C$1300=0%,"",F449/ActivitySum!$C$1300)</f>
        <v/>
      </c>
      <c r="J449" s="99" t="str">
        <f>IF(G449/ActivitySum!$C$1300=0%,"",G449/ActivitySum!$C$1300)</f>
        <v/>
      </c>
      <c r="K449" s="99" t="str">
        <f t="shared" si="19"/>
        <v/>
      </c>
      <c r="L449" s="104" t="str">
        <f t="shared" si="20"/>
        <v/>
      </c>
    </row>
    <row r="450" spans="8:12" x14ac:dyDescent="0.25">
      <c r="H450" s="90" t="str">
        <f t="shared" si="18"/>
        <v/>
      </c>
      <c r="I450" s="90" t="str">
        <f>IF(F450/ActivitySum!$C$1300=0%,"",F450/ActivitySum!$C$1300)</f>
        <v/>
      </c>
      <c r="J450" s="99" t="str">
        <f>IF(G450/ActivitySum!$C$1300=0%,"",G450/ActivitySum!$C$1300)</f>
        <v/>
      </c>
      <c r="K450" s="99" t="str">
        <f t="shared" si="19"/>
        <v/>
      </c>
      <c r="L450" s="104" t="str">
        <f t="shared" si="20"/>
        <v/>
      </c>
    </row>
    <row r="451" spans="8:12" x14ac:dyDescent="0.25">
      <c r="H451" s="90" t="str">
        <f t="shared" si="18"/>
        <v/>
      </c>
      <c r="I451" s="90" t="str">
        <f>IF(F451/ActivitySum!$C$1300=0%,"",F451/ActivitySum!$C$1300)</f>
        <v/>
      </c>
      <c r="J451" s="99" t="str">
        <f>IF(G451/ActivitySum!$C$1300=0%,"",G451/ActivitySum!$C$1300)</f>
        <v/>
      </c>
      <c r="K451" s="99" t="str">
        <f t="shared" si="19"/>
        <v/>
      </c>
      <c r="L451" s="104" t="str">
        <f t="shared" si="20"/>
        <v/>
      </c>
    </row>
    <row r="452" spans="8:12" x14ac:dyDescent="0.25">
      <c r="H452" s="90" t="str">
        <f t="shared" si="18"/>
        <v/>
      </c>
      <c r="I452" s="90" t="str">
        <f>IF(F452/ActivitySum!$C$1300=0%,"",F452/ActivitySum!$C$1300)</f>
        <v/>
      </c>
      <c r="J452" s="99" t="str">
        <f>IF(G452/ActivitySum!$C$1300=0%,"",G452/ActivitySum!$C$1300)</f>
        <v/>
      </c>
      <c r="K452" s="99" t="str">
        <f t="shared" si="19"/>
        <v/>
      </c>
      <c r="L452" s="104" t="str">
        <f t="shared" si="20"/>
        <v/>
      </c>
    </row>
    <row r="453" spans="8:12" x14ac:dyDescent="0.25">
      <c r="H453" s="90" t="str">
        <f t="shared" si="18"/>
        <v/>
      </c>
      <c r="I453" s="90" t="str">
        <f>IF(F453/ActivitySum!$C$1300=0%,"",F453/ActivitySum!$C$1300)</f>
        <v/>
      </c>
      <c r="J453" s="99" t="str">
        <f>IF(G453/ActivitySum!$C$1300=0%,"",G453/ActivitySum!$C$1300)</f>
        <v/>
      </c>
      <c r="K453" s="99" t="str">
        <f t="shared" si="19"/>
        <v/>
      </c>
      <c r="L453" s="104" t="str">
        <f t="shared" si="20"/>
        <v/>
      </c>
    </row>
    <row r="454" spans="8:12" x14ac:dyDescent="0.25">
      <c r="H454" s="90" t="str">
        <f t="shared" si="18"/>
        <v/>
      </c>
      <c r="I454" s="90" t="str">
        <f>IF(F454/ActivitySum!$C$1300=0%,"",F454/ActivitySum!$C$1300)</f>
        <v/>
      </c>
      <c r="J454" s="99" t="str">
        <f>IF(G454/ActivitySum!$C$1300=0%,"",G454/ActivitySum!$C$1300)</f>
        <v/>
      </c>
      <c r="K454" s="99" t="str">
        <f t="shared" si="19"/>
        <v/>
      </c>
      <c r="L454" s="104" t="str">
        <f t="shared" si="20"/>
        <v/>
      </c>
    </row>
    <row r="455" spans="8:12" x14ac:dyDescent="0.25">
      <c r="H455" s="90" t="str">
        <f t="shared" ref="H455:H518" si="21">IFERROR(F455/E455,"")</f>
        <v/>
      </c>
      <c r="I455" s="90" t="str">
        <f>IF(F455/ActivitySum!$C$1300=0%,"",F455/ActivitySum!$C$1300)</f>
        <v/>
      </c>
      <c r="J455" s="99" t="str">
        <f>IF(G455/ActivitySum!$C$1300=0%,"",G455/ActivitySum!$C$1300)</f>
        <v/>
      </c>
      <c r="K455" s="99" t="str">
        <f t="shared" ref="K455:K518" si="22">IFERROR(G455/E455,"")</f>
        <v/>
      </c>
      <c r="L455" s="104" t="str">
        <f t="shared" ref="L455:L518" si="23">IFERROR(G455/F455,"")</f>
        <v/>
      </c>
    </row>
    <row r="456" spans="8:12" x14ac:dyDescent="0.25">
      <c r="H456" s="90" t="str">
        <f t="shared" si="21"/>
        <v/>
      </c>
      <c r="I456" s="90" t="str">
        <f>IF(F456/ActivitySum!$C$1300=0%,"",F456/ActivitySum!$C$1300)</f>
        <v/>
      </c>
      <c r="J456" s="99" t="str">
        <f>IF(G456/ActivitySum!$C$1300=0%,"",G456/ActivitySum!$C$1300)</f>
        <v/>
      </c>
      <c r="K456" s="99" t="str">
        <f t="shared" si="22"/>
        <v/>
      </c>
      <c r="L456" s="104" t="str">
        <f t="shared" si="23"/>
        <v/>
      </c>
    </row>
    <row r="457" spans="8:12" x14ac:dyDescent="0.25">
      <c r="H457" s="90" t="str">
        <f t="shared" si="21"/>
        <v/>
      </c>
      <c r="I457" s="90" t="str">
        <f>IF(F457/ActivitySum!$C$1300=0%,"",F457/ActivitySum!$C$1300)</f>
        <v/>
      </c>
      <c r="J457" s="99" t="str">
        <f>IF(G457/ActivitySum!$C$1300=0%,"",G457/ActivitySum!$C$1300)</f>
        <v/>
      </c>
      <c r="K457" s="99" t="str">
        <f t="shared" si="22"/>
        <v/>
      </c>
      <c r="L457" s="104" t="str">
        <f t="shared" si="23"/>
        <v/>
      </c>
    </row>
    <row r="458" spans="8:12" x14ac:dyDescent="0.25">
      <c r="H458" s="90" t="str">
        <f t="shared" si="21"/>
        <v/>
      </c>
      <c r="I458" s="90" t="str">
        <f>IF(F458/ActivitySum!$C$1300=0%,"",F458/ActivitySum!$C$1300)</f>
        <v/>
      </c>
      <c r="J458" s="99" t="str">
        <f>IF(G458/ActivitySum!$C$1300=0%,"",G458/ActivitySum!$C$1300)</f>
        <v/>
      </c>
      <c r="K458" s="99" t="str">
        <f t="shared" si="22"/>
        <v/>
      </c>
      <c r="L458" s="104" t="str">
        <f t="shared" si="23"/>
        <v/>
      </c>
    </row>
    <row r="459" spans="8:12" x14ac:dyDescent="0.25">
      <c r="H459" s="90" t="str">
        <f t="shared" si="21"/>
        <v/>
      </c>
      <c r="I459" s="90" t="str">
        <f>IF(F459/ActivitySum!$C$1300=0%,"",F459/ActivitySum!$C$1300)</f>
        <v/>
      </c>
      <c r="J459" s="99" t="str">
        <f>IF(G459/ActivitySum!$C$1300=0%,"",G459/ActivitySum!$C$1300)</f>
        <v/>
      </c>
      <c r="K459" s="99" t="str">
        <f t="shared" si="22"/>
        <v/>
      </c>
      <c r="L459" s="104" t="str">
        <f t="shared" si="23"/>
        <v/>
      </c>
    </row>
    <row r="460" spans="8:12" x14ac:dyDescent="0.25">
      <c r="H460" s="90" t="str">
        <f t="shared" si="21"/>
        <v/>
      </c>
      <c r="I460" s="90" t="str">
        <f>IF(F460/ActivitySum!$C$1300=0%,"",F460/ActivitySum!$C$1300)</f>
        <v/>
      </c>
      <c r="J460" s="99" t="str">
        <f>IF(G460/ActivitySum!$C$1300=0%,"",G460/ActivitySum!$C$1300)</f>
        <v/>
      </c>
      <c r="K460" s="99" t="str">
        <f t="shared" si="22"/>
        <v/>
      </c>
      <c r="L460" s="104" t="str">
        <f t="shared" si="23"/>
        <v/>
      </c>
    </row>
    <row r="461" spans="8:12" x14ac:dyDescent="0.25">
      <c r="H461" s="90" t="str">
        <f t="shared" si="21"/>
        <v/>
      </c>
      <c r="I461" s="90" t="str">
        <f>IF(F461/ActivitySum!$C$1300=0%,"",F461/ActivitySum!$C$1300)</f>
        <v/>
      </c>
      <c r="J461" s="99" t="str">
        <f>IF(G461/ActivitySum!$C$1300=0%,"",G461/ActivitySum!$C$1300)</f>
        <v/>
      </c>
      <c r="K461" s="99" t="str">
        <f t="shared" si="22"/>
        <v/>
      </c>
      <c r="L461" s="104" t="str">
        <f t="shared" si="23"/>
        <v/>
      </c>
    </row>
    <row r="462" spans="8:12" x14ac:dyDescent="0.25">
      <c r="H462" s="90" t="str">
        <f t="shared" si="21"/>
        <v/>
      </c>
      <c r="I462" s="90" t="str">
        <f>IF(F462/ActivitySum!$C$1300=0%,"",F462/ActivitySum!$C$1300)</f>
        <v/>
      </c>
      <c r="J462" s="99" t="str">
        <f>IF(G462/ActivitySum!$C$1300=0%,"",G462/ActivitySum!$C$1300)</f>
        <v/>
      </c>
      <c r="K462" s="99" t="str">
        <f t="shared" si="22"/>
        <v/>
      </c>
      <c r="L462" s="104" t="str">
        <f t="shared" si="23"/>
        <v/>
      </c>
    </row>
    <row r="463" spans="8:12" x14ac:dyDescent="0.25">
      <c r="H463" s="90" t="str">
        <f t="shared" si="21"/>
        <v/>
      </c>
      <c r="I463" s="90" t="str">
        <f>IF(F463/ActivitySum!$C$1300=0%,"",F463/ActivitySum!$C$1300)</f>
        <v/>
      </c>
      <c r="J463" s="99" t="str">
        <f>IF(G463/ActivitySum!$C$1300=0%,"",G463/ActivitySum!$C$1300)</f>
        <v/>
      </c>
      <c r="K463" s="99" t="str">
        <f t="shared" si="22"/>
        <v/>
      </c>
      <c r="L463" s="104" t="str">
        <f t="shared" si="23"/>
        <v/>
      </c>
    </row>
    <row r="464" spans="8:12" x14ac:dyDescent="0.25">
      <c r="H464" s="90" t="str">
        <f t="shared" si="21"/>
        <v/>
      </c>
      <c r="I464" s="90" t="str">
        <f>IF(F464/ActivitySum!$C$1300=0%,"",F464/ActivitySum!$C$1300)</f>
        <v/>
      </c>
      <c r="J464" s="99" t="str">
        <f>IF(G464/ActivitySum!$C$1300=0%,"",G464/ActivitySum!$C$1300)</f>
        <v/>
      </c>
      <c r="K464" s="99" t="str">
        <f t="shared" si="22"/>
        <v/>
      </c>
      <c r="L464" s="104" t="str">
        <f t="shared" si="23"/>
        <v/>
      </c>
    </row>
    <row r="465" spans="8:12" x14ac:dyDescent="0.25">
      <c r="H465" s="90" t="str">
        <f t="shared" si="21"/>
        <v/>
      </c>
      <c r="I465" s="90" t="str">
        <f>IF(F465/ActivitySum!$C$1300=0%,"",F465/ActivitySum!$C$1300)</f>
        <v/>
      </c>
      <c r="J465" s="99" t="str">
        <f>IF(G465/ActivitySum!$C$1300=0%,"",G465/ActivitySum!$C$1300)</f>
        <v/>
      </c>
      <c r="K465" s="99" t="str">
        <f t="shared" si="22"/>
        <v/>
      </c>
      <c r="L465" s="104" t="str">
        <f t="shared" si="23"/>
        <v/>
      </c>
    </row>
    <row r="466" spans="8:12" x14ac:dyDescent="0.25">
      <c r="H466" s="90" t="str">
        <f t="shared" si="21"/>
        <v/>
      </c>
      <c r="I466" s="90" t="str">
        <f>IF(F466/ActivitySum!$C$1300=0%,"",F466/ActivitySum!$C$1300)</f>
        <v/>
      </c>
      <c r="J466" s="99" t="str">
        <f>IF(G466/ActivitySum!$C$1300=0%,"",G466/ActivitySum!$C$1300)</f>
        <v/>
      </c>
      <c r="K466" s="99" t="str">
        <f t="shared" si="22"/>
        <v/>
      </c>
      <c r="L466" s="104" t="str">
        <f t="shared" si="23"/>
        <v/>
      </c>
    </row>
    <row r="467" spans="8:12" x14ac:dyDescent="0.25">
      <c r="H467" s="90" t="str">
        <f t="shared" si="21"/>
        <v/>
      </c>
      <c r="I467" s="90" t="str">
        <f>IF(F467/ActivitySum!$C$1300=0%,"",F467/ActivitySum!$C$1300)</f>
        <v/>
      </c>
      <c r="J467" s="99" t="str">
        <f>IF(G467/ActivitySum!$C$1300=0%,"",G467/ActivitySum!$C$1300)</f>
        <v/>
      </c>
      <c r="K467" s="99" t="str">
        <f t="shared" si="22"/>
        <v/>
      </c>
      <c r="L467" s="104" t="str">
        <f t="shared" si="23"/>
        <v/>
      </c>
    </row>
    <row r="468" spans="8:12" x14ac:dyDescent="0.25">
      <c r="H468" s="90" t="str">
        <f t="shared" si="21"/>
        <v/>
      </c>
      <c r="I468" s="90" t="str">
        <f>IF(F468/ActivitySum!$C$1300=0%,"",F468/ActivitySum!$C$1300)</f>
        <v/>
      </c>
      <c r="J468" s="99" t="str">
        <f>IF(G468/ActivitySum!$C$1300=0%,"",G468/ActivitySum!$C$1300)</f>
        <v/>
      </c>
      <c r="K468" s="99" t="str">
        <f t="shared" si="22"/>
        <v/>
      </c>
      <c r="L468" s="104" t="str">
        <f t="shared" si="23"/>
        <v/>
      </c>
    </row>
    <row r="469" spans="8:12" x14ac:dyDescent="0.25">
      <c r="H469" s="90" t="str">
        <f t="shared" si="21"/>
        <v/>
      </c>
      <c r="I469" s="90" t="str">
        <f>IF(F469/ActivitySum!$C$1300=0%,"",F469/ActivitySum!$C$1300)</f>
        <v/>
      </c>
      <c r="J469" s="99" t="str">
        <f>IF(G469/ActivitySum!$C$1300=0%,"",G469/ActivitySum!$C$1300)</f>
        <v/>
      </c>
      <c r="K469" s="99" t="str">
        <f t="shared" si="22"/>
        <v/>
      </c>
      <c r="L469" s="104" t="str">
        <f t="shared" si="23"/>
        <v/>
      </c>
    </row>
    <row r="470" spans="8:12" x14ac:dyDescent="0.25">
      <c r="H470" s="90" t="str">
        <f t="shared" si="21"/>
        <v/>
      </c>
      <c r="I470" s="90" t="str">
        <f>IF(F470/ActivitySum!$C$1300=0%,"",F470/ActivitySum!$C$1300)</f>
        <v/>
      </c>
      <c r="J470" s="99" t="str">
        <f>IF(G470/ActivitySum!$C$1300=0%,"",G470/ActivitySum!$C$1300)</f>
        <v/>
      </c>
      <c r="K470" s="99" t="str">
        <f t="shared" si="22"/>
        <v/>
      </c>
      <c r="L470" s="104" t="str">
        <f t="shared" si="23"/>
        <v/>
      </c>
    </row>
    <row r="471" spans="8:12" x14ac:dyDescent="0.25">
      <c r="H471" s="90" t="str">
        <f t="shared" si="21"/>
        <v/>
      </c>
      <c r="I471" s="90" t="str">
        <f>IF(F471/ActivitySum!$C$1300=0%,"",F471/ActivitySum!$C$1300)</f>
        <v/>
      </c>
      <c r="J471" s="99" t="str">
        <f>IF(G471/ActivitySum!$C$1300=0%,"",G471/ActivitySum!$C$1300)</f>
        <v/>
      </c>
      <c r="K471" s="99" t="str">
        <f t="shared" si="22"/>
        <v/>
      </c>
      <c r="L471" s="104" t="str">
        <f t="shared" si="23"/>
        <v/>
      </c>
    </row>
    <row r="472" spans="8:12" x14ac:dyDescent="0.25">
      <c r="H472" s="90" t="str">
        <f t="shared" si="21"/>
        <v/>
      </c>
      <c r="I472" s="90" t="str">
        <f>IF(F472/ActivitySum!$C$1300=0%,"",F472/ActivitySum!$C$1300)</f>
        <v/>
      </c>
      <c r="J472" s="99" t="str">
        <f>IF(G472/ActivitySum!$C$1300=0%,"",G472/ActivitySum!$C$1300)</f>
        <v/>
      </c>
      <c r="K472" s="99" t="str">
        <f t="shared" si="22"/>
        <v/>
      </c>
      <c r="L472" s="104" t="str">
        <f t="shared" si="23"/>
        <v/>
      </c>
    </row>
    <row r="473" spans="8:12" x14ac:dyDescent="0.25">
      <c r="H473" s="90" t="str">
        <f t="shared" si="21"/>
        <v/>
      </c>
      <c r="I473" s="90" t="str">
        <f>IF(F473/ActivitySum!$C$1300=0%,"",F473/ActivitySum!$C$1300)</f>
        <v/>
      </c>
      <c r="J473" s="99" t="str">
        <f>IF(G473/ActivitySum!$C$1300=0%,"",G473/ActivitySum!$C$1300)</f>
        <v/>
      </c>
      <c r="K473" s="99" t="str">
        <f t="shared" si="22"/>
        <v/>
      </c>
      <c r="L473" s="104" t="str">
        <f t="shared" si="23"/>
        <v/>
      </c>
    </row>
    <row r="474" spans="8:12" x14ac:dyDescent="0.25">
      <c r="H474" s="90" t="str">
        <f t="shared" si="21"/>
        <v/>
      </c>
      <c r="I474" s="90" t="str">
        <f>IF(F474/ActivitySum!$C$1300=0%,"",F474/ActivitySum!$C$1300)</f>
        <v/>
      </c>
      <c r="J474" s="99" t="str">
        <f>IF(G474/ActivitySum!$C$1300=0%,"",G474/ActivitySum!$C$1300)</f>
        <v/>
      </c>
      <c r="K474" s="99" t="str">
        <f t="shared" si="22"/>
        <v/>
      </c>
      <c r="L474" s="104" t="str">
        <f t="shared" si="23"/>
        <v/>
      </c>
    </row>
    <row r="475" spans="8:12" x14ac:dyDescent="0.25">
      <c r="H475" s="90" t="str">
        <f t="shared" si="21"/>
        <v/>
      </c>
      <c r="I475" s="90" t="str">
        <f>IF(F475/ActivitySum!$C$1300=0%,"",F475/ActivitySum!$C$1300)</f>
        <v/>
      </c>
      <c r="J475" s="99" t="str">
        <f>IF(G475/ActivitySum!$C$1300=0%,"",G475/ActivitySum!$C$1300)</f>
        <v/>
      </c>
      <c r="K475" s="99" t="str">
        <f t="shared" si="22"/>
        <v/>
      </c>
      <c r="L475" s="104" t="str">
        <f t="shared" si="23"/>
        <v/>
      </c>
    </row>
    <row r="476" spans="8:12" x14ac:dyDescent="0.25">
      <c r="H476" s="90" t="str">
        <f t="shared" si="21"/>
        <v/>
      </c>
      <c r="I476" s="90" t="str">
        <f>IF(F476/ActivitySum!$C$1300=0%,"",F476/ActivitySum!$C$1300)</f>
        <v/>
      </c>
      <c r="J476" s="99" t="str">
        <f>IF(G476/ActivitySum!$C$1300=0%,"",G476/ActivitySum!$C$1300)</f>
        <v/>
      </c>
      <c r="K476" s="99" t="str">
        <f t="shared" si="22"/>
        <v/>
      </c>
      <c r="L476" s="104" t="str">
        <f t="shared" si="23"/>
        <v/>
      </c>
    </row>
    <row r="477" spans="8:12" x14ac:dyDescent="0.25">
      <c r="H477" s="90" t="str">
        <f t="shared" si="21"/>
        <v/>
      </c>
      <c r="I477" s="90" t="str">
        <f>IF(F477/ActivitySum!$C$1300=0%,"",F477/ActivitySum!$C$1300)</f>
        <v/>
      </c>
      <c r="J477" s="99" t="str">
        <f>IF(G477/ActivitySum!$C$1300=0%,"",G477/ActivitySum!$C$1300)</f>
        <v/>
      </c>
      <c r="K477" s="99" t="str">
        <f t="shared" si="22"/>
        <v/>
      </c>
      <c r="L477" s="104" t="str">
        <f t="shared" si="23"/>
        <v/>
      </c>
    </row>
    <row r="478" spans="8:12" x14ac:dyDescent="0.25">
      <c r="H478" s="90" t="str">
        <f t="shared" si="21"/>
        <v/>
      </c>
      <c r="I478" s="90" t="str">
        <f>IF(F478/ActivitySum!$C$1300=0%,"",F478/ActivitySum!$C$1300)</f>
        <v/>
      </c>
      <c r="J478" s="99" t="str">
        <f>IF(G478/ActivitySum!$C$1300=0%,"",G478/ActivitySum!$C$1300)</f>
        <v/>
      </c>
      <c r="K478" s="99" t="str">
        <f t="shared" si="22"/>
        <v/>
      </c>
      <c r="L478" s="104" t="str">
        <f t="shared" si="23"/>
        <v/>
      </c>
    </row>
    <row r="479" spans="8:12" x14ac:dyDescent="0.25">
      <c r="H479" s="90" t="str">
        <f t="shared" si="21"/>
        <v/>
      </c>
      <c r="I479" s="90" t="str">
        <f>IF(F479/ActivitySum!$C$1300=0%,"",F479/ActivitySum!$C$1300)</f>
        <v/>
      </c>
      <c r="J479" s="99" t="str">
        <f>IF(G479/ActivitySum!$C$1300=0%,"",G479/ActivitySum!$C$1300)</f>
        <v/>
      </c>
      <c r="K479" s="99" t="str">
        <f t="shared" si="22"/>
        <v/>
      </c>
      <c r="L479" s="104" t="str">
        <f t="shared" si="23"/>
        <v/>
      </c>
    </row>
    <row r="480" spans="8:12" x14ac:dyDescent="0.25">
      <c r="H480" s="90" t="str">
        <f t="shared" si="21"/>
        <v/>
      </c>
      <c r="I480" s="90" t="str">
        <f>IF(F480/ActivitySum!$C$1300=0%,"",F480/ActivitySum!$C$1300)</f>
        <v/>
      </c>
      <c r="J480" s="99" t="str">
        <f>IF(G480/ActivitySum!$C$1300=0%,"",G480/ActivitySum!$C$1300)</f>
        <v/>
      </c>
      <c r="K480" s="99" t="str">
        <f t="shared" si="22"/>
        <v/>
      </c>
      <c r="L480" s="104" t="str">
        <f t="shared" si="23"/>
        <v/>
      </c>
    </row>
    <row r="481" spans="8:12" x14ac:dyDescent="0.25">
      <c r="H481" s="90" t="str">
        <f t="shared" si="21"/>
        <v/>
      </c>
      <c r="I481" s="90" t="str">
        <f>IF(F481/ActivitySum!$C$1300=0%,"",F481/ActivitySum!$C$1300)</f>
        <v/>
      </c>
      <c r="J481" s="99" t="str">
        <f>IF(G481/ActivitySum!$C$1300=0%,"",G481/ActivitySum!$C$1300)</f>
        <v/>
      </c>
      <c r="K481" s="99" t="str">
        <f t="shared" si="22"/>
        <v/>
      </c>
      <c r="L481" s="104" t="str">
        <f t="shared" si="23"/>
        <v/>
      </c>
    </row>
    <row r="482" spans="8:12" x14ac:dyDescent="0.25">
      <c r="H482" s="90" t="str">
        <f t="shared" si="21"/>
        <v/>
      </c>
      <c r="I482" s="90" t="str">
        <f>IF(F482/ActivitySum!$C$1300=0%,"",F482/ActivitySum!$C$1300)</f>
        <v/>
      </c>
      <c r="J482" s="99" t="str">
        <f>IF(G482/ActivitySum!$C$1300=0%,"",G482/ActivitySum!$C$1300)</f>
        <v/>
      </c>
      <c r="K482" s="99" t="str">
        <f t="shared" si="22"/>
        <v/>
      </c>
      <c r="L482" s="104" t="str">
        <f t="shared" si="23"/>
        <v/>
      </c>
    </row>
    <row r="483" spans="8:12" x14ac:dyDescent="0.25">
      <c r="H483" s="90" t="str">
        <f t="shared" si="21"/>
        <v/>
      </c>
      <c r="I483" s="90" t="str">
        <f>IF(F483/ActivitySum!$C$1300=0%,"",F483/ActivitySum!$C$1300)</f>
        <v/>
      </c>
      <c r="J483" s="99" t="str">
        <f>IF(G483/ActivitySum!$C$1300=0%,"",G483/ActivitySum!$C$1300)</f>
        <v/>
      </c>
      <c r="K483" s="99" t="str">
        <f t="shared" si="22"/>
        <v/>
      </c>
      <c r="L483" s="104" t="str">
        <f t="shared" si="23"/>
        <v/>
      </c>
    </row>
    <row r="484" spans="8:12" x14ac:dyDescent="0.25">
      <c r="H484" s="90" t="str">
        <f t="shared" si="21"/>
        <v/>
      </c>
      <c r="I484" s="90" t="str">
        <f>IF(F484/ActivitySum!$C$1300=0%,"",F484/ActivitySum!$C$1300)</f>
        <v/>
      </c>
      <c r="J484" s="99" t="str">
        <f>IF(G484/ActivitySum!$C$1300=0%,"",G484/ActivitySum!$C$1300)</f>
        <v/>
      </c>
      <c r="K484" s="99" t="str">
        <f t="shared" si="22"/>
        <v/>
      </c>
      <c r="L484" s="104" t="str">
        <f t="shared" si="23"/>
        <v/>
      </c>
    </row>
    <row r="485" spans="8:12" x14ac:dyDescent="0.25">
      <c r="H485" s="90" t="str">
        <f t="shared" si="21"/>
        <v/>
      </c>
      <c r="I485" s="90" t="str">
        <f>IF(F485/ActivitySum!$C$1300=0%,"",F485/ActivitySum!$C$1300)</f>
        <v/>
      </c>
      <c r="J485" s="99" t="str">
        <f>IF(G485/ActivitySum!$C$1300=0%,"",G485/ActivitySum!$C$1300)</f>
        <v/>
      </c>
      <c r="K485" s="99" t="str">
        <f t="shared" si="22"/>
        <v/>
      </c>
      <c r="L485" s="104" t="str">
        <f t="shared" si="23"/>
        <v/>
      </c>
    </row>
    <row r="486" spans="8:12" x14ac:dyDescent="0.25">
      <c r="H486" s="90" t="str">
        <f t="shared" si="21"/>
        <v/>
      </c>
      <c r="I486" s="90" t="str">
        <f>IF(F486/ActivitySum!$C$1300=0%,"",F486/ActivitySum!$C$1300)</f>
        <v/>
      </c>
      <c r="J486" s="99" t="str">
        <f>IF(G486/ActivitySum!$C$1300=0%,"",G486/ActivitySum!$C$1300)</f>
        <v/>
      </c>
      <c r="K486" s="99" t="str">
        <f t="shared" si="22"/>
        <v/>
      </c>
      <c r="L486" s="104" t="str">
        <f t="shared" si="23"/>
        <v/>
      </c>
    </row>
    <row r="487" spans="8:12" x14ac:dyDescent="0.25">
      <c r="H487" s="90" t="str">
        <f t="shared" si="21"/>
        <v/>
      </c>
      <c r="I487" s="90" t="str">
        <f>IF(F487/ActivitySum!$C$1300=0%,"",F487/ActivitySum!$C$1300)</f>
        <v/>
      </c>
      <c r="J487" s="99" t="str">
        <f>IF(G487/ActivitySum!$C$1300=0%,"",G487/ActivitySum!$C$1300)</f>
        <v/>
      </c>
      <c r="K487" s="99" t="str">
        <f t="shared" si="22"/>
        <v/>
      </c>
      <c r="L487" s="104" t="str">
        <f t="shared" si="23"/>
        <v/>
      </c>
    </row>
    <row r="488" spans="8:12" x14ac:dyDescent="0.25">
      <c r="H488" s="90" t="str">
        <f t="shared" si="21"/>
        <v/>
      </c>
      <c r="I488" s="90" t="str">
        <f>IF(F488/ActivitySum!$C$1300=0%,"",F488/ActivitySum!$C$1300)</f>
        <v/>
      </c>
      <c r="J488" s="99" t="str">
        <f>IF(G488/ActivitySum!$C$1300=0%,"",G488/ActivitySum!$C$1300)</f>
        <v/>
      </c>
      <c r="K488" s="99" t="str">
        <f t="shared" si="22"/>
        <v/>
      </c>
      <c r="L488" s="104" t="str">
        <f t="shared" si="23"/>
        <v/>
      </c>
    </row>
    <row r="489" spans="8:12" x14ac:dyDescent="0.25">
      <c r="H489" s="90" t="str">
        <f t="shared" si="21"/>
        <v/>
      </c>
      <c r="I489" s="90" t="str">
        <f>IF(F489/ActivitySum!$C$1300=0%,"",F489/ActivitySum!$C$1300)</f>
        <v/>
      </c>
      <c r="J489" s="99" t="str">
        <f>IF(G489/ActivitySum!$C$1300=0%,"",G489/ActivitySum!$C$1300)</f>
        <v/>
      </c>
      <c r="K489" s="99" t="str">
        <f t="shared" si="22"/>
        <v/>
      </c>
      <c r="L489" s="104" t="str">
        <f t="shared" si="23"/>
        <v/>
      </c>
    </row>
    <row r="490" spans="8:12" x14ac:dyDescent="0.25">
      <c r="H490" s="90" t="str">
        <f t="shared" si="21"/>
        <v/>
      </c>
      <c r="I490" s="90" t="str">
        <f>IF(F490/ActivitySum!$C$1300=0%,"",F490/ActivitySum!$C$1300)</f>
        <v/>
      </c>
      <c r="J490" s="99" t="str">
        <f>IF(G490/ActivitySum!$C$1300=0%,"",G490/ActivitySum!$C$1300)</f>
        <v/>
      </c>
      <c r="K490" s="99" t="str">
        <f t="shared" si="22"/>
        <v/>
      </c>
      <c r="L490" s="104" t="str">
        <f t="shared" si="23"/>
        <v/>
      </c>
    </row>
    <row r="491" spans="8:12" x14ac:dyDescent="0.25">
      <c r="H491" s="90" t="str">
        <f t="shared" si="21"/>
        <v/>
      </c>
      <c r="I491" s="90" t="str">
        <f>IF(F491/ActivitySum!$C$1300=0%,"",F491/ActivitySum!$C$1300)</f>
        <v/>
      </c>
      <c r="J491" s="99" t="str">
        <f>IF(G491/ActivitySum!$C$1300=0%,"",G491/ActivitySum!$C$1300)</f>
        <v/>
      </c>
      <c r="K491" s="99" t="str">
        <f t="shared" si="22"/>
        <v/>
      </c>
      <c r="L491" s="104" t="str">
        <f t="shared" si="23"/>
        <v/>
      </c>
    </row>
    <row r="492" spans="8:12" x14ac:dyDescent="0.25">
      <c r="H492" s="90" t="str">
        <f t="shared" si="21"/>
        <v/>
      </c>
      <c r="I492" s="90" t="str">
        <f>IF(F492/ActivitySum!$C$1300=0%,"",F492/ActivitySum!$C$1300)</f>
        <v/>
      </c>
      <c r="J492" s="99" t="str">
        <f>IF(G492/ActivitySum!$C$1300=0%,"",G492/ActivitySum!$C$1300)</f>
        <v/>
      </c>
      <c r="K492" s="99" t="str">
        <f t="shared" si="22"/>
        <v/>
      </c>
      <c r="L492" s="104" t="str">
        <f t="shared" si="23"/>
        <v/>
      </c>
    </row>
    <row r="493" spans="8:12" x14ac:dyDescent="0.25">
      <c r="H493" s="90" t="str">
        <f t="shared" si="21"/>
        <v/>
      </c>
      <c r="I493" s="90" t="str">
        <f>IF(F493/ActivitySum!$C$1300=0%,"",F493/ActivitySum!$C$1300)</f>
        <v/>
      </c>
      <c r="J493" s="99" t="str">
        <f>IF(G493/ActivitySum!$C$1300=0%,"",G493/ActivitySum!$C$1300)</f>
        <v/>
      </c>
      <c r="K493" s="99" t="str">
        <f t="shared" si="22"/>
        <v/>
      </c>
      <c r="L493" s="104" t="str">
        <f t="shared" si="23"/>
        <v/>
      </c>
    </row>
    <row r="494" spans="8:12" x14ac:dyDescent="0.25">
      <c r="H494" s="90" t="str">
        <f t="shared" si="21"/>
        <v/>
      </c>
      <c r="I494" s="90" t="str">
        <f>IF(F494/ActivitySum!$C$1300=0%,"",F494/ActivitySum!$C$1300)</f>
        <v/>
      </c>
      <c r="J494" s="99" t="str">
        <f>IF(G494/ActivitySum!$C$1300=0%,"",G494/ActivitySum!$C$1300)</f>
        <v/>
      </c>
      <c r="K494" s="99" t="str">
        <f t="shared" si="22"/>
        <v/>
      </c>
      <c r="L494" s="104" t="str">
        <f t="shared" si="23"/>
        <v/>
      </c>
    </row>
    <row r="495" spans="8:12" x14ac:dyDescent="0.25">
      <c r="H495" s="90" t="str">
        <f t="shared" si="21"/>
        <v/>
      </c>
      <c r="I495" s="90" t="str">
        <f>IF(F495/ActivitySum!$C$1300=0%,"",F495/ActivitySum!$C$1300)</f>
        <v/>
      </c>
      <c r="J495" s="99" t="str">
        <f>IF(G495/ActivitySum!$C$1300=0%,"",G495/ActivitySum!$C$1300)</f>
        <v/>
      </c>
      <c r="K495" s="99" t="str">
        <f t="shared" si="22"/>
        <v/>
      </c>
      <c r="L495" s="104" t="str">
        <f t="shared" si="23"/>
        <v/>
      </c>
    </row>
    <row r="496" spans="8:12" x14ac:dyDescent="0.25">
      <c r="H496" s="90" t="str">
        <f t="shared" si="21"/>
        <v/>
      </c>
      <c r="I496" s="90" t="str">
        <f>IF(F496/ActivitySum!$C$1300=0%,"",F496/ActivitySum!$C$1300)</f>
        <v/>
      </c>
      <c r="J496" s="99" t="str">
        <f>IF(G496/ActivitySum!$C$1300=0%,"",G496/ActivitySum!$C$1300)</f>
        <v/>
      </c>
      <c r="K496" s="99" t="str">
        <f t="shared" si="22"/>
        <v/>
      </c>
      <c r="L496" s="104" t="str">
        <f t="shared" si="23"/>
        <v/>
      </c>
    </row>
    <row r="497" spans="8:12" x14ac:dyDescent="0.25">
      <c r="H497" s="90" t="str">
        <f t="shared" si="21"/>
        <v/>
      </c>
      <c r="I497" s="90" t="str">
        <f>IF(F497/ActivitySum!$C$1300=0%,"",F497/ActivitySum!$C$1300)</f>
        <v/>
      </c>
      <c r="J497" s="99" t="str">
        <f>IF(G497/ActivitySum!$C$1300=0%,"",G497/ActivitySum!$C$1300)</f>
        <v/>
      </c>
      <c r="K497" s="99" t="str">
        <f t="shared" si="22"/>
        <v/>
      </c>
      <c r="L497" s="104" t="str">
        <f t="shared" si="23"/>
        <v/>
      </c>
    </row>
    <row r="498" spans="8:12" x14ac:dyDescent="0.25">
      <c r="H498" s="90" t="str">
        <f t="shared" si="21"/>
        <v/>
      </c>
      <c r="I498" s="90" t="str">
        <f>IF(F498/ActivitySum!$C$1300=0%,"",F498/ActivitySum!$C$1300)</f>
        <v/>
      </c>
      <c r="J498" s="99" t="str">
        <f>IF(G498/ActivitySum!$C$1300=0%,"",G498/ActivitySum!$C$1300)</f>
        <v/>
      </c>
      <c r="K498" s="99" t="str">
        <f t="shared" si="22"/>
        <v/>
      </c>
      <c r="L498" s="104" t="str">
        <f t="shared" si="23"/>
        <v/>
      </c>
    </row>
    <row r="499" spans="8:12" x14ac:dyDescent="0.25">
      <c r="H499" s="90" t="str">
        <f t="shared" si="21"/>
        <v/>
      </c>
      <c r="I499" s="90" t="str">
        <f>IF(F499/ActivitySum!$C$1300=0%,"",F499/ActivitySum!$C$1300)</f>
        <v/>
      </c>
      <c r="J499" s="99" t="str">
        <f>IF(G499/ActivitySum!$C$1300=0%,"",G499/ActivitySum!$C$1300)</f>
        <v/>
      </c>
      <c r="K499" s="99" t="str">
        <f t="shared" si="22"/>
        <v/>
      </c>
      <c r="L499" s="104" t="str">
        <f t="shared" si="23"/>
        <v/>
      </c>
    </row>
    <row r="500" spans="8:12" x14ac:dyDescent="0.25">
      <c r="H500" s="90" t="str">
        <f t="shared" si="21"/>
        <v/>
      </c>
      <c r="I500" s="90" t="str">
        <f>IF(F500/ActivitySum!$C$1300=0%,"",F500/ActivitySum!$C$1300)</f>
        <v/>
      </c>
      <c r="J500" s="99" t="str">
        <f>IF(G500/ActivitySum!$C$1300=0%,"",G500/ActivitySum!$C$1300)</f>
        <v/>
      </c>
      <c r="K500" s="99" t="str">
        <f t="shared" si="22"/>
        <v/>
      </c>
      <c r="L500" s="104" t="str">
        <f t="shared" si="23"/>
        <v/>
      </c>
    </row>
    <row r="501" spans="8:12" x14ac:dyDescent="0.25">
      <c r="H501" s="90" t="str">
        <f t="shared" si="21"/>
        <v/>
      </c>
      <c r="I501" s="90" t="str">
        <f>IF(F501/ActivitySum!$C$1300=0%,"",F501/ActivitySum!$C$1300)</f>
        <v/>
      </c>
      <c r="J501" s="99" t="str">
        <f>IF(G501/ActivitySum!$C$1300=0%,"",G501/ActivitySum!$C$1300)</f>
        <v/>
      </c>
      <c r="K501" s="99" t="str">
        <f t="shared" si="22"/>
        <v/>
      </c>
      <c r="L501" s="104" t="str">
        <f t="shared" si="23"/>
        <v/>
      </c>
    </row>
    <row r="502" spans="8:12" x14ac:dyDescent="0.25">
      <c r="H502" s="90" t="str">
        <f t="shared" si="21"/>
        <v/>
      </c>
      <c r="I502" s="90" t="str">
        <f>IF(F502/ActivitySum!$C$1300=0%,"",F502/ActivitySum!$C$1300)</f>
        <v/>
      </c>
      <c r="J502" s="99" t="str">
        <f>IF(G502/ActivitySum!$C$1300=0%,"",G502/ActivitySum!$C$1300)</f>
        <v/>
      </c>
      <c r="K502" s="99" t="str">
        <f t="shared" si="22"/>
        <v/>
      </c>
      <c r="L502" s="104" t="str">
        <f t="shared" si="23"/>
        <v/>
      </c>
    </row>
    <row r="503" spans="8:12" x14ac:dyDescent="0.25">
      <c r="H503" s="90" t="str">
        <f t="shared" si="21"/>
        <v/>
      </c>
      <c r="I503" s="90" t="str">
        <f>IF(F503/ActivitySum!$C$1300=0%,"",F503/ActivitySum!$C$1300)</f>
        <v/>
      </c>
      <c r="J503" s="99" t="str">
        <f>IF(G503/ActivitySum!$C$1300=0%,"",G503/ActivitySum!$C$1300)</f>
        <v/>
      </c>
      <c r="K503" s="99" t="str">
        <f t="shared" si="22"/>
        <v/>
      </c>
      <c r="L503" s="104" t="str">
        <f t="shared" si="23"/>
        <v/>
      </c>
    </row>
    <row r="504" spans="8:12" x14ac:dyDescent="0.25">
      <c r="H504" s="90" t="str">
        <f t="shared" si="21"/>
        <v/>
      </c>
      <c r="I504" s="90" t="str">
        <f>IF(F504/ActivitySum!$C$1300=0%,"",F504/ActivitySum!$C$1300)</f>
        <v/>
      </c>
      <c r="J504" s="99" t="str">
        <f>IF(G504/ActivitySum!$C$1300=0%,"",G504/ActivitySum!$C$1300)</f>
        <v/>
      </c>
      <c r="K504" s="99" t="str">
        <f t="shared" si="22"/>
        <v/>
      </c>
      <c r="L504" s="104" t="str">
        <f t="shared" si="23"/>
        <v/>
      </c>
    </row>
    <row r="505" spans="8:12" x14ac:dyDescent="0.25">
      <c r="H505" s="90" t="str">
        <f t="shared" si="21"/>
        <v/>
      </c>
      <c r="I505" s="90" t="str">
        <f>IF(F505/ActivitySum!$C$1300=0%,"",F505/ActivitySum!$C$1300)</f>
        <v/>
      </c>
      <c r="J505" s="99" t="str">
        <f>IF(G505/ActivitySum!$C$1300=0%,"",G505/ActivitySum!$C$1300)</f>
        <v/>
      </c>
      <c r="K505" s="99" t="str">
        <f t="shared" si="22"/>
        <v/>
      </c>
      <c r="L505" s="104" t="str">
        <f t="shared" si="23"/>
        <v/>
      </c>
    </row>
    <row r="506" spans="8:12" x14ac:dyDescent="0.25">
      <c r="H506" s="90" t="str">
        <f t="shared" si="21"/>
        <v/>
      </c>
      <c r="I506" s="90" t="str">
        <f>IF(F506/ActivitySum!$C$1300=0%,"",F506/ActivitySum!$C$1300)</f>
        <v/>
      </c>
      <c r="J506" s="99" t="str">
        <f>IF(G506/ActivitySum!$C$1300=0%,"",G506/ActivitySum!$C$1300)</f>
        <v/>
      </c>
      <c r="K506" s="99" t="str">
        <f t="shared" si="22"/>
        <v/>
      </c>
      <c r="L506" s="104" t="str">
        <f t="shared" si="23"/>
        <v/>
      </c>
    </row>
    <row r="507" spans="8:12" x14ac:dyDescent="0.25">
      <c r="H507" s="90" t="str">
        <f t="shared" si="21"/>
        <v/>
      </c>
      <c r="I507" s="90" t="str">
        <f>IF(F507/ActivitySum!$C$1300=0%,"",F507/ActivitySum!$C$1300)</f>
        <v/>
      </c>
      <c r="J507" s="99" t="str">
        <f>IF(G507/ActivitySum!$C$1300=0%,"",G507/ActivitySum!$C$1300)</f>
        <v/>
      </c>
      <c r="K507" s="99" t="str">
        <f t="shared" si="22"/>
        <v/>
      </c>
      <c r="L507" s="104" t="str">
        <f t="shared" si="23"/>
        <v/>
      </c>
    </row>
    <row r="508" spans="8:12" x14ac:dyDescent="0.25">
      <c r="H508" s="90" t="str">
        <f t="shared" si="21"/>
        <v/>
      </c>
      <c r="I508" s="90" t="str">
        <f>IF(F508/ActivitySum!$C$1300=0%,"",F508/ActivitySum!$C$1300)</f>
        <v/>
      </c>
      <c r="J508" s="99" t="str">
        <f>IF(G508/ActivitySum!$C$1300=0%,"",G508/ActivitySum!$C$1300)</f>
        <v/>
      </c>
      <c r="K508" s="99" t="str">
        <f t="shared" si="22"/>
        <v/>
      </c>
      <c r="L508" s="104" t="str">
        <f t="shared" si="23"/>
        <v/>
      </c>
    </row>
    <row r="509" spans="8:12" x14ac:dyDescent="0.25">
      <c r="H509" s="90" t="str">
        <f t="shared" si="21"/>
        <v/>
      </c>
      <c r="I509" s="90" t="str">
        <f>IF(F509/ActivitySum!$C$1300=0%,"",F509/ActivitySum!$C$1300)</f>
        <v/>
      </c>
      <c r="J509" s="99" t="str">
        <f>IF(G509/ActivitySum!$C$1300=0%,"",G509/ActivitySum!$C$1300)</f>
        <v/>
      </c>
      <c r="K509" s="99" t="str">
        <f t="shared" si="22"/>
        <v/>
      </c>
      <c r="L509" s="104" t="str">
        <f t="shared" si="23"/>
        <v/>
      </c>
    </row>
    <row r="510" spans="8:12" x14ac:dyDescent="0.25">
      <c r="H510" s="90" t="str">
        <f t="shared" si="21"/>
        <v/>
      </c>
      <c r="I510" s="90" t="str">
        <f>IF(F510/ActivitySum!$C$1300=0%,"",F510/ActivitySum!$C$1300)</f>
        <v/>
      </c>
      <c r="J510" s="99" t="str">
        <f>IF(G510/ActivitySum!$C$1300=0%,"",G510/ActivitySum!$C$1300)</f>
        <v/>
      </c>
      <c r="K510" s="99" t="str">
        <f t="shared" si="22"/>
        <v/>
      </c>
      <c r="L510" s="104" t="str">
        <f t="shared" si="23"/>
        <v/>
      </c>
    </row>
    <row r="511" spans="8:12" x14ac:dyDescent="0.25">
      <c r="H511" s="90" t="str">
        <f t="shared" si="21"/>
        <v/>
      </c>
      <c r="I511" s="90" t="str">
        <f>IF(F511/ActivitySum!$C$1300=0%,"",F511/ActivitySum!$C$1300)</f>
        <v/>
      </c>
      <c r="J511" s="99" t="str">
        <f>IF(G511/ActivitySum!$C$1300=0%,"",G511/ActivitySum!$C$1300)</f>
        <v/>
      </c>
      <c r="K511" s="99" t="str">
        <f t="shared" si="22"/>
        <v/>
      </c>
      <c r="L511" s="104" t="str">
        <f t="shared" si="23"/>
        <v/>
      </c>
    </row>
    <row r="512" spans="8:12" x14ac:dyDescent="0.25">
      <c r="H512" s="90" t="str">
        <f t="shared" si="21"/>
        <v/>
      </c>
      <c r="I512" s="90" t="str">
        <f>IF(F512/ActivitySum!$C$1300=0%,"",F512/ActivitySum!$C$1300)</f>
        <v/>
      </c>
      <c r="J512" s="99" t="str">
        <f>IF(G512/ActivitySum!$C$1300=0%,"",G512/ActivitySum!$C$1300)</f>
        <v/>
      </c>
      <c r="K512" s="99" t="str">
        <f t="shared" si="22"/>
        <v/>
      </c>
      <c r="L512" s="104" t="str">
        <f t="shared" si="23"/>
        <v/>
      </c>
    </row>
    <row r="513" spans="8:12" x14ac:dyDescent="0.25">
      <c r="H513" s="90" t="str">
        <f t="shared" si="21"/>
        <v/>
      </c>
      <c r="I513" s="90" t="str">
        <f>IF(F513/ActivitySum!$C$1300=0%,"",F513/ActivitySum!$C$1300)</f>
        <v/>
      </c>
      <c r="J513" s="99" t="str">
        <f>IF(G513/ActivitySum!$C$1300=0%,"",G513/ActivitySum!$C$1300)</f>
        <v/>
      </c>
      <c r="K513" s="99" t="str">
        <f t="shared" si="22"/>
        <v/>
      </c>
      <c r="L513" s="104" t="str">
        <f t="shared" si="23"/>
        <v/>
      </c>
    </row>
    <row r="514" spans="8:12" x14ac:dyDescent="0.25">
      <c r="H514" s="90" t="str">
        <f t="shared" si="21"/>
        <v/>
      </c>
      <c r="I514" s="90" t="str">
        <f>IF(F514/ActivitySum!$C$1300=0%,"",F514/ActivitySum!$C$1300)</f>
        <v/>
      </c>
      <c r="J514" s="99" t="str">
        <f>IF(G514/ActivitySum!$C$1300=0%,"",G514/ActivitySum!$C$1300)</f>
        <v/>
      </c>
      <c r="K514" s="99" t="str">
        <f t="shared" si="22"/>
        <v/>
      </c>
      <c r="L514" s="104" t="str">
        <f t="shared" si="23"/>
        <v/>
      </c>
    </row>
    <row r="515" spans="8:12" x14ac:dyDescent="0.25">
      <c r="H515" s="90" t="str">
        <f t="shared" si="21"/>
        <v/>
      </c>
      <c r="I515" s="90" t="str">
        <f>IF(F515/ActivitySum!$C$1300=0%,"",F515/ActivitySum!$C$1300)</f>
        <v/>
      </c>
      <c r="J515" s="99" t="str">
        <f>IF(G515/ActivitySum!$C$1300=0%,"",G515/ActivitySum!$C$1300)</f>
        <v/>
      </c>
      <c r="K515" s="99" t="str">
        <f t="shared" si="22"/>
        <v/>
      </c>
      <c r="L515" s="104" t="str">
        <f t="shared" si="23"/>
        <v/>
      </c>
    </row>
    <row r="516" spans="8:12" x14ac:dyDescent="0.25">
      <c r="H516" s="90" t="str">
        <f t="shared" si="21"/>
        <v/>
      </c>
      <c r="I516" s="90" t="str">
        <f>IF(F516/ActivitySum!$C$1300=0%,"",F516/ActivitySum!$C$1300)</f>
        <v/>
      </c>
      <c r="J516" s="99" t="str">
        <f>IF(G516/ActivitySum!$C$1300=0%,"",G516/ActivitySum!$C$1300)</f>
        <v/>
      </c>
      <c r="K516" s="99" t="str">
        <f t="shared" si="22"/>
        <v/>
      </c>
      <c r="L516" s="104" t="str">
        <f t="shared" si="23"/>
        <v/>
      </c>
    </row>
    <row r="517" spans="8:12" x14ac:dyDescent="0.25">
      <c r="H517" s="90" t="str">
        <f t="shared" si="21"/>
        <v/>
      </c>
      <c r="I517" s="90" t="str">
        <f>IF(F517/ActivitySum!$C$1300=0%,"",F517/ActivitySum!$C$1300)</f>
        <v/>
      </c>
      <c r="J517" s="99" t="str">
        <f>IF(G517/ActivitySum!$C$1300=0%,"",G517/ActivitySum!$C$1300)</f>
        <v/>
      </c>
      <c r="K517" s="99" t="str">
        <f t="shared" si="22"/>
        <v/>
      </c>
      <c r="L517" s="104" t="str">
        <f t="shared" si="23"/>
        <v/>
      </c>
    </row>
    <row r="518" spans="8:12" x14ac:dyDescent="0.25">
      <c r="H518" s="90" t="str">
        <f t="shared" si="21"/>
        <v/>
      </c>
      <c r="I518" s="90" t="str">
        <f>IF(F518/ActivitySum!$C$1300=0%,"",F518/ActivitySum!$C$1300)</f>
        <v/>
      </c>
      <c r="J518" s="99" t="str">
        <f>IF(G518/ActivitySum!$C$1300=0%,"",G518/ActivitySum!$C$1300)</f>
        <v/>
      </c>
      <c r="K518" s="99" t="str">
        <f t="shared" si="22"/>
        <v/>
      </c>
      <c r="L518" s="104" t="str">
        <f t="shared" si="23"/>
        <v/>
      </c>
    </row>
    <row r="519" spans="8:12" x14ac:dyDescent="0.25">
      <c r="H519" s="90" t="str">
        <f t="shared" ref="H519:H582" si="24">IFERROR(F519/E519,"")</f>
        <v/>
      </c>
      <c r="I519" s="90" t="str">
        <f>IF(F519/ActivitySum!$C$1300=0%,"",F519/ActivitySum!$C$1300)</f>
        <v/>
      </c>
      <c r="J519" s="99" t="str">
        <f>IF(G519/ActivitySum!$C$1300=0%,"",G519/ActivitySum!$C$1300)</f>
        <v/>
      </c>
      <c r="K519" s="99" t="str">
        <f t="shared" ref="K519:K582" si="25">IFERROR(G519/E519,"")</f>
        <v/>
      </c>
      <c r="L519" s="104" t="str">
        <f t="shared" ref="L519:L582" si="26">IFERROR(G519/F519,"")</f>
        <v/>
      </c>
    </row>
    <row r="520" spans="8:12" x14ac:dyDescent="0.25">
      <c r="H520" s="90" t="str">
        <f t="shared" si="24"/>
        <v/>
      </c>
      <c r="I520" s="90" t="str">
        <f>IF(F520/ActivitySum!$C$1300=0%,"",F520/ActivitySum!$C$1300)</f>
        <v/>
      </c>
      <c r="J520" s="99" t="str">
        <f>IF(G520/ActivitySum!$C$1300=0%,"",G520/ActivitySum!$C$1300)</f>
        <v/>
      </c>
      <c r="K520" s="99" t="str">
        <f t="shared" si="25"/>
        <v/>
      </c>
      <c r="L520" s="104" t="str">
        <f t="shared" si="26"/>
        <v/>
      </c>
    </row>
    <row r="521" spans="8:12" x14ac:dyDescent="0.25">
      <c r="H521" s="90" t="str">
        <f t="shared" si="24"/>
        <v/>
      </c>
      <c r="I521" s="90" t="str">
        <f>IF(F521/ActivitySum!$C$1300=0%,"",F521/ActivitySum!$C$1300)</f>
        <v/>
      </c>
      <c r="J521" s="99" t="str">
        <f>IF(G521/ActivitySum!$C$1300=0%,"",G521/ActivitySum!$C$1300)</f>
        <v/>
      </c>
      <c r="K521" s="99" t="str">
        <f t="shared" si="25"/>
        <v/>
      </c>
      <c r="L521" s="104" t="str">
        <f t="shared" si="26"/>
        <v/>
      </c>
    </row>
    <row r="522" spans="8:12" x14ac:dyDescent="0.25">
      <c r="H522" s="90" t="str">
        <f t="shared" si="24"/>
        <v/>
      </c>
      <c r="I522" s="90" t="str">
        <f>IF(F522/ActivitySum!$C$1300=0%,"",F522/ActivitySum!$C$1300)</f>
        <v/>
      </c>
      <c r="J522" s="99" t="str">
        <f>IF(G522/ActivitySum!$C$1300=0%,"",G522/ActivitySum!$C$1300)</f>
        <v/>
      </c>
      <c r="K522" s="99" t="str">
        <f t="shared" si="25"/>
        <v/>
      </c>
      <c r="L522" s="104" t="str">
        <f t="shared" si="26"/>
        <v/>
      </c>
    </row>
    <row r="523" spans="8:12" x14ac:dyDescent="0.25">
      <c r="H523" s="90" t="str">
        <f t="shared" si="24"/>
        <v/>
      </c>
      <c r="I523" s="90" t="str">
        <f>IF(F523/ActivitySum!$C$1300=0%,"",F523/ActivitySum!$C$1300)</f>
        <v/>
      </c>
      <c r="J523" s="99" t="str">
        <f>IF(G523/ActivitySum!$C$1300=0%,"",G523/ActivitySum!$C$1300)</f>
        <v/>
      </c>
      <c r="K523" s="99" t="str">
        <f t="shared" si="25"/>
        <v/>
      </c>
      <c r="L523" s="104" t="str">
        <f t="shared" si="26"/>
        <v/>
      </c>
    </row>
    <row r="524" spans="8:12" x14ac:dyDescent="0.25">
      <c r="H524" s="90" t="str">
        <f t="shared" si="24"/>
        <v/>
      </c>
      <c r="I524" s="90" t="str">
        <f>IF(F524/ActivitySum!$C$1300=0%,"",F524/ActivitySum!$C$1300)</f>
        <v/>
      </c>
      <c r="J524" s="99" t="str">
        <f>IF(G524/ActivitySum!$C$1300=0%,"",G524/ActivitySum!$C$1300)</f>
        <v/>
      </c>
      <c r="K524" s="99" t="str">
        <f t="shared" si="25"/>
        <v/>
      </c>
      <c r="L524" s="104" t="str">
        <f t="shared" si="26"/>
        <v/>
      </c>
    </row>
    <row r="525" spans="8:12" x14ac:dyDescent="0.25">
      <c r="H525" s="90" t="str">
        <f t="shared" si="24"/>
        <v/>
      </c>
      <c r="I525" s="90" t="str">
        <f>IF(F525/ActivitySum!$C$1300=0%,"",F525/ActivitySum!$C$1300)</f>
        <v/>
      </c>
      <c r="J525" s="99" t="str">
        <f>IF(G525/ActivitySum!$C$1300=0%,"",G525/ActivitySum!$C$1300)</f>
        <v/>
      </c>
      <c r="K525" s="99" t="str">
        <f t="shared" si="25"/>
        <v/>
      </c>
      <c r="L525" s="104" t="str">
        <f t="shared" si="26"/>
        <v/>
      </c>
    </row>
    <row r="526" spans="8:12" x14ac:dyDescent="0.25">
      <c r="H526" s="90" t="str">
        <f t="shared" si="24"/>
        <v/>
      </c>
      <c r="I526" s="90" t="str">
        <f>IF(F526/ActivitySum!$C$1300=0%,"",F526/ActivitySum!$C$1300)</f>
        <v/>
      </c>
      <c r="J526" s="99" t="str">
        <f>IF(G526/ActivitySum!$C$1300=0%,"",G526/ActivitySum!$C$1300)</f>
        <v/>
      </c>
      <c r="K526" s="99" t="str">
        <f t="shared" si="25"/>
        <v/>
      </c>
      <c r="L526" s="104" t="str">
        <f t="shared" si="26"/>
        <v/>
      </c>
    </row>
    <row r="527" spans="8:12" x14ac:dyDescent="0.25">
      <c r="H527" s="90" t="str">
        <f t="shared" si="24"/>
        <v/>
      </c>
      <c r="I527" s="90" t="str">
        <f>IF(F527/ActivitySum!$C$1300=0%,"",F527/ActivitySum!$C$1300)</f>
        <v/>
      </c>
      <c r="J527" s="99" t="str">
        <f>IF(G527/ActivitySum!$C$1300=0%,"",G527/ActivitySum!$C$1300)</f>
        <v/>
      </c>
      <c r="K527" s="99" t="str">
        <f t="shared" si="25"/>
        <v/>
      </c>
      <c r="L527" s="104" t="str">
        <f t="shared" si="26"/>
        <v/>
      </c>
    </row>
    <row r="528" spans="8:12" x14ac:dyDescent="0.25">
      <c r="H528" s="90" t="str">
        <f t="shared" si="24"/>
        <v/>
      </c>
      <c r="I528" s="90" t="str">
        <f>IF(F528/ActivitySum!$C$1300=0%,"",F528/ActivitySum!$C$1300)</f>
        <v/>
      </c>
      <c r="J528" s="99" t="str">
        <f>IF(G528/ActivitySum!$C$1300=0%,"",G528/ActivitySum!$C$1300)</f>
        <v/>
      </c>
      <c r="K528" s="99" t="str">
        <f t="shared" si="25"/>
        <v/>
      </c>
      <c r="L528" s="104" t="str">
        <f t="shared" si="26"/>
        <v/>
      </c>
    </row>
    <row r="529" spans="8:12" x14ac:dyDescent="0.25">
      <c r="H529" s="90" t="str">
        <f t="shared" si="24"/>
        <v/>
      </c>
      <c r="I529" s="90" t="str">
        <f>IF(F529/ActivitySum!$C$1300=0%,"",F529/ActivitySum!$C$1300)</f>
        <v/>
      </c>
      <c r="J529" s="99" t="str">
        <f>IF(G529/ActivitySum!$C$1300=0%,"",G529/ActivitySum!$C$1300)</f>
        <v/>
      </c>
      <c r="K529" s="99" t="str">
        <f t="shared" si="25"/>
        <v/>
      </c>
      <c r="L529" s="104" t="str">
        <f t="shared" si="26"/>
        <v/>
      </c>
    </row>
    <row r="530" spans="8:12" x14ac:dyDescent="0.25">
      <c r="H530" s="90" t="str">
        <f t="shared" si="24"/>
        <v/>
      </c>
      <c r="I530" s="90" t="str">
        <f>IF(F530/ActivitySum!$C$1300=0%,"",F530/ActivitySum!$C$1300)</f>
        <v/>
      </c>
      <c r="J530" s="99" t="str">
        <f>IF(G530/ActivitySum!$C$1300=0%,"",G530/ActivitySum!$C$1300)</f>
        <v/>
      </c>
      <c r="K530" s="99" t="str">
        <f t="shared" si="25"/>
        <v/>
      </c>
      <c r="L530" s="104" t="str">
        <f t="shared" si="26"/>
        <v/>
      </c>
    </row>
    <row r="531" spans="8:12" x14ac:dyDescent="0.25">
      <c r="H531" s="90" t="str">
        <f t="shared" si="24"/>
        <v/>
      </c>
      <c r="I531" s="90" t="str">
        <f>IF(F531/ActivitySum!$C$1300=0%,"",F531/ActivitySum!$C$1300)</f>
        <v/>
      </c>
      <c r="J531" s="99" t="str">
        <f>IF(G531/ActivitySum!$C$1300=0%,"",G531/ActivitySum!$C$1300)</f>
        <v/>
      </c>
      <c r="K531" s="99" t="str">
        <f t="shared" si="25"/>
        <v/>
      </c>
      <c r="L531" s="104" t="str">
        <f t="shared" si="26"/>
        <v/>
      </c>
    </row>
    <row r="532" spans="8:12" x14ac:dyDescent="0.25">
      <c r="H532" s="90" t="str">
        <f t="shared" si="24"/>
        <v/>
      </c>
      <c r="I532" s="90" t="str">
        <f>IF(F532/ActivitySum!$C$1300=0%,"",F532/ActivitySum!$C$1300)</f>
        <v/>
      </c>
      <c r="J532" s="99" t="str">
        <f>IF(G532/ActivitySum!$C$1300=0%,"",G532/ActivitySum!$C$1300)</f>
        <v/>
      </c>
      <c r="K532" s="99" t="str">
        <f t="shared" si="25"/>
        <v/>
      </c>
      <c r="L532" s="104" t="str">
        <f t="shared" si="26"/>
        <v/>
      </c>
    </row>
    <row r="533" spans="8:12" x14ac:dyDescent="0.25">
      <c r="H533" s="90" t="str">
        <f t="shared" si="24"/>
        <v/>
      </c>
      <c r="I533" s="90" t="str">
        <f>IF(F533/ActivitySum!$C$1300=0%,"",F533/ActivitySum!$C$1300)</f>
        <v/>
      </c>
      <c r="J533" s="99" t="str">
        <f>IF(G533/ActivitySum!$C$1300=0%,"",G533/ActivitySum!$C$1300)</f>
        <v/>
      </c>
      <c r="K533" s="99" t="str">
        <f t="shared" si="25"/>
        <v/>
      </c>
      <c r="L533" s="104" t="str">
        <f t="shared" si="26"/>
        <v/>
      </c>
    </row>
    <row r="534" spans="8:12" x14ac:dyDescent="0.25">
      <c r="H534" s="90" t="str">
        <f t="shared" si="24"/>
        <v/>
      </c>
      <c r="I534" s="90" t="str">
        <f>IF(F534/ActivitySum!$C$1300=0%,"",F534/ActivitySum!$C$1300)</f>
        <v/>
      </c>
      <c r="J534" s="99" t="str">
        <f>IF(G534/ActivitySum!$C$1300=0%,"",G534/ActivitySum!$C$1300)</f>
        <v/>
      </c>
      <c r="K534" s="99" t="str">
        <f t="shared" si="25"/>
        <v/>
      </c>
      <c r="L534" s="104" t="str">
        <f t="shared" si="26"/>
        <v/>
      </c>
    </row>
    <row r="535" spans="8:12" x14ac:dyDescent="0.25">
      <c r="H535" s="90" t="str">
        <f t="shared" si="24"/>
        <v/>
      </c>
      <c r="I535" s="90" t="str">
        <f>IF(F535/ActivitySum!$C$1300=0%,"",F535/ActivitySum!$C$1300)</f>
        <v/>
      </c>
      <c r="J535" s="99" t="str">
        <f>IF(G535/ActivitySum!$C$1300=0%,"",G535/ActivitySum!$C$1300)</f>
        <v/>
      </c>
      <c r="K535" s="99" t="str">
        <f t="shared" si="25"/>
        <v/>
      </c>
      <c r="L535" s="104" t="str">
        <f t="shared" si="26"/>
        <v/>
      </c>
    </row>
    <row r="536" spans="8:12" x14ac:dyDescent="0.25">
      <c r="H536" s="90" t="str">
        <f t="shared" si="24"/>
        <v/>
      </c>
      <c r="I536" s="90" t="str">
        <f>IF(F536/ActivitySum!$C$1300=0%,"",F536/ActivitySum!$C$1300)</f>
        <v/>
      </c>
      <c r="J536" s="99" t="str">
        <f>IF(G536/ActivitySum!$C$1300=0%,"",G536/ActivitySum!$C$1300)</f>
        <v/>
      </c>
      <c r="K536" s="99" t="str">
        <f t="shared" si="25"/>
        <v/>
      </c>
      <c r="L536" s="104" t="str">
        <f t="shared" si="26"/>
        <v/>
      </c>
    </row>
    <row r="537" spans="8:12" x14ac:dyDescent="0.25">
      <c r="H537" s="90" t="str">
        <f t="shared" si="24"/>
        <v/>
      </c>
      <c r="I537" s="90" t="str">
        <f>IF(F537/ActivitySum!$C$1300=0%,"",F537/ActivitySum!$C$1300)</f>
        <v/>
      </c>
      <c r="J537" s="99" t="str">
        <f>IF(G537/ActivitySum!$C$1300=0%,"",G537/ActivitySum!$C$1300)</f>
        <v/>
      </c>
      <c r="K537" s="99" t="str">
        <f t="shared" si="25"/>
        <v/>
      </c>
      <c r="L537" s="104" t="str">
        <f t="shared" si="26"/>
        <v/>
      </c>
    </row>
    <row r="538" spans="8:12" x14ac:dyDescent="0.25">
      <c r="H538" s="90" t="str">
        <f t="shared" si="24"/>
        <v/>
      </c>
      <c r="I538" s="90" t="str">
        <f>IF(F538/ActivitySum!$C$1300=0%,"",F538/ActivitySum!$C$1300)</f>
        <v/>
      </c>
      <c r="J538" s="99" t="str">
        <f>IF(G538/ActivitySum!$C$1300=0%,"",G538/ActivitySum!$C$1300)</f>
        <v/>
      </c>
      <c r="K538" s="99" t="str">
        <f t="shared" si="25"/>
        <v/>
      </c>
      <c r="L538" s="104" t="str">
        <f t="shared" si="26"/>
        <v/>
      </c>
    </row>
    <row r="539" spans="8:12" x14ac:dyDescent="0.25">
      <c r="H539" s="90" t="str">
        <f t="shared" si="24"/>
        <v/>
      </c>
      <c r="I539" s="90" t="str">
        <f>IF(F539/ActivitySum!$C$1300=0%,"",F539/ActivitySum!$C$1300)</f>
        <v/>
      </c>
      <c r="J539" s="99" t="str">
        <f>IF(G539/ActivitySum!$C$1300=0%,"",G539/ActivitySum!$C$1300)</f>
        <v/>
      </c>
      <c r="K539" s="99" t="str">
        <f t="shared" si="25"/>
        <v/>
      </c>
      <c r="L539" s="104" t="str">
        <f t="shared" si="26"/>
        <v/>
      </c>
    </row>
    <row r="540" spans="8:12" x14ac:dyDescent="0.25">
      <c r="H540" s="90" t="str">
        <f t="shared" si="24"/>
        <v/>
      </c>
      <c r="I540" s="90" t="str">
        <f>IF(F540/ActivitySum!$C$1300=0%,"",F540/ActivitySum!$C$1300)</f>
        <v/>
      </c>
      <c r="J540" s="99" t="str">
        <f>IF(G540/ActivitySum!$C$1300=0%,"",G540/ActivitySum!$C$1300)</f>
        <v/>
      </c>
      <c r="K540" s="99" t="str">
        <f t="shared" si="25"/>
        <v/>
      </c>
      <c r="L540" s="104" t="str">
        <f t="shared" si="26"/>
        <v/>
      </c>
    </row>
    <row r="541" spans="8:12" x14ac:dyDescent="0.25">
      <c r="H541" s="90" t="str">
        <f t="shared" si="24"/>
        <v/>
      </c>
      <c r="I541" s="90" t="str">
        <f>IF(F541/ActivitySum!$C$1300=0%,"",F541/ActivitySum!$C$1300)</f>
        <v/>
      </c>
      <c r="J541" s="99" t="str">
        <f>IF(G541/ActivitySum!$C$1300=0%,"",G541/ActivitySum!$C$1300)</f>
        <v/>
      </c>
      <c r="K541" s="99" t="str">
        <f t="shared" si="25"/>
        <v/>
      </c>
      <c r="L541" s="104" t="str">
        <f t="shared" si="26"/>
        <v/>
      </c>
    </row>
    <row r="542" spans="8:12" x14ac:dyDescent="0.25">
      <c r="H542" s="90" t="str">
        <f t="shared" si="24"/>
        <v/>
      </c>
      <c r="I542" s="90" t="str">
        <f>IF(F542/ActivitySum!$C$1300=0%,"",F542/ActivitySum!$C$1300)</f>
        <v/>
      </c>
      <c r="J542" s="99" t="str">
        <f>IF(G542/ActivitySum!$C$1300=0%,"",G542/ActivitySum!$C$1300)</f>
        <v/>
      </c>
      <c r="K542" s="99" t="str">
        <f t="shared" si="25"/>
        <v/>
      </c>
      <c r="L542" s="104" t="str">
        <f t="shared" si="26"/>
        <v/>
      </c>
    </row>
    <row r="543" spans="8:12" x14ac:dyDescent="0.25">
      <c r="H543" s="90" t="str">
        <f t="shared" si="24"/>
        <v/>
      </c>
      <c r="I543" s="90" t="str">
        <f>IF(F543/ActivitySum!$C$1300=0%,"",F543/ActivitySum!$C$1300)</f>
        <v/>
      </c>
      <c r="J543" s="99" t="str">
        <f>IF(G543/ActivitySum!$C$1300=0%,"",G543/ActivitySum!$C$1300)</f>
        <v/>
      </c>
      <c r="K543" s="99" t="str">
        <f t="shared" si="25"/>
        <v/>
      </c>
      <c r="L543" s="104" t="str">
        <f t="shared" si="26"/>
        <v/>
      </c>
    </row>
    <row r="544" spans="8:12" x14ac:dyDescent="0.25">
      <c r="H544" s="90" t="str">
        <f t="shared" si="24"/>
        <v/>
      </c>
      <c r="I544" s="90" t="str">
        <f>IF(F544/ActivitySum!$C$1300=0%,"",F544/ActivitySum!$C$1300)</f>
        <v/>
      </c>
      <c r="J544" s="99" t="str">
        <f>IF(G544/ActivitySum!$C$1300=0%,"",G544/ActivitySum!$C$1300)</f>
        <v/>
      </c>
      <c r="K544" s="99" t="str">
        <f t="shared" si="25"/>
        <v/>
      </c>
      <c r="L544" s="104" t="str">
        <f t="shared" si="26"/>
        <v/>
      </c>
    </row>
    <row r="545" spans="8:12" x14ac:dyDescent="0.25">
      <c r="H545" s="90" t="str">
        <f t="shared" si="24"/>
        <v/>
      </c>
      <c r="I545" s="90" t="str">
        <f>IF(F545/ActivitySum!$C$1300=0%,"",F545/ActivitySum!$C$1300)</f>
        <v/>
      </c>
      <c r="J545" s="99" t="str">
        <f>IF(G545/ActivitySum!$C$1300=0%,"",G545/ActivitySum!$C$1300)</f>
        <v/>
      </c>
      <c r="K545" s="99" t="str">
        <f t="shared" si="25"/>
        <v/>
      </c>
      <c r="L545" s="104" t="str">
        <f t="shared" si="26"/>
        <v/>
      </c>
    </row>
    <row r="546" spans="8:12" x14ac:dyDescent="0.25">
      <c r="H546" s="90" t="str">
        <f t="shared" si="24"/>
        <v/>
      </c>
      <c r="I546" s="90" t="str">
        <f>IF(F546/ActivitySum!$C$1300=0%,"",F546/ActivitySum!$C$1300)</f>
        <v/>
      </c>
      <c r="J546" s="99" t="str">
        <f>IF(G546/ActivitySum!$C$1300=0%,"",G546/ActivitySum!$C$1300)</f>
        <v/>
      </c>
      <c r="K546" s="99" t="str">
        <f t="shared" si="25"/>
        <v/>
      </c>
      <c r="L546" s="104" t="str">
        <f t="shared" si="26"/>
        <v/>
      </c>
    </row>
    <row r="547" spans="8:12" x14ac:dyDescent="0.25">
      <c r="H547" s="90" t="str">
        <f t="shared" si="24"/>
        <v/>
      </c>
      <c r="I547" s="90" t="str">
        <f>IF(F547/ActivitySum!$C$1300=0%,"",F547/ActivitySum!$C$1300)</f>
        <v/>
      </c>
      <c r="J547" s="99" t="str">
        <f>IF(G547/ActivitySum!$C$1300=0%,"",G547/ActivitySum!$C$1300)</f>
        <v/>
      </c>
      <c r="K547" s="99" t="str">
        <f t="shared" si="25"/>
        <v/>
      </c>
      <c r="L547" s="104" t="str">
        <f t="shared" si="26"/>
        <v/>
      </c>
    </row>
    <row r="548" spans="8:12" x14ac:dyDescent="0.25">
      <c r="H548" s="90" t="str">
        <f t="shared" si="24"/>
        <v/>
      </c>
      <c r="I548" s="90" t="str">
        <f>IF(F548/ActivitySum!$C$1300=0%,"",F548/ActivitySum!$C$1300)</f>
        <v/>
      </c>
      <c r="J548" s="99" t="str">
        <f>IF(G548/ActivitySum!$C$1300=0%,"",G548/ActivitySum!$C$1300)</f>
        <v/>
      </c>
      <c r="K548" s="99" t="str">
        <f t="shared" si="25"/>
        <v/>
      </c>
      <c r="L548" s="104" t="str">
        <f t="shared" si="26"/>
        <v/>
      </c>
    </row>
    <row r="549" spans="8:12" x14ac:dyDescent="0.25">
      <c r="H549" s="90" t="str">
        <f t="shared" si="24"/>
        <v/>
      </c>
      <c r="I549" s="90" t="str">
        <f>IF(F549/ActivitySum!$C$1300=0%,"",F549/ActivitySum!$C$1300)</f>
        <v/>
      </c>
      <c r="J549" s="99" t="str">
        <f>IF(G549/ActivitySum!$C$1300=0%,"",G549/ActivitySum!$C$1300)</f>
        <v/>
      </c>
      <c r="K549" s="99" t="str">
        <f t="shared" si="25"/>
        <v/>
      </c>
      <c r="L549" s="104" t="str">
        <f t="shared" si="26"/>
        <v/>
      </c>
    </row>
    <row r="550" spans="8:12" x14ac:dyDescent="0.25">
      <c r="H550" s="90" t="str">
        <f t="shared" si="24"/>
        <v/>
      </c>
      <c r="I550" s="90" t="str">
        <f>IF(F550/ActivitySum!$C$1300=0%,"",F550/ActivitySum!$C$1300)</f>
        <v/>
      </c>
      <c r="J550" s="99" t="str">
        <f>IF(G550/ActivitySum!$C$1300=0%,"",G550/ActivitySum!$C$1300)</f>
        <v/>
      </c>
      <c r="K550" s="99" t="str">
        <f t="shared" si="25"/>
        <v/>
      </c>
      <c r="L550" s="104" t="str">
        <f t="shared" si="26"/>
        <v/>
      </c>
    </row>
    <row r="551" spans="8:12" x14ac:dyDescent="0.25">
      <c r="H551" s="90" t="str">
        <f t="shared" si="24"/>
        <v/>
      </c>
      <c r="I551" s="90" t="str">
        <f>IF(F551/ActivitySum!$C$1300=0%,"",F551/ActivitySum!$C$1300)</f>
        <v/>
      </c>
      <c r="J551" s="99" t="str">
        <f>IF(G551/ActivitySum!$C$1300=0%,"",G551/ActivitySum!$C$1300)</f>
        <v/>
      </c>
      <c r="K551" s="99" t="str">
        <f t="shared" si="25"/>
        <v/>
      </c>
      <c r="L551" s="104" t="str">
        <f t="shared" si="26"/>
        <v/>
      </c>
    </row>
    <row r="552" spans="8:12" x14ac:dyDescent="0.25">
      <c r="H552" s="90" t="str">
        <f t="shared" si="24"/>
        <v/>
      </c>
      <c r="I552" s="90" t="str">
        <f>IF(F552/ActivitySum!$C$1300=0%,"",F552/ActivitySum!$C$1300)</f>
        <v/>
      </c>
      <c r="J552" s="99" t="str">
        <f>IF(G552/ActivitySum!$C$1300=0%,"",G552/ActivitySum!$C$1300)</f>
        <v/>
      </c>
      <c r="K552" s="99" t="str">
        <f t="shared" si="25"/>
        <v/>
      </c>
      <c r="L552" s="104" t="str">
        <f t="shared" si="26"/>
        <v/>
      </c>
    </row>
    <row r="553" spans="8:12" x14ac:dyDescent="0.25">
      <c r="H553" s="90" t="str">
        <f t="shared" si="24"/>
        <v/>
      </c>
      <c r="I553" s="90" t="str">
        <f>IF(F553/ActivitySum!$C$1300=0%,"",F553/ActivitySum!$C$1300)</f>
        <v/>
      </c>
      <c r="J553" s="99" t="str">
        <f>IF(G553/ActivitySum!$C$1300=0%,"",G553/ActivitySum!$C$1300)</f>
        <v/>
      </c>
      <c r="K553" s="99" t="str">
        <f t="shared" si="25"/>
        <v/>
      </c>
      <c r="L553" s="104" t="str">
        <f t="shared" si="26"/>
        <v/>
      </c>
    </row>
    <row r="554" spans="8:12" x14ac:dyDescent="0.25">
      <c r="H554" s="90" t="str">
        <f t="shared" si="24"/>
        <v/>
      </c>
      <c r="I554" s="90" t="str">
        <f>IF(F554/ActivitySum!$C$1300=0%,"",F554/ActivitySum!$C$1300)</f>
        <v/>
      </c>
      <c r="J554" s="99" t="str">
        <f>IF(G554/ActivitySum!$C$1300=0%,"",G554/ActivitySum!$C$1300)</f>
        <v/>
      </c>
      <c r="K554" s="99" t="str">
        <f t="shared" si="25"/>
        <v/>
      </c>
      <c r="L554" s="104" t="str">
        <f t="shared" si="26"/>
        <v/>
      </c>
    </row>
    <row r="555" spans="8:12" x14ac:dyDescent="0.25">
      <c r="H555" s="90" t="str">
        <f t="shared" si="24"/>
        <v/>
      </c>
      <c r="I555" s="90" t="str">
        <f>IF(F555/ActivitySum!$C$1300=0%,"",F555/ActivitySum!$C$1300)</f>
        <v/>
      </c>
      <c r="J555" s="99" t="str">
        <f>IF(G555/ActivitySum!$C$1300=0%,"",G555/ActivitySum!$C$1300)</f>
        <v/>
      </c>
      <c r="K555" s="99" t="str">
        <f t="shared" si="25"/>
        <v/>
      </c>
      <c r="L555" s="104" t="str">
        <f t="shared" si="26"/>
        <v/>
      </c>
    </row>
    <row r="556" spans="8:12" x14ac:dyDescent="0.25">
      <c r="H556" s="90" t="str">
        <f t="shared" si="24"/>
        <v/>
      </c>
      <c r="I556" s="90" t="str">
        <f>IF(F556/ActivitySum!$C$1300=0%,"",F556/ActivitySum!$C$1300)</f>
        <v/>
      </c>
      <c r="J556" s="99" t="str">
        <f>IF(G556/ActivitySum!$C$1300=0%,"",G556/ActivitySum!$C$1300)</f>
        <v/>
      </c>
      <c r="K556" s="99" t="str">
        <f t="shared" si="25"/>
        <v/>
      </c>
      <c r="L556" s="104" t="str">
        <f t="shared" si="26"/>
        <v/>
      </c>
    </row>
    <row r="557" spans="8:12" x14ac:dyDescent="0.25">
      <c r="H557" s="90" t="str">
        <f t="shared" si="24"/>
        <v/>
      </c>
      <c r="I557" s="90" t="str">
        <f>IF(F557/ActivitySum!$C$1300=0%,"",F557/ActivitySum!$C$1300)</f>
        <v/>
      </c>
      <c r="J557" s="99" t="str">
        <f>IF(G557/ActivitySum!$C$1300=0%,"",G557/ActivitySum!$C$1300)</f>
        <v/>
      </c>
      <c r="K557" s="99" t="str">
        <f t="shared" si="25"/>
        <v/>
      </c>
      <c r="L557" s="104" t="str">
        <f t="shared" si="26"/>
        <v/>
      </c>
    </row>
    <row r="558" spans="8:12" x14ac:dyDescent="0.25">
      <c r="H558" s="90" t="str">
        <f t="shared" si="24"/>
        <v/>
      </c>
      <c r="I558" s="90" t="str">
        <f>IF(F558/ActivitySum!$C$1300=0%,"",F558/ActivitySum!$C$1300)</f>
        <v/>
      </c>
      <c r="J558" s="99" t="str">
        <f>IF(G558/ActivitySum!$C$1300=0%,"",G558/ActivitySum!$C$1300)</f>
        <v/>
      </c>
      <c r="K558" s="99" t="str">
        <f t="shared" si="25"/>
        <v/>
      </c>
      <c r="L558" s="104" t="str">
        <f t="shared" si="26"/>
        <v/>
      </c>
    </row>
    <row r="559" spans="8:12" x14ac:dyDescent="0.25">
      <c r="H559" s="90" t="str">
        <f t="shared" si="24"/>
        <v/>
      </c>
      <c r="I559" s="90" t="str">
        <f>IF(F559/ActivitySum!$C$1300=0%,"",F559/ActivitySum!$C$1300)</f>
        <v/>
      </c>
      <c r="J559" s="99" t="str">
        <f>IF(G559/ActivitySum!$C$1300=0%,"",G559/ActivitySum!$C$1300)</f>
        <v/>
      </c>
      <c r="K559" s="99" t="str">
        <f t="shared" si="25"/>
        <v/>
      </c>
      <c r="L559" s="104" t="str">
        <f t="shared" si="26"/>
        <v/>
      </c>
    </row>
    <row r="560" spans="8:12" x14ac:dyDescent="0.25">
      <c r="H560" s="90" t="str">
        <f t="shared" si="24"/>
        <v/>
      </c>
      <c r="I560" s="90" t="str">
        <f>IF(F560/ActivitySum!$C$1300=0%,"",F560/ActivitySum!$C$1300)</f>
        <v/>
      </c>
      <c r="J560" s="99" t="str">
        <f>IF(G560/ActivitySum!$C$1300=0%,"",G560/ActivitySum!$C$1300)</f>
        <v/>
      </c>
      <c r="K560" s="99" t="str">
        <f t="shared" si="25"/>
        <v/>
      </c>
      <c r="L560" s="104" t="str">
        <f t="shared" si="26"/>
        <v/>
      </c>
    </row>
    <row r="561" spans="8:12" x14ac:dyDescent="0.25">
      <c r="H561" s="90" t="str">
        <f t="shared" si="24"/>
        <v/>
      </c>
      <c r="I561" s="90" t="str">
        <f>IF(F561/ActivitySum!$C$1300=0%,"",F561/ActivitySum!$C$1300)</f>
        <v/>
      </c>
      <c r="J561" s="99" t="str">
        <f>IF(G561/ActivitySum!$C$1300=0%,"",G561/ActivitySum!$C$1300)</f>
        <v/>
      </c>
      <c r="K561" s="99" t="str">
        <f t="shared" si="25"/>
        <v/>
      </c>
      <c r="L561" s="104" t="str">
        <f t="shared" si="26"/>
        <v/>
      </c>
    </row>
    <row r="562" spans="8:12" x14ac:dyDescent="0.25">
      <c r="H562" s="90" t="str">
        <f t="shared" si="24"/>
        <v/>
      </c>
      <c r="I562" s="90" t="str">
        <f>IF(F562/ActivitySum!$C$1300=0%,"",F562/ActivitySum!$C$1300)</f>
        <v/>
      </c>
      <c r="J562" s="99" t="str">
        <f>IF(G562/ActivitySum!$C$1300=0%,"",G562/ActivitySum!$C$1300)</f>
        <v/>
      </c>
      <c r="K562" s="99" t="str">
        <f t="shared" si="25"/>
        <v/>
      </c>
      <c r="L562" s="104" t="str">
        <f t="shared" si="26"/>
        <v/>
      </c>
    </row>
    <row r="563" spans="8:12" x14ac:dyDescent="0.25">
      <c r="H563" s="90" t="str">
        <f t="shared" si="24"/>
        <v/>
      </c>
      <c r="I563" s="90" t="str">
        <f>IF(F563/ActivitySum!$C$1300=0%,"",F563/ActivitySum!$C$1300)</f>
        <v/>
      </c>
      <c r="J563" s="99" t="str">
        <f>IF(G563/ActivitySum!$C$1300=0%,"",G563/ActivitySum!$C$1300)</f>
        <v/>
      </c>
      <c r="K563" s="99" t="str">
        <f t="shared" si="25"/>
        <v/>
      </c>
      <c r="L563" s="104" t="str">
        <f t="shared" si="26"/>
        <v/>
      </c>
    </row>
    <row r="564" spans="8:12" x14ac:dyDescent="0.25">
      <c r="H564" s="90" t="str">
        <f t="shared" si="24"/>
        <v/>
      </c>
      <c r="I564" s="90" t="str">
        <f>IF(F564/ActivitySum!$C$1300=0%,"",F564/ActivitySum!$C$1300)</f>
        <v/>
      </c>
      <c r="J564" s="99" t="str">
        <f>IF(G564/ActivitySum!$C$1300=0%,"",G564/ActivitySum!$C$1300)</f>
        <v/>
      </c>
      <c r="K564" s="99" t="str">
        <f t="shared" si="25"/>
        <v/>
      </c>
      <c r="L564" s="104" t="str">
        <f t="shared" si="26"/>
        <v/>
      </c>
    </row>
    <row r="565" spans="8:12" x14ac:dyDescent="0.25">
      <c r="H565" s="90" t="str">
        <f t="shared" si="24"/>
        <v/>
      </c>
      <c r="I565" s="90" t="str">
        <f>IF(F565/ActivitySum!$C$1300=0%,"",F565/ActivitySum!$C$1300)</f>
        <v/>
      </c>
      <c r="J565" s="99" t="str">
        <f>IF(G565/ActivitySum!$C$1300=0%,"",G565/ActivitySum!$C$1300)</f>
        <v/>
      </c>
      <c r="K565" s="99" t="str">
        <f t="shared" si="25"/>
        <v/>
      </c>
      <c r="L565" s="104" t="str">
        <f t="shared" si="26"/>
        <v/>
      </c>
    </row>
    <row r="566" spans="8:12" x14ac:dyDescent="0.25">
      <c r="H566" s="90" t="str">
        <f t="shared" si="24"/>
        <v/>
      </c>
      <c r="I566" s="90" t="str">
        <f>IF(F566/ActivitySum!$C$1300=0%,"",F566/ActivitySum!$C$1300)</f>
        <v/>
      </c>
      <c r="J566" s="99" t="str">
        <f>IF(G566/ActivitySum!$C$1300=0%,"",G566/ActivitySum!$C$1300)</f>
        <v/>
      </c>
      <c r="K566" s="99" t="str">
        <f t="shared" si="25"/>
        <v/>
      </c>
      <c r="L566" s="104" t="str">
        <f t="shared" si="26"/>
        <v/>
      </c>
    </row>
    <row r="567" spans="8:12" x14ac:dyDescent="0.25">
      <c r="H567" s="90" t="str">
        <f t="shared" si="24"/>
        <v/>
      </c>
      <c r="I567" s="90" t="str">
        <f>IF(F567/ActivitySum!$C$1300=0%,"",F567/ActivitySum!$C$1300)</f>
        <v/>
      </c>
      <c r="J567" s="99" t="str">
        <f>IF(G567/ActivitySum!$C$1300=0%,"",G567/ActivitySum!$C$1300)</f>
        <v/>
      </c>
      <c r="K567" s="99" t="str">
        <f t="shared" si="25"/>
        <v/>
      </c>
      <c r="L567" s="104" t="str">
        <f t="shared" si="26"/>
        <v/>
      </c>
    </row>
    <row r="568" spans="8:12" x14ac:dyDescent="0.25">
      <c r="H568" s="90" t="str">
        <f t="shared" si="24"/>
        <v/>
      </c>
      <c r="I568" s="90" t="str">
        <f>IF(F568/ActivitySum!$C$1300=0%,"",F568/ActivitySum!$C$1300)</f>
        <v/>
      </c>
      <c r="J568" s="99" t="str">
        <f>IF(G568/ActivitySum!$C$1300=0%,"",G568/ActivitySum!$C$1300)</f>
        <v/>
      </c>
      <c r="K568" s="99" t="str">
        <f t="shared" si="25"/>
        <v/>
      </c>
      <c r="L568" s="104" t="str">
        <f t="shared" si="26"/>
        <v/>
      </c>
    </row>
    <row r="569" spans="8:12" x14ac:dyDescent="0.25">
      <c r="H569" s="90" t="str">
        <f t="shared" si="24"/>
        <v/>
      </c>
      <c r="I569" s="90" t="str">
        <f>IF(F569/ActivitySum!$C$1300=0%,"",F569/ActivitySum!$C$1300)</f>
        <v/>
      </c>
      <c r="J569" s="99" t="str">
        <f>IF(G569/ActivitySum!$C$1300=0%,"",G569/ActivitySum!$C$1300)</f>
        <v/>
      </c>
      <c r="K569" s="99" t="str">
        <f t="shared" si="25"/>
        <v/>
      </c>
      <c r="L569" s="104" t="str">
        <f t="shared" si="26"/>
        <v/>
      </c>
    </row>
    <row r="570" spans="8:12" x14ac:dyDescent="0.25">
      <c r="H570" s="90" t="str">
        <f t="shared" si="24"/>
        <v/>
      </c>
      <c r="I570" s="90" t="str">
        <f>IF(F570/ActivitySum!$C$1300=0%,"",F570/ActivitySum!$C$1300)</f>
        <v/>
      </c>
      <c r="J570" s="99" t="str">
        <f>IF(G570/ActivitySum!$C$1300=0%,"",G570/ActivitySum!$C$1300)</f>
        <v/>
      </c>
      <c r="K570" s="99" t="str">
        <f t="shared" si="25"/>
        <v/>
      </c>
      <c r="L570" s="104" t="str">
        <f t="shared" si="26"/>
        <v/>
      </c>
    </row>
    <row r="571" spans="8:12" x14ac:dyDescent="0.25">
      <c r="H571" s="90" t="str">
        <f t="shared" si="24"/>
        <v/>
      </c>
      <c r="I571" s="90" t="str">
        <f>IF(F571/ActivitySum!$C$1300=0%,"",F571/ActivitySum!$C$1300)</f>
        <v/>
      </c>
      <c r="J571" s="99" t="str">
        <f>IF(G571/ActivitySum!$C$1300=0%,"",G571/ActivitySum!$C$1300)</f>
        <v/>
      </c>
      <c r="K571" s="99" t="str">
        <f t="shared" si="25"/>
        <v/>
      </c>
      <c r="L571" s="104" t="str">
        <f t="shared" si="26"/>
        <v/>
      </c>
    </row>
    <row r="572" spans="8:12" x14ac:dyDescent="0.25">
      <c r="H572" s="90" t="str">
        <f t="shared" si="24"/>
        <v/>
      </c>
      <c r="I572" s="90" t="str">
        <f>IF(F572/ActivitySum!$C$1300=0%,"",F572/ActivitySum!$C$1300)</f>
        <v/>
      </c>
      <c r="J572" s="99" t="str">
        <f>IF(G572/ActivitySum!$C$1300=0%,"",G572/ActivitySum!$C$1300)</f>
        <v/>
      </c>
      <c r="K572" s="99" t="str">
        <f t="shared" si="25"/>
        <v/>
      </c>
      <c r="L572" s="104" t="str">
        <f t="shared" si="26"/>
        <v/>
      </c>
    </row>
    <row r="573" spans="8:12" x14ac:dyDescent="0.25">
      <c r="H573" s="90" t="str">
        <f t="shared" si="24"/>
        <v/>
      </c>
      <c r="I573" s="90" t="str">
        <f>IF(F573/ActivitySum!$C$1300=0%,"",F573/ActivitySum!$C$1300)</f>
        <v/>
      </c>
      <c r="J573" s="99" t="str">
        <f>IF(G573/ActivitySum!$C$1300=0%,"",G573/ActivitySum!$C$1300)</f>
        <v/>
      </c>
      <c r="K573" s="99" t="str">
        <f t="shared" si="25"/>
        <v/>
      </c>
      <c r="L573" s="104" t="str">
        <f t="shared" si="26"/>
        <v/>
      </c>
    </row>
    <row r="574" spans="8:12" x14ac:dyDescent="0.25">
      <c r="H574" s="90" t="str">
        <f t="shared" si="24"/>
        <v/>
      </c>
      <c r="I574" s="90" t="str">
        <f>IF(F574/ActivitySum!$C$1300=0%,"",F574/ActivitySum!$C$1300)</f>
        <v/>
      </c>
      <c r="J574" s="99" t="str">
        <f>IF(G574/ActivitySum!$C$1300=0%,"",G574/ActivitySum!$C$1300)</f>
        <v/>
      </c>
      <c r="K574" s="99" t="str">
        <f t="shared" si="25"/>
        <v/>
      </c>
      <c r="L574" s="104" t="str">
        <f t="shared" si="26"/>
        <v/>
      </c>
    </row>
    <row r="575" spans="8:12" x14ac:dyDescent="0.25">
      <c r="H575" s="90" t="str">
        <f t="shared" si="24"/>
        <v/>
      </c>
      <c r="I575" s="90" t="str">
        <f>IF(F575/ActivitySum!$C$1300=0%,"",F575/ActivitySum!$C$1300)</f>
        <v/>
      </c>
      <c r="J575" s="99" t="str">
        <f>IF(G575/ActivitySum!$C$1300=0%,"",G575/ActivitySum!$C$1300)</f>
        <v/>
      </c>
      <c r="K575" s="99" t="str">
        <f t="shared" si="25"/>
        <v/>
      </c>
      <c r="L575" s="104" t="str">
        <f t="shared" si="26"/>
        <v/>
      </c>
    </row>
    <row r="576" spans="8:12" x14ac:dyDescent="0.25">
      <c r="H576" s="90" t="str">
        <f t="shared" si="24"/>
        <v/>
      </c>
      <c r="I576" s="90" t="str">
        <f>IF(F576/ActivitySum!$C$1300=0%,"",F576/ActivitySum!$C$1300)</f>
        <v/>
      </c>
      <c r="J576" s="99" t="str">
        <f>IF(G576/ActivitySum!$C$1300=0%,"",G576/ActivitySum!$C$1300)</f>
        <v/>
      </c>
      <c r="K576" s="99" t="str">
        <f t="shared" si="25"/>
        <v/>
      </c>
      <c r="L576" s="104" t="str">
        <f t="shared" si="26"/>
        <v/>
      </c>
    </row>
    <row r="577" spans="8:12" x14ac:dyDescent="0.25">
      <c r="H577" s="90" t="str">
        <f t="shared" si="24"/>
        <v/>
      </c>
      <c r="I577" s="90" t="str">
        <f>IF(F577/ActivitySum!$C$1300=0%,"",F577/ActivitySum!$C$1300)</f>
        <v/>
      </c>
      <c r="J577" s="99" t="str">
        <f>IF(G577/ActivitySum!$C$1300=0%,"",G577/ActivitySum!$C$1300)</f>
        <v/>
      </c>
      <c r="K577" s="99" t="str">
        <f t="shared" si="25"/>
        <v/>
      </c>
      <c r="L577" s="104" t="str">
        <f t="shared" si="26"/>
        <v/>
      </c>
    </row>
    <row r="578" spans="8:12" x14ac:dyDescent="0.25">
      <c r="H578" s="90" t="str">
        <f t="shared" si="24"/>
        <v/>
      </c>
      <c r="I578" s="90" t="str">
        <f>IF(F578/ActivitySum!$C$1300=0%,"",F578/ActivitySum!$C$1300)</f>
        <v/>
      </c>
      <c r="J578" s="99" t="str">
        <f>IF(G578/ActivitySum!$C$1300=0%,"",G578/ActivitySum!$C$1300)</f>
        <v/>
      </c>
      <c r="K578" s="99" t="str">
        <f t="shared" si="25"/>
        <v/>
      </c>
      <c r="L578" s="104" t="str">
        <f t="shared" si="26"/>
        <v/>
      </c>
    </row>
    <row r="579" spans="8:12" x14ac:dyDescent="0.25">
      <c r="H579" s="90" t="str">
        <f t="shared" si="24"/>
        <v/>
      </c>
      <c r="I579" s="90" t="str">
        <f>IF(F579/ActivitySum!$C$1300=0%,"",F579/ActivitySum!$C$1300)</f>
        <v/>
      </c>
      <c r="J579" s="99" t="str">
        <f>IF(G579/ActivitySum!$C$1300=0%,"",G579/ActivitySum!$C$1300)</f>
        <v/>
      </c>
      <c r="K579" s="99" t="str">
        <f t="shared" si="25"/>
        <v/>
      </c>
      <c r="L579" s="104" t="str">
        <f t="shared" si="26"/>
        <v/>
      </c>
    </row>
    <row r="580" spans="8:12" x14ac:dyDescent="0.25">
      <c r="H580" s="90" t="str">
        <f t="shared" si="24"/>
        <v/>
      </c>
      <c r="I580" s="90" t="str">
        <f>IF(F580/ActivitySum!$C$1300=0%,"",F580/ActivitySum!$C$1300)</f>
        <v/>
      </c>
      <c r="J580" s="99" t="str">
        <f>IF(G580/ActivitySum!$C$1300=0%,"",G580/ActivitySum!$C$1300)</f>
        <v/>
      </c>
      <c r="K580" s="99" t="str">
        <f t="shared" si="25"/>
        <v/>
      </c>
      <c r="L580" s="104" t="str">
        <f t="shared" si="26"/>
        <v/>
      </c>
    </row>
    <row r="581" spans="8:12" x14ac:dyDescent="0.25">
      <c r="H581" s="90" t="str">
        <f t="shared" si="24"/>
        <v/>
      </c>
      <c r="I581" s="90" t="str">
        <f>IF(F581/ActivitySum!$C$1300=0%,"",F581/ActivitySum!$C$1300)</f>
        <v/>
      </c>
      <c r="J581" s="99" t="str">
        <f>IF(G581/ActivitySum!$C$1300=0%,"",G581/ActivitySum!$C$1300)</f>
        <v/>
      </c>
      <c r="K581" s="99" t="str">
        <f t="shared" si="25"/>
        <v/>
      </c>
      <c r="L581" s="104" t="str">
        <f t="shared" si="26"/>
        <v/>
      </c>
    </row>
    <row r="582" spans="8:12" x14ac:dyDescent="0.25">
      <c r="H582" s="90" t="str">
        <f t="shared" si="24"/>
        <v/>
      </c>
      <c r="I582" s="90" t="str">
        <f>IF(F582/ActivitySum!$C$1300=0%,"",F582/ActivitySum!$C$1300)</f>
        <v/>
      </c>
      <c r="J582" s="99" t="str">
        <f>IF(G582/ActivitySum!$C$1300=0%,"",G582/ActivitySum!$C$1300)</f>
        <v/>
      </c>
      <c r="K582" s="99" t="str">
        <f t="shared" si="25"/>
        <v/>
      </c>
      <c r="L582" s="104" t="str">
        <f t="shared" si="26"/>
        <v/>
      </c>
    </row>
    <row r="583" spans="8:12" x14ac:dyDescent="0.25">
      <c r="H583" s="90" t="str">
        <f t="shared" ref="H583:H646" si="27">IFERROR(F583/E583,"")</f>
        <v/>
      </c>
      <c r="I583" s="90" t="str">
        <f>IF(F583/ActivitySum!$C$1300=0%,"",F583/ActivitySum!$C$1300)</f>
        <v/>
      </c>
      <c r="J583" s="99" t="str">
        <f>IF(G583/ActivitySum!$C$1300=0%,"",G583/ActivitySum!$C$1300)</f>
        <v/>
      </c>
      <c r="K583" s="99" t="str">
        <f t="shared" ref="K583:K646" si="28">IFERROR(G583/E583,"")</f>
        <v/>
      </c>
      <c r="L583" s="104" t="str">
        <f t="shared" ref="L583:L646" si="29">IFERROR(G583/F583,"")</f>
        <v/>
      </c>
    </row>
    <row r="584" spans="8:12" x14ac:dyDescent="0.25">
      <c r="H584" s="90" t="str">
        <f t="shared" si="27"/>
        <v/>
      </c>
      <c r="I584" s="90" t="str">
        <f>IF(F584/ActivitySum!$C$1300=0%,"",F584/ActivitySum!$C$1300)</f>
        <v/>
      </c>
      <c r="J584" s="99" t="str">
        <f>IF(G584/ActivitySum!$C$1300=0%,"",G584/ActivitySum!$C$1300)</f>
        <v/>
      </c>
      <c r="K584" s="99" t="str">
        <f t="shared" si="28"/>
        <v/>
      </c>
      <c r="L584" s="104" t="str">
        <f t="shared" si="29"/>
        <v/>
      </c>
    </row>
    <row r="585" spans="8:12" x14ac:dyDescent="0.25">
      <c r="H585" s="90" t="str">
        <f t="shared" si="27"/>
        <v/>
      </c>
      <c r="I585" s="90" t="str">
        <f>IF(F585/ActivitySum!$C$1300=0%,"",F585/ActivitySum!$C$1300)</f>
        <v/>
      </c>
      <c r="J585" s="99" t="str">
        <f>IF(G585/ActivitySum!$C$1300=0%,"",G585/ActivitySum!$C$1300)</f>
        <v/>
      </c>
      <c r="K585" s="99" t="str">
        <f t="shared" si="28"/>
        <v/>
      </c>
      <c r="L585" s="104" t="str">
        <f t="shared" si="29"/>
        <v/>
      </c>
    </row>
    <row r="586" spans="8:12" x14ac:dyDescent="0.25">
      <c r="H586" s="90" t="str">
        <f t="shared" si="27"/>
        <v/>
      </c>
      <c r="I586" s="90" t="str">
        <f>IF(F586/ActivitySum!$C$1300=0%,"",F586/ActivitySum!$C$1300)</f>
        <v/>
      </c>
      <c r="J586" s="99" t="str">
        <f>IF(G586/ActivitySum!$C$1300=0%,"",G586/ActivitySum!$C$1300)</f>
        <v/>
      </c>
      <c r="K586" s="99" t="str">
        <f t="shared" si="28"/>
        <v/>
      </c>
      <c r="L586" s="104" t="str">
        <f t="shared" si="29"/>
        <v/>
      </c>
    </row>
    <row r="587" spans="8:12" x14ac:dyDescent="0.25">
      <c r="H587" s="90" t="str">
        <f t="shared" si="27"/>
        <v/>
      </c>
      <c r="I587" s="90" t="str">
        <f>IF(F587/ActivitySum!$C$1300=0%,"",F587/ActivitySum!$C$1300)</f>
        <v/>
      </c>
      <c r="J587" s="99" t="str">
        <f>IF(G587/ActivitySum!$C$1300=0%,"",G587/ActivitySum!$C$1300)</f>
        <v/>
      </c>
      <c r="K587" s="99" t="str">
        <f t="shared" si="28"/>
        <v/>
      </c>
      <c r="L587" s="104" t="str">
        <f t="shared" si="29"/>
        <v/>
      </c>
    </row>
    <row r="588" spans="8:12" x14ac:dyDescent="0.25">
      <c r="H588" s="90" t="str">
        <f t="shared" si="27"/>
        <v/>
      </c>
      <c r="I588" s="90" t="str">
        <f>IF(F588/ActivitySum!$C$1300=0%,"",F588/ActivitySum!$C$1300)</f>
        <v/>
      </c>
      <c r="J588" s="99" t="str">
        <f>IF(G588/ActivitySum!$C$1300=0%,"",G588/ActivitySum!$C$1300)</f>
        <v/>
      </c>
      <c r="K588" s="99" t="str">
        <f t="shared" si="28"/>
        <v/>
      </c>
      <c r="L588" s="104" t="str">
        <f t="shared" si="29"/>
        <v/>
      </c>
    </row>
    <row r="589" spans="8:12" x14ac:dyDescent="0.25">
      <c r="H589" s="90" t="str">
        <f t="shared" si="27"/>
        <v/>
      </c>
      <c r="I589" s="90" t="str">
        <f>IF(F589/ActivitySum!$C$1300=0%,"",F589/ActivitySum!$C$1300)</f>
        <v/>
      </c>
      <c r="J589" s="99" t="str">
        <f>IF(G589/ActivitySum!$C$1300=0%,"",G589/ActivitySum!$C$1300)</f>
        <v/>
      </c>
      <c r="K589" s="99" t="str">
        <f t="shared" si="28"/>
        <v/>
      </c>
      <c r="L589" s="104" t="str">
        <f t="shared" si="29"/>
        <v/>
      </c>
    </row>
    <row r="590" spans="8:12" x14ac:dyDescent="0.25">
      <c r="H590" s="90" t="str">
        <f t="shared" si="27"/>
        <v/>
      </c>
      <c r="I590" s="90" t="str">
        <f>IF(F590/ActivitySum!$C$1300=0%,"",F590/ActivitySum!$C$1300)</f>
        <v/>
      </c>
      <c r="J590" s="99" t="str">
        <f>IF(G590/ActivitySum!$C$1300=0%,"",G590/ActivitySum!$C$1300)</f>
        <v/>
      </c>
      <c r="K590" s="99" t="str">
        <f t="shared" si="28"/>
        <v/>
      </c>
      <c r="L590" s="104" t="str">
        <f t="shared" si="29"/>
        <v/>
      </c>
    </row>
    <row r="591" spans="8:12" x14ac:dyDescent="0.25">
      <c r="H591" s="90" t="str">
        <f t="shared" si="27"/>
        <v/>
      </c>
      <c r="I591" s="90" t="str">
        <f>IF(F591/ActivitySum!$C$1300=0%,"",F591/ActivitySum!$C$1300)</f>
        <v/>
      </c>
      <c r="J591" s="99" t="str">
        <f>IF(G591/ActivitySum!$C$1300=0%,"",G591/ActivitySum!$C$1300)</f>
        <v/>
      </c>
      <c r="K591" s="99" t="str">
        <f t="shared" si="28"/>
        <v/>
      </c>
      <c r="L591" s="104" t="str">
        <f t="shared" si="29"/>
        <v/>
      </c>
    </row>
    <row r="592" spans="8:12" x14ac:dyDescent="0.25">
      <c r="H592" s="90" t="str">
        <f t="shared" si="27"/>
        <v/>
      </c>
      <c r="I592" s="90" t="str">
        <f>IF(F592/ActivitySum!$C$1300=0%,"",F592/ActivitySum!$C$1300)</f>
        <v/>
      </c>
      <c r="J592" s="99" t="str">
        <f>IF(G592/ActivitySum!$C$1300=0%,"",G592/ActivitySum!$C$1300)</f>
        <v/>
      </c>
      <c r="K592" s="99" t="str">
        <f t="shared" si="28"/>
        <v/>
      </c>
      <c r="L592" s="104" t="str">
        <f t="shared" si="29"/>
        <v/>
      </c>
    </row>
    <row r="593" spans="8:12" x14ac:dyDescent="0.25">
      <c r="H593" s="90" t="str">
        <f t="shared" si="27"/>
        <v/>
      </c>
      <c r="I593" s="90" t="str">
        <f>IF(F593/ActivitySum!$C$1300=0%,"",F593/ActivitySum!$C$1300)</f>
        <v/>
      </c>
      <c r="J593" s="99" t="str">
        <f>IF(G593/ActivitySum!$C$1300=0%,"",G593/ActivitySum!$C$1300)</f>
        <v/>
      </c>
      <c r="K593" s="99" t="str">
        <f t="shared" si="28"/>
        <v/>
      </c>
      <c r="L593" s="104" t="str">
        <f t="shared" si="29"/>
        <v/>
      </c>
    </row>
    <row r="594" spans="8:12" x14ac:dyDescent="0.25">
      <c r="H594" s="90" t="str">
        <f t="shared" si="27"/>
        <v/>
      </c>
      <c r="I594" s="90" t="str">
        <f>IF(F594/ActivitySum!$C$1300=0%,"",F594/ActivitySum!$C$1300)</f>
        <v/>
      </c>
      <c r="J594" s="99" t="str">
        <f>IF(G594/ActivitySum!$C$1300=0%,"",G594/ActivitySum!$C$1300)</f>
        <v/>
      </c>
      <c r="K594" s="99" t="str">
        <f t="shared" si="28"/>
        <v/>
      </c>
      <c r="L594" s="104" t="str">
        <f t="shared" si="29"/>
        <v/>
      </c>
    </row>
    <row r="595" spans="8:12" x14ac:dyDescent="0.25">
      <c r="H595" s="90" t="str">
        <f t="shared" si="27"/>
        <v/>
      </c>
      <c r="I595" s="90" t="str">
        <f>IF(F595/ActivitySum!$C$1300=0%,"",F595/ActivitySum!$C$1300)</f>
        <v/>
      </c>
      <c r="J595" s="99" t="str">
        <f>IF(G595/ActivitySum!$C$1300=0%,"",G595/ActivitySum!$C$1300)</f>
        <v/>
      </c>
      <c r="K595" s="99" t="str">
        <f t="shared" si="28"/>
        <v/>
      </c>
      <c r="L595" s="104" t="str">
        <f t="shared" si="29"/>
        <v/>
      </c>
    </row>
    <row r="596" spans="8:12" x14ac:dyDescent="0.25">
      <c r="H596" s="90" t="str">
        <f t="shared" si="27"/>
        <v/>
      </c>
      <c r="I596" s="90" t="str">
        <f>IF(F596/ActivitySum!$C$1300=0%,"",F596/ActivitySum!$C$1300)</f>
        <v/>
      </c>
      <c r="J596" s="99" t="str">
        <f>IF(G596/ActivitySum!$C$1300=0%,"",G596/ActivitySum!$C$1300)</f>
        <v/>
      </c>
      <c r="K596" s="99" t="str">
        <f t="shared" si="28"/>
        <v/>
      </c>
      <c r="L596" s="104" t="str">
        <f t="shared" si="29"/>
        <v/>
      </c>
    </row>
    <row r="597" spans="8:12" x14ac:dyDescent="0.25">
      <c r="H597" s="90" t="str">
        <f t="shared" si="27"/>
        <v/>
      </c>
      <c r="I597" s="90" t="str">
        <f>IF(F597/ActivitySum!$C$1300=0%,"",F597/ActivitySum!$C$1300)</f>
        <v/>
      </c>
      <c r="J597" s="99" t="str">
        <f>IF(G597/ActivitySum!$C$1300=0%,"",G597/ActivitySum!$C$1300)</f>
        <v/>
      </c>
      <c r="K597" s="99" t="str">
        <f t="shared" si="28"/>
        <v/>
      </c>
      <c r="L597" s="104" t="str">
        <f t="shared" si="29"/>
        <v/>
      </c>
    </row>
    <row r="598" spans="8:12" x14ac:dyDescent="0.25">
      <c r="H598" s="90" t="str">
        <f t="shared" si="27"/>
        <v/>
      </c>
      <c r="I598" s="90" t="str">
        <f>IF(F598/ActivitySum!$C$1300=0%,"",F598/ActivitySum!$C$1300)</f>
        <v/>
      </c>
      <c r="J598" s="99" t="str">
        <f>IF(G598/ActivitySum!$C$1300=0%,"",G598/ActivitySum!$C$1300)</f>
        <v/>
      </c>
      <c r="K598" s="99" t="str">
        <f t="shared" si="28"/>
        <v/>
      </c>
      <c r="L598" s="104" t="str">
        <f t="shared" si="29"/>
        <v/>
      </c>
    </row>
    <row r="599" spans="8:12" x14ac:dyDescent="0.25">
      <c r="H599" s="90" t="str">
        <f t="shared" si="27"/>
        <v/>
      </c>
      <c r="I599" s="90" t="str">
        <f>IF(F599/ActivitySum!$C$1300=0%,"",F599/ActivitySum!$C$1300)</f>
        <v/>
      </c>
      <c r="J599" s="99" t="str">
        <f>IF(G599/ActivitySum!$C$1300=0%,"",G599/ActivitySum!$C$1300)</f>
        <v/>
      </c>
      <c r="K599" s="99" t="str">
        <f t="shared" si="28"/>
        <v/>
      </c>
      <c r="L599" s="104" t="str">
        <f t="shared" si="29"/>
        <v/>
      </c>
    </row>
    <row r="600" spans="8:12" x14ac:dyDescent="0.25">
      <c r="H600" s="90" t="str">
        <f t="shared" si="27"/>
        <v/>
      </c>
      <c r="I600" s="90" t="str">
        <f>IF(F600/ActivitySum!$C$1300=0%,"",F600/ActivitySum!$C$1300)</f>
        <v/>
      </c>
      <c r="J600" s="99" t="str">
        <f>IF(G600/ActivitySum!$C$1300=0%,"",G600/ActivitySum!$C$1300)</f>
        <v/>
      </c>
      <c r="K600" s="99" t="str">
        <f t="shared" si="28"/>
        <v/>
      </c>
      <c r="L600" s="104" t="str">
        <f t="shared" si="29"/>
        <v/>
      </c>
    </row>
    <row r="601" spans="8:12" x14ac:dyDescent="0.25">
      <c r="H601" s="90" t="str">
        <f t="shared" si="27"/>
        <v/>
      </c>
      <c r="I601" s="90" t="str">
        <f>IF(F601/ActivitySum!$C$1300=0%,"",F601/ActivitySum!$C$1300)</f>
        <v/>
      </c>
      <c r="J601" s="99" t="str">
        <f>IF(G601/ActivitySum!$C$1300=0%,"",G601/ActivitySum!$C$1300)</f>
        <v/>
      </c>
      <c r="K601" s="99" t="str">
        <f t="shared" si="28"/>
        <v/>
      </c>
      <c r="L601" s="104" t="str">
        <f t="shared" si="29"/>
        <v/>
      </c>
    </row>
    <row r="602" spans="8:12" x14ac:dyDescent="0.25">
      <c r="H602" s="90" t="str">
        <f t="shared" si="27"/>
        <v/>
      </c>
      <c r="I602" s="90" t="str">
        <f>IF(F602/ActivitySum!$C$1300=0%,"",F602/ActivitySum!$C$1300)</f>
        <v/>
      </c>
      <c r="J602" s="99" t="str">
        <f>IF(G602/ActivitySum!$C$1300=0%,"",G602/ActivitySum!$C$1300)</f>
        <v/>
      </c>
      <c r="K602" s="99" t="str">
        <f t="shared" si="28"/>
        <v/>
      </c>
      <c r="L602" s="104" t="str">
        <f t="shared" si="29"/>
        <v/>
      </c>
    </row>
    <row r="603" spans="8:12" x14ac:dyDescent="0.25">
      <c r="H603" s="90" t="str">
        <f t="shared" si="27"/>
        <v/>
      </c>
      <c r="I603" s="90" t="str">
        <f>IF(F603/ActivitySum!$C$1300=0%,"",F603/ActivitySum!$C$1300)</f>
        <v/>
      </c>
      <c r="J603" s="99" t="str">
        <f>IF(G603/ActivitySum!$C$1300=0%,"",G603/ActivitySum!$C$1300)</f>
        <v/>
      </c>
      <c r="K603" s="99" t="str">
        <f t="shared" si="28"/>
        <v/>
      </c>
      <c r="L603" s="104" t="str">
        <f t="shared" si="29"/>
        <v/>
      </c>
    </row>
    <row r="604" spans="8:12" x14ac:dyDescent="0.25">
      <c r="H604" s="90" t="str">
        <f t="shared" si="27"/>
        <v/>
      </c>
      <c r="I604" s="90" t="str">
        <f>IF(F604/ActivitySum!$C$1300=0%,"",F604/ActivitySum!$C$1300)</f>
        <v/>
      </c>
      <c r="J604" s="99" t="str">
        <f>IF(G604/ActivitySum!$C$1300=0%,"",G604/ActivitySum!$C$1300)</f>
        <v/>
      </c>
      <c r="K604" s="99" t="str">
        <f t="shared" si="28"/>
        <v/>
      </c>
      <c r="L604" s="104" t="str">
        <f t="shared" si="29"/>
        <v/>
      </c>
    </row>
    <row r="605" spans="8:12" x14ac:dyDescent="0.25">
      <c r="H605" s="90" t="str">
        <f t="shared" si="27"/>
        <v/>
      </c>
      <c r="I605" s="90" t="str">
        <f>IF(F605/ActivitySum!$C$1300=0%,"",F605/ActivitySum!$C$1300)</f>
        <v/>
      </c>
      <c r="J605" s="99" t="str">
        <f>IF(G605/ActivitySum!$C$1300=0%,"",G605/ActivitySum!$C$1300)</f>
        <v/>
      </c>
      <c r="K605" s="99" t="str">
        <f t="shared" si="28"/>
        <v/>
      </c>
      <c r="L605" s="104" t="str">
        <f t="shared" si="29"/>
        <v/>
      </c>
    </row>
    <row r="606" spans="8:12" x14ac:dyDescent="0.25">
      <c r="H606" s="90" t="str">
        <f t="shared" si="27"/>
        <v/>
      </c>
      <c r="I606" s="90" t="str">
        <f>IF(F606/ActivitySum!$C$1300=0%,"",F606/ActivitySum!$C$1300)</f>
        <v/>
      </c>
      <c r="J606" s="99" t="str">
        <f>IF(G606/ActivitySum!$C$1300=0%,"",G606/ActivitySum!$C$1300)</f>
        <v/>
      </c>
      <c r="K606" s="99" t="str">
        <f t="shared" si="28"/>
        <v/>
      </c>
      <c r="L606" s="104" t="str">
        <f t="shared" si="29"/>
        <v/>
      </c>
    </row>
    <row r="607" spans="8:12" x14ac:dyDescent="0.25">
      <c r="H607" s="90" t="str">
        <f t="shared" si="27"/>
        <v/>
      </c>
      <c r="I607" s="90" t="str">
        <f>IF(F607/ActivitySum!$C$1300=0%,"",F607/ActivitySum!$C$1300)</f>
        <v/>
      </c>
      <c r="J607" s="99" t="str">
        <f>IF(G607/ActivitySum!$C$1300=0%,"",G607/ActivitySum!$C$1300)</f>
        <v/>
      </c>
      <c r="K607" s="99" t="str">
        <f t="shared" si="28"/>
        <v/>
      </c>
      <c r="L607" s="104" t="str">
        <f t="shared" si="29"/>
        <v/>
      </c>
    </row>
    <row r="608" spans="8:12" x14ac:dyDescent="0.25">
      <c r="H608" s="90" t="str">
        <f t="shared" si="27"/>
        <v/>
      </c>
      <c r="I608" s="90" t="str">
        <f>IF(F608/ActivitySum!$C$1300=0%,"",F608/ActivitySum!$C$1300)</f>
        <v/>
      </c>
      <c r="J608" s="99" t="str">
        <f>IF(G608/ActivitySum!$C$1300=0%,"",G608/ActivitySum!$C$1300)</f>
        <v/>
      </c>
      <c r="K608" s="99" t="str">
        <f t="shared" si="28"/>
        <v/>
      </c>
      <c r="L608" s="104" t="str">
        <f t="shared" si="29"/>
        <v/>
      </c>
    </row>
    <row r="609" spans="8:12" x14ac:dyDescent="0.25">
      <c r="H609" s="90" t="str">
        <f t="shared" si="27"/>
        <v/>
      </c>
      <c r="I609" s="90" t="str">
        <f>IF(F609/ActivitySum!$C$1300=0%,"",F609/ActivitySum!$C$1300)</f>
        <v/>
      </c>
      <c r="J609" s="99" t="str">
        <f>IF(G609/ActivitySum!$C$1300=0%,"",G609/ActivitySum!$C$1300)</f>
        <v/>
      </c>
      <c r="K609" s="99" t="str">
        <f t="shared" si="28"/>
        <v/>
      </c>
      <c r="L609" s="104" t="str">
        <f t="shared" si="29"/>
        <v/>
      </c>
    </row>
    <row r="610" spans="8:12" x14ac:dyDescent="0.25">
      <c r="H610" s="90" t="str">
        <f t="shared" si="27"/>
        <v/>
      </c>
      <c r="I610" s="90" t="str">
        <f>IF(F610/ActivitySum!$C$1300=0%,"",F610/ActivitySum!$C$1300)</f>
        <v/>
      </c>
      <c r="J610" s="99" t="str">
        <f>IF(G610/ActivitySum!$C$1300=0%,"",G610/ActivitySum!$C$1300)</f>
        <v/>
      </c>
      <c r="K610" s="99" t="str">
        <f t="shared" si="28"/>
        <v/>
      </c>
      <c r="L610" s="104" t="str">
        <f t="shared" si="29"/>
        <v/>
      </c>
    </row>
    <row r="611" spans="8:12" x14ac:dyDescent="0.25">
      <c r="H611" s="90" t="str">
        <f t="shared" si="27"/>
        <v/>
      </c>
      <c r="I611" s="90" t="str">
        <f>IF(F611/ActivitySum!$C$1300=0%,"",F611/ActivitySum!$C$1300)</f>
        <v/>
      </c>
      <c r="J611" s="99" t="str">
        <f>IF(G611/ActivitySum!$C$1300=0%,"",G611/ActivitySum!$C$1300)</f>
        <v/>
      </c>
      <c r="K611" s="99" t="str">
        <f t="shared" si="28"/>
        <v/>
      </c>
      <c r="L611" s="104" t="str">
        <f t="shared" si="29"/>
        <v/>
      </c>
    </row>
    <row r="612" spans="8:12" x14ac:dyDescent="0.25">
      <c r="H612" s="90" t="str">
        <f t="shared" si="27"/>
        <v/>
      </c>
      <c r="I612" s="90" t="str">
        <f>IF(F612/ActivitySum!$C$1300=0%,"",F612/ActivitySum!$C$1300)</f>
        <v/>
      </c>
      <c r="J612" s="99" t="str">
        <f>IF(G612/ActivitySum!$C$1300=0%,"",G612/ActivitySum!$C$1300)</f>
        <v/>
      </c>
      <c r="K612" s="99" t="str">
        <f t="shared" si="28"/>
        <v/>
      </c>
      <c r="L612" s="104" t="str">
        <f t="shared" si="29"/>
        <v/>
      </c>
    </row>
    <row r="613" spans="8:12" x14ac:dyDescent="0.25">
      <c r="H613" s="90" t="str">
        <f t="shared" si="27"/>
        <v/>
      </c>
      <c r="I613" s="90" t="str">
        <f>IF(F613/ActivitySum!$C$1300=0%,"",F613/ActivitySum!$C$1300)</f>
        <v/>
      </c>
      <c r="J613" s="99" t="str">
        <f>IF(G613/ActivitySum!$C$1300=0%,"",G613/ActivitySum!$C$1300)</f>
        <v/>
      </c>
      <c r="K613" s="99" t="str">
        <f t="shared" si="28"/>
        <v/>
      </c>
      <c r="L613" s="104" t="str">
        <f t="shared" si="29"/>
        <v/>
      </c>
    </row>
    <row r="614" spans="8:12" x14ac:dyDescent="0.25">
      <c r="H614" s="90" t="str">
        <f t="shared" si="27"/>
        <v/>
      </c>
      <c r="I614" s="90" t="str">
        <f>IF(F614/ActivitySum!$C$1300=0%,"",F614/ActivitySum!$C$1300)</f>
        <v/>
      </c>
      <c r="J614" s="99" t="str">
        <f>IF(G614/ActivitySum!$C$1300=0%,"",G614/ActivitySum!$C$1300)</f>
        <v/>
      </c>
      <c r="K614" s="99" t="str">
        <f t="shared" si="28"/>
        <v/>
      </c>
      <c r="L614" s="104" t="str">
        <f t="shared" si="29"/>
        <v/>
      </c>
    </row>
    <row r="615" spans="8:12" x14ac:dyDescent="0.25">
      <c r="H615" s="90" t="str">
        <f t="shared" si="27"/>
        <v/>
      </c>
      <c r="I615" s="90" t="str">
        <f>IF(F615/ActivitySum!$C$1300=0%,"",F615/ActivitySum!$C$1300)</f>
        <v/>
      </c>
      <c r="J615" s="99" t="str">
        <f>IF(G615/ActivitySum!$C$1300=0%,"",G615/ActivitySum!$C$1300)</f>
        <v/>
      </c>
      <c r="K615" s="99" t="str">
        <f t="shared" si="28"/>
        <v/>
      </c>
      <c r="L615" s="104" t="str">
        <f t="shared" si="29"/>
        <v/>
      </c>
    </row>
    <row r="616" spans="8:12" x14ac:dyDescent="0.25">
      <c r="H616" s="90" t="str">
        <f t="shared" si="27"/>
        <v/>
      </c>
      <c r="I616" s="90" t="str">
        <f>IF(F616/ActivitySum!$C$1300=0%,"",F616/ActivitySum!$C$1300)</f>
        <v/>
      </c>
      <c r="J616" s="99" t="str">
        <f>IF(G616/ActivitySum!$C$1300=0%,"",G616/ActivitySum!$C$1300)</f>
        <v/>
      </c>
      <c r="K616" s="99" t="str">
        <f t="shared" si="28"/>
        <v/>
      </c>
      <c r="L616" s="104" t="str">
        <f t="shared" si="29"/>
        <v/>
      </c>
    </row>
    <row r="617" spans="8:12" x14ac:dyDescent="0.25">
      <c r="H617" s="90" t="str">
        <f t="shared" si="27"/>
        <v/>
      </c>
      <c r="I617" s="90" t="str">
        <f>IF(F617/ActivitySum!$C$1300=0%,"",F617/ActivitySum!$C$1300)</f>
        <v/>
      </c>
      <c r="J617" s="99" t="str">
        <f>IF(G617/ActivitySum!$C$1300=0%,"",G617/ActivitySum!$C$1300)</f>
        <v/>
      </c>
      <c r="K617" s="99" t="str">
        <f t="shared" si="28"/>
        <v/>
      </c>
      <c r="L617" s="104" t="str">
        <f t="shared" si="29"/>
        <v/>
      </c>
    </row>
    <row r="618" spans="8:12" x14ac:dyDescent="0.25">
      <c r="H618" s="90" t="str">
        <f t="shared" si="27"/>
        <v/>
      </c>
      <c r="I618" s="90" t="str">
        <f>IF(F618/ActivitySum!$C$1300=0%,"",F618/ActivitySum!$C$1300)</f>
        <v/>
      </c>
      <c r="J618" s="99" t="str">
        <f>IF(G618/ActivitySum!$C$1300=0%,"",G618/ActivitySum!$C$1300)</f>
        <v/>
      </c>
      <c r="K618" s="99" t="str">
        <f t="shared" si="28"/>
        <v/>
      </c>
      <c r="L618" s="104" t="str">
        <f t="shared" si="29"/>
        <v/>
      </c>
    </row>
    <row r="619" spans="8:12" x14ac:dyDescent="0.25">
      <c r="H619" s="90" t="str">
        <f t="shared" si="27"/>
        <v/>
      </c>
      <c r="I619" s="90" t="str">
        <f>IF(F619/ActivitySum!$C$1300=0%,"",F619/ActivitySum!$C$1300)</f>
        <v/>
      </c>
      <c r="J619" s="99" t="str">
        <f>IF(G619/ActivitySum!$C$1300=0%,"",G619/ActivitySum!$C$1300)</f>
        <v/>
      </c>
      <c r="K619" s="99" t="str">
        <f t="shared" si="28"/>
        <v/>
      </c>
      <c r="L619" s="104" t="str">
        <f t="shared" si="29"/>
        <v/>
      </c>
    </row>
    <row r="620" spans="8:12" x14ac:dyDescent="0.25">
      <c r="H620" s="90" t="str">
        <f t="shared" si="27"/>
        <v/>
      </c>
      <c r="I620" s="90" t="str">
        <f>IF(F620/ActivitySum!$C$1300=0%,"",F620/ActivitySum!$C$1300)</f>
        <v/>
      </c>
      <c r="J620" s="99" t="str">
        <f>IF(G620/ActivitySum!$C$1300=0%,"",G620/ActivitySum!$C$1300)</f>
        <v/>
      </c>
      <c r="K620" s="99" t="str">
        <f t="shared" si="28"/>
        <v/>
      </c>
      <c r="L620" s="104" t="str">
        <f t="shared" si="29"/>
        <v/>
      </c>
    </row>
    <row r="621" spans="8:12" x14ac:dyDescent="0.25">
      <c r="H621" s="90" t="str">
        <f t="shared" si="27"/>
        <v/>
      </c>
      <c r="I621" s="90" t="str">
        <f>IF(F621/ActivitySum!$C$1300=0%,"",F621/ActivitySum!$C$1300)</f>
        <v/>
      </c>
      <c r="J621" s="99" t="str">
        <f>IF(G621/ActivitySum!$C$1300=0%,"",G621/ActivitySum!$C$1300)</f>
        <v/>
      </c>
      <c r="K621" s="99" t="str">
        <f t="shared" si="28"/>
        <v/>
      </c>
      <c r="L621" s="104" t="str">
        <f t="shared" si="29"/>
        <v/>
      </c>
    </row>
    <row r="622" spans="8:12" x14ac:dyDescent="0.25">
      <c r="H622" s="90" t="str">
        <f t="shared" si="27"/>
        <v/>
      </c>
      <c r="I622" s="90" t="str">
        <f>IF(F622/ActivitySum!$C$1300=0%,"",F622/ActivitySum!$C$1300)</f>
        <v/>
      </c>
      <c r="J622" s="99" t="str">
        <f>IF(G622/ActivitySum!$C$1300=0%,"",G622/ActivitySum!$C$1300)</f>
        <v/>
      </c>
      <c r="K622" s="99" t="str">
        <f t="shared" si="28"/>
        <v/>
      </c>
      <c r="L622" s="104" t="str">
        <f t="shared" si="29"/>
        <v/>
      </c>
    </row>
    <row r="623" spans="8:12" x14ac:dyDescent="0.25">
      <c r="H623" s="90" t="str">
        <f t="shared" si="27"/>
        <v/>
      </c>
      <c r="I623" s="90" t="str">
        <f>IF(F623/ActivitySum!$C$1300=0%,"",F623/ActivitySum!$C$1300)</f>
        <v/>
      </c>
      <c r="J623" s="99" t="str">
        <f>IF(G623/ActivitySum!$C$1300=0%,"",G623/ActivitySum!$C$1300)</f>
        <v/>
      </c>
      <c r="K623" s="99" t="str">
        <f t="shared" si="28"/>
        <v/>
      </c>
      <c r="L623" s="104" t="str">
        <f t="shared" si="29"/>
        <v/>
      </c>
    </row>
    <row r="624" spans="8:12" x14ac:dyDescent="0.25">
      <c r="H624" s="90" t="str">
        <f t="shared" si="27"/>
        <v/>
      </c>
      <c r="I624" s="90" t="str">
        <f>IF(F624/ActivitySum!$C$1300=0%,"",F624/ActivitySum!$C$1300)</f>
        <v/>
      </c>
      <c r="J624" s="99" t="str">
        <f>IF(G624/ActivitySum!$C$1300=0%,"",G624/ActivitySum!$C$1300)</f>
        <v/>
      </c>
      <c r="K624" s="99" t="str">
        <f t="shared" si="28"/>
        <v/>
      </c>
      <c r="L624" s="104" t="str">
        <f t="shared" si="29"/>
        <v/>
      </c>
    </row>
    <row r="625" spans="8:12" x14ac:dyDescent="0.25">
      <c r="H625" s="90" t="str">
        <f t="shared" si="27"/>
        <v/>
      </c>
      <c r="I625" s="90" t="str">
        <f>IF(F625/ActivitySum!$C$1300=0%,"",F625/ActivitySum!$C$1300)</f>
        <v/>
      </c>
      <c r="J625" s="99" t="str">
        <f>IF(G625/ActivitySum!$C$1300=0%,"",G625/ActivitySum!$C$1300)</f>
        <v/>
      </c>
      <c r="K625" s="99" t="str">
        <f t="shared" si="28"/>
        <v/>
      </c>
      <c r="L625" s="104" t="str">
        <f t="shared" si="29"/>
        <v/>
      </c>
    </row>
    <row r="626" spans="8:12" x14ac:dyDescent="0.25">
      <c r="H626" s="90" t="str">
        <f t="shared" si="27"/>
        <v/>
      </c>
      <c r="I626" s="90" t="str">
        <f>IF(F626/ActivitySum!$C$1300=0%,"",F626/ActivitySum!$C$1300)</f>
        <v/>
      </c>
      <c r="J626" s="99" t="str">
        <f>IF(G626/ActivitySum!$C$1300=0%,"",G626/ActivitySum!$C$1300)</f>
        <v/>
      </c>
      <c r="K626" s="99" t="str">
        <f t="shared" si="28"/>
        <v/>
      </c>
      <c r="L626" s="104" t="str">
        <f t="shared" si="29"/>
        <v/>
      </c>
    </row>
    <row r="627" spans="8:12" x14ac:dyDescent="0.25">
      <c r="H627" s="90" t="str">
        <f t="shared" si="27"/>
        <v/>
      </c>
      <c r="I627" s="90" t="str">
        <f>IF(F627/ActivitySum!$C$1300=0%,"",F627/ActivitySum!$C$1300)</f>
        <v/>
      </c>
      <c r="J627" s="99" t="str">
        <f>IF(G627/ActivitySum!$C$1300=0%,"",G627/ActivitySum!$C$1300)</f>
        <v/>
      </c>
      <c r="K627" s="99" t="str">
        <f t="shared" si="28"/>
        <v/>
      </c>
      <c r="L627" s="104" t="str">
        <f t="shared" si="29"/>
        <v/>
      </c>
    </row>
    <row r="628" spans="8:12" x14ac:dyDescent="0.25">
      <c r="H628" s="90" t="str">
        <f t="shared" si="27"/>
        <v/>
      </c>
      <c r="I628" s="90" t="str">
        <f>IF(F628/ActivitySum!$C$1300=0%,"",F628/ActivitySum!$C$1300)</f>
        <v/>
      </c>
      <c r="J628" s="99" t="str">
        <f>IF(G628/ActivitySum!$C$1300=0%,"",G628/ActivitySum!$C$1300)</f>
        <v/>
      </c>
      <c r="K628" s="99" t="str">
        <f t="shared" si="28"/>
        <v/>
      </c>
      <c r="L628" s="104" t="str">
        <f t="shared" si="29"/>
        <v/>
      </c>
    </row>
    <row r="629" spans="8:12" x14ac:dyDescent="0.25">
      <c r="H629" s="90" t="str">
        <f t="shared" si="27"/>
        <v/>
      </c>
      <c r="I629" s="90" t="str">
        <f>IF(F629/ActivitySum!$C$1300=0%,"",F629/ActivitySum!$C$1300)</f>
        <v/>
      </c>
      <c r="J629" s="99" t="str">
        <f>IF(G629/ActivitySum!$C$1300=0%,"",G629/ActivitySum!$C$1300)</f>
        <v/>
      </c>
      <c r="K629" s="99" t="str">
        <f t="shared" si="28"/>
        <v/>
      </c>
      <c r="L629" s="104" t="str">
        <f t="shared" si="29"/>
        <v/>
      </c>
    </row>
    <row r="630" spans="8:12" x14ac:dyDescent="0.25">
      <c r="H630" s="90" t="str">
        <f t="shared" si="27"/>
        <v/>
      </c>
      <c r="I630" s="90" t="str">
        <f>IF(F630/ActivitySum!$C$1300=0%,"",F630/ActivitySum!$C$1300)</f>
        <v/>
      </c>
      <c r="J630" s="99" t="str">
        <f>IF(G630/ActivitySum!$C$1300=0%,"",G630/ActivitySum!$C$1300)</f>
        <v/>
      </c>
      <c r="K630" s="99" t="str">
        <f t="shared" si="28"/>
        <v/>
      </c>
      <c r="L630" s="104" t="str">
        <f t="shared" si="29"/>
        <v/>
      </c>
    </row>
    <row r="631" spans="8:12" x14ac:dyDescent="0.25">
      <c r="H631" s="90" t="str">
        <f t="shared" si="27"/>
        <v/>
      </c>
      <c r="I631" s="90" t="str">
        <f>IF(F631/ActivitySum!$C$1300=0%,"",F631/ActivitySum!$C$1300)</f>
        <v/>
      </c>
      <c r="J631" s="99" t="str">
        <f>IF(G631/ActivitySum!$C$1300=0%,"",G631/ActivitySum!$C$1300)</f>
        <v/>
      </c>
      <c r="K631" s="99" t="str">
        <f t="shared" si="28"/>
        <v/>
      </c>
      <c r="L631" s="104" t="str">
        <f t="shared" si="29"/>
        <v/>
      </c>
    </row>
    <row r="632" spans="8:12" x14ac:dyDescent="0.25">
      <c r="H632" s="90" t="str">
        <f t="shared" si="27"/>
        <v/>
      </c>
      <c r="I632" s="90" t="str">
        <f>IF(F632/ActivitySum!$C$1300=0%,"",F632/ActivitySum!$C$1300)</f>
        <v/>
      </c>
      <c r="J632" s="99" t="str">
        <f>IF(G632/ActivitySum!$C$1300=0%,"",G632/ActivitySum!$C$1300)</f>
        <v/>
      </c>
      <c r="K632" s="99" t="str">
        <f t="shared" si="28"/>
        <v/>
      </c>
      <c r="L632" s="104" t="str">
        <f t="shared" si="29"/>
        <v/>
      </c>
    </row>
    <row r="633" spans="8:12" x14ac:dyDescent="0.25">
      <c r="H633" s="90" t="str">
        <f t="shared" si="27"/>
        <v/>
      </c>
      <c r="I633" s="90" t="str">
        <f>IF(F633/ActivitySum!$C$1300=0%,"",F633/ActivitySum!$C$1300)</f>
        <v/>
      </c>
      <c r="J633" s="99" t="str">
        <f>IF(G633/ActivitySum!$C$1300=0%,"",G633/ActivitySum!$C$1300)</f>
        <v/>
      </c>
      <c r="K633" s="99" t="str">
        <f t="shared" si="28"/>
        <v/>
      </c>
      <c r="L633" s="104" t="str">
        <f t="shared" si="29"/>
        <v/>
      </c>
    </row>
    <row r="634" spans="8:12" x14ac:dyDescent="0.25">
      <c r="H634" s="90" t="str">
        <f t="shared" si="27"/>
        <v/>
      </c>
      <c r="I634" s="90" t="str">
        <f>IF(F634/ActivitySum!$C$1300=0%,"",F634/ActivitySum!$C$1300)</f>
        <v/>
      </c>
      <c r="J634" s="99" t="str">
        <f>IF(G634/ActivitySum!$C$1300=0%,"",G634/ActivitySum!$C$1300)</f>
        <v/>
      </c>
      <c r="K634" s="99" t="str">
        <f t="shared" si="28"/>
        <v/>
      </c>
      <c r="L634" s="104" t="str">
        <f t="shared" si="29"/>
        <v/>
      </c>
    </row>
    <row r="635" spans="8:12" x14ac:dyDescent="0.25">
      <c r="H635" s="90" t="str">
        <f t="shared" si="27"/>
        <v/>
      </c>
      <c r="I635" s="90" t="str">
        <f>IF(F635/ActivitySum!$C$1300=0%,"",F635/ActivitySum!$C$1300)</f>
        <v/>
      </c>
      <c r="J635" s="99" t="str">
        <f>IF(G635/ActivitySum!$C$1300=0%,"",G635/ActivitySum!$C$1300)</f>
        <v/>
      </c>
      <c r="K635" s="99" t="str">
        <f t="shared" si="28"/>
        <v/>
      </c>
      <c r="L635" s="104" t="str">
        <f t="shared" si="29"/>
        <v/>
      </c>
    </row>
    <row r="636" spans="8:12" x14ac:dyDescent="0.25">
      <c r="H636" s="90" t="str">
        <f t="shared" si="27"/>
        <v/>
      </c>
      <c r="I636" s="90" t="str">
        <f>IF(F636/ActivitySum!$C$1300=0%,"",F636/ActivitySum!$C$1300)</f>
        <v/>
      </c>
      <c r="J636" s="99" t="str">
        <f>IF(G636/ActivitySum!$C$1300=0%,"",G636/ActivitySum!$C$1300)</f>
        <v/>
      </c>
      <c r="K636" s="99" t="str">
        <f t="shared" si="28"/>
        <v/>
      </c>
      <c r="L636" s="104" t="str">
        <f t="shared" si="29"/>
        <v/>
      </c>
    </row>
    <row r="637" spans="8:12" x14ac:dyDescent="0.25">
      <c r="H637" s="90" t="str">
        <f t="shared" si="27"/>
        <v/>
      </c>
      <c r="I637" s="90" t="str">
        <f>IF(F637/ActivitySum!$C$1300=0%,"",F637/ActivitySum!$C$1300)</f>
        <v/>
      </c>
      <c r="J637" s="99" t="str">
        <f>IF(G637/ActivitySum!$C$1300=0%,"",G637/ActivitySum!$C$1300)</f>
        <v/>
      </c>
      <c r="K637" s="99" t="str">
        <f t="shared" si="28"/>
        <v/>
      </c>
      <c r="L637" s="104" t="str">
        <f t="shared" si="29"/>
        <v/>
      </c>
    </row>
    <row r="638" spans="8:12" x14ac:dyDescent="0.25">
      <c r="H638" s="90" t="str">
        <f t="shared" si="27"/>
        <v/>
      </c>
      <c r="I638" s="90" t="str">
        <f>IF(F638/ActivitySum!$C$1300=0%,"",F638/ActivitySum!$C$1300)</f>
        <v/>
      </c>
      <c r="J638" s="99" t="str">
        <f>IF(G638/ActivitySum!$C$1300=0%,"",G638/ActivitySum!$C$1300)</f>
        <v/>
      </c>
      <c r="K638" s="99" t="str">
        <f t="shared" si="28"/>
        <v/>
      </c>
      <c r="L638" s="104" t="str">
        <f t="shared" si="29"/>
        <v/>
      </c>
    </row>
    <row r="639" spans="8:12" x14ac:dyDescent="0.25">
      <c r="H639" s="90" t="str">
        <f t="shared" si="27"/>
        <v/>
      </c>
      <c r="I639" s="90" t="str">
        <f>IF(F639/ActivitySum!$C$1300=0%,"",F639/ActivitySum!$C$1300)</f>
        <v/>
      </c>
      <c r="J639" s="99" t="str">
        <f>IF(G639/ActivitySum!$C$1300=0%,"",G639/ActivitySum!$C$1300)</f>
        <v/>
      </c>
      <c r="K639" s="99" t="str">
        <f t="shared" si="28"/>
        <v/>
      </c>
      <c r="L639" s="104" t="str">
        <f t="shared" si="29"/>
        <v/>
      </c>
    </row>
    <row r="640" spans="8:12" x14ac:dyDescent="0.25">
      <c r="H640" s="90" t="str">
        <f t="shared" si="27"/>
        <v/>
      </c>
      <c r="I640" s="90" t="str">
        <f>IF(F640/ActivitySum!$C$1300=0%,"",F640/ActivitySum!$C$1300)</f>
        <v/>
      </c>
      <c r="J640" s="99" t="str">
        <f>IF(G640/ActivitySum!$C$1300=0%,"",G640/ActivitySum!$C$1300)</f>
        <v/>
      </c>
      <c r="K640" s="99" t="str">
        <f t="shared" si="28"/>
        <v/>
      </c>
      <c r="L640" s="104" t="str">
        <f t="shared" si="29"/>
        <v/>
      </c>
    </row>
    <row r="641" spans="8:12" x14ac:dyDescent="0.25">
      <c r="H641" s="90" t="str">
        <f t="shared" si="27"/>
        <v/>
      </c>
      <c r="I641" s="90" t="str">
        <f>IF(F641/ActivitySum!$C$1300=0%,"",F641/ActivitySum!$C$1300)</f>
        <v/>
      </c>
      <c r="J641" s="99" t="str">
        <f>IF(G641/ActivitySum!$C$1300=0%,"",G641/ActivitySum!$C$1300)</f>
        <v/>
      </c>
      <c r="K641" s="99" t="str">
        <f t="shared" si="28"/>
        <v/>
      </c>
      <c r="L641" s="104" t="str">
        <f t="shared" si="29"/>
        <v/>
      </c>
    </row>
    <row r="642" spans="8:12" x14ac:dyDescent="0.25">
      <c r="H642" s="90" t="str">
        <f t="shared" si="27"/>
        <v/>
      </c>
      <c r="I642" s="90" t="str">
        <f>IF(F642/ActivitySum!$C$1300=0%,"",F642/ActivitySum!$C$1300)</f>
        <v/>
      </c>
      <c r="J642" s="99" t="str">
        <f>IF(G642/ActivitySum!$C$1300=0%,"",G642/ActivitySum!$C$1300)</f>
        <v/>
      </c>
      <c r="K642" s="99" t="str">
        <f t="shared" si="28"/>
        <v/>
      </c>
      <c r="L642" s="104" t="str">
        <f t="shared" si="29"/>
        <v/>
      </c>
    </row>
    <row r="643" spans="8:12" x14ac:dyDescent="0.25">
      <c r="H643" s="90" t="str">
        <f t="shared" si="27"/>
        <v/>
      </c>
      <c r="I643" s="90" t="str">
        <f>IF(F643/ActivitySum!$C$1300=0%,"",F643/ActivitySum!$C$1300)</f>
        <v/>
      </c>
      <c r="J643" s="99" t="str">
        <f>IF(G643/ActivitySum!$C$1300=0%,"",G643/ActivitySum!$C$1300)</f>
        <v/>
      </c>
      <c r="K643" s="99" t="str">
        <f t="shared" si="28"/>
        <v/>
      </c>
      <c r="L643" s="104" t="str">
        <f t="shared" si="29"/>
        <v/>
      </c>
    </row>
    <row r="644" spans="8:12" x14ac:dyDescent="0.25">
      <c r="H644" s="90" t="str">
        <f t="shared" si="27"/>
        <v/>
      </c>
      <c r="I644" s="90" t="str">
        <f>IF(F644/ActivitySum!$C$1300=0%,"",F644/ActivitySum!$C$1300)</f>
        <v/>
      </c>
      <c r="J644" s="99" t="str">
        <f>IF(G644/ActivitySum!$C$1300=0%,"",G644/ActivitySum!$C$1300)</f>
        <v/>
      </c>
      <c r="K644" s="99" t="str">
        <f t="shared" si="28"/>
        <v/>
      </c>
      <c r="L644" s="104" t="str">
        <f t="shared" si="29"/>
        <v/>
      </c>
    </row>
    <row r="645" spans="8:12" x14ac:dyDescent="0.25">
      <c r="H645" s="90" t="str">
        <f t="shared" si="27"/>
        <v/>
      </c>
      <c r="I645" s="90" t="str">
        <f>IF(F645/ActivitySum!$C$1300=0%,"",F645/ActivitySum!$C$1300)</f>
        <v/>
      </c>
      <c r="J645" s="99" t="str">
        <f>IF(G645/ActivitySum!$C$1300=0%,"",G645/ActivitySum!$C$1300)</f>
        <v/>
      </c>
      <c r="K645" s="99" t="str">
        <f t="shared" si="28"/>
        <v/>
      </c>
      <c r="L645" s="104" t="str">
        <f t="shared" si="29"/>
        <v/>
      </c>
    </row>
    <row r="646" spans="8:12" x14ac:dyDescent="0.25">
      <c r="H646" s="90" t="str">
        <f t="shared" si="27"/>
        <v/>
      </c>
      <c r="I646" s="90" t="str">
        <f>IF(F646/ActivitySum!$C$1300=0%,"",F646/ActivitySum!$C$1300)</f>
        <v/>
      </c>
      <c r="J646" s="99" t="str">
        <f>IF(G646/ActivitySum!$C$1300=0%,"",G646/ActivitySum!$C$1300)</f>
        <v/>
      </c>
      <c r="K646" s="99" t="str">
        <f t="shared" si="28"/>
        <v/>
      </c>
      <c r="L646" s="104" t="str">
        <f t="shared" si="29"/>
        <v/>
      </c>
    </row>
    <row r="647" spans="8:12" x14ac:dyDescent="0.25">
      <c r="H647" s="90" t="str">
        <f t="shared" ref="H647:H710" si="30">IFERROR(F647/E647,"")</f>
        <v/>
      </c>
      <c r="I647" s="90" t="str">
        <f>IF(F647/ActivitySum!$C$1300=0%,"",F647/ActivitySum!$C$1300)</f>
        <v/>
      </c>
      <c r="J647" s="99" t="str">
        <f>IF(G647/ActivitySum!$C$1300=0%,"",G647/ActivitySum!$C$1300)</f>
        <v/>
      </c>
      <c r="K647" s="99" t="str">
        <f t="shared" ref="K647:K710" si="31">IFERROR(G647/E647,"")</f>
        <v/>
      </c>
      <c r="L647" s="104" t="str">
        <f t="shared" ref="L647:L710" si="32">IFERROR(G647/F647,"")</f>
        <v/>
      </c>
    </row>
    <row r="648" spans="8:12" x14ac:dyDescent="0.25">
      <c r="H648" s="90" t="str">
        <f t="shared" si="30"/>
        <v/>
      </c>
      <c r="I648" s="90" t="str">
        <f>IF(F648/ActivitySum!$C$1300=0%,"",F648/ActivitySum!$C$1300)</f>
        <v/>
      </c>
      <c r="J648" s="99" t="str">
        <f>IF(G648/ActivitySum!$C$1300=0%,"",G648/ActivitySum!$C$1300)</f>
        <v/>
      </c>
      <c r="K648" s="99" t="str">
        <f t="shared" si="31"/>
        <v/>
      </c>
      <c r="L648" s="104" t="str">
        <f t="shared" si="32"/>
        <v/>
      </c>
    </row>
    <row r="649" spans="8:12" x14ac:dyDescent="0.25">
      <c r="H649" s="90" t="str">
        <f t="shared" si="30"/>
        <v/>
      </c>
      <c r="I649" s="90" t="str">
        <f>IF(F649/ActivitySum!$C$1300=0%,"",F649/ActivitySum!$C$1300)</f>
        <v/>
      </c>
      <c r="J649" s="99" t="str">
        <f>IF(G649/ActivitySum!$C$1300=0%,"",G649/ActivitySum!$C$1300)</f>
        <v/>
      </c>
      <c r="K649" s="99" t="str">
        <f t="shared" si="31"/>
        <v/>
      </c>
      <c r="L649" s="104" t="str">
        <f t="shared" si="32"/>
        <v/>
      </c>
    </row>
    <row r="650" spans="8:12" x14ac:dyDescent="0.25">
      <c r="H650" s="90" t="str">
        <f t="shared" si="30"/>
        <v/>
      </c>
      <c r="I650" s="90" t="str">
        <f>IF(F650/ActivitySum!$C$1300=0%,"",F650/ActivitySum!$C$1300)</f>
        <v/>
      </c>
      <c r="J650" s="99" t="str">
        <f>IF(G650/ActivitySum!$C$1300=0%,"",G650/ActivitySum!$C$1300)</f>
        <v/>
      </c>
      <c r="K650" s="99" t="str">
        <f t="shared" si="31"/>
        <v/>
      </c>
      <c r="L650" s="104" t="str">
        <f t="shared" si="32"/>
        <v/>
      </c>
    </row>
    <row r="651" spans="8:12" x14ac:dyDescent="0.25">
      <c r="H651" s="90" t="str">
        <f t="shared" si="30"/>
        <v/>
      </c>
      <c r="I651" s="90" t="str">
        <f>IF(F651/ActivitySum!$C$1300=0%,"",F651/ActivitySum!$C$1300)</f>
        <v/>
      </c>
      <c r="J651" s="99" t="str">
        <f>IF(G651/ActivitySum!$C$1300=0%,"",G651/ActivitySum!$C$1300)</f>
        <v/>
      </c>
      <c r="K651" s="99" t="str">
        <f t="shared" si="31"/>
        <v/>
      </c>
      <c r="L651" s="104" t="str">
        <f t="shared" si="32"/>
        <v/>
      </c>
    </row>
    <row r="652" spans="8:12" x14ac:dyDescent="0.25">
      <c r="H652" s="90" t="str">
        <f t="shared" si="30"/>
        <v/>
      </c>
      <c r="I652" s="90" t="str">
        <f>IF(F652/ActivitySum!$C$1300=0%,"",F652/ActivitySum!$C$1300)</f>
        <v/>
      </c>
      <c r="J652" s="99" t="str">
        <f>IF(G652/ActivitySum!$C$1300=0%,"",G652/ActivitySum!$C$1300)</f>
        <v/>
      </c>
      <c r="K652" s="99" t="str">
        <f t="shared" si="31"/>
        <v/>
      </c>
      <c r="L652" s="104" t="str">
        <f t="shared" si="32"/>
        <v/>
      </c>
    </row>
    <row r="653" spans="8:12" x14ac:dyDescent="0.25">
      <c r="H653" s="90" t="str">
        <f t="shared" si="30"/>
        <v/>
      </c>
      <c r="I653" s="90" t="str">
        <f>IF(F653/ActivitySum!$C$1300=0%,"",F653/ActivitySum!$C$1300)</f>
        <v/>
      </c>
      <c r="J653" s="99" t="str">
        <f>IF(G653/ActivitySum!$C$1300=0%,"",G653/ActivitySum!$C$1300)</f>
        <v/>
      </c>
      <c r="K653" s="99" t="str">
        <f t="shared" si="31"/>
        <v/>
      </c>
      <c r="L653" s="104" t="str">
        <f t="shared" si="32"/>
        <v/>
      </c>
    </row>
    <row r="654" spans="8:12" x14ac:dyDescent="0.25">
      <c r="H654" s="90" t="str">
        <f t="shared" si="30"/>
        <v/>
      </c>
      <c r="I654" s="90" t="str">
        <f>IF(F654/ActivitySum!$C$1300=0%,"",F654/ActivitySum!$C$1300)</f>
        <v/>
      </c>
      <c r="J654" s="99" t="str">
        <f>IF(G654/ActivitySum!$C$1300=0%,"",G654/ActivitySum!$C$1300)</f>
        <v/>
      </c>
      <c r="K654" s="99" t="str">
        <f t="shared" si="31"/>
        <v/>
      </c>
      <c r="L654" s="104" t="str">
        <f t="shared" si="32"/>
        <v/>
      </c>
    </row>
    <row r="655" spans="8:12" x14ac:dyDescent="0.25">
      <c r="H655" s="90" t="str">
        <f t="shared" si="30"/>
        <v/>
      </c>
      <c r="I655" s="90" t="str">
        <f>IF(F655/ActivitySum!$C$1300=0%,"",F655/ActivitySum!$C$1300)</f>
        <v/>
      </c>
      <c r="J655" s="99" t="str">
        <f>IF(G655/ActivitySum!$C$1300=0%,"",G655/ActivitySum!$C$1300)</f>
        <v/>
      </c>
      <c r="K655" s="99" t="str">
        <f t="shared" si="31"/>
        <v/>
      </c>
      <c r="L655" s="104" t="str">
        <f t="shared" si="32"/>
        <v/>
      </c>
    </row>
    <row r="656" spans="8:12" x14ac:dyDescent="0.25">
      <c r="H656" s="90" t="str">
        <f t="shared" si="30"/>
        <v/>
      </c>
      <c r="I656" s="90" t="str">
        <f>IF(F656/ActivitySum!$C$1300=0%,"",F656/ActivitySum!$C$1300)</f>
        <v/>
      </c>
      <c r="J656" s="99" t="str">
        <f>IF(G656/ActivitySum!$C$1300=0%,"",G656/ActivitySum!$C$1300)</f>
        <v/>
      </c>
      <c r="K656" s="99" t="str">
        <f t="shared" si="31"/>
        <v/>
      </c>
      <c r="L656" s="104" t="str">
        <f t="shared" si="32"/>
        <v/>
      </c>
    </row>
    <row r="657" spans="8:12" x14ac:dyDescent="0.25">
      <c r="H657" s="90" t="str">
        <f t="shared" si="30"/>
        <v/>
      </c>
      <c r="I657" s="90" t="str">
        <f>IF(F657/ActivitySum!$C$1300=0%,"",F657/ActivitySum!$C$1300)</f>
        <v/>
      </c>
      <c r="J657" s="99" t="str">
        <f>IF(G657/ActivitySum!$C$1300=0%,"",G657/ActivitySum!$C$1300)</f>
        <v/>
      </c>
      <c r="K657" s="99" t="str">
        <f t="shared" si="31"/>
        <v/>
      </c>
      <c r="L657" s="104" t="str">
        <f t="shared" si="32"/>
        <v/>
      </c>
    </row>
    <row r="658" spans="8:12" x14ac:dyDescent="0.25">
      <c r="H658" s="90" t="str">
        <f t="shared" si="30"/>
        <v/>
      </c>
      <c r="I658" s="90" t="str">
        <f>IF(F658/ActivitySum!$C$1300=0%,"",F658/ActivitySum!$C$1300)</f>
        <v/>
      </c>
      <c r="J658" s="99" t="str">
        <f>IF(G658/ActivitySum!$C$1300=0%,"",G658/ActivitySum!$C$1300)</f>
        <v/>
      </c>
      <c r="K658" s="99" t="str">
        <f t="shared" si="31"/>
        <v/>
      </c>
      <c r="L658" s="104" t="str">
        <f t="shared" si="32"/>
        <v/>
      </c>
    </row>
    <row r="659" spans="8:12" x14ac:dyDescent="0.25">
      <c r="H659" s="90" t="str">
        <f t="shared" si="30"/>
        <v/>
      </c>
      <c r="I659" s="90" t="str">
        <f>IF(F659/ActivitySum!$C$1300=0%,"",F659/ActivitySum!$C$1300)</f>
        <v/>
      </c>
      <c r="J659" s="99" t="str">
        <f>IF(G659/ActivitySum!$C$1300=0%,"",G659/ActivitySum!$C$1300)</f>
        <v/>
      </c>
      <c r="K659" s="99" t="str">
        <f t="shared" si="31"/>
        <v/>
      </c>
      <c r="L659" s="104" t="str">
        <f t="shared" si="32"/>
        <v/>
      </c>
    </row>
    <row r="660" spans="8:12" x14ac:dyDescent="0.25">
      <c r="H660" s="90" t="str">
        <f t="shared" si="30"/>
        <v/>
      </c>
      <c r="I660" s="90" t="str">
        <f>IF(F660/ActivitySum!$C$1300=0%,"",F660/ActivitySum!$C$1300)</f>
        <v/>
      </c>
      <c r="J660" s="99" t="str">
        <f>IF(G660/ActivitySum!$C$1300=0%,"",G660/ActivitySum!$C$1300)</f>
        <v/>
      </c>
      <c r="K660" s="99" t="str">
        <f t="shared" si="31"/>
        <v/>
      </c>
      <c r="L660" s="104" t="str">
        <f t="shared" si="32"/>
        <v/>
      </c>
    </row>
    <row r="661" spans="8:12" x14ac:dyDescent="0.25">
      <c r="H661" s="90" t="str">
        <f t="shared" si="30"/>
        <v/>
      </c>
      <c r="I661" s="90" t="str">
        <f>IF(F661/ActivitySum!$C$1300=0%,"",F661/ActivitySum!$C$1300)</f>
        <v/>
      </c>
      <c r="J661" s="99" t="str">
        <f>IF(G661/ActivitySum!$C$1300=0%,"",G661/ActivitySum!$C$1300)</f>
        <v/>
      </c>
      <c r="K661" s="99" t="str">
        <f t="shared" si="31"/>
        <v/>
      </c>
      <c r="L661" s="104" t="str">
        <f t="shared" si="32"/>
        <v/>
      </c>
    </row>
    <row r="662" spans="8:12" x14ac:dyDescent="0.25">
      <c r="H662" s="90" t="str">
        <f t="shared" si="30"/>
        <v/>
      </c>
      <c r="I662" s="90" t="str">
        <f>IF(F662/ActivitySum!$C$1300=0%,"",F662/ActivitySum!$C$1300)</f>
        <v/>
      </c>
      <c r="J662" s="99" t="str">
        <f>IF(G662/ActivitySum!$C$1300=0%,"",G662/ActivitySum!$C$1300)</f>
        <v/>
      </c>
      <c r="K662" s="99" t="str">
        <f t="shared" si="31"/>
        <v/>
      </c>
      <c r="L662" s="104" t="str">
        <f t="shared" si="32"/>
        <v/>
      </c>
    </row>
    <row r="663" spans="8:12" x14ac:dyDescent="0.25">
      <c r="H663" s="90" t="str">
        <f t="shared" si="30"/>
        <v/>
      </c>
      <c r="I663" s="90" t="str">
        <f>IF(F663/ActivitySum!$C$1300=0%,"",F663/ActivitySum!$C$1300)</f>
        <v/>
      </c>
      <c r="J663" s="99" t="str">
        <f>IF(G663/ActivitySum!$C$1300=0%,"",G663/ActivitySum!$C$1300)</f>
        <v/>
      </c>
      <c r="K663" s="99" t="str">
        <f t="shared" si="31"/>
        <v/>
      </c>
      <c r="L663" s="104" t="str">
        <f t="shared" si="32"/>
        <v/>
      </c>
    </row>
    <row r="664" spans="8:12" x14ac:dyDescent="0.25">
      <c r="H664" s="90" t="str">
        <f t="shared" si="30"/>
        <v/>
      </c>
      <c r="I664" s="90" t="str">
        <f>IF(F664/ActivitySum!$C$1300=0%,"",F664/ActivitySum!$C$1300)</f>
        <v/>
      </c>
      <c r="J664" s="99" t="str">
        <f>IF(G664/ActivitySum!$C$1300=0%,"",G664/ActivitySum!$C$1300)</f>
        <v/>
      </c>
      <c r="K664" s="99" t="str">
        <f t="shared" si="31"/>
        <v/>
      </c>
      <c r="L664" s="104" t="str">
        <f t="shared" si="32"/>
        <v/>
      </c>
    </row>
    <row r="665" spans="8:12" x14ac:dyDescent="0.25">
      <c r="H665" s="90" t="str">
        <f t="shared" si="30"/>
        <v/>
      </c>
      <c r="I665" s="90" t="str">
        <f>IF(F665/ActivitySum!$C$1300=0%,"",F665/ActivitySum!$C$1300)</f>
        <v/>
      </c>
      <c r="J665" s="99" t="str">
        <f>IF(G665/ActivitySum!$C$1300=0%,"",G665/ActivitySum!$C$1300)</f>
        <v/>
      </c>
      <c r="K665" s="99" t="str">
        <f t="shared" si="31"/>
        <v/>
      </c>
      <c r="L665" s="104" t="str">
        <f t="shared" si="32"/>
        <v/>
      </c>
    </row>
    <row r="666" spans="8:12" x14ac:dyDescent="0.25">
      <c r="H666" s="90" t="str">
        <f t="shared" si="30"/>
        <v/>
      </c>
      <c r="I666" s="90" t="str">
        <f>IF(F666/ActivitySum!$C$1300=0%,"",F666/ActivitySum!$C$1300)</f>
        <v/>
      </c>
      <c r="J666" s="99" t="str">
        <f>IF(G666/ActivitySum!$C$1300=0%,"",G666/ActivitySum!$C$1300)</f>
        <v/>
      </c>
      <c r="K666" s="99" t="str">
        <f t="shared" si="31"/>
        <v/>
      </c>
      <c r="L666" s="104" t="str">
        <f t="shared" si="32"/>
        <v/>
      </c>
    </row>
    <row r="667" spans="8:12" x14ac:dyDescent="0.25">
      <c r="H667" s="90" t="str">
        <f t="shared" si="30"/>
        <v/>
      </c>
      <c r="I667" s="90" t="str">
        <f>IF(F667/ActivitySum!$C$1300=0%,"",F667/ActivitySum!$C$1300)</f>
        <v/>
      </c>
      <c r="J667" s="99" t="str">
        <f>IF(G667/ActivitySum!$C$1300=0%,"",G667/ActivitySum!$C$1300)</f>
        <v/>
      </c>
      <c r="K667" s="99" t="str">
        <f t="shared" si="31"/>
        <v/>
      </c>
      <c r="L667" s="104" t="str">
        <f t="shared" si="32"/>
        <v/>
      </c>
    </row>
    <row r="668" spans="8:12" x14ac:dyDescent="0.25">
      <c r="H668" s="90" t="str">
        <f t="shared" si="30"/>
        <v/>
      </c>
      <c r="I668" s="90" t="str">
        <f>IF(F668/ActivitySum!$C$1300=0%,"",F668/ActivitySum!$C$1300)</f>
        <v/>
      </c>
      <c r="J668" s="99" t="str">
        <f>IF(G668/ActivitySum!$C$1300=0%,"",G668/ActivitySum!$C$1300)</f>
        <v/>
      </c>
      <c r="K668" s="99" t="str">
        <f t="shared" si="31"/>
        <v/>
      </c>
      <c r="L668" s="104" t="str">
        <f t="shared" si="32"/>
        <v/>
      </c>
    </row>
    <row r="669" spans="8:12" x14ac:dyDescent="0.25">
      <c r="H669" s="90" t="str">
        <f t="shared" si="30"/>
        <v/>
      </c>
      <c r="I669" s="90" t="str">
        <f>IF(F669/ActivitySum!$C$1300=0%,"",F669/ActivitySum!$C$1300)</f>
        <v/>
      </c>
      <c r="J669" s="99" t="str">
        <f>IF(G669/ActivitySum!$C$1300=0%,"",G669/ActivitySum!$C$1300)</f>
        <v/>
      </c>
      <c r="K669" s="99" t="str">
        <f t="shared" si="31"/>
        <v/>
      </c>
      <c r="L669" s="104" t="str">
        <f t="shared" si="32"/>
        <v/>
      </c>
    </row>
    <row r="670" spans="8:12" x14ac:dyDescent="0.25">
      <c r="H670" s="90" t="str">
        <f t="shared" si="30"/>
        <v/>
      </c>
      <c r="I670" s="90" t="str">
        <f>IF(F670/ActivitySum!$C$1300=0%,"",F670/ActivitySum!$C$1300)</f>
        <v/>
      </c>
      <c r="J670" s="99" t="str">
        <f>IF(G670/ActivitySum!$C$1300=0%,"",G670/ActivitySum!$C$1300)</f>
        <v/>
      </c>
      <c r="K670" s="99" t="str">
        <f t="shared" si="31"/>
        <v/>
      </c>
      <c r="L670" s="104" t="str">
        <f t="shared" si="32"/>
        <v/>
      </c>
    </row>
    <row r="671" spans="8:12" x14ac:dyDescent="0.25">
      <c r="H671" s="90" t="str">
        <f t="shared" si="30"/>
        <v/>
      </c>
      <c r="I671" s="90" t="str">
        <f>IF(F671/ActivitySum!$C$1300=0%,"",F671/ActivitySum!$C$1300)</f>
        <v/>
      </c>
      <c r="J671" s="99" t="str">
        <f>IF(G671/ActivitySum!$C$1300=0%,"",G671/ActivitySum!$C$1300)</f>
        <v/>
      </c>
      <c r="K671" s="99" t="str">
        <f t="shared" si="31"/>
        <v/>
      </c>
      <c r="L671" s="104" t="str">
        <f t="shared" si="32"/>
        <v/>
      </c>
    </row>
    <row r="672" spans="8:12" x14ac:dyDescent="0.25">
      <c r="H672" s="90" t="str">
        <f t="shared" si="30"/>
        <v/>
      </c>
      <c r="I672" s="90" t="str">
        <f>IF(F672/ActivitySum!$C$1300=0%,"",F672/ActivitySum!$C$1300)</f>
        <v/>
      </c>
      <c r="J672" s="99" t="str">
        <f>IF(G672/ActivitySum!$C$1300=0%,"",G672/ActivitySum!$C$1300)</f>
        <v/>
      </c>
      <c r="K672" s="99" t="str">
        <f t="shared" si="31"/>
        <v/>
      </c>
      <c r="L672" s="104" t="str">
        <f t="shared" si="32"/>
        <v/>
      </c>
    </row>
    <row r="673" spans="8:12" x14ac:dyDescent="0.25">
      <c r="H673" s="90" t="str">
        <f t="shared" si="30"/>
        <v/>
      </c>
      <c r="I673" s="90" t="str">
        <f>IF(F673/ActivitySum!$C$1300=0%,"",F673/ActivitySum!$C$1300)</f>
        <v/>
      </c>
      <c r="J673" s="99" t="str">
        <f>IF(G673/ActivitySum!$C$1300=0%,"",G673/ActivitySum!$C$1300)</f>
        <v/>
      </c>
      <c r="K673" s="99" t="str">
        <f t="shared" si="31"/>
        <v/>
      </c>
      <c r="L673" s="104" t="str">
        <f t="shared" si="32"/>
        <v/>
      </c>
    </row>
    <row r="674" spans="8:12" x14ac:dyDescent="0.25">
      <c r="H674" s="90" t="str">
        <f t="shared" si="30"/>
        <v/>
      </c>
      <c r="I674" s="90" t="str">
        <f>IF(F674/ActivitySum!$C$1300=0%,"",F674/ActivitySum!$C$1300)</f>
        <v/>
      </c>
      <c r="J674" s="99" t="str">
        <f>IF(G674/ActivitySum!$C$1300=0%,"",G674/ActivitySum!$C$1300)</f>
        <v/>
      </c>
      <c r="K674" s="99" t="str">
        <f t="shared" si="31"/>
        <v/>
      </c>
      <c r="L674" s="104" t="str">
        <f t="shared" si="32"/>
        <v/>
      </c>
    </row>
    <row r="675" spans="8:12" x14ac:dyDescent="0.25">
      <c r="H675" s="90" t="str">
        <f t="shared" si="30"/>
        <v/>
      </c>
      <c r="I675" s="90" t="str">
        <f>IF(F675/ActivitySum!$C$1300=0%,"",F675/ActivitySum!$C$1300)</f>
        <v/>
      </c>
      <c r="J675" s="99" t="str">
        <f>IF(G675/ActivitySum!$C$1300=0%,"",G675/ActivitySum!$C$1300)</f>
        <v/>
      </c>
      <c r="K675" s="99" t="str">
        <f t="shared" si="31"/>
        <v/>
      </c>
      <c r="L675" s="104" t="str">
        <f t="shared" si="32"/>
        <v/>
      </c>
    </row>
    <row r="676" spans="8:12" x14ac:dyDescent="0.25">
      <c r="H676" s="90" t="str">
        <f t="shared" si="30"/>
        <v/>
      </c>
      <c r="I676" s="90" t="str">
        <f>IF(F676/ActivitySum!$C$1300=0%,"",F676/ActivitySum!$C$1300)</f>
        <v/>
      </c>
      <c r="J676" s="99" t="str">
        <f>IF(G676/ActivitySum!$C$1300=0%,"",G676/ActivitySum!$C$1300)</f>
        <v/>
      </c>
      <c r="K676" s="99" t="str">
        <f t="shared" si="31"/>
        <v/>
      </c>
      <c r="L676" s="104" t="str">
        <f t="shared" si="32"/>
        <v/>
      </c>
    </row>
    <row r="677" spans="8:12" x14ac:dyDescent="0.25">
      <c r="H677" s="90" t="str">
        <f t="shared" si="30"/>
        <v/>
      </c>
      <c r="I677" s="90" t="str">
        <f>IF(F677/ActivitySum!$C$1300=0%,"",F677/ActivitySum!$C$1300)</f>
        <v/>
      </c>
      <c r="J677" s="99" t="str">
        <f>IF(G677/ActivitySum!$C$1300=0%,"",G677/ActivitySum!$C$1300)</f>
        <v/>
      </c>
      <c r="K677" s="99" t="str">
        <f t="shared" si="31"/>
        <v/>
      </c>
      <c r="L677" s="104" t="str">
        <f t="shared" si="32"/>
        <v/>
      </c>
    </row>
    <row r="678" spans="8:12" x14ac:dyDescent="0.25">
      <c r="H678" s="90" t="str">
        <f t="shared" si="30"/>
        <v/>
      </c>
      <c r="I678" s="90" t="str">
        <f>IF(F678/ActivitySum!$C$1300=0%,"",F678/ActivitySum!$C$1300)</f>
        <v/>
      </c>
      <c r="J678" s="99" t="str">
        <f>IF(G678/ActivitySum!$C$1300=0%,"",G678/ActivitySum!$C$1300)</f>
        <v/>
      </c>
      <c r="K678" s="99" t="str">
        <f t="shared" si="31"/>
        <v/>
      </c>
      <c r="L678" s="104" t="str">
        <f t="shared" si="32"/>
        <v/>
      </c>
    </row>
    <row r="679" spans="8:12" x14ac:dyDescent="0.25">
      <c r="H679" s="90" t="str">
        <f t="shared" si="30"/>
        <v/>
      </c>
      <c r="I679" s="90" t="str">
        <f>IF(F679/ActivitySum!$C$1300=0%,"",F679/ActivitySum!$C$1300)</f>
        <v/>
      </c>
      <c r="J679" s="99" t="str">
        <f>IF(G679/ActivitySum!$C$1300=0%,"",G679/ActivitySum!$C$1300)</f>
        <v/>
      </c>
      <c r="K679" s="99" t="str">
        <f t="shared" si="31"/>
        <v/>
      </c>
      <c r="L679" s="104" t="str">
        <f t="shared" si="32"/>
        <v/>
      </c>
    </row>
    <row r="680" spans="8:12" x14ac:dyDescent="0.25">
      <c r="H680" s="90" t="str">
        <f t="shared" si="30"/>
        <v/>
      </c>
      <c r="I680" s="90" t="str">
        <f>IF(F680/ActivitySum!$C$1300=0%,"",F680/ActivitySum!$C$1300)</f>
        <v/>
      </c>
      <c r="J680" s="99" t="str">
        <f>IF(G680/ActivitySum!$C$1300=0%,"",G680/ActivitySum!$C$1300)</f>
        <v/>
      </c>
      <c r="K680" s="99" t="str">
        <f t="shared" si="31"/>
        <v/>
      </c>
      <c r="L680" s="104" t="str">
        <f t="shared" si="32"/>
        <v/>
      </c>
    </row>
    <row r="681" spans="8:12" x14ac:dyDescent="0.25">
      <c r="H681" s="90" t="str">
        <f t="shared" si="30"/>
        <v/>
      </c>
      <c r="I681" s="90" t="str">
        <f>IF(F681/ActivitySum!$C$1300=0%,"",F681/ActivitySum!$C$1300)</f>
        <v/>
      </c>
      <c r="J681" s="99" t="str">
        <f>IF(G681/ActivitySum!$C$1300=0%,"",G681/ActivitySum!$C$1300)</f>
        <v/>
      </c>
      <c r="K681" s="99" t="str">
        <f t="shared" si="31"/>
        <v/>
      </c>
      <c r="L681" s="104" t="str">
        <f t="shared" si="32"/>
        <v/>
      </c>
    </row>
    <row r="682" spans="8:12" x14ac:dyDescent="0.25">
      <c r="H682" s="90" t="str">
        <f t="shared" si="30"/>
        <v/>
      </c>
      <c r="I682" s="90" t="str">
        <f>IF(F682/ActivitySum!$C$1300=0%,"",F682/ActivitySum!$C$1300)</f>
        <v/>
      </c>
      <c r="J682" s="99" t="str">
        <f>IF(G682/ActivitySum!$C$1300=0%,"",G682/ActivitySum!$C$1300)</f>
        <v/>
      </c>
      <c r="K682" s="99" t="str">
        <f t="shared" si="31"/>
        <v/>
      </c>
      <c r="L682" s="104" t="str">
        <f t="shared" si="32"/>
        <v/>
      </c>
    </row>
    <row r="683" spans="8:12" x14ac:dyDescent="0.25">
      <c r="H683" s="90" t="str">
        <f t="shared" si="30"/>
        <v/>
      </c>
      <c r="I683" s="90" t="str">
        <f>IF(F683/ActivitySum!$C$1300=0%,"",F683/ActivitySum!$C$1300)</f>
        <v/>
      </c>
      <c r="J683" s="99" t="str">
        <f>IF(G683/ActivitySum!$C$1300=0%,"",G683/ActivitySum!$C$1300)</f>
        <v/>
      </c>
      <c r="K683" s="99" t="str">
        <f t="shared" si="31"/>
        <v/>
      </c>
      <c r="L683" s="104" t="str">
        <f t="shared" si="32"/>
        <v/>
      </c>
    </row>
    <row r="684" spans="8:12" x14ac:dyDescent="0.25">
      <c r="H684" s="90" t="str">
        <f t="shared" si="30"/>
        <v/>
      </c>
      <c r="I684" s="90" t="str">
        <f>IF(F684/ActivitySum!$C$1300=0%,"",F684/ActivitySum!$C$1300)</f>
        <v/>
      </c>
      <c r="J684" s="99" t="str">
        <f>IF(G684/ActivitySum!$C$1300=0%,"",G684/ActivitySum!$C$1300)</f>
        <v/>
      </c>
      <c r="K684" s="99" t="str">
        <f t="shared" si="31"/>
        <v/>
      </c>
      <c r="L684" s="104" t="str">
        <f t="shared" si="32"/>
        <v/>
      </c>
    </row>
    <row r="685" spans="8:12" x14ac:dyDescent="0.25">
      <c r="H685" s="90" t="str">
        <f t="shared" si="30"/>
        <v/>
      </c>
      <c r="I685" s="90" t="str">
        <f>IF(F685/ActivitySum!$C$1300=0%,"",F685/ActivitySum!$C$1300)</f>
        <v/>
      </c>
      <c r="J685" s="99" t="str">
        <f>IF(G685/ActivitySum!$C$1300=0%,"",G685/ActivitySum!$C$1300)</f>
        <v/>
      </c>
      <c r="K685" s="99" t="str">
        <f t="shared" si="31"/>
        <v/>
      </c>
      <c r="L685" s="104" t="str">
        <f t="shared" si="32"/>
        <v/>
      </c>
    </row>
    <row r="686" spans="8:12" x14ac:dyDescent="0.25">
      <c r="H686" s="90" t="str">
        <f t="shared" si="30"/>
        <v/>
      </c>
      <c r="I686" s="90" t="str">
        <f>IF(F686/ActivitySum!$C$1300=0%,"",F686/ActivitySum!$C$1300)</f>
        <v/>
      </c>
      <c r="J686" s="99" t="str">
        <f>IF(G686/ActivitySum!$C$1300=0%,"",G686/ActivitySum!$C$1300)</f>
        <v/>
      </c>
      <c r="K686" s="99" t="str">
        <f t="shared" si="31"/>
        <v/>
      </c>
      <c r="L686" s="104" t="str">
        <f t="shared" si="32"/>
        <v/>
      </c>
    </row>
    <row r="687" spans="8:12" x14ac:dyDescent="0.25">
      <c r="H687" s="90" t="str">
        <f t="shared" si="30"/>
        <v/>
      </c>
      <c r="I687" s="90" t="str">
        <f>IF(F687/ActivitySum!$C$1300=0%,"",F687/ActivitySum!$C$1300)</f>
        <v/>
      </c>
      <c r="J687" s="99" t="str">
        <f>IF(G687/ActivitySum!$C$1300=0%,"",G687/ActivitySum!$C$1300)</f>
        <v/>
      </c>
      <c r="K687" s="99" t="str">
        <f t="shared" si="31"/>
        <v/>
      </c>
      <c r="L687" s="104" t="str">
        <f t="shared" si="32"/>
        <v/>
      </c>
    </row>
    <row r="688" spans="8:12" x14ac:dyDescent="0.25">
      <c r="H688" s="90" t="str">
        <f t="shared" si="30"/>
        <v/>
      </c>
      <c r="I688" s="90" t="str">
        <f>IF(F688/ActivitySum!$C$1300=0%,"",F688/ActivitySum!$C$1300)</f>
        <v/>
      </c>
      <c r="J688" s="99" t="str">
        <f>IF(G688/ActivitySum!$C$1300=0%,"",G688/ActivitySum!$C$1300)</f>
        <v/>
      </c>
      <c r="K688" s="99" t="str">
        <f t="shared" si="31"/>
        <v/>
      </c>
      <c r="L688" s="104" t="str">
        <f t="shared" si="32"/>
        <v/>
      </c>
    </row>
    <row r="689" spans="8:12" x14ac:dyDescent="0.25">
      <c r="H689" s="90" t="str">
        <f t="shared" si="30"/>
        <v/>
      </c>
      <c r="I689" s="90" t="str">
        <f>IF(F689/ActivitySum!$C$1300=0%,"",F689/ActivitySum!$C$1300)</f>
        <v/>
      </c>
      <c r="J689" s="99" t="str">
        <f>IF(G689/ActivitySum!$C$1300=0%,"",G689/ActivitySum!$C$1300)</f>
        <v/>
      </c>
      <c r="K689" s="99" t="str">
        <f t="shared" si="31"/>
        <v/>
      </c>
      <c r="L689" s="104" t="str">
        <f t="shared" si="32"/>
        <v/>
      </c>
    </row>
    <row r="690" spans="8:12" x14ac:dyDescent="0.25">
      <c r="H690" s="90" t="str">
        <f t="shared" si="30"/>
        <v/>
      </c>
      <c r="I690" s="90" t="str">
        <f>IF(F690/ActivitySum!$C$1300=0%,"",F690/ActivitySum!$C$1300)</f>
        <v/>
      </c>
      <c r="J690" s="99" t="str">
        <f>IF(G690/ActivitySum!$C$1300=0%,"",G690/ActivitySum!$C$1300)</f>
        <v/>
      </c>
      <c r="K690" s="99" t="str">
        <f t="shared" si="31"/>
        <v/>
      </c>
      <c r="L690" s="104" t="str">
        <f t="shared" si="32"/>
        <v/>
      </c>
    </row>
    <row r="691" spans="8:12" x14ac:dyDescent="0.25">
      <c r="H691" s="90" t="str">
        <f t="shared" si="30"/>
        <v/>
      </c>
      <c r="I691" s="90" t="str">
        <f>IF(F691/ActivitySum!$C$1300=0%,"",F691/ActivitySum!$C$1300)</f>
        <v/>
      </c>
      <c r="J691" s="99" t="str">
        <f>IF(G691/ActivitySum!$C$1300=0%,"",G691/ActivitySum!$C$1300)</f>
        <v/>
      </c>
      <c r="K691" s="99" t="str">
        <f t="shared" si="31"/>
        <v/>
      </c>
      <c r="L691" s="104" t="str">
        <f t="shared" si="32"/>
        <v/>
      </c>
    </row>
    <row r="692" spans="8:12" x14ac:dyDescent="0.25">
      <c r="H692" s="90" t="str">
        <f t="shared" si="30"/>
        <v/>
      </c>
      <c r="I692" s="90" t="str">
        <f>IF(F692/ActivitySum!$C$1300=0%,"",F692/ActivitySum!$C$1300)</f>
        <v/>
      </c>
      <c r="J692" s="99" t="str">
        <f>IF(G692/ActivitySum!$C$1300=0%,"",G692/ActivitySum!$C$1300)</f>
        <v/>
      </c>
      <c r="K692" s="99" t="str">
        <f t="shared" si="31"/>
        <v/>
      </c>
      <c r="L692" s="104" t="str">
        <f t="shared" si="32"/>
        <v/>
      </c>
    </row>
    <row r="693" spans="8:12" x14ac:dyDescent="0.25">
      <c r="H693" s="90" t="str">
        <f t="shared" si="30"/>
        <v/>
      </c>
      <c r="I693" s="90" t="str">
        <f>IF(F693/ActivitySum!$C$1300=0%,"",F693/ActivitySum!$C$1300)</f>
        <v/>
      </c>
      <c r="J693" s="99" t="str">
        <f>IF(G693/ActivitySum!$C$1300=0%,"",G693/ActivitySum!$C$1300)</f>
        <v/>
      </c>
      <c r="K693" s="99" t="str">
        <f t="shared" si="31"/>
        <v/>
      </c>
      <c r="L693" s="104" t="str">
        <f t="shared" si="32"/>
        <v/>
      </c>
    </row>
    <row r="694" spans="8:12" x14ac:dyDescent="0.25">
      <c r="H694" s="90" t="str">
        <f t="shared" si="30"/>
        <v/>
      </c>
      <c r="I694" s="90" t="str">
        <f>IF(F694/ActivitySum!$C$1300=0%,"",F694/ActivitySum!$C$1300)</f>
        <v/>
      </c>
      <c r="J694" s="99" t="str">
        <f>IF(G694/ActivitySum!$C$1300=0%,"",G694/ActivitySum!$C$1300)</f>
        <v/>
      </c>
      <c r="K694" s="99" t="str">
        <f t="shared" si="31"/>
        <v/>
      </c>
      <c r="L694" s="104" t="str">
        <f t="shared" si="32"/>
        <v/>
      </c>
    </row>
    <row r="695" spans="8:12" x14ac:dyDescent="0.25">
      <c r="H695" s="90" t="str">
        <f t="shared" si="30"/>
        <v/>
      </c>
      <c r="I695" s="90" t="str">
        <f>IF(F695/ActivitySum!$C$1300=0%,"",F695/ActivitySum!$C$1300)</f>
        <v/>
      </c>
      <c r="J695" s="99" t="str">
        <f>IF(G695/ActivitySum!$C$1300=0%,"",G695/ActivitySum!$C$1300)</f>
        <v/>
      </c>
      <c r="K695" s="99" t="str">
        <f t="shared" si="31"/>
        <v/>
      </c>
      <c r="L695" s="104" t="str">
        <f t="shared" si="32"/>
        <v/>
      </c>
    </row>
    <row r="696" spans="8:12" x14ac:dyDescent="0.25">
      <c r="H696" s="90" t="str">
        <f t="shared" si="30"/>
        <v/>
      </c>
      <c r="I696" s="90" t="str">
        <f>IF(F696/ActivitySum!$C$1300=0%,"",F696/ActivitySum!$C$1300)</f>
        <v/>
      </c>
      <c r="J696" s="99" t="str">
        <f>IF(G696/ActivitySum!$C$1300=0%,"",G696/ActivitySum!$C$1300)</f>
        <v/>
      </c>
      <c r="K696" s="99" t="str">
        <f t="shared" si="31"/>
        <v/>
      </c>
      <c r="L696" s="104" t="str">
        <f t="shared" si="32"/>
        <v/>
      </c>
    </row>
    <row r="697" spans="8:12" x14ac:dyDescent="0.25">
      <c r="H697" s="90" t="str">
        <f t="shared" si="30"/>
        <v/>
      </c>
      <c r="I697" s="90" t="str">
        <f>IF(F697/ActivitySum!$C$1300=0%,"",F697/ActivitySum!$C$1300)</f>
        <v/>
      </c>
      <c r="J697" s="99" t="str">
        <f>IF(G697/ActivitySum!$C$1300=0%,"",G697/ActivitySum!$C$1300)</f>
        <v/>
      </c>
      <c r="K697" s="99" t="str">
        <f t="shared" si="31"/>
        <v/>
      </c>
      <c r="L697" s="104" t="str">
        <f t="shared" si="32"/>
        <v/>
      </c>
    </row>
    <row r="698" spans="8:12" x14ac:dyDescent="0.25">
      <c r="H698" s="90" t="str">
        <f t="shared" si="30"/>
        <v/>
      </c>
      <c r="I698" s="90" t="str">
        <f>IF(F698/ActivitySum!$C$1300=0%,"",F698/ActivitySum!$C$1300)</f>
        <v/>
      </c>
      <c r="J698" s="99" t="str">
        <f>IF(G698/ActivitySum!$C$1300=0%,"",G698/ActivitySum!$C$1300)</f>
        <v/>
      </c>
      <c r="K698" s="99" t="str">
        <f t="shared" si="31"/>
        <v/>
      </c>
      <c r="L698" s="104" t="str">
        <f t="shared" si="32"/>
        <v/>
      </c>
    </row>
    <row r="699" spans="8:12" x14ac:dyDescent="0.25">
      <c r="H699" s="90" t="str">
        <f t="shared" si="30"/>
        <v/>
      </c>
      <c r="I699" s="90" t="str">
        <f>IF(F699/ActivitySum!$C$1300=0%,"",F699/ActivitySum!$C$1300)</f>
        <v/>
      </c>
      <c r="J699" s="99" t="str">
        <f>IF(G699/ActivitySum!$C$1300=0%,"",G699/ActivitySum!$C$1300)</f>
        <v/>
      </c>
      <c r="K699" s="99" t="str">
        <f t="shared" si="31"/>
        <v/>
      </c>
      <c r="L699" s="104" t="str">
        <f t="shared" si="32"/>
        <v/>
      </c>
    </row>
    <row r="700" spans="8:12" x14ac:dyDescent="0.25">
      <c r="H700" s="90" t="str">
        <f t="shared" si="30"/>
        <v/>
      </c>
      <c r="I700" s="90" t="str">
        <f>IF(F700/ActivitySum!$C$1300=0%,"",F700/ActivitySum!$C$1300)</f>
        <v/>
      </c>
      <c r="J700" s="99" t="str">
        <f>IF(G700/ActivitySum!$C$1300=0%,"",G700/ActivitySum!$C$1300)</f>
        <v/>
      </c>
      <c r="K700" s="99" t="str">
        <f t="shared" si="31"/>
        <v/>
      </c>
      <c r="L700" s="104" t="str">
        <f t="shared" si="32"/>
        <v/>
      </c>
    </row>
    <row r="701" spans="8:12" x14ac:dyDescent="0.25">
      <c r="H701" s="90" t="str">
        <f t="shared" si="30"/>
        <v/>
      </c>
      <c r="I701" s="90" t="str">
        <f>IF(F701/ActivitySum!$C$1300=0%,"",F701/ActivitySum!$C$1300)</f>
        <v/>
      </c>
      <c r="J701" s="99" t="str">
        <f>IF(G701/ActivitySum!$C$1300=0%,"",G701/ActivitySum!$C$1300)</f>
        <v/>
      </c>
      <c r="K701" s="99" t="str">
        <f t="shared" si="31"/>
        <v/>
      </c>
      <c r="L701" s="104" t="str">
        <f t="shared" si="32"/>
        <v/>
      </c>
    </row>
    <row r="702" spans="8:12" x14ac:dyDescent="0.25">
      <c r="H702" s="90" t="str">
        <f t="shared" si="30"/>
        <v/>
      </c>
      <c r="I702" s="90" t="str">
        <f>IF(F702/ActivitySum!$C$1300=0%,"",F702/ActivitySum!$C$1300)</f>
        <v/>
      </c>
      <c r="J702" s="99" t="str">
        <f>IF(G702/ActivitySum!$C$1300=0%,"",G702/ActivitySum!$C$1300)</f>
        <v/>
      </c>
      <c r="K702" s="99" t="str">
        <f t="shared" si="31"/>
        <v/>
      </c>
      <c r="L702" s="104" t="str">
        <f t="shared" si="32"/>
        <v/>
      </c>
    </row>
    <row r="703" spans="8:12" x14ac:dyDescent="0.25">
      <c r="H703" s="90" t="str">
        <f t="shared" si="30"/>
        <v/>
      </c>
      <c r="I703" s="90" t="str">
        <f>IF(F703/ActivitySum!$C$1300=0%,"",F703/ActivitySum!$C$1300)</f>
        <v/>
      </c>
      <c r="J703" s="99" t="str">
        <f>IF(G703/ActivitySum!$C$1300=0%,"",G703/ActivitySum!$C$1300)</f>
        <v/>
      </c>
      <c r="K703" s="99" t="str">
        <f t="shared" si="31"/>
        <v/>
      </c>
      <c r="L703" s="104" t="str">
        <f t="shared" si="32"/>
        <v/>
      </c>
    </row>
    <row r="704" spans="8:12" x14ac:dyDescent="0.25">
      <c r="H704" s="90" t="str">
        <f t="shared" si="30"/>
        <v/>
      </c>
      <c r="I704" s="90" t="str">
        <f>IF(F704/ActivitySum!$C$1300=0%,"",F704/ActivitySum!$C$1300)</f>
        <v/>
      </c>
      <c r="J704" s="99" t="str">
        <f>IF(G704/ActivitySum!$C$1300=0%,"",G704/ActivitySum!$C$1300)</f>
        <v/>
      </c>
      <c r="K704" s="99" t="str">
        <f t="shared" si="31"/>
        <v/>
      </c>
      <c r="L704" s="104" t="str">
        <f t="shared" si="32"/>
        <v/>
      </c>
    </row>
    <row r="705" spans="8:12" x14ac:dyDescent="0.25">
      <c r="H705" s="90" t="str">
        <f t="shared" si="30"/>
        <v/>
      </c>
      <c r="I705" s="90" t="str">
        <f>IF(F705/ActivitySum!$C$1300=0%,"",F705/ActivitySum!$C$1300)</f>
        <v/>
      </c>
      <c r="J705" s="99" t="str">
        <f>IF(G705/ActivitySum!$C$1300=0%,"",G705/ActivitySum!$C$1300)</f>
        <v/>
      </c>
      <c r="K705" s="99" t="str">
        <f t="shared" si="31"/>
        <v/>
      </c>
      <c r="L705" s="104" t="str">
        <f t="shared" si="32"/>
        <v/>
      </c>
    </row>
    <row r="706" spans="8:12" x14ac:dyDescent="0.25">
      <c r="H706" s="90" t="str">
        <f t="shared" si="30"/>
        <v/>
      </c>
      <c r="I706" s="90" t="str">
        <f>IF(F706/ActivitySum!$C$1300=0%,"",F706/ActivitySum!$C$1300)</f>
        <v/>
      </c>
      <c r="J706" s="99" t="str">
        <f>IF(G706/ActivitySum!$C$1300=0%,"",G706/ActivitySum!$C$1300)</f>
        <v/>
      </c>
      <c r="K706" s="99" t="str">
        <f t="shared" si="31"/>
        <v/>
      </c>
      <c r="L706" s="104" t="str">
        <f t="shared" si="32"/>
        <v/>
      </c>
    </row>
    <row r="707" spans="8:12" x14ac:dyDescent="0.25">
      <c r="H707" s="90" t="str">
        <f t="shared" si="30"/>
        <v/>
      </c>
      <c r="I707" s="90" t="str">
        <f>IF(F707/ActivitySum!$C$1300=0%,"",F707/ActivitySum!$C$1300)</f>
        <v/>
      </c>
      <c r="J707" s="99" t="str">
        <f>IF(G707/ActivitySum!$C$1300=0%,"",G707/ActivitySum!$C$1300)</f>
        <v/>
      </c>
      <c r="K707" s="99" t="str">
        <f t="shared" si="31"/>
        <v/>
      </c>
      <c r="L707" s="104" t="str">
        <f t="shared" si="32"/>
        <v/>
      </c>
    </row>
    <row r="708" spans="8:12" x14ac:dyDescent="0.25">
      <c r="H708" s="90" t="str">
        <f t="shared" si="30"/>
        <v/>
      </c>
      <c r="I708" s="90" t="str">
        <f>IF(F708/ActivitySum!$C$1300=0%,"",F708/ActivitySum!$C$1300)</f>
        <v/>
      </c>
      <c r="J708" s="99" t="str">
        <f>IF(G708/ActivitySum!$C$1300=0%,"",G708/ActivitySum!$C$1300)</f>
        <v/>
      </c>
      <c r="K708" s="99" t="str">
        <f t="shared" si="31"/>
        <v/>
      </c>
      <c r="L708" s="104" t="str">
        <f t="shared" si="32"/>
        <v/>
      </c>
    </row>
    <row r="709" spans="8:12" x14ac:dyDescent="0.25">
      <c r="H709" s="90" t="str">
        <f t="shared" si="30"/>
        <v/>
      </c>
      <c r="I709" s="90" t="str">
        <f>IF(F709/ActivitySum!$C$1300=0%,"",F709/ActivitySum!$C$1300)</f>
        <v/>
      </c>
      <c r="J709" s="99" t="str">
        <f>IF(G709/ActivitySum!$C$1300=0%,"",G709/ActivitySum!$C$1300)</f>
        <v/>
      </c>
      <c r="K709" s="99" t="str">
        <f t="shared" si="31"/>
        <v/>
      </c>
      <c r="L709" s="104" t="str">
        <f t="shared" si="32"/>
        <v/>
      </c>
    </row>
    <row r="710" spans="8:12" x14ac:dyDescent="0.25">
      <c r="H710" s="90" t="str">
        <f t="shared" si="30"/>
        <v/>
      </c>
      <c r="I710" s="90" t="str">
        <f>IF(F710/ActivitySum!$C$1300=0%,"",F710/ActivitySum!$C$1300)</f>
        <v/>
      </c>
      <c r="J710" s="99" t="str">
        <f>IF(G710/ActivitySum!$C$1300=0%,"",G710/ActivitySum!$C$1300)</f>
        <v/>
      </c>
      <c r="K710" s="99" t="str">
        <f t="shared" si="31"/>
        <v/>
      </c>
      <c r="L710" s="104" t="str">
        <f t="shared" si="32"/>
        <v/>
      </c>
    </row>
    <row r="711" spans="8:12" x14ac:dyDescent="0.25">
      <c r="H711" s="90" t="str">
        <f t="shared" ref="H711:H774" si="33">IFERROR(F711/E711,"")</f>
        <v/>
      </c>
      <c r="I711" s="90" t="str">
        <f>IF(F711/ActivitySum!$C$1300=0%,"",F711/ActivitySum!$C$1300)</f>
        <v/>
      </c>
      <c r="J711" s="99" t="str">
        <f>IF(G711/ActivitySum!$C$1300=0%,"",G711/ActivitySum!$C$1300)</f>
        <v/>
      </c>
      <c r="K711" s="99" t="str">
        <f t="shared" ref="K711:K774" si="34">IFERROR(G711/E711,"")</f>
        <v/>
      </c>
      <c r="L711" s="104" t="str">
        <f t="shared" ref="L711:L774" si="35">IFERROR(G711/F711,"")</f>
        <v/>
      </c>
    </row>
    <row r="712" spans="8:12" x14ac:dyDescent="0.25">
      <c r="H712" s="90" t="str">
        <f t="shared" si="33"/>
        <v/>
      </c>
      <c r="I712" s="90" t="str">
        <f>IF(F712/ActivitySum!$C$1300=0%,"",F712/ActivitySum!$C$1300)</f>
        <v/>
      </c>
      <c r="J712" s="99" t="str">
        <f>IF(G712/ActivitySum!$C$1300=0%,"",G712/ActivitySum!$C$1300)</f>
        <v/>
      </c>
      <c r="K712" s="99" t="str">
        <f t="shared" si="34"/>
        <v/>
      </c>
      <c r="L712" s="104" t="str">
        <f t="shared" si="35"/>
        <v/>
      </c>
    </row>
    <row r="713" spans="8:12" x14ac:dyDescent="0.25">
      <c r="H713" s="90" t="str">
        <f t="shared" si="33"/>
        <v/>
      </c>
      <c r="I713" s="90" t="str">
        <f>IF(F713/ActivitySum!$C$1300=0%,"",F713/ActivitySum!$C$1300)</f>
        <v/>
      </c>
      <c r="J713" s="99" t="str">
        <f>IF(G713/ActivitySum!$C$1300=0%,"",G713/ActivitySum!$C$1300)</f>
        <v/>
      </c>
      <c r="K713" s="99" t="str">
        <f t="shared" si="34"/>
        <v/>
      </c>
      <c r="L713" s="104" t="str">
        <f t="shared" si="35"/>
        <v/>
      </c>
    </row>
    <row r="714" spans="8:12" x14ac:dyDescent="0.25">
      <c r="H714" s="90" t="str">
        <f t="shared" si="33"/>
        <v/>
      </c>
      <c r="I714" s="90" t="str">
        <f>IF(F714/ActivitySum!$C$1300=0%,"",F714/ActivitySum!$C$1300)</f>
        <v/>
      </c>
      <c r="J714" s="99" t="str">
        <f>IF(G714/ActivitySum!$C$1300=0%,"",G714/ActivitySum!$C$1300)</f>
        <v/>
      </c>
      <c r="K714" s="99" t="str">
        <f t="shared" si="34"/>
        <v/>
      </c>
      <c r="L714" s="104" t="str">
        <f t="shared" si="35"/>
        <v/>
      </c>
    </row>
    <row r="715" spans="8:12" x14ac:dyDescent="0.25">
      <c r="H715" s="90" t="str">
        <f t="shared" si="33"/>
        <v/>
      </c>
      <c r="I715" s="90" t="str">
        <f>IF(F715/ActivitySum!$C$1300=0%,"",F715/ActivitySum!$C$1300)</f>
        <v/>
      </c>
      <c r="J715" s="99" t="str">
        <f>IF(G715/ActivitySum!$C$1300=0%,"",G715/ActivitySum!$C$1300)</f>
        <v/>
      </c>
      <c r="K715" s="99" t="str">
        <f t="shared" si="34"/>
        <v/>
      </c>
      <c r="L715" s="104" t="str">
        <f t="shared" si="35"/>
        <v/>
      </c>
    </row>
    <row r="716" spans="8:12" x14ac:dyDescent="0.25">
      <c r="H716" s="90" t="str">
        <f t="shared" si="33"/>
        <v/>
      </c>
      <c r="I716" s="90" t="str">
        <f>IF(F716/ActivitySum!$C$1300=0%,"",F716/ActivitySum!$C$1300)</f>
        <v/>
      </c>
      <c r="J716" s="99" t="str">
        <f>IF(G716/ActivitySum!$C$1300=0%,"",G716/ActivitySum!$C$1300)</f>
        <v/>
      </c>
      <c r="K716" s="99" t="str">
        <f t="shared" si="34"/>
        <v/>
      </c>
      <c r="L716" s="104" t="str">
        <f t="shared" si="35"/>
        <v/>
      </c>
    </row>
    <row r="717" spans="8:12" x14ac:dyDescent="0.25">
      <c r="H717" s="90" t="str">
        <f t="shared" si="33"/>
        <v/>
      </c>
      <c r="I717" s="90" t="str">
        <f>IF(F717/ActivitySum!$C$1300=0%,"",F717/ActivitySum!$C$1300)</f>
        <v/>
      </c>
      <c r="J717" s="99" t="str">
        <f>IF(G717/ActivitySum!$C$1300=0%,"",G717/ActivitySum!$C$1300)</f>
        <v/>
      </c>
      <c r="K717" s="99" t="str">
        <f t="shared" si="34"/>
        <v/>
      </c>
      <c r="L717" s="104" t="str">
        <f t="shared" si="35"/>
        <v/>
      </c>
    </row>
    <row r="718" spans="8:12" x14ac:dyDescent="0.25">
      <c r="H718" s="90" t="str">
        <f t="shared" si="33"/>
        <v/>
      </c>
      <c r="I718" s="90" t="str">
        <f>IF(F718/ActivitySum!$C$1300=0%,"",F718/ActivitySum!$C$1300)</f>
        <v/>
      </c>
      <c r="J718" s="99" t="str">
        <f>IF(G718/ActivitySum!$C$1300=0%,"",G718/ActivitySum!$C$1300)</f>
        <v/>
      </c>
      <c r="K718" s="99" t="str">
        <f t="shared" si="34"/>
        <v/>
      </c>
      <c r="L718" s="104" t="str">
        <f t="shared" si="35"/>
        <v/>
      </c>
    </row>
    <row r="719" spans="8:12" x14ac:dyDescent="0.25">
      <c r="H719" s="90" t="str">
        <f t="shared" si="33"/>
        <v/>
      </c>
      <c r="I719" s="90" t="str">
        <f>IF(F719/ActivitySum!$C$1300=0%,"",F719/ActivitySum!$C$1300)</f>
        <v/>
      </c>
      <c r="J719" s="99" t="str">
        <f>IF(G719/ActivitySum!$C$1300=0%,"",G719/ActivitySum!$C$1300)</f>
        <v/>
      </c>
      <c r="K719" s="99" t="str">
        <f t="shared" si="34"/>
        <v/>
      </c>
      <c r="L719" s="104" t="str">
        <f t="shared" si="35"/>
        <v/>
      </c>
    </row>
    <row r="720" spans="8:12" x14ac:dyDescent="0.25">
      <c r="H720" s="90" t="str">
        <f t="shared" si="33"/>
        <v/>
      </c>
      <c r="I720" s="90" t="str">
        <f>IF(F720/ActivitySum!$C$1300=0%,"",F720/ActivitySum!$C$1300)</f>
        <v/>
      </c>
      <c r="J720" s="99" t="str">
        <f>IF(G720/ActivitySum!$C$1300=0%,"",G720/ActivitySum!$C$1300)</f>
        <v/>
      </c>
      <c r="K720" s="99" t="str">
        <f t="shared" si="34"/>
        <v/>
      </c>
      <c r="L720" s="104" t="str">
        <f t="shared" si="35"/>
        <v/>
      </c>
    </row>
    <row r="721" spans="8:12" x14ac:dyDescent="0.25">
      <c r="H721" s="90" t="str">
        <f t="shared" si="33"/>
        <v/>
      </c>
      <c r="I721" s="90" t="str">
        <f>IF(F721/ActivitySum!$C$1300=0%,"",F721/ActivitySum!$C$1300)</f>
        <v/>
      </c>
      <c r="J721" s="99" t="str">
        <f>IF(G721/ActivitySum!$C$1300=0%,"",G721/ActivitySum!$C$1300)</f>
        <v/>
      </c>
      <c r="K721" s="99" t="str">
        <f t="shared" si="34"/>
        <v/>
      </c>
      <c r="L721" s="104" t="str">
        <f t="shared" si="35"/>
        <v/>
      </c>
    </row>
    <row r="722" spans="8:12" x14ac:dyDescent="0.25">
      <c r="H722" s="90" t="str">
        <f t="shared" si="33"/>
        <v/>
      </c>
      <c r="I722" s="90" t="str">
        <f>IF(F722/ActivitySum!$C$1300=0%,"",F722/ActivitySum!$C$1300)</f>
        <v/>
      </c>
      <c r="J722" s="99" t="str">
        <f>IF(G722/ActivitySum!$C$1300=0%,"",G722/ActivitySum!$C$1300)</f>
        <v/>
      </c>
      <c r="K722" s="99" t="str">
        <f t="shared" si="34"/>
        <v/>
      </c>
      <c r="L722" s="104" t="str">
        <f t="shared" si="35"/>
        <v/>
      </c>
    </row>
    <row r="723" spans="8:12" x14ac:dyDescent="0.25">
      <c r="H723" s="90" t="str">
        <f t="shared" si="33"/>
        <v/>
      </c>
      <c r="I723" s="90" t="str">
        <f>IF(F723/ActivitySum!$C$1300=0%,"",F723/ActivitySum!$C$1300)</f>
        <v/>
      </c>
      <c r="J723" s="99" t="str">
        <f>IF(G723/ActivitySum!$C$1300=0%,"",G723/ActivitySum!$C$1300)</f>
        <v/>
      </c>
      <c r="K723" s="99" t="str">
        <f t="shared" si="34"/>
        <v/>
      </c>
      <c r="L723" s="104" t="str">
        <f t="shared" si="35"/>
        <v/>
      </c>
    </row>
    <row r="724" spans="8:12" x14ac:dyDescent="0.25">
      <c r="H724" s="90" t="str">
        <f t="shared" si="33"/>
        <v/>
      </c>
      <c r="I724" s="90" t="str">
        <f>IF(F724/ActivitySum!$C$1300=0%,"",F724/ActivitySum!$C$1300)</f>
        <v/>
      </c>
      <c r="J724" s="99" t="str">
        <f>IF(G724/ActivitySum!$C$1300=0%,"",G724/ActivitySum!$C$1300)</f>
        <v/>
      </c>
      <c r="K724" s="99" t="str">
        <f t="shared" si="34"/>
        <v/>
      </c>
      <c r="L724" s="104" t="str">
        <f t="shared" si="35"/>
        <v/>
      </c>
    </row>
    <row r="725" spans="8:12" x14ac:dyDescent="0.25">
      <c r="H725" s="90" t="str">
        <f t="shared" si="33"/>
        <v/>
      </c>
      <c r="I725" s="90" t="str">
        <f>IF(F725/ActivitySum!$C$1300=0%,"",F725/ActivitySum!$C$1300)</f>
        <v/>
      </c>
      <c r="J725" s="99" t="str">
        <f>IF(G725/ActivitySum!$C$1300=0%,"",G725/ActivitySum!$C$1300)</f>
        <v/>
      </c>
      <c r="K725" s="99" t="str">
        <f t="shared" si="34"/>
        <v/>
      </c>
      <c r="L725" s="104" t="str">
        <f t="shared" si="35"/>
        <v/>
      </c>
    </row>
    <row r="726" spans="8:12" x14ac:dyDescent="0.25">
      <c r="H726" s="90" t="str">
        <f t="shared" si="33"/>
        <v/>
      </c>
      <c r="I726" s="90" t="str">
        <f>IF(F726/ActivitySum!$C$1300=0%,"",F726/ActivitySum!$C$1300)</f>
        <v/>
      </c>
      <c r="J726" s="99" t="str">
        <f>IF(G726/ActivitySum!$C$1300=0%,"",G726/ActivitySum!$C$1300)</f>
        <v/>
      </c>
      <c r="K726" s="99" t="str">
        <f t="shared" si="34"/>
        <v/>
      </c>
      <c r="L726" s="104" t="str">
        <f t="shared" si="35"/>
        <v/>
      </c>
    </row>
    <row r="727" spans="8:12" x14ac:dyDescent="0.25">
      <c r="H727" s="90" t="str">
        <f t="shared" si="33"/>
        <v/>
      </c>
      <c r="I727" s="90" t="str">
        <f>IF(F727/ActivitySum!$C$1300=0%,"",F727/ActivitySum!$C$1300)</f>
        <v/>
      </c>
      <c r="J727" s="99" t="str">
        <f>IF(G727/ActivitySum!$C$1300=0%,"",G727/ActivitySum!$C$1300)</f>
        <v/>
      </c>
      <c r="K727" s="99" t="str">
        <f t="shared" si="34"/>
        <v/>
      </c>
      <c r="L727" s="104" t="str">
        <f t="shared" si="35"/>
        <v/>
      </c>
    </row>
    <row r="728" spans="8:12" x14ac:dyDescent="0.25">
      <c r="H728" s="90" t="str">
        <f t="shared" si="33"/>
        <v/>
      </c>
      <c r="I728" s="90" t="str">
        <f>IF(F728/ActivitySum!$C$1300=0%,"",F728/ActivitySum!$C$1300)</f>
        <v/>
      </c>
      <c r="J728" s="99" t="str">
        <f>IF(G728/ActivitySum!$C$1300=0%,"",G728/ActivitySum!$C$1300)</f>
        <v/>
      </c>
      <c r="K728" s="99" t="str">
        <f t="shared" si="34"/>
        <v/>
      </c>
      <c r="L728" s="104" t="str">
        <f t="shared" si="35"/>
        <v/>
      </c>
    </row>
    <row r="729" spans="8:12" x14ac:dyDescent="0.25">
      <c r="H729" s="90" t="str">
        <f t="shared" si="33"/>
        <v/>
      </c>
      <c r="I729" s="90" t="str">
        <f>IF(F729/ActivitySum!$C$1300=0%,"",F729/ActivitySum!$C$1300)</f>
        <v/>
      </c>
      <c r="J729" s="99" t="str">
        <f>IF(G729/ActivitySum!$C$1300=0%,"",G729/ActivitySum!$C$1300)</f>
        <v/>
      </c>
      <c r="K729" s="99" t="str">
        <f t="shared" si="34"/>
        <v/>
      </c>
      <c r="L729" s="104" t="str">
        <f t="shared" si="35"/>
        <v/>
      </c>
    </row>
    <row r="730" spans="8:12" x14ac:dyDescent="0.25">
      <c r="H730" s="90" t="str">
        <f t="shared" si="33"/>
        <v/>
      </c>
      <c r="I730" s="90" t="str">
        <f>IF(F730/ActivitySum!$C$1300=0%,"",F730/ActivitySum!$C$1300)</f>
        <v/>
      </c>
      <c r="J730" s="99" t="str">
        <f>IF(G730/ActivitySum!$C$1300=0%,"",G730/ActivitySum!$C$1300)</f>
        <v/>
      </c>
      <c r="K730" s="99" t="str">
        <f t="shared" si="34"/>
        <v/>
      </c>
      <c r="L730" s="104" t="str">
        <f t="shared" si="35"/>
        <v/>
      </c>
    </row>
    <row r="731" spans="8:12" x14ac:dyDescent="0.25">
      <c r="H731" s="90" t="str">
        <f t="shared" si="33"/>
        <v/>
      </c>
      <c r="I731" s="90" t="str">
        <f>IF(F731/ActivitySum!$C$1300=0%,"",F731/ActivitySum!$C$1300)</f>
        <v/>
      </c>
      <c r="J731" s="99" t="str">
        <f>IF(G731/ActivitySum!$C$1300=0%,"",G731/ActivitySum!$C$1300)</f>
        <v/>
      </c>
      <c r="K731" s="99" t="str">
        <f t="shared" si="34"/>
        <v/>
      </c>
      <c r="L731" s="104" t="str">
        <f t="shared" si="35"/>
        <v/>
      </c>
    </row>
    <row r="732" spans="8:12" x14ac:dyDescent="0.25">
      <c r="H732" s="90" t="str">
        <f t="shared" si="33"/>
        <v/>
      </c>
      <c r="I732" s="90" t="str">
        <f>IF(F732/ActivitySum!$C$1300=0%,"",F732/ActivitySum!$C$1300)</f>
        <v/>
      </c>
      <c r="J732" s="99" t="str">
        <f>IF(G732/ActivitySum!$C$1300=0%,"",G732/ActivitySum!$C$1300)</f>
        <v/>
      </c>
      <c r="K732" s="99" t="str">
        <f t="shared" si="34"/>
        <v/>
      </c>
      <c r="L732" s="104" t="str">
        <f t="shared" si="35"/>
        <v/>
      </c>
    </row>
    <row r="733" spans="8:12" x14ac:dyDescent="0.25">
      <c r="H733" s="90" t="str">
        <f t="shared" si="33"/>
        <v/>
      </c>
      <c r="I733" s="90" t="str">
        <f>IF(F733/ActivitySum!$C$1300=0%,"",F733/ActivitySum!$C$1300)</f>
        <v/>
      </c>
      <c r="J733" s="99" t="str">
        <f>IF(G733/ActivitySum!$C$1300=0%,"",G733/ActivitySum!$C$1300)</f>
        <v/>
      </c>
      <c r="K733" s="99" t="str">
        <f t="shared" si="34"/>
        <v/>
      </c>
      <c r="L733" s="104" t="str">
        <f t="shared" si="35"/>
        <v/>
      </c>
    </row>
    <row r="734" spans="8:12" x14ac:dyDescent="0.25">
      <c r="H734" s="90" t="str">
        <f t="shared" si="33"/>
        <v/>
      </c>
      <c r="I734" s="90" t="str">
        <f>IF(F734/ActivitySum!$C$1300=0%,"",F734/ActivitySum!$C$1300)</f>
        <v/>
      </c>
      <c r="J734" s="99" t="str">
        <f>IF(G734/ActivitySum!$C$1300=0%,"",G734/ActivitySum!$C$1300)</f>
        <v/>
      </c>
      <c r="K734" s="99" t="str">
        <f t="shared" si="34"/>
        <v/>
      </c>
      <c r="L734" s="104" t="str">
        <f t="shared" si="35"/>
        <v/>
      </c>
    </row>
    <row r="735" spans="8:12" x14ac:dyDescent="0.25">
      <c r="H735" s="90" t="str">
        <f t="shared" si="33"/>
        <v/>
      </c>
      <c r="I735" s="90" t="str">
        <f>IF(F735/ActivitySum!$C$1300=0%,"",F735/ActivitySum!$C$1300)</f>
        <v/>
      </c>
      <c r="J735" s="99" t="str">
        <f>IF(G735/ActivitySum!$C$1300=0%,"",G735/ActivitySum!$C$1300)</f>
        <v/>
      </c>
      <c r="K735" s="99" t="str">
        <f t="shared" si="34"/>
        <v/>
      </c>
      <c r="L735" s="104" t="str">
        <f t="shared" si="35"/>
        <v/>
      </c>
    </row>
    <row r="736" spans="8:12" x14ac:dyDescent="0.25">
      <c r="H736" s="90" t="str">
        <f t="shared" si="33"/>
        <v/>
      </c>
      <c r="I736" s="90" t="str">
        <f>IF(F736/ActivitySum!$C$1300=0%,"",F736/ActivitySum!$C$1300)</f>
        <v/>
      </c>
      <c r="J736" s="99" t="str">
        <f>IF(G736/ActivitySum!$C$1300=0%,"",G736/ActivitySum!$C$1300)</f>
        <v/>
      </c>
      <c r="K736" s="99" t="str">
        <f t="shared" si="34"/>
        <v/>
      </c>
      <c r="L736" s="104" t="str">
        <f t="shared" si="35"/>
        <v/>
      </c>
    </row>
    <row r="737" spans="8:12" x14ac:dyDescent="0.25">
      <c r="H737" s="90" t="str">
        <f t="shared" si="33"/>
        <v/>
      </c>
      <c r="I737" s="90" t="str">
        <f>IF(F737/ActivitySum!$C$1300=0%,"",F737/ActivitySum!$C$1300)</f>
        <v/>
      </c>
      <c r="J737" s="99" t="str">
        <f>IF(G737/ActivitySum!$C$1300=0%,"",G737/ActivitySum!$C$1300)</f>
        <v/>
      </c>
      <c r="K737" s="99" t="str">
        <f t="shared" si="34"/>
        <v/>
      </c>
      <c r="L737" s="104" t="str">
        <f t="shared" si="35"/>
        <v/>
      </c>
    </row>
    <row r="738" spans="8:12" x14ac:dyDescent="0.25">
      <c r="H738" s="90" t="str">
        <f t="shared" si="33"/>
        <v/>
      </c>
      <c r="I738" s="90" t="str">
        <f>IF(F738/ActivitySum!$C$1300=0%,"",F738/ActivitySum!$C$1300)</f>
        <v/>
      </c>
      <c r="J738" s="99" t="str">
        <f>IF(G738/ActivitySum!$C$1300=0%,"",G738/ActivitySum!$C$1300)</f>
        <v/>
      </c>
      <c r="K738" s="99" t="str">
        <f t="shared" si="34"/>
        <v/>
      </c>
      <c r="L738" s="104" t="str">
        <f t="shared" si="35"/>
        <v/>
      </c>
    </row>
    <row r="739" spans="8:12" x14ac:dyDescent="0.25">
      <c r="H739" s="90" t="str">
        <f t="shared" si="33"/>
        <v/>
      </c>
      <c r="I739" s="90" t="str">
        <f>IF(F739/ActivitySum!$C$1300=0%,"",F739/ActivitySum!$C$1300)</f>
        <v/>
      </c>
      <c r="J739" s="99" t="str">
        <f>IF(G739/ActivitySum!$C$1300=0%,"",G739/ActivitySum!$C$1300)</f>
        <v/>
      </c>
      <c r="K739" s="99" t="str">
        <f t="shared" si="34"/>
        <v/>
      </c>
      <c r="L739" s="104" t="str">
        <f t="shared" si="35"/>
        <v/>
      </c>
    </row>
    <row r="740" spans="8:12" x14ac:dyDescent="0.25">
      <c r="H740" s="90" t="str">
        <f t="shared" si="33"/>
        <v/>
      </c>
      <c r="I740" s="90" t="str">
        <f>IF(F740/ActivitySum!$C$1300=0%,"",F740/ActivitySum!$C$1300)</f>
        <v/>
      </c>
      <c r="J740" s="99" t="str">
        <f>IF(G740/ActivitySum!$C$1300=0%,"",G740/ActivitySum!$C$1300)</f>
        <v/>
      </c>
      <c r="K740" s="99" t="str">
        <f t="shared" si="34"/>
        <v/>
      </c>
      <c r="L740" s="104" t="str">
        <f t="shared" si="35"/>
        <v/>
      </c>
    </row>
    <row r="741" spans="8:12" x14ac:dyDescent="0.25">
      <c r="H741" s="90" t="str">
        <f t="shared" si="33"/>
        <v/>
      </c>
      <c r="I741" s="90" t="str">
        <f>IF(F741/ActivitySum!$C$1300=0%,"",F741/ActivitySum!$C$1300)</f>
        <v/>
      </c>
      <c r="J741" s="99" t="str">
        <f>IF(G741/ActivitySum!$C$1300=0%,"",G741/ActivitySum!$C$1300)</f>
        <v/>
      </c>
      <c r="K741" s="99" t="str">
        <f t="shared" si="34"/>
        <v/>
      </c>
      <c r="L741" s="104" t="str">
        <f t="shared" si="35"/>
        <v/>
      </c>
    </row>
    <row r="742" spans="8:12" x14ac:dyDescent="0.25">
      <c r="H742" s="90" t="str">
        <f t="shared" si="33"/>
        <v/>
      </c>
      <c r="I742" s="90" t="str">
        <f>IF(F742/ActivitySum!$C$1300=0%,"",F742/ActivitySum!$C$1300)</f>
        <v/>
      </c>
      <c r="J742" s="99" t="str">
        <f>IF(G742/ActivitySum!$C$1300=0%,"",G742/ActivitySum!$C$1300)</f>
        <v/>
      </c>
      <c r="K742" s="99" t="str">
        <f t="shared" si="34"/>
        <v/>
      </c>
      <c r="L742" s="104" t="str">
        <f t="shared" si="35"/>
        <v/>
      </c>
    </row>
    <row r="743" spans="8:12" x14ac:dyDescent="0.25">
      <c r="H743" s="90" t="str">
        <f t="shared" si="33"/>
        <v/>
      </c>
      <c r="I743" s="90" t="str">
        <f>IF(F743/ActivitySum!$C$1300=0%,"",F743/ActivitySum!$C$1300)</f>
        <v/>
      </c>
      <c r="J743" s="99" t="str">
        <f>IF(G743/ActivitySum!$C$1300=0%,"",G743/ActivitySum!$C$1300)</f>
        <v/>
      </c>
      <c r="K743" s="99" t="str">
        <f t="shared" si="34"/>
        <v/>
      </c>
      <c r="L743" s="104" t="str">
        <f t="shared" si="35"/>
        <v/>
      </c>
    </row>
    <row r="744" spans="8:12" x14ac:dyDescent="0.25">
      <c r="H744" s="90" t="str">
        <f t="shared" si="33"/>
        <v/>
      </c>
      <c r="I744" s="90" t="str">
        <f>IF(F744/ActivitySum!$C$1300=0%,"",F744/ActivitySum!$C$1300)</f>
        <v/>
      </c>
      <c r="J744" s="99" t="str">
        <f>IF(G744/ActivitySum!$C$1300=0%,"",G744/ActivitySum!$C$1300)</f>
        <v/>
      </c>
      <c r="K744" s="99" t="str">
        <f t="shared" si="34"/>
        <v/>
      </c>
      <c r="L744" s="104" t="str">
        <f t="shared" si="35"/>
        <v/>
      </c>
    </row>
    <row r="745" spans="8:12" x14ac:dyDescent="0.25">
      <c r="H745" s="90" t="str">
        <f t="shared" si="33"/>
        <v/>
      </c>
      <c r="I745" s="90" t="str">
        <f>IF(F745/ActivitySum!$C$1300=0%,"",F745/ActivitySum!$C$1300)</f>
        <v/>
      </c>
      <c r="J745" s="99" t="str">
        <f>IF(G745/ActivitySum!$C$1300=0%,"",G745/ActivitySum!$C$1300)</f>
        <v/>
      </c>
      <c r="K745" s="99" t="str">
        <f t="shared" si="34"/>
        <v/>
      </c>
      <c r="L745" s="104" t="str">
        <f t="shared" si="35"/>
        <v/>
      </c>
    </row>
    <row r="746" spans="8:12" x14ac:dyDescent="0.25">
      <c r="H746" s="90" t="str">
        <f t="shared" si="33"/>
        <v/>
      </c>
      <c r="I746" s="90" t="str">
        <f>IF(F746/ActivitySum!$C$1300=0%,"",F746/ActivitySum!$C$1300)</f>
        <v/>
      </c>
      <c r="J746" s="99" t="str">
        <f>IF(G746/ActivitySum!$C$1300=0%,"",G746/ActivitySum!$C$1300)</f>
        <v/>
      </c>
      <c r="K746" s="99" t="str">
        <f t="shared" si="34"/>
        <v/>
      </c>
      <c r="L746" s="104" t="str">
        <f t="shared" si="35"/>
        <v/>
      </c>
    </row>
    <row r="747" spans="8:12" x14ac:dyDescent="0.25">
      <c r="H747" s="90" t="str">
        <f t="shared" si="33"/>
        <v/>
      </c>
      <c r="I747" s="90" t="str">
        <f>IF(F747/ActivitySum!$C$1300=0%,"",F747/ActivitySum!$C$1300)</f>
        <v/>
      </c>
      <c r="J747" s="99" t="str">
        <f>IF(G747/ActivitySum!$C$1300=0%,"",G747/ActivitySum!$C$1300)</f>
        <v/>
      </c>
      <c r="K747" s="99" t="str">
        <f t="shared" si="34"/>
        <v/>
      </c>
      <c r="L747" s="104" t="str">
        <f t="shared" si="35"/>
        <v/>
      </c>
    </row>
    <row r="748" spans="8:12" x14ac:dyDescent="0.25">
      <c r="H748" s="90" t="str">
        <f t="shared" si="33"/>
        <v/>
      </c>
      <c r="I748" s="90" t="str">
        <f>IF(F748/ActivitySum!$C$1300=0%,"",F748/ActivitySum!$C$1300)</f>
        <v/>
      </c>
      <c r="J748" s="99" t="str">
        <f>IF(G748/ActivitySum!$C$1300=0%,"",G748/ActivitySum!$C$1300)</f>
        <v/>
      </c>
      <c r="K748" s="99" t="str">
        <f t="shared" si="34"/>
        <v/>
      </c>
      <c r="L748" s="104" t="str">
        <f t="shared" si="35"/>
        <v/>
      </c>
    </row>
    <row r="749" spans="8:12" x14ac:dyDescent="0.25">
      <c r="H749" s="90" t="str">
        <f t="shared" si="33"/>
        <v/>
      </c>
      <c r="I749" s="90" t="str">
        <f>IF(F749/ActivitySum!$C$1300=0%,"",F749/ActivitySum!$C$1300)</f>
        <v/>
      </c>
      <c r="J749" s="99" t="str">
        <f>IF(G749/ActivitySum!$C$1300=0%,"",G749/ActivitySum!$C$1300)</f>
        <v/>
      </c>
      <c r="K749" s="99" t="str">
        <f t="shared" si="34"/>
        <v/>
      </c>
      <c r="L749" s="104" t="str">
        <f t="shared" si="35"/>
        <v/>
      </c>
    </row>
    <row r="750" spans="8:12" x14ac:dyDescent="0.25">
      <c r="H750" s="90" t="str">
        <f t="shared" si="33"/>
        <v/>
      </c>
      <c r="I750" s="90" t="str">
        <f>IF(F750/ActivitySum!$C$1300=0%,"",F750/ActivitySum!$C$1300)</f>
        <v/>
      </c>
      <c r="J750" s="99" t="str">
        <f>IF(G750/ActivitySum!$C$1300=0%,"",G750/ActivitySum!$C$1300)</f>
        <v/>
      </c>
      <c r="K750" s="99" t="str">
        <f t="shared" si="34"/>
        <v/>
      </c>
      <c r="L750" s="104" t="str">
        <f t="shared" si="35"/>
        <v/>
      </c>
    </row>
    <row r="751" spans="8:12" x14ac:dyDescent="0.25">
      <c r="H751" s="90" t="str">
        <f t="shared" si="33"/>
        <v/>
      </c>
      <c r="I751" s="90" t="str">
        <f>IF(F751/ActivitySum!$C$1300=0%,"",F751/ActivitySum!$C$1300)</f>
        <v/>
      </c>
      <c r="J751" s="99" t="str">
        <f>IF(G751/ActivitySum!$C$1300=0%,"",G751/ActivitySum!$C$1300)</f>
        <v/>
      </c>
      <c r="K751" s="99" t="str">
        <f t="shared" si="34"/>
        <v/>
      </c>
      <c r="L751" s="104" t="str">
        <f t="shared" si="35"/>
        <v/>
      </c>
    </row>
    <row r="752" spans="8:12" x14ac:dyDescent="0.25">
      <c r="H752" s="90" t="str">
        <f t="shared" si="33"/>
        <v/>
      </c>
      <c r="I752" s="90" t="str">
        <f>IF(F752/ActivitySum!$C$1300=0%,"",F752/ActivitySum!$C$1300)</f>
        <v/>
      </c>
      <c r="J752" s="99" t="str">
        <f>IF(G752/ActivitySum!$C$1300=0%,"",G752/ActivitySum!$C$1300)</f>
        <v/>
      </c>
      <c r="K752" s="99" t="str">
        <f t="shared" si="34"/>
        <v/>
      </c>
      <c r="L752" s="104" t="str">
        <f t="shared" si="35"/>
        <v/>
      </c>
    </row>
    <row r="753" spans="8:12" x14ac:dyDescent="0.25">
      <c r="H753" s="90" t="str">
        <f t="shared" si="33"/>
        <v/>
      </c>
      <c r="I753" s="90" t="str">
        <f>IF(F753/ActivitySum!$C$1300=0%,"",F753/ActivitySum!$C$1300)</f>
        <v/>
      </c>
      <c r="J753" s="99" t="str">
        <f>IF(G753/ActivitySum!$C$1300=0%,"",G753/ActivitySum!$C$1300)</f>
        <v/>
      </c>
      <c r="K753" s="99" t="str">
        <f t="shared" si="34"/>
        <v/>
      </c>
      <c r="L753" s="104" t="str">
        <f t="shared" si="35"/>
        <v/>
      </c>
    </row>
    <row r="754" spans="8:12" x14ac:dyDescent="0.25">
      <c r="H754" s="90" t="str">
        <f t="shared" si="33"/>
        <v/>
      </c>
      <c r="I754" s="90" t="str">
        <f>IF(F754/ActivitySum!$C$1300=0%,"",F754/ActivitySum!$C$1300)</f>
        <v/>
      </c>
      <c r="J754" s="99" t="str">
        <f>IF(G754/ActivitySum!$C$1300=0%,"",G754/ActivitySum!$C$1300)</f>
        <v/>
      </c>
      <c r="K754" s="99" t="str">
        <f t="shared" si="34"/>
        <v/>
      </c>
      <c r="L754" s="104" t="str">
        <f t="shared" si="35"/>
        <v/>
      </c>
    </row>
    <row r="755" spans="8:12" x14ac:dyDescent="0.25">
      <c r="H755" s="90" t="str">
        <f t="shared" si="33"/>
        <v/>
      </c>
      <c r="I755" s="90" t="str">
        <f>IF(F755/ActivitySum!$C$1300=0%,"",F755/ActivitySum!$C$1300)</f>
        <v/>
      </c>
      <c r="J755" s="99" t="str">
        <f>IF(G755/ActivitySum!$C$1300=0%,"",G755/ActivitySum!$C$1300)</f>
        <v/>
      </c>
      <c r="K755" s="99" t="str">
        <f t="shared" si="34"/>
        <v/>
      </c>
      <c r="L755" s="104" t="str">
        <f t="shared" si="35"/>
        <v/>
      </c>
    </row>
    <row r="756" spans="8:12" x14ac:dyDescent="0.25">
      <c r="H756" s="90" t="str">
        <f t="shared" si="33"/>
        <v/>
      </c>
      <c r="I756" s="90" t="str">
        <f>IF(F756/ActivitySum!$C$1300=0%,"",F756/ActivitySum!$C$1300)</f>
        <v/>
      </c>
      <c r="J756" s="99" t="str">
        <f>IF(G756/ActivitySum!$C$1300=0%,"",G756/ActivitySum!$C$1300)</f>
        <v/>
      </c>
      <c r="K756" s="99" t="str">
        <f t="shared" si="34"/>
        <v/>
      </c>
      <c r="L756" s="104" t="str">
        <f t="shared" si="35"/>
        <v/>
      </c>
    </row>
    <row r="757" spans="8:12" x14ac:dyDescent="0.25">
      <c r="H757" s="90" t="str">
        <f t="shared" si="33"/>
        <v/>
      </c>
      <c r="I757" s="90" t="str">
        <f>IF(F757/ActivitySum!$C$1300=0%,"",F757/ActivitySum!$C$1300)</f>
        <v/>
      </c>
      <c r="J757" s="99" t="str">
        <f>IF(G757/ActivitySum!$C$1300=0%,"",G757/ActivitySum!$C$1300)</f>
        <v/>
      </c>
      <c r="K757" s="99" t="str">
        <f t="shared" si="34"/>
        <v/>
      </c>
      <c r="L757" s="104" t="str">
        <f t="shared" si="35"/>
        <v/>
      </c>
    </row>
    <row r="758" spans="8:12" x14ac:dyDescent="0.25">
      <c r="H758" s="90" t="str">
        <f t="shared" si="33"/>
        <v/>
      </c>
      <c r="I758" s="90" t="str">
        <f>IF(F758/ActivitySum!$C$1300=0%,"",F758/ActivitySum!$C$1300)</f>
        <v/>
      </c>
      <c r="J758" s="99" t="str">
        <f>IF(G758/ActivitySum!$C$1300=0%,"",G758/ActivitySum!$C$1300)</f>
        <v/>
      </c>
      <c r="K758" s="99" t="str">
        <f t="shared" si="34"/>
        <v/>
      </c>
      <c r="L758" s="104" t="str">
        <f t="shared" si="35"/>
        <v/>
      </c>
    </row>
    <row r="759" spans="8:12" x14ac:dyDescent="0.25">
      <c r="H759" s="90" t="str">
        <f t="shared" si="33"/>
        <v/>
      </c>
      <c r="I759" s="90" t="str">
        <f>IF(F759/ActivitySum!$C$1300=0%,"",F759/ActivitySum!$C$1300)</f>
        <v/>
      </c>
      <c r="J759" s="99" t="str">
        <f>IF(G759/ActivitySum!$C$1300=0%,"",G759/ActivitySum!$C$1300)</f>
        <v/>
      </c>
      <c r="K759" s="99" t="str">
        <f t="shared" si="34"/>
        <v/>
      </c>
      <c r="L759" s="104" t="str">
        <f t="shared" si="35"/>
        <v/>
      </c>
    </row>
    <row r="760" spans="8:12" x14ac:dyDescent="0.25">
      <c r="H760" s="90" t="str">
        <f t="shared" si="33"/>
        <v/>
      </c>
      <c r="I760" s="90" t="str">
        <f>IF(F760/ActivitySum!$C$1300=0%,"",F760/ActivitySum!$C$1300)</f>
        <v/>
      </c>
      <c r="J760" s="99" t="str">
        <f>IF(G760/ActivitySum!$C$1300=0%,"",G760/ActivitySum!$C$1300)</f>
        <v/>
      </c>
      <c r="K760" s="99" t="str">
        <f t="shared" si="34"/>
        <v/>
      </c>
      <c r="L760" s="104" t="str">
        <f t="shared" si="35"/>
        <v/>
      </c>
    </row>
    <row r="761" spans="8:12" x14ac:dyDescent="0.25">
      <c r="H761" s="90" t="str">
        <f t="shared" si="33"/>
        <v/>
      </c>
      <c r="I761" s="90" t="str">
        <f>IF(F761/ActivitySum!$C$1300=0%,"",F761/ActivitySum!$C$1300)</f>
        <v/>
      </c>
      <c r="J761" s="99" t="str">
        <f>IF(G761/ActivitySum!$C$1300=0%,"",G761/ActivitySum!$C$1300)</f>
        <v/>
      </c>
      <c r="K761" s="99" t="str">
        <f t="shared" si="34"/>
        <v/>
      </c>
      <c r="L761" s="104" t="str">
        <f t="shared" si="35"/>
        <v/>
      </c>
    </row>
    <row r="762" spans="8:12" x14ac:dyDescent="0.25">
      <c r="H762" s="90" t="str">
        <f t="shared" si="33"/>
        <v/>
      </c>
      <c r="I762" s="90" t="str">
        <f>IF(F762/ActivitySum!$C$1300=0%,"",F762/ActivitySum!$C$1300)</f>
        <v/>
      </c>
      <c r="J762" s="99" t="str">
        <f>IF(G762/ActivitySum!$C$1300=0%,"",G762/ActivitySum!$C$1300)</f>
        <v/>
      </c>
      <c r="K762" s="99" t="str">
        <f t="shared" si="34"/>
        <v/>
      </c>
      <c r="L762" s="104" t="str">
        <f t="shared" si="35"/>
        <v/>
      </c>
    </row>
    <row r="763" spans="8:12" x14ac:dyDescent="0.25">
      <c r="H763" s="90" t="str">
        <f t="shared" si="33"/>
        <v/>
      </c>
      <c r="I763" s="90" t="str">
        <f>IF(F763/ActivitySum!$C$1300=0%,"",F763/ActivitySum!$C$1300)</f>
        <v/>
      </c>
      <c r="J763" s="99" t="str">
        <f>IF(G763/ActivitySum!$C$1300=0%,"",G763/ActivitySum!$C$1300)</f>
        <v/>
      </c>
      <c r="K763" s="99" t="str">
        <f t="shared" si="34"/>
        <v/>
      </c>
      <c r="L763" s="104" t="str">
        <f t="shared" si="35"/>
        <v/>
      </c>
    </row>
    <row r="764" spans="8:12" x14ac:dyDescent="0.25">
      <c r="H764" s="90" t="str">
        <f t="shared" si="33"/>
        <v/>
      </c>
      <c r="I764" s="90" t="str">
        <f>IF(F764/ActivitySum!$C$1300=0%,"",F764/ActivitySum!$C$1300)</f>
        <v/>
      </c>
      <c r="J764" s="99" t="str">
        <f>IF(G764/ActivitySum!$C$1300=0%,"",G764/ActivitySum!$C$1300)</f>
        <v/>
      </c>
      <c r="K764" s="99" t="str">
        <f t="shared" si="34"/>
        <v/>
      </c>
      <c r="L764" s="104" t="str">
        <f t="shared" si="35"/>
        <v/>
      </c>
    </row>
    <row r="765" spans="8:12" x14ac:dyDescent="0.25">
      <c r="H765" s="90" t="str">
        <f t="shared" si="33"/>
        <v/>
      </c>
      <c r="I765" s="90" t="str">
        <f>IF(F765/ActivitySum!$C$1300=0%,"",F765/ActivitySum!$C$1300)</f>
        <v/>
      </c>
      <c r="J765" s="99" t="str">
        <f>IF(G765/ActivitySum!$C$1300=0%,"",G765/ActivitySum!$C$1300)</f>
        <v/>
      </c>
      <c r="K765" s="99" t="str">
        <f t="shared" si="34"/>
        <v/>
      </c>
      <c r="L765" s="104" t="str">
        <f t="shared" si="35"/>
        <v/>
      </c>
    </row>
    <row r="766" spans="8:12" x14ac:dyDescent="0.25">
      <c r="H766" s="90" t="str">
        <f t="shared" si="33"/>
        <v/>
      </c>
      <c r="I766" s="90" t="str">
        <f>IF(F766/ActivitySum!$C$1300=0%,"",F766/ActivitySum!$C$1300)</f>
        <v/>
      </c>
      <c r="J766" s="99" t="str">
        <f>IF(G766/ActivitySum!$C$1300=0%,"",G766/ActivitySum!$C$1300)</f>
        <v/>
      </c>
      <c r="K766" s="99" t="str">
        <f t="shared" si="34"/>
        <v/>
      </c>
      <c r="L766" s="104" t="str">
        <f t="shared" si="35"/>
        <v/>
      </c>
    </row>
    <row r="767" spans="8:12" x14ac:dyDescent="0.25">
      <c r="H767" s="90" t="str">
        <f t="shared" si="33"/>
        <v/>
      </c>
      <c r="I767" s="90" t="str">
        <f>IF(F767/ActivitySum!$C$1300=0%,"",F767/ActivitySum!$C$1300)</f>
        <v/>
      </c>
      <c r="J767" s="99" t="str">
        <f>IF(G767/ActivitySum!$C$1300=0%,"",G767/ActivitySum!$C$1300)</f>
        <v/>
      </c>
      <c r="K767" s="99" t="str">
        <f t="shared" si="34"/>
        <v/>
      </c>
      <c r="L767" s="104" t="str">
        <f t="shared" si="35"/>
        <v/>
      </c>
    </row>
    <row r="768" spans="8:12" x14ac:dyDescent="0.25">
      <c r="H768" s="90" t="str">
        <f t="shared" si="33"/>
        <v/>
      </c>
      <c r="I768" s="90" t="str">
        <f>IF(F768/ActivitySum!$C$1300=0%,"",F768/ActivitySum!$C$1300)</f>
        <v/>
      </c>
      <c r="J768" s="99" t="str">
        <f>IF(G768/ActivitySum!$C$1300=0%,"",G768/ActivitySum!$C$1300)</f>
        <v/>
      </c>
      <c r="K768" s="99" t="str">
        <f t="shared" si="34"/>
        <v/>
      </c>
      <c r="L768" s="104" t="str">
        <f t="shared" si="35"/>
        <v/>
      </c>
    </row>
    <row r="769" spans="8:12" x14ac:dyDescent="0.25">
      <c r="H769" s="90" t="str">
        <f t="shared" si="33"/>
        <v/>
      </c>
      <c r="I769" s="90" t="str">
        <f>IF(F769/ActivitySum!$C$1300=0%,"",F769/ActivitySum!$C$1300)</f>
        <v/>
      </c>
      <c r="J769" s="99" t="str">
        <f>IF(G769/ActivitySum!$C$1300=0%,"",G769/ActivitySum!$C$1300)</f>
        <v/>
      </c>
      <c r="K769" s="99" t="str">
        <f t="shared" si="34"/>
        <v/>
      </c>
      <c r="L769" s="104" t="str">
        <f t="shared" si="35"/>
        <v/>
      </c>
    </row>
    <row r="770" spans="8:12" x14ac:dyDescent="0.25">
      <c r="H770" s="90" t="str">
        <f t="shared" si="33"/>
        <v/>
      </c>
      <c r="I770" s="90" t="str">
        <f>IF(F770/ActivitySum!$C$1300=0%,"",F770/ActivitySum!$C$1300)</f>
        <v/>
      </c>
      <c r="J770" s="99" t="str">
        <f>IF(G770/ActivitySum!$C$1300=0%,"",G770/ActivitySum!$C$1300)</f>
        <v/>
      </c>
      <c r="K770" s="99" t="str">
        <f t="shared" si="34"/>
        <v/>
      </c>
      <c r="L770" s="104" t="str">
        <f t="shared" si="35"/>
        <v/>
      </c>
    </row>
    <row r="771" spans="8:12" x14ac:dyDescent="0.25">
      <c r="H771" s="90" t="str">
        <f t="shared" si="33"/>
        <v/>
      </c>
      <c r="I771" s="90" t="str">
        <f>IF(F771/ActivitySum!$C$1300=0%,"",F771/ActivitySum!$C$1300)</f>
        <v/>
      </c>
      <c r="J771" s="99" t="str">
        <f>IF(G771/ActivitySum!$C$1300=0%,"",G771/ActivitySum!$C$1300)</f>
        <v/>
      </c>
      <c r="K771" s="99" t="str">
        <f t="shared" si="34"/>
        <v/>
      </c>
      <c r="L771" s="104" t="str">
        <f t="shared" si="35"/>
        <v/>
      </c>
    </row>
    <row r="772" spans="8:12" x14ac:dyDescent="0.25">
      <c r="H772" s="90" t="str">
        <f t="shared" si="33"/>
        <v/>
      </c>
      <c r="I772" s="90" t="str">
        <f>IF(F772/ActivitySum!$C$1300=0%,"",F772/ActivitySum!$C$1300)</f>
        <v/>
      </c>
      <c r="J772" s="99" t="str">
        <f>IF(G772/ActivitySum!$C$1300=0%,"",G772/ActivitySum!$C$1300)</f>
        <v/>
      </c>
      <c r="K772" s="99" t="str">
        <f t="shared" si="34"/>
        <v/>
      </c>
      <c r="L772" s="104" t="str">
        <f t="shared" si="35"/>
        <v/>
      </c>
    </row>
    <row r="773" spans="8:12" x14ac:dyDescent="0.25">
      <c r="H773" s="90" t="str">
        <f t="shared" si="33"/>
        <v/>
      </c>
      <c r="I773" s="90" t="str">
        <f>IF(F773/ActivitySum!$C$1300=0%,"",F773/ActivitySum!$C$1300)</f>
        <v/>
      </c>
      <c r="J773" s="99" t="str">
        <f>IF(G773/ActivitySum!$C$1300=0%,"",G773/ActivitySum!$C$1300)</f>
        <v/>
      </c>
      <c r="K773" s="99" t="str">
        <f t="shared" si="34"/>
        <v/>
      </c>
      <c r="L773" s="104" t="str">
        <f t="shared" si="35"/>
        <v/>
      </c>
    </row>
    <row r="774" spans="8:12" x14ac:dyDescent="0.25">
      <c r="H774" s="90" t="str">
        <f t="shared" si="33"/>
        <v/>
      </c>
      <c r="I774" s="90" t="str">
        <f>IF(F774/ActivitySum!$C$1300=0%,"",F774/ActivitySum!$C$1300)</f>
        <v/>
      </c>
      <c r="J774" s="99" t="str">
        <f>IF(G774/ActivitySum!$C$1300=0%,"",G774/ActivitySum!$C$1300)</f>
        <v/>
      </c>
      <c r="K774" s="99" t="str">
        <f t="shared" si="34"/>
        <v/>
      </c>
      <c r="L774" s="104" t="str">
        <f t="shared" si="35"/>
        <v/>
      </c>
    </row>
    <row r="775" spans="8:12" x14ac:dyDescent="0.25">
      <c r="H775" s="90" t="str">
        <f t="shared" ref="H775:H838" si="36">IFERROR(F775/E775,"")</f>
        <v/>
      </c>
      <c r="I775" s="90" t="str">
        <f>IF(F775/ActivitySum!$C$1300=0%,"",F775/ActivitySum!$C$1300)</f>
        <v/>
      </c>
      <c r="J775" s="99" t="str">
        <f>IF(G775/ActivitySum!$C$1300=0%,"",G775/ActivitySum!$C$1300)</f>
        <v/>
      </c>
      <c r="K775" s="99" t="str">
        <f t="shared" ref="K775:K838" si="37">IFERROR(G775/E775,"")</f>
        <v/>
      </c>
      <c r="L775" s="104" t="str">
        <f t="shared" ref="L775:L838" si="38">IFERROR(G775/F775,"")</f>
        <v/>
      </c>
    </row>
    <row r="776" spans="8:12" x14ac:dyDescent="0.25">
      <c r="H776" s="90" t="str">
        <f t="shared" si="36"/>
        <v/>
      </c>
      <c r="I776" s="90" t="str">
        <f>IF(F776/ActivitySum!$C$1300=0%,"",F776/ActivitySum!$C$1300)</f>
        <v/>
      </c>
      <c r="J776" s="99" t="str">
        <f>IF(G776/ActivitySum!$C$1300=0%,"",G776/ActivitySum!$C$1300)</f>
        <v/>
      </c>
      <c r="K776" s="99" t="str">
        <f t="shared" si="37"/>
        <v/>
      </c>
      <c r="L776" s="104" t="str">
        <f t="shared" si="38"/>
        <v/>
      </c>
    </row>
    <row r="777" spans="8:12" x14ac:dyDescent="0.25">
      <c r="H777" s="90" t="str">
        <f t="shared" si="36"/>
        <v/>
      </c>
      <c r="I777" s="90" t="str">
        <f>IF(F777/ActivitySum!$C$1300=0%,"",F777/ActivitySum!$C$1300)</f>
        <v/>
      </c>
      <c r="J777" s="99" t="str">
        <f>IF(G777/ActivitySum!$C$1300=0%,"",G777/ActivitySum!$C$1300)</f>
        <v/>
      </c>
      <c r="K777" s="99" t="str">
        <f t="shared" si="37"/>
        <v/>
      </c>
      <c r="L777" s="104" t="str">
        <f t="shared" si="38"/>
        <v/>
      </c>
    </row>
    <row r="778" spans="8:12" x14ac:dyDescent="0.25">
      <c r="H778" s="90" t="str">
        <f t="shared" si="36"/>
        <v/>
      </c>
      <c r="I778" s="90" t="str">
        <f>IF(F778/ActivitySum!$C$1300=0%,"",F778/ActivitySum!$C$1300)</f>
        <v/>
      </c>
      <c r="J778" s="99" t="str">
        <f>IF(G778/ActivitySum!$C$1300=0%,"",G778/ActivitySum!$C$1300)</f>
        <v/>
      </c>
      <c r="K778" s="99" t="str">
        <f t="shared" si="37"/>
        <v/>
      </c>
      <c r="L778" s="104" t="str">
        <f t="shared" si="38"/>
        <v/>
      </c>
    </row>
    <row r="779" spans="8:12" x14ac:dyDescent="0.25">
      <c r="H779" s="90" t="str">
        <f t="shared" si="36"/>
        <v/>
      </c>
      <c r="I779" s="90" t="str">
        <f>IF(F779/ActivitySum!$C$1300=0%,"",F779/ActivitySum!$C$1300)</f>
        <v/>
      </c>
      <c r="J779" s="99" t="str">
        <f>IF(G779/ActivitySum!$C$1300=0%,"",G779/ActivitySum!$C$1300)</f>
        <v/>
      </c>
      <c r="K779" s="99" t="str">
        <f t="shared" si="37"/>
        <v/>
      </c>
      <c r="L779" s="104" t="str">
        <f t="shared" si="38"/>
        <v/>
      </c>
    </row>
    <row r="780" spans="8:12" x14ac:dyDescent="0.25">
      <c r="H780" s="90" t="str">
        <f t="shared" si="36"/>
        <v/>
      </c>
      <c r="I780" s="90" t="str">
        <f>IF(F780/ActivitySum!$C$1300=0%,"",F780/ActivitySum!$C$1300)</f>
        <v/>
      </c>
      <c r="J780" s="99" t="str">
        <f>IF(G780/ActivitySum!$C$1300=0%,"",G780/ActivitySum!$C$1300)</f>
        <v/>
      </c>
      <c r="K780" s="99" t="str">
        <f t="shared" si="37"/>
        <v/>
      </c>
      <c r="L780" s="104" t="str">
        <f t="shared" si="38"/>
        <v/>
      </c>
    </row>
    <row r="781" spans="8:12" x14ac:dyDescent="0.25">
      <c r="H781" s="90" t="str">
        <f t="shared" si="36"/>
        <v/>
      </c>
      <c r="I781" s="90" t="str">
        <f>IF(F781/ActivitySum!$C$1300=0%,"",F781/ActivitySum!$C$1300)</f>
        <v/>
      </c>
      <c r="J781" s="99" t="str">
        <f>IF(G781/ActivitySum!$C$1300=0%,"",G781/ActivitySum!$C$1300)</f>
        <v/>
      </c>
      <c r="K781" s="99" t="str">
        <f t="shared" si="37"/>
        <v/>
      </c>
      <c r="L781" s="104" t="str">
        <f t="shared" si="38"/>
        <v/>
      </c>
    </row>
    <row r="782" spans="8:12" x14ac:dyDescent="0.25">
      <c r="H782" s="90" t="str">
        <f t="shared" si="36"/>
        <v/>
      </c>
      <c r="I782" s="90" t="str">
        <f>IF(F782/ActivitySum!$C$1300=0%,"",F782/ActivitySum!$C$1300)</f>
        <v/>
      </c>
      <c r="J782" s="99" t="str">
        <f>IF(G782/ActivitySum!$C$1300=0%,"",G782/ActivitySum!$C$1300)</f>
        <v/>
      </c>
      <c r="K782" s="99" t="str">
        <f t="shared" si="37"/>
        <v/>
      </c>
      <c r="L782" s="104" t="str">
        <f t="shared" si="38"/>
        <v/>
      </c>
    </row>
    <row r="783" spans="8:12" x14ac:dyDescent="0.25">
      <c r="H783" s="90" t="str">
        <f t="shared" si="36"/>
        <v/>
      </c>
      <c r="I783" s="90" t="str">
        <f>IF(F783/ActivitySum!$C$1300=0%,"",F783/ActivitySum!$C$1300)</f>
        <v/>
      </c>
      <c r="J783" s="99" t="str">
        <f>IF(G783/ActivitySum!$C$1300=0%,"",G783/ActivitySum!$C$1300)</f>
        <v/>
      </c>
      <c r="K783" s="99" t="str">
        <f t="shared" si="37"/>
        <v/>
      </c>
      <c r="L783" s="104" t="str">
        <f t="shared" si="38"/>
        <v/>
      </c>
    </row>
    <row r="784" spans="8:12" x14ac:dyDescent="0.25">
      <c r="H784" s="90" t="str">
        <f t="shared" si="36"/>
        <v/>
      </c>
      <c r="I784" s="90" t="str">
        <f>IF(F784/ActivitySum!$C$1300=0%,"",F784/ActivitySum!$C$1300)</f>
        <v/>
      </c>
      <c r="J784" s="99" t="str">
        <f>IF(G784/ActivitySum!$C$1300=0%,"",G784/ActivitySum!$C$1300)</f>
        <v/>
      </c>
      <c r="K784" s="99" t="str">
        <f t="shared" si="37"/>
        <v/>
      </c>
      <c r="L784" s="104" t="str">
        <f t="shared" si="38"/>
        <v/>
      </c>
    </row>
    <row r="785" spans="8:12" x14ac:dyDescent="0.25">
      <c r="H785" s="90" t="str">
        <f t="shared" si="36"/>
        <v/>
      </c>
      <c r="I785" s="90" t="str">
        <f>IF(F785/ActivitySum!$C$1300=0%,"",F785/ActivitySum!$C$1300)</f>
        <v/>
      </c>
      <c r="J785" s="99" t="str">
        <f>IF(G785/ActivitySum!$C$1300=0%,"",G785/ActivitySum!$C$1300)</f>
        <v/>
      </c>
      <c r="K785" s="99" t="str">
        <f t="shared" si="37"/>
        <v/>
      </c>
      <c r="L785" s="104" t="str">
        <f t="shared" si="38"/>
        <v/>
      </c>
    </row>
    <row r="786" spans="8:12" x14ac:dyDescent="0.25">
      <c r="H786" s="90" t="str">
        <f t="shared" si="36"/>
        <v/>
      </c>
      <c r="I786" s="90" t="str">
        <f>IF(F786/ActivitySum!$C$1300=0%,"",F786/ActivitySum!$C$1300)</f>
        <v/>
      </c>
      <c r="J786" s="99" t="str">
        <f>IF(G786/ActivitySum!$C$1300=0%,"",G786/ActivitySum!$C$1300)</f>
        <v/>
      </c>
      <c r="K786" s="99" t="str">
        <f t="shared" si="37"/>
        <v/>
      </c>
      <c r="L786" s="104" t="str">
        <f t="shared" si="38"/>
        <v/>
      </c>
    </row>
    <row r="787" spans="8:12" x14ac:dyDescent="0.25">
      <c r="H787" s="90" t="str">
        <f t="shared" si="36"/>
        <v/>
      </c>
      <c r="I787" s="90" t="str">
        <f>IF(F787/ActivitySum!$C$1300=0%,"",F787/ActivitySum!$C$1300)</f>
        <v/>
      </c>
      <c r="J787" s="99" t="str">
        <f>IF(G787/ActivitySum!$C$1300=0%,"",G787/ActivitySum!$C$1300)</f>
        <v/>
      </c>
      <c r="K787" s="99" t="str">
        <f t="shared" si="37"/>
        <v/>
      </c>
      <c r="L787" s="104" t="str">
        <f t="shared" si="38"/>
        <v/>
      </c>
    </row>
    <row r="788" spans="8:12" x14ac:dyDescent="0.25">
      <c r="H788" s="90" t="str">
        <f t="shared" si="36"/>
        <v/>
      </c>
      <c r="I788" s="90" t="str">
        <f>IF(F788/ActivitySum!$C$1300=0%,"",F788/ActivitySum!$C$1300)</f>
        <v/>
      </c>
      <c r="J788" s="99" t="str">
        <f>IF(G788/ActivitySum!$C$1300=0%,"",G788/ActivitySum!$C$1300)</f>
        <v/>
      </c>
      <c r="K788" s="99" t="str">
        <f t="shared" si="37"/>
        <v/>
      </c>
      <c r="L788" s="104" t="str">
        <f t="shared" si="38"/>
        <v/>
      </c>
    </row>
    <row r="789" spans="8:12" x14ac:dyDescent="0.25">
      <c r="H789" s="90" t="str">
        <f t="shared" si="36"/>
        <v/>
      </c>
      <c r="I789" s="90" t="str">
        <f>IF(F789/ActivitySum!$C$1300=0%,"",F789/ActivitySum!$C$1300)</f>
        <v/>
      </c>
      <c r="J789" s="99" t="str">
        <f>IF(G789/ActivitySum!$C$1300=0%,"",G789/ActivitySum!$C$1300)</f>
        <v/>
      </c>
      <c r="K789" s="99" t="str">
        <f t="shared" si="37"/>
        <v/>
      </c>
      <c r="L789" s="104" t="str">
        <f t="shared" si="38"/>
        <v/>
      </c>
    </row>
    <row r="790" spans="8:12" x14ac:dyDescent="0.25">
      <c r="H790" s="90" t="str">
        <f t="shared" si="36"/>
        <v/>
      </c>
      <c r="I790" s="90" t="str">
        <f>IF(F790/ActivitySum!$C$1300=0%,"",F790/ActivitySum!$C$1300)</f>
        <v/>
      </c>
      <c r="J790" s="99" t="str">
        <f>IF(G790/ActivitySum!$C$1300=0%,"",G790/ActivitySum!$C$1300)</f>
        <v/>
      </c>
      <c r="K790" s="99" t="str">
        <f t="shared" si="37"/>
        <v/>
      </c>
      <c r="L790" s="104" t="str">
        <f t="shared" si="38"/>
        <v/>
      </c>
    </row>
    <row r="791" spans="8:12" x14ac:dyDescent="0.25">
      <c r="H791" s="90" t="str">
        <f t="shared" si="36"/>
        <v/>
      </c>
      <c r="I791" s="90" t="str">
        <f>IF(F791/ActivitySum!$C$1300=0%,"",F791/ActivitySum!$C$1300)</f>
        <v/>
      </c>
      <c r="J791" s="99" t="str">
        <f>IF(G791/ActivitySum!$C$1300=0%,"",G791/ActivitySum!$C$1300)</f>
        <v/>
      </c>
      <c r="K791" s="99" t="str">
        <f t="shared" si="37"/>
        <v/>
      </c>
      <c r="L791" s="104" t="str">
        <f t="shared" si="38"/>
        <v/>
      </c>
    </row>
    <row r="792" spans="8:12" x14ac:dyDescent="0.25">
      <c r="H792" s="90" t="str">
        <f t="shared" si="36"/>
        <v/>
      </c>
      <c r="I792" s="90" t="str">
        <f>IF(F792/ActivitySum!$C$1300=0%,"",F792/ActivitySum!$C$1300)</f>
        <v/>
      </c>
      <c r="J792" s="99" t="str">
        <f>IF(G792/ActivitySum!$C$1300=0%,"",G792/ActivitySum!$C$1300)</f>
        <v/>
      </c>
      <c r="K792" s="99" t="str">
        <f t="shared" si="37"/>
        <v/>
      </c>
      <c r="L792" s="104" t="str">
        <f t="shared" si="38"/>
        <v/>
      </c>
    </row>
    <row r="793" spans="8:12" x14ac:dyDescent="0.25">
      <c r="H793" s="90" t="str">
        <f t="shared" si="36"/>
        <v/>
      </c>
      <c r="I793" s="90" t="str">
        <f>IF(F793/ActivitySum!$C$1300=0%,"",F793/ActivitySum!$C$1300)</f>
        <v/>
      </c>
      <c r="J793" s="99" t="str">
        <f>IF(G793/ActivitySum!$C$1300=0%,"",G793/ActivitySum!$C$1300)</f>
        <v/>
      </c>
      <c r="K793" s="99" t="str">
        <f t="shared" si="37"/>
        <v/>
      </c>
      <c r="L793" s="104" t="str">
        <f t="shared" si="38"/>
        <v/>
      </c>
    </row>
    <row r="794" spans="8:12" x14ac:dyDescent="0.25">
      <c r="H794" s="90" t="str">
        <f t="shared" si="36"/>
        <v/>
      </c>
      <c r="I794" s="90" t="str">
        <f>IF(F794/ActivitySum!$C$1300=0%,"",F794/ActivitySum!$C$1300)</f>
        <v/>
      </c>
      <c r="J794" s="99" t="str">
        <f>IF(G794/ActivitySum!$C$1300=0%,"",G794/ActivitySum!$C$1300)</f>
        <v/>
      </c>
      <c r="K794" s="99" t="str">
        <f t="shared" si="37"/>
        <v/>
      </c>
      <c r="L794" s="104" t="str">
        <f t="shared" si="38"/>
        <v/>
      </c>
    </row>
    <row r="795" spans="8:12" x14ac:dyDescent="0.25">
      <c r="H795" s="90" t="str">
        <f t="shared" si="36"/>
        <v/>
      </c>
      <c r="I795" s="90" t="str">
        <f>IF(F795/ActivitySum!$C$1300=0%,"",F795/ActivitySum!$C$1300)</f>
        <v/>
      </c>
      <c r="J795" s="99" t="str">
        <f>IF(G795/ActivitySum!$C$1300=0%,"",G795/ActivitySum!$C$1300)</f>
        <v/>
      </c>
      <c r="K795" s="99" t="str">
        <f t="shared" si="37"/>
        <v/>
      </c>
      <c r="L795" s="104" t="str">
        <f t="shared" si="38"/>
        <v/>
      </c>
    </row>
    <row r="796" spans="8:12" x14ac:dyDescent="0.25">
      <c r="H796" s="90" t="str">
        <f t="shared" si="36"/>
        <v/>
      </c>
      <c r="I796" s="90" t="str">
        <f>IF(F796/ActivitySum!$C$1300=0%,"",F796/ActivitySum!$C$1300)</f>
        <v/>
      </c>
      <c r="J796" s="99" t="str">
        <f>IF(G796/ActivitySum!$C$1300=0%,"",G796/ActivitySum!$C$1300)</f>
        <v/>
      </c>
      <c r="K796" s="99" t="str">
        <f t="shared" si="37"/>
        <v/>
      </c>
      <c r="L796" s="104" t="str">
        <f t="shared" si="38"/>
        <v/>
      </c>
    </row>
    <row r="797" spans="8:12" x14ac:dyDescent="0.25">
      <c r="H797" s="90" t="str">
        <f t="shared" si="36"/>
        <v/>
      </c>
      <c r="I797" s="90" t="str">
        <f>IF(F797/ActivitySum!$C$1300=0%,"",F797/ActivitySum!$C$1300)</f>
        <v/>
      </c>
      <c r="J797" s="99" t="str">
        <f>IF(G797/ActivitySum!$C$1300=0%,"",G797/ActivitySum!$C$1300)</f>
        <v/>
      </c>
      <c r="K797" s="99" t="str">
        <f t="shared" si="37"/>
        <v/>
      </c>
      <c r="L797" s="104" t="str">
        <f t="shared" si="38"/>
        <v/>
      </c>
    </row>
    <row r="798" spans="8:12" x14ac:dyDescent="0.25">
      <c r="H798" s="90" t="str">
        <f t="shared" si="36"/>
        <v/>
      </c>
      <c r="I798" s="90" t="str">
        <f>IF(F798/ActivitySum!$C$1300=0%,"",F798/ActivitySum!$C$1300)</f>
        <v/>
      </c>
      <c r="J798" s="99" t="str">
        <f>IF(G798/ActivitySum!$C$1300=0%,"",G798/ActivitySum!$C$1300)</f>
        <v/>
      </c>
      <c r="K798" s="99" t="str">
        <f t="shared" si="37"/>
        <v/>
      </c>
      <c r="L798" s="104" t="str">
        <f t="shared" si="38"/>
        <v/>
      </c>
    </row>
    <row r="799" spans="8:12" x14ac:dyDescent="0.25">
      <c r="H799" s="90" t="str">
        <f t="shared" si="36"/>
        <v/>
      </c>
      <c r="I799" s="90" t="str">
        <f>IF(F799/ActivitySum!$C$1300=0%,"",F799/ActivitySum!$C$1300)</f>
        <v/>
      </c>
      <c r="J799" s="99" t="str">
        <f>IF(G799/ActivitySum!$C$1300=0%,"",G799/ActivitySum!$C$1300)</f>
        <v/>
      </c>
      <c r="K799" s="99" t="str">
        <f t="shared" si="37"/>
        <v/>
      </c>
      <c r="L799" s="104" t="str">
        <f t="shared" si="38"/>
        <v/>
      </c>
    </row>
    <row r="800" spans="8:12" x14ac:dyDescent="0.25">
      <c r="H800" s="90" t="str">
        <f t="shared" si="36"/>
        <v/>
      </c>
      <c r="I800" s="90" t="str">
        <f>IF(F800/ActivitySum!$C$1300=0%,"",F800/ActivitySum!$C$1300)</f>
        <v/>
      </c>
      <c r="J800" s="99" t="str">
        <f>IF(G800/ActivitySum!$C$1300=0%,"",G800/ActivitySum!$C$1300)</f>
        <v/>
      </c>
      <c r="K800" s="99" t="str">
        <f t="shared" si="37"/>
        <v/>
      </c>
      <c r="L800" s="104" t="str">
        <f t="shared" si="38"/>
        <v/>
      </c>
    </row>
    <row r="801" spans="8:12" x14ac:dyDescent="0.25">
      <c r="H801" s="90" t="str">
        <f t="shared" si="36"/>
        <v/>
      </c>
      <c r="I801" s="90" t="str">
        <f>IF(F801/ActivitySum!$C$1300=0%,"",F801/ActivitySum!$C$1300)</f>
        <v/>
      </c>
      <c r="J801" s="99" t="str">
        <f>IF(G801/ActivitySum!$C$1300=0%,"",G801/ActivitySum!$C$1300)</f>
        <v/>
      </c>
      <c r="K801" s="99" t="str">
        <f t="shared" si="37"/>
        <v/>
      </c>
      <c r="L801" s="104" t="str">
        <f t="shared" si="38"/>
        <v/>
      </c>
    </row>
    <row r="802" spans="8:12" x14ac:dyDescent="0.25">
      <c r="H802" s="90" t="str">
        <f t="shared" si="36"/>
        <v/>
      </c>
      <c r="I802" s="90" t="str">
        <f>IF(F802/ActivitySum!$C$1300=0%,"",F802/ActivitySum!$C$1300)</f>
        <v/>
      </c>
      <c r="J802" s="99" t="str">
        <f>IF(G802/ActivitySum!$C$1300=0%,"",G802/ActivitySum!$C$1300)</f>
        <v/>
      </c>
      <c r="K802" s="99" t="str">
        <f t="shared" si="37"/>
        <v/>
      </c>
      <c r="L802" s="104" t="str">
        <f t="shared" si="38"/>
        <v/>
      </c>
    </row>
    <row r="803" spans="8:12" x14ac:dyDescent="0.25">
      <c r="H803" s="90" t="str">
        <f t="shared" si="36"/>
        <v/>
      </c>
      <c r="I803" s="90" t="str">
        <f>IF(F803/ActivitySum!$C$1300=0%,"",F803/ActivitySum!$C$1300)</f>
        <v/>
      </c>
      <c r="J803" s="99" t="str">
        <f>IF(G803/ActivitySum!$C$1300=0%,"",G803/ActivitySum!$C$1300)</f>
        <v/>
      </c>
      <c r="K803" s="99" t="str">
        <f t="shared" si="37"/>
        <v/>
      </c>
      <c r="L803" s="104" t="str">
        <f t="shared" si="38"/>
        <v/>
      </c>
    </row>
    <row r="804" spans="8:12" x14ac:dyDescent="0.25">
      <c r="H804" s="90" t="str">
        <f t="shared" si="36"/>
        <v/>
      </c>
      <c r="I804" s="90" t="str">
        <f>IF(F804/ActivitySum!$C$1300=0%,"",F804/ActivitySum!$C$1300)</f>
        <v/>
      </c>
      <c r="J804" s="99" t="str">
        <f>IF(G804/ActivitySum!$C$1300=0%,"",G804/ActivitySum!$C$1300)</f>
        <v/>
      </c>
      <c r="K804" s="99" t="str">
        <f t="shared" si="37"/>
        <v/>
      </c>
      <c r="L804" s="104" t="str">
        <f t="shared" si="38"/>
        <v/>
      </c>
    </row>
    <row r="805" spans="8:12" x14ac:dyDescent="0.25">
      <c r="H805" s="90" t="str">
        <f t="shared" si="36"/>
        <v/>
      </c>
      <c r="I805" s="90" t="str">
        <f>IF(F805/ActivitySum!$C$1300=0%,"",F805/ActivitySum!$C$1300)</f>
        <v/>
      </c>
      <c r="J805" s="99" t="str">
        <f>IF(G805/ActivitySum!$C$1300=0%,"",G805/ActivitySum!$C$1300)</f>
        <v/>
      </c>
      <c r="K805" s="99" t="str">
        <f t="shared" si="37"/>
        <v/>
      </c>
      <c r="L805" s="104" t="str">
        <f t="shared" si="38"/>
        <v/>
      </c>
    </row>
    <row r="806" spans="8:12" x14ac:dyDescent="0.25">
      <c r="H806" s="90" t="str">
        <f t="shared" si="36"/>
        <v/>
      </c>
      <c r="I806" s="90" t="str">
        <f>IF(F806/ActivitySum!$C$1300=0%,"",F806/ActivitySum!$C$1300)</f>
        <v/>
      </c>
      <c r="J806" s="99" t="str">
        <f>IF(G806/ActivitySum!$C$1300=0%,"",G806/ActivitySum!$C$1300)</f>
        <v/>
      </c>
      <c r="K806" s="99" t="str">
        <f t="shared" si="37"/>
        <v/>
      </c>
      <c r="L806" s="104" t="str">
        <f t="shared" si="38"/>
        <v/>
      </c>
    </row>
    <row r="807" spans="8:12" x14ac:dyDescent="0.25">
      <c r="H807" s="90" t="str">
        <f t="shared" si="36"/>
        <v/>
      </c>
      <c r="I807" s="90" t="str">
        <f>IF(F807/ActivitySum!$C$1300=0%,"",F807/ActivitySum!$C$1300)</f>
        <v/>
      </c>
      <c r="J807" s="99" t="str">
        <f>IF(G807/ActivitySum!$C$1300=0%,"",G807/ActivitySum!$C$1300)</f>
        <v/>
      </c>
      <c r="K807" s="99" t="str">
        <f t="shared" si="37"/>
        <v/>
      </c>
      <c r="L807" s="104" t="str">
        <f t="shared" si="38"/>
        <v/>
      </c>
    </row>
    <row r="808" spans="8:12" x14ac:dyDescent="0.25">
      <c r="H808" s="90" t="str">
        <f t="shared" si="36"/>
        <v/>
      </c>
      <c r="I808" s="90" t="str">
        <f>IF(F808/ActivitySum!$C$1300=0%,"",F808/ActivitySum!$C$1300)</f>
        <v/>
      </c>
      <c r="J808" s="99" t="str">
        <f>IF(G808/ActivitySum!$C$1300=0%,"",G808/ActivitySum!$C$1300)</f>
        <v/>
      </c>
      <c r="K808" s="99" t="str">
        <f t="shared" si="37"/>
        <v/>
      </c>
      <c r="L808" s="104" t="str">
        <f t="shared" si="38"/>
        <v/>
      </c>
    </row>
    <row r="809" spans="8:12" x14ac:dyDescent="0.25">
      <c r="H809" s="90" t="str">
        <f t="shared" si="36"/>
        <v/>
      </c>
      <c r="I809" s="90" t="str">
        <f>IF(F809/ActivitySum!$C$1300=0%,"",F809/ActivitySum!$C$1300)</f>
        <v/>
      </c>
      <c r="J809" s="99" t="str">
        <f>IF(G809/ActivitySum!$C$1300=0%,"",G809/ActivitySum!$C$1300)</f>
        <v/>
      </c>
      <c r="K809" s="99" t="str">
        <f t="shared" si="37"/>
        <v/>
      </c>
      <c r="L809" s="104" t="str">
        <f t="shared" si="38"/>
        <v/>
      </c>
    </row>
    <row r="810" spans="8:12" x14ac:dyDescent="0.25">
      <c r="H810" s="90" t="str">
        <f t="shared" si="36"/>
        <v/>
      </c>
      <c r="I810" s="90" t="str">
        <f>IF(F810/ActivitySum!$C$1300=0%,"",F810/ActivitySum!$C$1300)</f>
        <v/>
      </c>
      <c r="J810" s="99" t="str">
        <f>IF(G810/ActivitySum!$C$1300=0%,"",G810/ActivitySum!$C$1300)</f>
        <v/>
      </c>
      <c r="K810" s="99" t="str">
        <f t="shared" si="37"/>
        <v/>
      </c>
      <c r="L810" s="104" t="str">
        <f t="shared" si="38"/>
        <v/>
      </c>
    </row>
    <row r="811" spans="8:12" x14ac:dyDescent="0.25">
      <c r="H811" s="90" t="str">
        <f t="shared" si="36"/>
        <v/>
      </c>
      <c r="I811" s="90" t="str">
        <f>IF(F811/ActivitySum!$C$1300=0%,"",F811/ActivitySum!$C$1300)</f>
        <v/>
      </c>
      <c r="J811" s="99" t="str">
        <f>IF(G811/ActivitySum!$C$1300=0%,"",G811/ActivitySum!$C$1300)</f>
        <v/>
      </c>
      <c r="K811" s="99" t="str">
        <f t="shared" si="37"/>
        <v/>
      </c>
      <c r="L811" s="104" t="str">
        <f t="shared" si="38"/>
        <v/>
      </c>
    </row>
    <row r="812" spans="8:12" x14ac:dyDescent="0.25">
      <c r="H812" s="90" t="str">
        <f t="shared" si="36"/>
        <v/>
      </c>
      <c r="I812" s="90" t="str">
        <f>IF(F812/ActivitySum!$C$1300=0%,"",F812/ActivitySum!$C$1300)</f>
        <v/>
      </c>
      <c r="J812" s="99" t="str">
        <f>IF(G812/ActivitySum!$C$1300=0%,"",G812/ActivitySum!$C$1300)</f>
        <v/>
      </c>
      <c r="K812" s="99" t="str">
        <f t="shared" si="37"/>
        <v/>
      </c>
      <c r="L812" s="104" t="str">
        <f t="shared" si="38"/>
        <v/>
      </c>
    </row>
    <row r="813" spans="8:12" x14ac:dyDescent="0.25">
      <c r="H813" s="90" t="str">
        <f t="shared" si="36"/>
        <v/>
      </c>
      <c r="I813" s="90" t="str">
        <f>IF(F813/ActivitySum!$C$1300=0%,"",F813/ActivitySum!$C$1300)</f>
        <v/>
      </c>
      <c r="J813" s="99" t="str">
        <f>IF(G813/ActivitySum!$C$1300=0%,"",G813/ActivitySum!$C$1300)</f>
        <v/>
      </c>
      <c r="K813" s="99" t="str">
        <f t="shared" si="37"/>
        <v/>
      </c>
      <c r="L813" s="104" t="str">
        <f t="shared" si="38"/>
        <v/>
      </c>
    </row>
    <row r="814" spans="8:12" x14ac:dyDescent="0.25">
      <c r="H814" s="90" t="str">
        <f t="shared" si="36"/>
        <v/>
      </c>
      <c r="I814" s="90" t="str">
        <f>IF(F814/ActivitySum!$C$1300=0%,"",F814/ActivitySum!$C$1300)</f>
        <v/>
      </c>
      <c r="J814" s="99" t="str">
        <f>IF(G814/ActivitySum!$C$1300=0%,"",G814/ActivitySum!$C$1300)</f>
        <v/>
      </c>
      <c r="K814" s="99" t="str">
        <f t="shared" si="37"/>
        <v/>
      </c>
      <c r="L814" s="104" t="str">
        <f t="shared" si="38"/>
        <v/>
      </c>
    </row>
    <row r="815" spans="8:12" x14ac:dyDescent="0.25">
      <c r="H815" s="90" t="str">
        <f t="shared" si="36"/>
        <v/>
      </c>
      <c r="I815" s="90" t="str">
        <f>IF(F815/ActivitySum!$C$1300=0%,"",F815/ActivitySum!$C$1300)</f>
        <v/>
      </c>
      <c r="J815" s="99" t="str">
        <f>IF(G815/ActivitySum!$C$1300=0%,"",G815/ActivitySum!$C$1300)</f>
        <v/>
      </c>
      <c r="K815" s="99" t="str">
        <f t="shared" si="37"/>
        <v/>
      </c>
      <c r="L815" s="104" t="str">
        <f t="shared" si="38"/>
        <v/>
      </c>
    </row>
    <row r="816" spans="8:12" x14ac:dyDescent="0.25">
      <c r="H816" s="90" t="str">
        <f t="shared" si="36"/>
        <v/>
      </c>
      <c r="I816" s="90" t="str">
        <f>IF(F816/ActivitySum!$C$1300=0%,"",F816/ActivitySum!$C$1300)</f>
        <v/>
      </c>
      <c r="J816" s="99" t="str">
        <f>IF(G816/ActivitySum!$C$1300=0%,"",G816/ActivitySum!$C$1300)</f>
        <v/>
      </c>
      <c r="K816" s="99" t="str">
        <f t="shared" si="37"/>
        <v/>
      </c>
      <c r="L816" s="104" t="str">
        <f t="shared" si="38"/>
        <v/>
      </c>
    </row>
    <row r="817" spans="8:12" x14ac:dyDescent="0.25">
      <c r="H817" s="90" t="str">
        <f t="shared" si="36"/>
        <v/>
      </c>
      <c r="I817" s="90" t="str">
        <f>IF(F817/ActivitySum!$C$1300=0%,"",F817/ActivitySum!$C$1300)</f>
        <v/>
      </c>
      <c r="J817" s="99" t="str">
        <f>IF(G817/ActivitySum!$C$1300=0%,"",G817/ActivitySum!$C$1300)</f>
        <v/>
      </c>
      <c r="K817" s="99" t="str">
        <f t="shared" si="37"/>
        <v/>
      </c>
      <c r="L817" s="104" t="str">
        <f t="shared" si="38"/>
        <v/>
      </c>
    </row>
    <row r="818" spans="8:12" x14ac:dyDescent="0.25">
      <c r="H818" s="90" t="str">
        <f t="shared" si="36"/>
        <v/>
      </c>
      <c r="I818" s="90" t="str">
        <f>IF(F818/ActivitySum!$C$1300=0%,"",F818/ActivitySum!$C$1300)</f>
        <v/>
      </c>
      <c r="J818" s="99" t="str">
        <f>IF(G818/ActivitySum!$C$1300=0%,"",G818/ActivitySum!$C$1300)</f>
        <v/>
      </c>
      <c r="K818" s="99" t="str">
        <f t="shared" si="37"/>
        <v/>
      </c>
      <c r="L818" s="104" t="str">
        <f t="shared" si="38"/>
        <v/>
      </c>
    </row>
    <row r="819" spans="8:12" x14ac:dyDescent="0.25">
      <c r="H819" s="90" t="str">
        <f t="shared" si="36"/>
        <v/>
      </c>
      <c r="I819" s="90" t="str">
        <f>IF(F819/ActivitySum!$C$1300=0%,"",F819/ActivitySum!$C$1300)</f>
        <v/>
      </c>
      <c r="J819" s="99" t="str">
        <f>IF(G819/ActivitySum!$C$1300=0%,"",G819/ActivitySum!$C$1300)</f>
        <v/>
      </c>
      <c r="K819" s="99" t="str">
        <f t="shared" si="37"/>
        <v/>
      </c>
      <c r="L819" s="104" t="str">
        <f t="shared" si="38"/>
        <v/>
      </c>
    </row>
    <row r="820" spans="8:12" x14ac:dyDescent="0.25">
      <c r="H820" s="90" t="str">
        <f t="shared" si="36"/>
        <v/>
      </c>
      <c r="I820" s="90" t="str">
        <f>IF(F820/ActivitySum!$C$1300=0%,"",F820/ActivitySum!$C$1300)</f>
        <v/>
      </c>
      <c r="J820" s="99" t="str">
        <f>IF(G820/ActivitySum!$C$1300=0%,"",G820/ActivitySum!$C$1300)</f>
        <v/>
      </c>
      <c r="K820" s="99" t="str">
        <f t="shared" si="37"/>
        <v/>
      </c>
      <c r="L820" s="104" t="str">
        <f t="shared" si="38"/>
        <v/>
      </c>
    </row>
    <row r="821" spans="8:12" x14ac:dyDescent="0.25">
      <c r="H821" s="90" t="str">
        <f t="shared" si="36"/>
        <v/>
      </c>
      <c r="I821" s="90" t="str">
        <f>IF(F821/ActivitySum!$C$1300=0%,"",F821/ActivitySum!$C$1300)</f>
        <v/>
      </c>
      <c r="J821" s="99" t="str">
        <f>IF(G821/ActivitySum!$C$1300=0%,"",G821/ActivitySum!$C$1300)</f>
        <v/>
      </c>
      <c r="K821" s="99" t="str">
        <f t="shared" si="37"/>
        <v/>
      </c>
      <c r="L821" s="104" t="str">
        <f t="shared" si="38"/>
        <v/>
      </c>
    </row>
    <row r="822" spans="8:12" x14ac:dyDescent="0.25">
      <c r="H822" s="90" t="str">
        <f t="shared" si="36"/>
        <v/>
      </c>
      <c r="I822" s="90" t="str">
        <f>IF(F822/ActivitySum!$C$1300=0%,"",F822/ActivitySum!$C$1300)</f>
        <v/>
      </c>
      <c r="J822" s="99" t="str">
        <f>IF(G822/ActivitySum!$C$1300=0%,"",G822/ActivitySum!$C$1300)</f>
        <v/>
      </c>
      <c r="K822" s="99" t="str">
        <f t="shared" si="37"/>
        <v/>
      </c>
      <c r="L822" s="104" t="str">
        <f t="shared" si="38"/>
        <v/>
      </c>
    </row>
    <row r="823" spans="8:12" x14ac:dyDescent="0.25">
      <c r="H823" s="90" t="str">
        <f t="shared" si="36"/>
        <v/>
      </c>
      <c r="I823" s="90" t="str">
        <f>IF(F823/ActivitySum!$C$1300=0%,"",F823/ActivitySum!$C$1300)</f>
        <v/>
      </c>
      <c r="J823" s="99" t="str">
        <f>IF(G823/ActivitySum!$C$1300=0%,"",G823/ActivitySum!$C$1300)</f>
        <v/>
      </c>
      <c r="K823" s="99" t="str">
        <f t="shared" si="37"/>
        <v/>
      </c>
      <c r="L823" s="104" t="str">
        <f t="shared" si="38"/>
        <v/>
      </c>
    </row>
    <row r="824" spans="8:12" x14ac:dyDescent="0.25">
      <c r="H824" s="90" t="str">
        <f t="shared" si="36"/>
        <v/>
      </c>
      <c r="I824" s="90" t="str">
        <f>IF(F824/ActivitySum!$C$1300=0%,"",F824/ActivitySum!$C$1300)</f>
        <v/>
      </c>
      <c r="J824" s="99" t="str">
        <f>IF(G824/ActivitySum!$C$1300=0%,"",G824/ActivitySum!$C$1300)</f>
        <v/>
      </c>
      <c r="K824" s="99" t="str">
        <f t="shared" si="37"/>
        <v/>
      </c>
      <c r="L824" s="104" t="str">
        <f t="shared" si="38"/>
        <v/>
      </c>
    </row>
    <row r="825" spans="8:12" x14ac:dyDescent="0.25">
      <c r="H825" s="90" t="str">
        <f t="shared" si="36"/>
        <v/>
      </c>
      <c r="I825" s="90" t="str">
        <f>IF(F825/ActivitySum!$C$1300=0%,"",F825/ActivitySum!$C$1300)</f>
        <v/>
      </c>
      <c r="J825" s="99" t="str">
        <f>IF(G825/ActivitySum!$C$1300=0%,"",G825/ActivitySum!$C$1300)</f>
        <v/>
      </c>
      <c r="K825" s="99" t="str">
        <f t="shared" si="37"/>
        <v/>
      </c>
      <c r="L825" s="104" t="str">
        <f t="shared" si="38"/>
        <v/>
      </c>
    </row>
    <row r="826" spans="8:12" x14ac:dyDescent="0.25">
      <c r="H826" s="90" t="str">
        <f t="shared" si="36"/>
        <v/>
      </c>
      <c r="I826" s="90" t="str">
        <f>IF(F826/ActivitySum!$C$1300=0%,"",F826/ActivitySum!$C$1300)</f>
        <v/>
      </c>
      <c r="J826" s="99" t="str">
        <f>IF(G826/ActivitySum!$C$1300=0%,"",G826/ActivitySum!$C$1300)</f>
        <v/>
      </c>
      <c r="K826" s="99" t="str">
        <f t="shared" si="37"/>
        <v/>
      </c>
      <c r="L826" s="104" t="str">
        <f t="shared" si="38"/>
        <v/>
      </c>
    </row>
    <row r="827" spans="8:12" x14ac:dyDescent="0.25">
      <c r="H827" s="90" t="str">
        <f t="shared" si="36"/>
        <v/>
      </c>
      <c r="I827" s="90" t="str">
        <f>IF(F827/ActivitySum!$C$1300=0%,"",F827/ActivitySum!$C$1300)</f>
        <v/>
      </c>
      <c r="J827" s="99" t="str">
        <f>IF(G827/ActivitySum!$C$1300=0%,"",G827/ActivitySum!$C$1300)</f>
        <v/>
      </c>
      <c r="K827" s="99" t="str">
        <f t="shared" si="37"/>
        <v/>
      </c>
      <c r="L827" s="104" t="str">
        <f t="shared" si="38"/>
        <v/>
      </c>
    </row>
    <row r="828" spans="8:12" x14ac:dyDescent="0.25">
      <c r="H828" s="90" t="str">
        <f t="shared" si="36"/>
        <v/>
      </c>
      <c r="I828" s="90" t="str">
        <f>IF(F828/ActivitySum!$C$1300=0%,"",F828/ActivitySum!$C$1300)</f>
        <v/>
      </c>
      <c r="J828" s="99" t="str">
        <f>IF(G828/ActivitySum!$C$1300=0%,"",G828/ActivitySum!$C$1300)</f>
        <v/>
      </c>
      <c r="K828" s="99" t="str">
        <f t="shared" si="37"/>
        <v/>
      </c>
      <c r="L828" s="104" t="str">
        <f t="shared" si="38"/>
        <v/>
      </c>
    </row>
    <row r="829" spans="8:12" x14ac:dyDescent="0.25">
      <c r="H829" s="90" t="str">
        <f t="shared" si="36"/>
        <v/>
      </c>
      <c r="I829" s="90" t="str">
        <f>IF(F829/ActivitySum!$C$1300=0%,"",F829/ActivitySum!$C$1300)</f>
        <v/>
      </c>
      <c r="J829" s="99" t="str">
        <f>IF(G829/ActivitySum!$C$1300=0%,"",G829/ActivitySum!$C$1300)</f>
        <v/>
      </c>
      <c r="K829" s="99" t="str">
        <f t="shared" si="37"/>
        <v/>
      </c>
      <c r="L829" s="104" t="str">
        <f t="shared" si="38"/>
        <v/>
      </c>
    </row>
    <row r="830" spans="8:12" x14ac:dyDescent="0.25">
      <c r="H830" s="90" t="str">
        <f t="shared" si="36"/>
        <v/>
      </c>
      <c r="I830" s="90" t="str">
        <f>IF(F830/ActivitySum!$C$1300=0%,"",F830/ActivitySum!$C$1300)</f>
        <v/>
      </c>
      <c r="J830" s="99" t="str">
        <f>IF(G830/ActivitySum!$C$1300=0%,"",G830/ActivitySum!$C$1300)</f>
        <v/>
      </c>
      <c r="K830" s="99" t="str">
        <f t="shared" si="37"/>
        <v/>
      </c>
      <c r="L830" s="104" t="str">
        <f t="shared" si="38"/>
        <v/>
      </c>
    </row>
    <row r="831" spans="8:12" x14ac:dyDescent="0.25">
      <c r="H831" s="90" t="str">
        <f t="shared" si="36"/>
        <v/>
      </c>
      <c r="I831" s="90" t="str">
        <f>IF(F831/ActivitySum!$C$1300=0%,"",F831/ActivitySum!$C$1300)</f>
        <v/>
      </c>
      <c r="J831" s="99" t="str">
        <f>IF(G831/ActivitySum!$C$1300=0%,"",G831/ActivitySum!$C$1300)</f>
        <v/>
      </c>
      <c r="K831" s="99" t="str">
        <f t="shared" si="37"/>
        <v/>
      </c>
      <c r="L831" s="104" t="str">
        <f t="shared" si="38"/>
        <v/>
      </c>
    </row>
    <row r="832" spans="8:12" x14ac:dyDescent="0.25">
      <c r="H832" s="90" t="str">
        <f t="shared" si="36"/>
        <v/>
      </c>
      <c r="I832" s="90" t="str">
        <f>IF(F832/ActivitySum!$C$1300=0%,"",F832/ActivitySum!$C$1300)</f>
        <v/>
      </c>
      <c r="J832" s="99" t="str">
        <f>IF(G832/ActivitySum!$C$1300=0%,"",G832/ActivitySum!$C$1300)</f>
        <v/>
      </c>
      <c r="K832" s="99" t="str">
        <f t="shared" si="37"/>
        <v/>
      </c>
      <c r="L832" s="104" t="str">
        <f t="shared" si="38"/>
        <v/>
      </c>
    </row>
    <row r="833" spans="8:12" x14ac:dyDescent="0.25">
      <c r="H833" s="90" t="str">
        <f t="shared" si="36"/>
        <v/>
      </c>
      <c r="I833" s="90" t="str">
        <f>IF(F833/ActivitySum!$C$1300=0%,"",F833/ActivitySum!$C$1300)</f>
        <v/>
      </c>
      <c r="J833" s="99" t="str">
        <f>IF(G833/ActivitySum!$C$1300=0%,"",G833/ActivitySum!$C$1300)</f>
        <v/>
      </c>
      <c r="K833" s="99" t="str">
        <f t="shared" si="37"/>
        <v/>
      </c>
      <c r="L833" s="104" t="str">
        <f t="shared" si="38"/>
        <v/>
      </c>
    </row>
    <row r="834" spans="8:12" x14ac:dyDescent="0.25">
      <c r="H834" s="90" t="str">
        <f t="shared" si="36"/>
        <v/>
      </c>
      <c r="I834" s="90" t="str">
        <f>IF(F834/ActivitySum!$C$1300=0%,"",F834/ActivitySum!$C$1300)</f>
        <v/>
      </c>
      <c r="J834" s="99" t="str">
        <f>IF(G834/ActivitySum!$C$1300=0%,"",G834/ActivitySum!$C$1300)</f>
        <v/>
      </c>
      <c r="K834" s="99" t="str">
        <f t="shared" si="37"/>
        <v/>
      </c>
      <c r="L834" s="104" t="str">
        <f t="shared" si="38"/>
        <v/>
      </c>
    </row>
    <row r="835" spans="8:12" x14ac:dyDescent="0.25">
      <c r="H835" s="90" t="str">
        <f t="shared" si="36"/>
        <v/>
      </c>
      <c r="I835" s="90" t="str">
        <f>IF(F835/ActivitySum!$C$1300=0%,"",F835/ActivitySum!$C$1300)</f>
        <v/>
      </c>
      <c r="J835" s="99" t="str">
        <f>IF(G835/ActivitySum!$C$1300=0%,"",G835/ActivitySum!$C$1300)</f>
        <v/>
      </c>
      <c r="K835" s="99" t="str">
        <f t="shared" si="37"/>
        <v/>
      </c>
      <c r="L835" s="104" t="str">
        <f t="shared" si="38"/>
        <v/>
      </c>
    </row>
    <row r="836" spans="8:12" x14ac:dyDescent="0.25">
      <c r="H836" s="90" t="str">
        <f t="shared" si="36"/>
        <v/>
      </c>
      <c r="I836" s="90" t="str">
        <f>IF(F836/ActivitySum!$C$1300=0%,"",F836/ActivitySum!$C$1300)</f>
        <v/>
      </c>
      <c r="J836" s="99" t="str">
        <f>IF(G836/ActivitySum!$C$1300=0%,"",G836/ActivitySum!$C$1300)</f>
        <v/>
      </c>
      <c r="K836" s="99" t="str">
        <f t="shared" si="37"/>
        <v/>
      </c>
      <c r="L836" s="104" t="str">
        <f t="shared" si="38"/>
        <v/>
      </c>
    </row>
    <row r="837" spans="8:12" x14ac:dyDescent="0.25">
      <c r="H837" s="90" t="str">
        <f t="shared" si="36"/>
        <v/>
      </c>
      <c r="I837" s="90" t="str">
        <f>IF(F837/ActivitySum!$C$1300=0%,"",F837/ActivitySum!$C$1300)</f>
        <v/>
      </c>
      <c r="J837" s="99" t="str">
        <f>IF(G837/ActivitySum!$C$1300=0%,"",G837/ActivitySum!$C$1300)</f>
        <v/>
      </c>
      <c r="K837" s="99" t="str">
        <f t="shared" si="37"/>
        <v/>
      </c>
      <c r="L837" s="104" t="str">
        <f t="shared" si="38"/>
        <v/>
      </c>
    </row>
    <row r="838" spans="8:12" x14ac:dyDescent="0.25">
      <c r="H838" s="90" t="str">
        <f t="shared" si="36"/>
        <v/>
      </c>
      <c r="I838" s="90" t="str">
        <f>IF(F838/ActivitySum!$C$1300=0%,"",F838/ActivitySum!$C$1300)</f>
        <v/>
      </c>
      <c r="J838" s="99" t="str">
        <f>IF(G838/ActivitySum!$C$1300=0%,"",G838/ActivitySum!$C$1300)</f>
        <v/>
      </c>
      <c r="K838" s="99" t="str">
        <f t="shared" si="37"/>
        <v/>
      </c>
      <c r="L838" s="104" t="str">
        <f t="shared" si="38"/>
        <v/>
      </c>
    </row>
    <row r="839" spans="8:12" x14ac:dyDescent="0.25">
      <c r="H839" s="90" t="str">
        <f t="shared" ref="H839:H902" si="39">IFERROR(F839/E839,"")</f>
        <v/>
      </c>
      <c r="I839" s="90" t="str">
        <f>IF(F839/ActivitySum!$C$1300=0%,"",F839/ActivitySum!$C$1300)</f>
        <v/>
      </c>
      <c r="J839" s="99" t="str">
        <f>IF(G839/ActivitySum!$C$1300=0%,"",G839/ActivitySum!$C$1300)</f>
        <v/>
      </c>
      <c r="K839" s="99" t="str">
        <f t="shared" ref="K839:K902" si="40">IFERROR(G839/E839,"")</f>
        <v/>
      </c>
      <c r="L839" s="104" t="str">
        <f t="shared" ref="L839:L902" si="41">IFERROR(G839/F839,"")</f>
        <v/>
      </c>
    </row>
    <row r="840" spans="8:12" x14ac:dyDescent="0.25">
      <c r="H840" s="90" t="str">
        <f t="shared" si="39"/>
        <v/>
      </c>
      <c r="I840" s="90" t="str">
        <f>IF(F840/ActivitySum!$C$1300=0%,"",F840/ActivitySum!$C$1300)</f>
        <v/>
      </c>
      <c r="J840" s="99" t="str">
        <f>IF(G840/ActivitySum!$C$1300=0%,"",G840/ActivitySum!$C$1300)</f>
        <v/>
      </c>
      <c r="K840" s="99" t="str">
        <f t="shared" si="40"/>
        <v/>
      </c>
      <c r="L840" s="104" t="str">
        <f t="shared" si="41"/>
        <v/>
      </c>
    </row>
    <row r="841" spans="8:12" x14ac:dyDescent="0.25">
      <c r="H841" s="90" t="str">
        <f t="shared" si="39"/>
        <v/>
      </c>
      <c r="I841" s="90" t="str">
        <f>IF(F841/ActivitySum!$C$1300=0%,"",F841/ActivitySum!$C$1300)</f>
        <v/>
      </c>
      <c r="J841" s="99" t="str">
        <f>IF(G841/ActivitySum!$C$1300=0%,"",G841/ActivitySum!$C$1300)</f>
        <v/>
      </c>
      <c r="K841" s="99" t="str">
        <f t="shared" si="40"/>
        <v/>
      </c>
      <c r="L841" s="104" t="str">
        <f t="shared" si="41"/>
        <v/>
      </c>
    </row>
    <row r="842" spans="8:12" x14ac:dyDescent="0.25">
      <c r="H842" s="90" t="str">
        <f t="shared" si="39"/>
        <v/>
      </c>
      <c r="I842" s="90" t="str">
        <f>IF(F842/ActivitySum!$C$1300=0%,"",F842/ActivitySum!$C$1300)</f>
        <v/>
      </c>
      <c r="J842" s="99" t="str">
        <f>IF(G842/ActivitySum!$C$1300=0%,"",G842/ActivitySum!$C$1300)</f>
        <v/>
      </c>
      <c r="K842" s="99" t="str">
        <f t="shared" si="40"/>
        <v/>
      </c>
      <c r="L842" s="104" t="str">
        <f t="shared" si="41"/>
        <v/>
      </c>
    </row>
    <row r="843" spans="8:12" x14ac:dyDescent="0.25">
      <c r="H843" s="90" t="str">
        <f t="shared" si="39"/>
        <v/>
      </c>
      <c r="I843" s="90" t="str">
        <f>IF(F843/ActivitySum!$C$1300=0%,"",F843/ActivitySum!$C$1300)</f>
        <v/>
      </c>
      <c r="J843" s="99" t="str">
        <f>IF(G843/ActivitySum!$C$1300=0%,"",G843/ActivitySum!$C$1300)</f>
        <v/>
      </c>
      <c r="K843" s="99" t="str">
        <f t="shared" si="40"/>
        <v/>
      </c>
      <c r="L843" s="104" t="str">
        <f t="shared" si="41"/>
        <v/>
      </c>
    </row>
    <row r="844" spans="8:12" x14ac:dyDescent="0.25">
      <c r="H844" s="90" t="str">
        <f t="shared" si="39"/>
        <v/>
      </c>
      <c r="I844" s="90" t="str">
        <f>IF(F844/ActivitySum!$C$1300=0%,"",F844/ActivitySum!$C$1300)</f>
        <v/>
      </c>
      <c r="J844" s="99" t="str">
        <f>IF(G844/ActivitySum!$C$1300=0%,"",G844/ActivitySum!$C$1300)</f>
        <v/>
      </c>
      <c r="K844" s="99" t="str">
        <f t="shared" si="40"/>
        <v/>
      </c>
      <c r="L844" s="104" t="str">
        <f t="shared" si="41"/>
        <v/>
      </c>
    </row>
    <row r="845" spans="8:12" x14ac:dyDescent="0.25">
      <c r="H845" s="90" t="str">
        <f t="shared" si="39"/>
        <v/>
      </c>
      <c r="I845" s="90" t="str">
        <f>IF(F845/ActivitySum!$C$1300=0%,"",F845/ActivitySum!$C$1300)</f>
        <v/>
      </c>
      <c r="J845" s="99" t="str">
        <f>IF(G845/ActivitySum!$C$1300=0%,"",G845/ActivitySum!$C$1300)</f>
        <v/>
      </c>
      <c r="K845" s="99" t="str">
        <f t="shared" si="40"/>
        <v/>
      </c>
      <c r="L845" s="104" t="str">
        <f t="shared" si="41"/>
        <v/>
      </c>
    </row>
    <row r="846" spans="8:12" x14ac:dyDescent="0.25">
      <c r="H846" s="90" t="str">
        <f t="shared" si="39"/>
        <v/>
      </c>
      <c r="I846" s="90" t="str">
        <f>IF(F846/ActivitySum!$C$1300=0%,"",F846/ActivitySum!$C$1300)</f>
        <v/>
      </c>
      <c r="J846" s="99" t="str">
        <f>IF(G846/ActivitySum!$C$1300=0%,"",G846/ActivitySum!$C$1300)</f>
        <v/>
      </c>
      <c r="K846" s="99" t="str">
        <f t="shared" si="40"/>
        <v/>
      </c>
      <c r="L846" s="104" t="str">
        <f t="shared" si="41"/>
        <v/>
      </c>
    </row>
    <row r="847" spans="8:12" x14ac:dyDescent="0.25">
      <c r="H847" s="90" t="str">
        <f t="shared" si="39"/>
        <v/>
      </c>
      <c r="I847" s="90" t="str">
        <f>IF(F847/ActivitySum!$C$1300=0%,"",F847/ActivitySum!$C$1300)</f>
        <v/>
      </c>
      <c r="J847" s="99" t="str">
        <f>IF(G847/ActivitySum!$C$1300=0%,"",G847/ActivitySum!$C$1300)</f>
        <v/>
      </c>
      <c r="K847" s="99" t="str">
        <f t="shared" si="40"/>
        <v/>
      </c>
      <c r="L847" s="104" t="str">
        <f t="shared" si="41"/>
        <v/>
      </c>
    </row>
    <row r="848" spans="8:12" x14ac:dyDescent="0.25">
      <c r="H848" s="90" t="str">
        <f t="shared" si="39"/>
        <v/>
      </c>
      <c r="I848" s="90" t="str">
        <f>IF(F848/ActivitySum!$C$1300=0%,"",F848/ActivitySum!$C$1300)</f>
        <v/>
      </c>
      <c r="J848" s="99" t="str">
        <f>IF(G848/ActivitySum!$C$1300=0%,"",G848/ActivitySum!$C$1300)</f>
        <v/>
      </c>
      <c r="K848" s="99" t="str">
        <f t="shared" si="40"/>
        <v/>
      </c>
      <c r="L848" s="104" t="str">
        <f t="shared" si="41"/>
        <v/>
      </c>
    </row>
    <row r="849" spans="8:12" x14ac:dyDescent="0.25">
      <c r="H849" s="90" t="str">
        <f t="shared" si="39"/>
        <v/>
      </c>
      <c r="I849" s="90" t="str">
        <f>IF(F849/ActivitySum!$C$1300=0%,"",F849/ActivitySum!$C$1300)</f>
        <v/>
      </c>
      <c r="J849" s="99" t="str">
        <f>IF(G849/ActivitySum!$C$1300=0%,"",G849/ActivitySum!$C$1300)</f>
        <v/>
      </c>
      <c r="K849" s="99" t="str">
        <f t="shared" si="40"/>
        <v/>
      </c>
      <c r="L849" s="104" t="str">
        <f t="shared" si="41"/>
        <v/>
      </c>
    </row>
    <row r="850" spans="8:12" x14ac:dyDescent="0.25">
      <c r="H850" s="90" t="str">
        <f t="shared" si="39"/>
        <v/>
      </c>
      <c r="I850" s="90" t="str">
        <f>IF(F850/ActivitySum!$C$1300=0%,"",F850/ActivitySum!$C$1300)</f>
        <v/>
      </c>
      <c r="J850" s="99" t="str">
        <f>IF(G850/ActivitySum!$C$1300=0%,"",G850/ActivitySum!$C$1300)</f>
        <v/>
      </c>
      <c r="K850" s="99" t="str">
        <f t="shared" si="40"/>
        <v/>
      </c>
      <c r="L850" s="104" t="str">
        <f t="shared" si="41"/>
        <v/>
      </c>
    </row>
    <row r="851" spans="8:12" x14ac:dyDescent="0.25">
      <c r="H851" s="90" t="str">
        <f t="shared" si="39"/>
        <v/>
      </c>
      <c r="I851" s="90" t="str">
        <f>IF(F851/ActivitySum!$C$1300=0%,"",F851/ActivitySum!$C$1300)</f>
        <v/>
      </c>
      <c r="J851" s="99" t="str">
        <f>IF(G851/ActivitySum!$C$1300=0%,"",G851/ActivitySum!$C$1300)</f>
        <v/>
      </c>
      <c r="K851" s="99" t="str">
        <f t="shared" si="40"/>
        <v/>
      </c>
      <c r="L851" s="104" t="str">
        <f t="shared" si="41"/>
        <v/>
      </c>
    </row>
    <row r="852" spans="8:12" x14ac:dyDescent="0.25">
      <c r="H852" s="90" t="str">
        <f t="shared" si="39"/>
        <v/>
      </c>
      <c r="I852" s="90" t="str">
        <f>IF(F852/ActivitySum!$C$1300=0%,"",F852/ActivitySum!$C$1300)</f>
        <v/>
      </c>
      <c r="J852" s="99" t="str">
        <f>IF(G852/ActivitySum!$C$1300=0%,"",G852/ActivitySum!$C$1300)</f>
        <v/>
      </c>
      <c r="K852" s="99" t="str">
        <f t="shared" si="40"/>
        <v/>
      </c>
      <c r="L852" s="104" t="str">
        <f t="shared" si="41"/>
        <v/>
      </c>
    </row>
    <row r="853" spans="8:12" x14ac:dyDescent="0.25">
      <c r="H853" s="90" t="str">
        <f t="shared" si="39"/>
        <v/>
      </c>
      <c r="I853" s="90" t="str">
        <f>IF(F853/ActivitySum!$C$1300=0%,"",F853/ActivitySum!$C$1300)</f>
        <v/>
      </c>
      <c r="J853" s="99" t="str">
        <f>IF(G853/ActivitySum!$C$1300=0%,"",G853/ActivitySum!$C$1300)</f>
        <v/>
      </c>
      <c r="K853" s="99" t="str">
        <f t="shared" si="40"/>
        <v/>
      </c>
      <c r="L853" s="104" t="str">
        <f t="shared" si="41"/>
        <v/>
      </c>
    </row>
    <row r="854" spans="8:12" x14ac:dyDescent="0.25">
      <c r="H854" s="90" t="str">
        <f t="shared" si="39"/>
        <v/>
      </c>
      <c r="I854" s="90" t="str">
        <f>IF(F854/ActivitySum!$C$1300=0%,"",F854/ActivitySum!$C$1300)</f>
        <v/>
      </c>
      <c r="J854" s="99" t="str">
        <f>IF(G854/ActivitySum!$C$1300=0%,"",G854/ActivitySum!$C$1300)</f>
        <v/>
      </c>
      <c r="K854" s="99" t="str">
        <f t="shared" si="40"/>
        <v/>
      </c>
      <c r="L854" s="104" t="str">
        <f t="shared" si="41"/>
        <v/>
      </c>
    </row>
    <row r="855" spans="8:12" x14ac:dyDescent="0.25">
      <c r="H855" s="90" t="str">
        <f t="shared" si="39"/>
        <v/>
      </c>
      <c r="I855" s="90" t="str">
        <f>IF(F855/ActivitySum!$C$1300=0%,"",F855/ActivitySum!$C$1300)</f>
        <v/>
      </c>
      <c r="J855" s="99" t="str">
        <f>IF(G855/ActivitySum!$C$1300=0%,"",G855/ActivitySum!$C$1300)</f>
        <v/>
      </c>
      <c r="K855" s="99" t="str">
        <f t="shared" si="40"/>
        <v/>
      </c>
      <c r="L855" s="104" t="str">
        <f t="shared" si="41"/>
        <v/>
      </c>
    </row>
    <row r="856" spans="8:12" x14ac:dyDescent="0.25">
      <c r="H856" s="90" t="str">
        <f t="shared" si="39"/>
        <v/>
      </c>
      <c r="I856" s="90" t="str">
        <f>IF(F856/ActivitySum!$C$1300=0%,"",F856/ActivitySum!$C$1300)</f>
        <v/>
      </c>
      <c r="J856" s="99" t="str">
        <f>IF(G856/ActivitySum!$C$1300=0%,"",G856/ActivitySum!$C$1300)</f>
        <v/>
      </c>
      <c r="K856" s="99" t="str">
        <f t="shared" si="40"/>
        <v/>
      </c>
      <c r="L856" s="104" t="str">
        <f t="shared" si="41"/>
        <v/>
      </c>
    </row>
    <row r="857" spans="8:12" x14ac:dyDescent="0.25">
      <c r="H857" s="90" t="str">
        <f t="shared" si="39"/>
        <v/>
      </c>
      <c r="I857" s="90" t="str">
        <f>IF(F857/ActivitySum!$C$1300=0%,"",F857/ActivitySum!$C$1300)</f>
        <v/>
      </c>
      <c r="J857" s="99" t="str">
        <f>IF(G857/ActivitySum!$C$1300=0%,"",G857/ActivitySum!$C$1300)</f>
        <v/>
      </c>
      <c r="K857" s="99" t="str">
        <f t="shared" si="40"/>
        <v/>
      </c>
      <c r="L857" s="104" t="str">
        <f t="shared" si="41"/>
        <v/>
      </c>
    </row>
    <row r="858" spans="8:12" x14ac:dyDescent="0.25">
      <c r="H858" s="90" t="str">
        <f t="shared" si="39"/>
        <v/>
      </c>
      <c r="I858" s="90" t="str">
        <f>IF(F858/ActivitySum!$C$1300=0%,"",F858/ActivitySum!$C$1300)</f>
        <v/>
      </c>
      <c r="J858" s="99" t="str">
        <f>IF(G858/ActivitySum!$C$1300=0%,"",G858/ActivitySum!$C$1300)</f>
        <v/>
      </c>
      <c r="K858" s="99" t="str">
        <f t="shared" si="40"/>
        <v/>
      </c>
      <c r="L858" s="104" t="str">
        <f t="shared" si="41"/>
        <v/>
      </c>
    </row>
    <row r="859" spans="8:12" x14ac:dyDescent="0.25">
      <c r="H859" s="90" t="str">
        <f t="shared" si="39"/>
        <v/>
      </c>
      <c r="I859" s="90" t="str">
        <f>IF(F859/ActivitySum!$C$1300=0%,"",F859/ActivitySum!$C$1300)</f>
        <v/>
      </c>
      <c r="J859" s="99" t="str">
        <f>IF(G859/ActivitySum!$C$1300=0%,"",G859/ActivitySum!$C$1300)</f>
        <v/>
      </c>
      <c r="K859" s="99" t="str">
        <f t="shared" si="40"/>
        <v/>
      </c>
      <c r="L859" s="104" t="str">
        <f t="shared" si="41"/>
        <v/>
      </c>
    </row>
    <row r="860" spans="8:12" x14ac:dyDescent="0.25">
      <c r="H860" s="90" t="str">
        <f t="shared" si="39"/>
        <v/>
      </c>
      <c r="I860" s="90" t="str">
        <f>IF(F860/ActivitySum!$C$1300=0%,"",F860/ActivitySum!$C$1300)</f>
        <v/>
      </c>
      <c r="J860" s="99" t="str">
        <f>IF(G860/ActivitySum!$C$1300=0%,"",G860/ActivitySum!$C$1300)</f>
        <v/>
      </c>
      <c r="K860" s="99" t="str">
        <f t="shared" si="40"/>
        <v/>
      </c>
      <c r="L860" s="104" t="str">
        <f t="shared" si="41"/>
        <v/>
      </c>
    </row>
    <row r="861" spans="8:12" x14ac:dyDescent="0.25">
      <c r="H861" s="90" t="str">
        <f t="shared" si="39"/>
        <v/>
      </c>
      <c r="I861" s="90" t="str">
        <f>IF(F861/ActivitySum!$C$1300=0%,"",F861/ActivitySum!$C$1300)</f>
        <v/>
      </c>
      <c r="J861" s="99" t="str">
        <f>IF(G861/ActivitySum!$C$1300=0%,"",G861/ActivitySum!$C$1300)</f>
        <v/>
      </c>
      <c r="K861" s="99" t="str">
        <f t="shared" si="40"/>
        <v/>
      </c>
      <c r="L861" s="104" t="str">
        <f t="shared" si="41"/>
        <v/>
      </c>
    </row>
    <row r="862" spans="8:12" x14ac:dyDescent="0.25">
      <c r="H862" s="90" t="str">
        <f t="shared" si="39"/>
        <v/>
      </c>
      <c r="I862" s="90" t="str">
        <f>IF(F862/ActivitySum!$C$1300=0%,"",F862/ActivitySum!$C$1300)</f>
        <v/>
      </c>
      <c r="J862" s="99" t="str">
        <f>IF(G862/ActivitySum!$C$1300=0%,"",G862/ActivitySum!$C$1300)</f>
        <v/>
      </c>
      <c r="K862" s="99" t="str">
        <f t="shared" si="40"/>
        <v/>
      </c>
      <c r="L862" s="104" t="str">
        <f t="shared" si="41"/>
        <v/>
      </c>
    </row>
    <row r="863" spans="8:12" x14ac:dyDescent="0.25">
      <c r="H863" s="90" t="str">
        <f t="shared" si="39"/>
        <v/>
      </c>
      <c r="I863" s="90" t="str">
        <f>IF(F863/ActivitySum!$C$1300=0%,"",F863/ActivitySum!$C$1300)</f>
        <v/>
      </c>
      <c r="J863" s="99" t="str">
        <f>IF(G863/ActivitySum!$C$1300=0%,"",G863/ActivitySum!$C$1300)</f>
        <v/>
      </c>
      <c r="K863" s="99" t="str">
        <f t="shared" si="40"/>
        <v/>
      </c>
      <c r="L863" s="104" t="str">
        <f t="shared" si="41"/>
        <v/>
      </c>
    </row>
    <row r="864" spans="8:12" x14ac:dyDescent="0.25">
      <c r="H864" s="90" t="str">
        <f t="shared" si="39"/>
        <v/>
      </c>
      <c r="I864" s="90" t="str">
        <f>IF(F864/ActivitySum!$C$1300=0%,"",F864/ActivitySum!$C$1300)</f>
        <v/>
      </c>
      <c r="J864" s="99" t="str">
        <f>IF(G864/ActivitySum!$C$1300=0%,"",G864/ActivitySum!$C$1300)</f>
        <v/>
      </c>
      <c r="K864" s="99" t="str">
        <f t="shared" si="40"/>
        <v/>
      </c>
      <c r="L864" s="104" t="str">
        <f t="shared" si="41"/>
        <v/>
      </c>
    </row>
    <row r="865" spans="8:12" x14ac:dyDescent="0.25">
      <c r="H865" s="90" t="str">
        <f t="shared" si="39"/>
        <v/>
      </c>
      <c r="I865" s="90" t="str">
        <f>IF(F865/ActivitySum!$C$1300=0%,"",F865/ActivitySum!$C$1300)</f>
        <v/>
      </c>
      <c r="J865" s="99" t="str">
        <f>IF(G865/ActivitySum!$C$1300=0%,"",G865/ActivitySum!$C$1300)</f>
        <v/>
      </c>
      <c r="K865" s="99" t="str">
        <f t="shared" si="40"/>
        <v/>
      </c>
      <c r="L865" s="104" t="str">
        <f t="shared" si="41"/>
        <v/>
      </c>
    </row>
    <row r="866" spans="8:12" x14ac:dyDescent="0.25">
      <c r="H866" s="90" t="str">
        <f t="shared" si="39"/>
        <v/>
      </c>
      <c r="I866" s="90" t="str">
        <f>IF(F866/ActivitySum!$C$1300=0%,"",F866/ActivitySum!$C$1300)</f>
        <v/>
      </c>
      <c r="J866" s="99" t="str">
        <f>IF(G866/ActivitySum!$C$1300=0%,"",G866/ActivitySum!$C$1300)</f>
        <v/>
      </c>
      <c r="K866" s="99" t="str">
        <f t="shared" si="40"/>
        <v/>
      </c>
      <c r="L866" s="104" t="str">
        <f t="shared" si="41"/>
        <v/>
      </c>
    </row>
    <row r="867" spans="8:12" x14ac:dyDescent="0.25">
      <c r="H867" s="90" t="str">
        <f t="shared" si="39"/>
        <v/>
      </c>
      <c r="I867" s="90" t="str">
        <f>IF(F867/ActivitySum!$C$1300=0%,"",F867/ActivitySum!$C$1300)</f>
        <v/>
      </c>
      <c r="J867" s="99" t="str">
        <f>IF(G867/ActivitySum!$C$1300=0%,"",G867/ActivitySum!$C$1300)</f>
        <v/>
      </c>
      <c r="K867" s="99" t="str">
        <f t="shared" si="40"/>
        <v/>
      </c>
      <c r="L867" s="104" t="str">
        <f t="shared" si="41"/>
        <v/>
      </c>
    </row>
    <row r="868" spans="8:12" x14ac:dyDescent="0.25">
      <c r="H868" s="90" t="str">
        <f t="shared" si="39"/>
        <v/>
      </c>
      <c r="I868" s="90" t="str">
        <f>IF(F868/ActivitySum!$C$1300=0%,"",F868/ActivitySum!$C$1300)</f>
        <v/>
      </c>
      <c r="J868" s="99" t="str">
        <f>IF(G868/ActivitySum!$C$1300=0%,"",G868/ActivitySum!$C$1300)</f>
        <v/>
      </c>
      <c r="K868" s="99" t="str">
        <f t="shared" si="40"/>
        <v/>
      </c>
      <c r="L868" s="104" t="str">
        <f t="shared" si="41"/>
        <v/>
      </c>
    </row>
    <row r="869" spans="8:12" x14ac:dyDescent="0.25">
      <c r="H869" s="90" t="str">
        <f t="shared" si="39"/>
        <v/>
      </c>
      <c r="I869" s="90" t="str">
        <f>IF(F869/ActivitySum!$C$1300=0%,"",F869/ActivitySum!$C$1300)</f>
        <v/>
      </c>
      <c r="J869" s="99" t="str">
        <f>IF(G869/ActivitySum!$C$1300=0%,"",G869/ActivitySum!$C$1300)</f>
        <v/>
      </c>
      <c r="K869" s="99" t="str">
        <f t="shared" si="40"/>
        <v/>
      </c>
      <c r="L869" s="104" t="str">
        <f t="shared" si="41"/>
        <v/>
      </c>
    </row>
    <row r="870" spans="8:12" x14ac:dyDescent="0.25">
      <c r="H870" s="90" t="str">
        <f t="shared" si="39"/>
        <v/>
      </c>
      <c r="I870" s="90" t="str">
        <f>IF(F870/ActivitySum!$C$1300=0%,"",F870/ActivitySum!$C$1300)</f>
        <v/>
      </c>
      <c r="J870" s="99" t="str">
        <f>IF(G870/ActivitySum!$C$1300=0%,"",G870/ActivitySum!$C$1300)</f>
        <v/>
      </c>
      <c r="K870" s="99" t="str">
        <f t="shared" si="40"/>
        <v/>
      </c>
      <c r="L870" s="104" t="str">
        <f t="shared" si="41"/>
        <v/>
      </c>
    </row>
    <row r="871" spans="8:12" x14ac:dyDescent="0.25">
      <c r="H871" s="90" t="str">
        <f t="shared" si="39"/>
        <v/>
      </c>
      <c r="I871" s="90" t="str">
        <f>IF(F871/ActivitySum!$C$1300=0%,"",F871/ActivitySum!$C$1300)</f>
        <v/>
      </c>
      <c r="J871" s="99" t="str">
        <f>IF(G871/ActivitySum!$C$1300=0%,"",G871/ActivitySum!$C$1300)</f>
        <v/>
      </c>
      <c r="K871" s="99" t="str">
        <f t="shared" si="40"/>
        <v/>
      </c>
      <c r="L871" s="104" t="str">
        <f t="shared" si="41"/>
        <v/>
      </c>
    </row>
    <row r="872" spans="8:12" x14ac:dyDescent="0.25">
      <c r="H872" s="90" t="str">
        <f t="shared" si="39"/>
        <v/>
      </c>
      <c r="I872" s="90" t="str">
        <f>IF(F872/ActivitySum!$C$1300=0%,"",F872/ActivitySum!$C$1300)</f>
        <v/>
      </c>
      <c r="J872" s="99" t="str">
        <f>IF(G872/ActivitySum!$C$1300=0%,"",G872/ActivitySum!$C$1300)</f>
        <v/>
      </c>
      <c r="K872" s="99" t="str">
        <f t="shared" si="40"/>
        <v/>
      </c>
      <c r="L872" s="104" t="str">
        <f t="shared" si="41"/>
        <v/>
      </c>
    </row>
    <row r="873" spans="8:12" x14ac:dyDescent="0.25">
      <c r="H873" s="90" t="str">
        <f t="shared" si="39"/>
        <v/>
      </c>
      <c r="I873" s="90" t="str">
        <f>IF(F873/ActivitySum!$C$1300=0%,"",F873/ActivitySum!$C$1300)</f>
        <v/>
      </c>
      <c r="J873" s="99" t="str">
        <f>IF(G873/ActivitySum!$C$1300=0%,"",G873/ActivitySum!$C$1300)</f>
        <v/>
      </c>
      <c r="K873" s="99" t="str">
        <f t="shared" si="40"/>
        <v/>
      </c>
      <c r="L873" s="104" t="str">
        <f t="shared" si="41"/>
        <v/>
      </c>
    </row>
    <row r="874" spans="8:12" x14ac:dyDescent="0.25">
      <c r="H874" s="90" t="str">
        <f t="shared" si="39"/>
        <v/>
      </c>
      <c r="I874" s="90" t="str">
        <f>IF(F874/ActivitySum!$C$1300=0%,"",F874/ActivitySum!$C$1300)</f>
        <v/>
      </c>
      <c r="J874" s="99" t="str">
        <f>IF(G874/ActivitySum!$C$1300=0%,"",G874/ActivitySum!$C$1300)</f>
        <v/>
      </c>
      <c r="K874" s="99" t="str">
        <f t="shared" si="40"/>
        <v/>
      </c>
      <c r="L874" s="104" t="str">
        <f t="shared" si="41"/>
        <v/>
      </c>
    </row>
    <row r="875" spans="8:12" x14ac:dyDescent="0.25">
      <c r="H875" s="90" t="str">
        <f t="shared" si="39"/>
        <v/>
      </c>
      <c r="I875" s="90" t="str">
        <f>IF(F875/ActivitySum!$C$1300=0%,"",F875/ActivitySum!$C$1300)</f>
        <v/>
      </c>
      <c r="J875" s="99" t="str">
        <f>IF(G875/ActivitySum!$C$1300=0%,"",G875/ActivitySum!$C$1300)</f>
        <v/>
      </c>
      <c r="K875" s="99" t="str">
        <f t="shared" si="40"/>
        <v/>
      </c>
      <c r="L875" s="104" t="str">
        <f t="shared" si="41"/>
        <v/>
      </c>
    </row>
    <row r="876" spans="8:12" x14ac:dyDescent="0.25">
      <c r="H876" s="90" t="str">
        <f t="shared" si="39"/>
        <v/>
      </c>
      <c r="I876" s="90" t="str">
        <f>IF(F876/ActivitySum!$C$1300=0%,"",F876/ActivitySum!$C$1300)</f>
        <v/>
      </c>
      <c r="J876" s="99" t="str">
        <f>IF(G876/ActivitySum!$C$1300=0%,"",G876/ActivitySum!$C$1300)</f>
        <v/>
      </c>
      <c r="K876" s="99" t="str">
        <f t="shared" si="40"/>
        <v/>
      </c>
      <c r="L876" s="104" t="str">
        <f t="shared" si="41"/>
        <v/>
      </c>
    </row>
    <row r="877" spans="8:12" x14ac:dyDescent="0.25">
      <c r="H877" s="90" t="str">
        <f t="shared" si="39"/>
        <v/>
      </c>
      <c r="I877" s="90" t="str">
        <f>IF(F877/ActivitySum!$C$1300=0%,"",F877/ActivitySum!$C$1300)</f>
        <v/>
      </c>
      <c r="J877" s="99" t="str">
        <f>IF(G877/ActivitySum!$C$1300=0%,"",G877/ActivitySum!$C$1300)</f>
        <v/>
      </c>
      <c r="K877" s="99" t="str">
        <f t="shared" si="40"/>
        <v/>
      </c>
      <c r="L877" s="104" t="str">
        <f t="shared" si="41"/>
        <v/>
      </c>
    </row>
    <row r="878" spans="8:12" x14ac:dyDescent="0.25">
      <c r="H878" s="90" t="str">
        <f t="shared" si="39"/>
        <v/>
      </c>
      <c r="I878" s="90" t="str">
        <f>IF(F878/ActivitySum!$C$1300=0%,"",F878/ActivitySum!$C$1300)</f>
        <v/>
      </c>
      <c r="J878" s="99" t="str">
        <f>IF(G878/ActivitySum!$C$1300=0%,"",G878/ActivitySum!$C$1300)</f>
        <v/>
      </c>
      <c r="K878" s="99" t="str">
        <f t="shared" si="40"/>
        <v/>
      </c>
      <c r="L878" s="104" t="str">
        <f t="shared" si="41"/>
        <v/>
      </c>
    </row>
    <row r="879" spans="8:12" x14ac:dyDescent="0.25">
      <c r="H879" s="90" t="str">
        <f t="shared" si="39"/>
        <v/>
      </c>
      <c r="I879" s="90" t="str">
        <f>IF(F879/ActivitySum!$C$1300=0%,"",F879/ActivitySum!$C$1300)</f>
        <v/>
      </c>
      <c r="J879" s="99" t="str">
        <f>IF(G879/ActivitySum!$C$1300=0%,"",G879/ActivitySum!$C$1300)</f>
        <v/>
      </c>
      <c r="K879" s="99" t="str">
        <f t="shared" si="40"/>
        <v/>
      </c>
      <c r="L879" s="104" t="str">
        <f t="shared" si="41"/>
        <v/>
      </c>
    </row>
    <row r="880" spans="8:12" x14ac:dyDescent="0.25">
      <c r="H880" s="90" t="str">
        <f t="shared" si="39"/>
        <v/>
      </c>
      <c r="I880" s="90" t="str">
        <f>IF(F880/ActivitySum!$C$1300=0%,"",F880/ActivitySum!$C$1300)</f>
        <v/>
      </c>
      <c r="J880" s="99" t="str">
        <f>IF(G880/ActivitySum!$C$1300=0%,"",G880/ActivitySum!$C$1300)</f>
        <v/>
      </c>
      <c r="K880" s="99" t="str">
        <f t="shared" si="40"/>
        <v/>
      </c>
      <c r="L880" s="104" t="str">
        <f t="shared" si="41"/>
        <v/>
      </c>
    </row>
    <row r="881" spans="8:12" x14ac:dyDescent="0.25">
      <c r="H881" s="90" t="str">
        <f t="shared" si="39"/>
        <v/>
      </c>
      <c r="I881" s="90" t="str">
        <f>IF(F881/ActivitySum!$C$1300=0%,"",F881/ActivitySum!$C$1300)</f>
        <v/>
      </c>
      <c r="J881" s="99" t="str">
        <f>IF(G881/ActivitySum!$C$1300=0%,"",G881/ActivitySum!$C$1300)</f>
        <v/>
      </c>
      <c r="K881" s="99" t="str">
        <f t="shared" si="40"/>
        <v/>
      </c>
      <c r="L881" s="104" t="str">
        <f t="shared" si="41"/>
        <v/>
      </c>
    </row>
    <row r="882" spans="8:12" x14ac:dyDescent="0.25">
      <c r="H882" s="90" t="str">
        <f t="shared" si="39"/>
        <v/>
      </c>
      <c r="I882" s="90" t="str">
        <f>IF(F882/ActivitySum!$C$1300=0%,"",F882/ActivitySum!$C$1300)</f>
        <v/>
      </c>
      <c r="J882" s="99" t="str">
        <f>IF(G882/ActivitySum!$C$1300=0%,"",G882/ActivitySum!$C$1300)</f>
        <v/>
      </c>
      <c r="K882" s="99" t="str">
        <f t="shared" si="40"/>
        <v/>
      </c>
      <c r="L882" s="104" t="str">
        <f t="shared" si="41"/>
        <v/>
      </c>
    </row>
    <row r="883" spans="8:12" x14ac:dyDescent="0.25">
      <c r="H883" s="90" t="str">
        <f t="shared" si="39"/>
        <v/>
      </c>
      <c r="I883" s="90" t="str">
        <f>IF(F883/ActivitySum!$C$1300=0%,"",F883/ActivitySum!$C$1300)</f>
        <v/>
      </c>
      <c r="J883" s="99" t="str">
        <f>IF(G883/ActivitySum!$C$1300=0%,"",G883/ActivitySum!$C$1300)</f>
        <v/>
      </c>
      <c r="K883" s="99" t="str">
        <f t="shared" si="40"/>
        <v/>
      </c>
      <c r="L883" s="104" t="str">
        <f t="shared" si="41"/>
        <v/>
      </c>
    </row>
    <row r="884" spans="8:12" x14ac:dyDescent="0.25">
      <c r="H884" s="90" t="str">
        <f t="shared" si="39"/>
        <v/>
      </c>
      <c r="I884" s="90" t="str">
        <f>IF(F884/ActivitySum!$C$1300=0%,"",F884/ActivitySum!$C$1300)</f>
        <v/>
      </c>
      <c r="J884" s="99" t="str">
        <f>IF(G884/ActivitySum!$C$1300=0%,"",G884/ActivitySum!$C$1300)</f>
        <v/>
      </c>
      <c r="K884" s="99" t="str">
        <f t="shared" si="40"/>
        <v/>
      </c>
      <c r="L884" s="104" t="str">
        <f t="shared" si="41"/>
        <v/>
      </c>
    </row>
    <row r="885" spans="8:12" x14ac:dyDescent="0.25">
      <c r="H885" s="90" t="str">
        <f t="shared" si="39"/>
        <v/>
      </c>
      <c r="I885" s="90" t="str">
        <f>IF(F885/ActivitySum!$C$1300=0%,"",F885/ActivitySum!$C$1300)</f>
        <v/>
      </c>
      <c r="J885" s="99" t="str">
        <f>IF(G885/ActivitySum!$C$1300=0%,"",G885/ActivitySum!$C$1300)</f>
        <v/>
      </c>
      <c r="K885" s="99" t="str">
        <f t="shared" si="40"/>
        <v/>
      </c>
      <c r="L885" s="104" t="str">
        <f t="shared" si="41"/>
        <v/>
      </c>
    </row>
    <row r="886" spans="8:12" x14ac:dyDescent="0.25">
      <c r="H886" s="90" t="str">
        <f t="shared" si="39"/>
        <v/>
      </c>
      <c r="I886" s="90" t="str">
        <f>IF(F886/ActivitySum!$C$1300=0%,"",F886/ActivitySum!$C$1300)</f>
        <v/>
      </c>
      <c r="J886" s="99" t="str">
        <f>IF(G886/ActivitySum!$C$1300=0%,"",G886/ActivitySum!$C$1300)</f>
        <v/>
      </c>
      <c r="K886" s="99" t="str">
        <f t="shared" si="40"/>
        <v/>
      </c>
      <c r="L886" s="104" t="str">
        <f t="shared" si="41"/>
        <v/>
      </c>
    </row>
    <row r="887" spans="8:12" x14ac:dyDescent="0.25">
      <c r="H887" s="90" t="str">
        <f t="shared" si="39"/>
        <v/>
      </c>
      <c r="I887" s="90" t="str">
        <f>IF(F887/ActivitySum!$C$1300=0%,"",F887/ActivitySum!$C$1300)</f>
        <v/>
      </c>
      <c r="J887" s="99" t="str">
        <f>IF(G887/ActivitySum!$C$1300=0%,"",G887/ActivitySum!$C$1300)</f>
        <v/>
      </c>
      <c r="K887" s="99" t="str">
        <f t="shared" si="40"/>
        <v/>
      </c>
      <c r="L887" s="104" t="str">
        <f t="shared" si="41"/>
        <v/>
      </c>
    </row>
    <row r="888" spans="8:12" x14ac:dyDescent="0.25">
      <c r="H888" s="90" t="str">
        <f t="shared" si="39"/>
        <v/>
      </c>
      <c r="I888" s="90" t="str">
        <f>IF(F888/ActivitySum!$C$1300=0%,"",F888/ActivitySum!$C$1300)</f>
        <v/>
      </c>
      <c r="J888" s="99" t="str">
        <f>IF(G888/ActivitySum!$C$1300=0%,"",G888/ActivitySum!$C$1300)</f>
        <v/>
      </c>
      <c r="K888" s="99" t="str">
        <f t="shared" si="40"/>
        <v/>
      </c>
      <c r="L888" s="104" t="str">
        <f t="shared" si="41"/>
        <v/>
      </c>
    </row>
    <row r="889" spans="8:12" x14ac:dyDescent="0.25">
      <c r="H889" s="90" t="str">
        <f t="shared" si="39"/>
        <v/>
      </c>
      <c r="I889" s="90" t="str">
        <f>IF(F889/ActivitySum!$C$1300=0%,"",F889/ActivitySum!$C$1300)</f>
        <v/>
      </c>
      <c r="J889" s="99" t="str">
        <f>IF(G889/ActivitySum!$C$1300=0%,"",G889/ActivitySum!$C$1300)</f>
        <v/>
      </c>
      <c r="K889" s="99" t="str">
        <f t="shared" si="40"/>
        <v/>
      </c>
      <c r="L889" s="104" t="str">
        <f t="shared" si="41"/>
        <v/>
      </c>
    </row>
    <row r="890" spans="8:12" x14ac:dyDescent="0.25">
      <c r="H890" s="90" t="str">
        <f t="shared" si="39"/>
        <v/>
      </c>
      <c r="I890" s="90" t="str">
        <f>IF(F890/ActivitySum!$C$1300=0%,"",F890/ActivitySum!$C$1300)</f>
        <v/>
      </c>
      <c r="J890" s="99" t="str">
        <f>IF(G890/ActivitySum!$C$1300=0%,"",G890/ActivitySum!$C$1300)</f>
        <v/>
      </c>
      <c r="K890" s="99" t="str">
        <f t="shared" si="40"/>
        <v/>
      </c>
      <c r="L890" s="104" t="str">
        <f t="shared" si="41"/>
        <v/>
      </c>
    </row>
    <row r="891" spans="8:12" x14ac:dyDescent="0.25">
      <c r="H891" s="90" t="str">
        <f t="shared" si="39"/>
        <v/>
      </c>
      <c r="I891" s="90" t="str">
        <f>IF(F891/ActivitySum!$C$1300=0%,"",F891/ActivitySum!$C$1300)</f>
        <v/>
      </c>
      <c r="J891" s="99" t="str">
        <f>IF(G891/ActivitySum!$C$1300=0%,"",G891/ActivitySum!$C$1300)</f>
        <v/>
      </c>
      <c r="K891" s="99" t="str">
        <f t="shared" si="40"/>
        <v/>
      </c>
      <c r="L891" s="104" t="str">
        <f t="shared" si="41"/>
        <v/>
      </c>
    </row>
    <row r="892" spans="8:12" x14ac:dyDescent="0.25">
      <c r="H892" s="90" t="str">
        <f t="shared" si="39"/>
        <v/>
      </c>
      <c r="I892" s="90" t="str">
        <f>IF(F892/ActivitySum!$C$1300=0%,"",F892/ActivitySum!$C$1300)</f>
        <v/>
      </c>
      <c r="J892" s="99" t="str">
        <f>IF(G892/ActivitySum!$C$1300=0%,"",G892/ActivitySum!$C$1300)</f>
        <v/>
      </c>
      <c r="K892" s="99" t="str">
        <f t="shared" si="40"/>
        <v/>
      </c>
      <c r="L892" s="104" t="str">
        <f t="shared" si="41"/>
        <v/>
      </c>
    </row>
    <row r="893" spans="8:12" x14ac:dyDescent="0.25">
      <c r="H893" s="90" t="str">
        <f t="shared" si="39"/>
        <v/>
      </c>
      <c r="I893" s="90" t="str">
        <f>IF(F893/ActivitySum!$C$1300=0%,"",F893/ActivitySum!$C$1300)</f>
        <v/>
      </c>
      <c r="J893" s="99" t="str">
        <f>IF(G893/ActivitySum!$C$1300=0%,"",G893/ActivitySum!$C$1300)</f>
        <v/>
      </c>
      <c r="K893" s="99" t="str">
        <f t="shared" si="40"/>
        <v/>
      </c>
      <c r="L893" s="104" t="str">
        <f t="shared" si="41"/>
        <v/>
      </c>
    </row>
    <row r="894" spans="8:12" x14ac:dyDescent="0.25">
      <c r="H894" s="90" t="str">
        <f t="shared" si="39"/>
        <v/>
      </c>
      <c r="I894" s="90" t="str">
        <f>IF(F894/ActivitySum!$C$1300=0%,"",F894/ActivitySum!$C$1300)</f>
        <v/>
      </c>
      <c r="J894" s="99" t="str">
        <f>IF(G894/ActivitySum!$C$1300=0%,"",G894/ActivitySum!$C$1300)</f>
        <v/>
      </c>
      <c r="K894" s="99" t="str">
        <f t="shared" si="40"/>
        <v/>
      </c>
      <c r="L894" s="104" t="str">
        <f t="shared" si="41"/>
        <v/>
      </c>
    </row>
    <row r="895" spans="8:12" x14ac:dyDescent="0.25">
      <c r="H895" s="90" t="str">
        <f t="shared" si="39"/>
        <v/>
      </c>
      <c r="I895" s="90" t="str">
        <f>IF(F895/ActivitySum!$C$1300=0%,"",F895/ActivitySum!$C$1300)</f>
        <v/>
      </c>
      <c r="J895" s="99" t="str">
        <f>IF(G895/ActivitySum!$C$1300=0%,"",G895/ActivitySum!$C$1300)</f>
        <v/>
      </c>
      <c r="K895" s="99" t="str">
        <f t="shared" si="40"/>
        <v/>
      </c>
      <c r="L895" s="104" t="str">
        <f t="shared" si="41"/>
        <v/>
      </c>
    </row>
    <row r="896" spans="8:12" x14ac:dyDescent="0.25">
      <c r="H896" s="90" t="str">
        <f t="shared" si="39"/>
        <v/>
      </c>
      <c r="I896" s="90" t="str">
        <f>IF(F896/ActivitySum!$C$1300=0%,"",F896/ActivitySum!$C$1300)</f>
        <v/>
      </c>
      <c r="J896" s="99" t="str">
        <f>IF(G896/ActivitySum!$C$1300=0%,"",G896/ActivitySum!$C$1300)</f>
        <v/>
      </c>
      <c r="K896" s="99" t="str">
        <f t="shared" si="40"/>
        <v/>
      </c>
      <c r="L896" s="104" t="str">
        <f t="shared" si="41"/>
        <v/>
      </c>
    </row>
    <row r="897" spans="8:12" x14ac:dyDescent="0.25">
      <c r="H897" s="90" t="str">
        <f t="shared" si="39"/>
        <v/>
      </c>
      <c r="I897" s="90" t="str">
        <f>IF(F897/ActivitySum!$C$1300=0%,"",F897/ActivitySum!$C$1300)</f>
        <v/>
      </c>
      <c r="J897" s="99" t="str">
        <f>IF(G897/ActivitySum!$C$1300=0%,"",G897/ActivitySum!$C$1300)</f>
        <v/>
      </c>
      <c r="K897" s="99" t="str">
        <f t="shared" si="40"/>
        <v/>
      </c>
      <c r="L897" s="104" t="str">
        <f t="shared" si="41"/>
        <v/>
      </c>
    </row>
    <row r="898" spans="8:12" x14ac:dyDescent="0.25">
      <c r="H898" s="90" t="str">
        <f t="shared" si="39"/>
        <v/>
      </c>
      <c r="I898" s="90" t="str">
        <f>IF(F898/ActivitySum!$C$1300=0%,"",F898/ActivitySum!$C$1300)</f>
        <v/>
      </c>
      <c r="J898" s="99" t="str">
        <f>IF(G898/ActivitySum!$C$1300=0%,"",G898/ActivitySum!$C$1300)</f>
        <v/>
      </c>
      <c r="K898" s="99" t="str">
        <f t="shared" si="40"/>
        <v/>
      </c>
      <c r="L898" s="104" t="str">
        <f t="shared" si="41"/>
        <v/>
      </c>
    </row>
    <row r="899" spans="8:12" x14ac:dyDescent="0.25">
      <c r="H899" s="90" t="str">
        <f t="shared" si="39"/>
        <v/>
      </c>
      <c r="I899" s="90" t="str">
        <f>IF(F899/ActivitySum!$C$1300=0%,"",F899/ActivitySum!$C$1300)</f>
        <v/>
      </c>
      <c r="J899" s="99" t="str">
        <f>IF(G899/ActivitySum!$C$1300=0%,"",G899/ActivitySum!$C$1300)</f>
        <v/>
      </c>
      <c r="K899" s="99" t="str">
        <f t="shared" si="40"/>
        <v/>
      </c>
      <c r="L899" s="104" t="str">
        <f t="shared" si="41"/>
        <v/>
      </c>
    </row>
    <row r="900" spans="8:12" x14ac:dyDescent="0.25">
      <c r="H900" s="90" t="str">
        <f t="shared" si="39"/>
        <v/>
      </c>
      <c r="I900" s="90" t="str">
        <f>IF(F900/ActivitySum!$C$1300=0%,"",F900/ActivitySum!$C$1300)</f>
        <v/>
      </c>
      <c r="J900" s="99" t="str">
        <f>IF(G900/ActivitySum!$C$1300=0%,"",G900/ActivitySum!$C$1300)</f>
        <v/>
      </c>
      <c r="K900" s="99" t="str">
        <f t="shared" si="40"/>
        <v/>
      </c>
      <c r="L900" s="104" t="str">
        <f t="shared" si="41"/>
        <v/>
      </c>
    </row>
    <row r="901" spans="8:12" x14ac:dyDescent="0.25">
      <c r="H901" s="90" t="str">
        <f t="shared" si="39"/>
        <v/>
      </c>
      <c r="I901" s="90" t="str">
        <f>IF(F901/ActivitySum!$C$1300=0%,"",F901/ActivitySum!$C$1300)</f>
        <v/>
      </c>
      <c r="J901" s="99" t="str">
        <f>IF(G901/ActivitySum!$C$1300=0%,"",G901/ActivitySum!$C$1300)</f>
        <v/>
      </c>
      <c r="K901" s="99" t="str">
        <f t="shared" si="40"/>
        <v/>
      </c>
      <c r="L901" s="104" t="str">
        <f t="shared" si="41"/>
        <v/>
      </c>
    </row>
    <row r="902" spans="8:12" x14ac:dyDescent="0.25">
      <c r="H902" s="90" t="str">
        <f t="shared" si="39"/>
        <v/>
      </c>
      <c r="I902" s="90" t="str">
        <f>IF(F902/ActivitySum!$C$1300=0%,"",F902/ActivitySum!$C$1300)</f>
        <v/>
      </c>
      <c r="J902" s="99" t="str">
        <f>IF(G902/ActivitySum!$C$1300=0%,"",G902/ActivitySum!$C$1300)</f>
        <v/>
      </c>
      <c r="K902" s="99" t="str">
        <f t="shared" si="40"/>
        <v/>
      </c>
      <c r="L902" s="104" t="str">
        <f t="shared" si="41"/>
        <v/>
      </c>
    </row>
    <row r="903" spans="8:12" x14ac:dyDescent="0.25">
      <c r="H903" s="90" t="str">
        <f t="shared" ref="H903:H966" si="42">IFERROR(F903/E903,"")</f>
        <v/>
      </c>
      <c r="I903" s="90" t="str">
        <f>IF(F903/ActivitySum!$C$1300=0%,"",F903/ActivitySum!$C$1300)</f>
        <v/>
      </c>
      <c r="J903" s="99" t="str">
        <f>IF(G903/ActivitySum!$C$1300=0%,"",G903/ActivitySum!$C$1300)</f>
        <v/>
      </c>
      <c r="K903" s="99" t="str">
        <f t="shared" ref="K903:K966" si="43">IFERROR(G903/E903,"")</f>
        <v/>
      </c>
      <c r="L903" s="104" t="str">
        <f t="shared" ref="L903:L966" si="44">IFERROR(G903/F903,"")</f>
        <v/>
      </c>
    </row>
    <row r="904" spans="8:12" x14ac:dyDescent="0.25">
      <c r="H904" s="90" t="str">
        <f t="shared" si="42"/>
        <v/>
      </c>
      <c r="I904" s="90" t="str">
        <f>IF(F904/ActivitySum!$C$1300=0%,"",F904/ActivitySum!$C$1300)</f>
        <v/>
      </c>
      <c r="J904" s="99" t="str">
        <f>IF(G904/ActivitySum!$C$1300=0%,"",G904/ActivitySum!$C$1300)</f>
        <v/>
      </c>
      <c r="K904" s="99" t="str">
        <f t="shared" si="43"/>
        <v/>
      </c>
      <c r="L904" s="104" t="str">
        <f t="shared" si="44"/>
        <v/>
      </c>
    </row>
    <row r="905" spans="8:12" x14ac:dyDescent="0.25">
      <c r="H905" s="90" t="str">
        <f t="shared" si="42"/>
        <v/>
      </c>
      <c r="I905" s="90" t="str">
        <f>IF(F905/ActivitySum!$C$1300=0%,"",F905/ActivitySum!$C$1300)</f>
        <v/>
      </c>
      <c r="J905" s="99" t="str">
        <f>IF(G905/ActivitySum!$C$1300=0%,"",G905/ActivitySum!$C$1300)</f>
        <v/>
      </c>
      <c r="K905" s="99" t="str">
        <f t="shared" si="43"/>
        <v/>
      </c>
      <c r="L905" s="104" t="str">
        <f t="shared" si="44"/>
        <v/>
      </c>
    </row>
    <row r="906" spans="8:12" x14ac:dyDescent="0.25">
      <c r="H906" s="90" t="str">
        <f t="shared" si="42"/>
        <v/>
      </c>
      <c r="I906" s="90" t="str">
        <f>IF(F906/ActivitySum!$C$1300=0%,"",F906/ActivitySum!$C$1300)</f>
        <v/>
      </c>
      <c r="J906" s="99" t="str">
        <f>IF(G906/ActivitySum!$C$1300=0%,"",G906/ActivitySum!$C$1300)</f>
        <v/>
      </c>
      <c r="K906" s="99" t="str">
        <f t="shared" si="43"/>
        <v/>
      </c>
      <c r="L906" s="104" t="str">
        <f t="shared" si="44"/>
        <v/>
      </c>
    </row>
    <row r="907" spans="8:12" x14ac:dyDescent="0.25">
      <c r="H907" s="90" t="str">
        <f t="shared" si="42"/>
        <v/>
      </c>
      <c r="I907" s="90" t="str">
        <f>IF(F907/ActivitySum!$C$1300=0%,"",F907/ActivitySum!$C$1300)</f>
        <v/>
      </c>
      <c r="J907" s="99" t="str">
        <f>IF(G907/ActivitySum!$C$1300=0%,"",G907/ActivitySum!$C$1300)</f>
        <v/>
      </c>
      <c r="K907" s="99" t="str">
        <f t="shared" si="43"/>
        <v/>
      </c>
      <c r="L907" s="104" t="str">
        <f t="shared" si="44"/>
        <v/>
      </c>
    </row>
    <row r="908" spans="8:12" x14ac:dyDescent="0.25">
      <c r="H908" s="90" t="str">
        <f t="shared" si="42"/>
        <v/>
      </c>
      <c r="I908" s="90" t="str">
        <f>IF(F908/ActivitySum!$C$1300=0%,"",F908/ActivitySum!$C$1300)</f>
        <v/>
      </c>
      <c r="J908" s="99" t="str">
        <f>IF(G908/ActivitySum!$C$1300=0%,"",G908/ActivitySum!$C$1300)</f>
        <v/>
      </c>
      <c r="K908" s="99" t="str">
        <f t="shared" si="43"/>
        <v/>
      </c>
      <c r="L908" s="104" t="str">
        <f t="shared" si="44"/>
        <v/>
      </c>
    </row>
    <row r="909" spans="8:12" x14ac:dyDescent="0.25">
      <c r="H909" s="90" t="str">
        <f t="shared" si="42"/>
        <v/>
      </c>
      <c r="I909" s="90" t="str">
        <f>IF(F909/ActivitySum!$C$1300=0%,"",F909/ActivitySum!$C$1300)</f>
        <v/>
      </c>
      <c r="J909" s="99" t="str">
        <f>IF(G909/ActivitySum!$C$1300=0%,"",G909/ActivitySum!$C$1300)</f>
        <v/>
      </c>
      <c r="K909" s="99" t="str">
        <f t="shared" si="43"/>
        <v/>
      </c>
      <c r="L909" s="104" t="str">
        <f t="shared" si="44"/>
        <v/>
      </c>
    </row>
    <row r="910" spans="8:12" x14ac:dyDescent="0.25">
      <c r="H910" s="90" t="str">
        <f t="shared" si="42"/>
        <v/>
      </c>
      <c r="I910" s="90" t="str">
        <f>IF(F910/ActivitySum!$C$1300=0%,"",F910/ActivitySum!$C$1300)</f>
        <v/>
      </c>
      <c r="J910" s="99" t="str">
        <f>IF(G910/ActivitySum!$C$1300=0%,"",G910/ActivitySum!$C$1300)</f>
        <v/>
      </c>
      <c r="K910" s="99" t="str">
        <f t="shared" si="43"/>
        <v/>
      </c>
      <c r="L910" s="104" t="str">
        <f t="shared" si="44"/>
        <v/>
      </c>
    </row>
    <row r="911" spans="8:12" x14ac:dyDescent="0.25">
      <c r="H911" s="90" t="str">
        <f t="shared" si="42"/>
        <v/>
      </c>
      <c r="I911" s="90" t="str">
        <f>IF(F911/ActivitySum!$C$1300=0%,"",F911/ActivitySum!$C$1300)</f>
        <v/>
      </c>
      <c r="J911" s="99" t="str">
        <f>IF(G911/ActivitySum!$C$1300=0%,"",G911/ActivitySum!$C$1300)</f>
        <v/>
      </c>
      <c r="K911" s="99" t="str">
        <f t="shared" si="43"/>
        <v/>
      </c>
      <c r="L911" s="104" t="str">
        <f t="shared" si="44"/>
        <v/>
      </c>
    </row>
    <row r="912" spans="8:12" x14ac:dyDescent="0.25">
      <c r="H912" s="90" t="str">
        <f t="shared" si="42"/>
        <v/>
      </c>
      <c r="I912" s="90" t="str">
        <f>IF(F912/ActivitySum!$C$1300=0%,"",F912/ActivitySum!$C$1300)</f>
        <v/>
      </c>
      <c r="J912" s="99" t="str">
        <f>IF(G912/ActivitySum!$C$1300=0%,"",G912/ActivitySum!$C$1300)</f>
        <v/>
      </c>
      <c r="K912" s="99" t="str">
        <f t="shared" si="43"/>
        <v/>
      </c>
      <c r="L912" s="104" t="str">
        <f t="shared" si="44"/>
        <v/>
      </c>
    </row>
    <row r="913" spans="8:12" x14ac:dyDescent="0.25">
      <c r="H913" s="90" t="str">
        <f t="shared" si="42"/>
        <v/>
      </c>
      <c r="I913" s="90" t="str">
        <f>IF(F913/ActivitySum!$C$1300=0%,"",F913/ActivitySum!$C$1300)</f>
        <v/>
      </c>
      <c r="J913" s="99" t="str">
        <f>IF(G913/ActivitySum!$C$1300=0%,"",G913/ActivitySum!$C$1300)</f>
        <v/>
      </c>
      <c r="K913" s="99" t="str">
        <f t="shared" si="43"/>
        <v/>
      </c>
      <c r="L913" s="104" t="str">
        <f t="shared" si="44"/>
        <v/>
      </c>
    </row>
    <row r="914" spans="8:12" x14ac:dyDescent="0.25">
      <c r="H914" s="90" t="str">
        <f t="shared" si="42"/>
        <v/>
      </c>
      <c r="I914" s="90" t="str">
        <f>IF(F914/ActivitySum!$C$1300=0%,"",F914/ActivitySum!$C$1300)</f>
        <v/>
      </c>
      <c r="J914" s="99" t="str">
        <f>IF(G914/ActivitySum!$C$1300=0%,"",G914/ActivitySum!$C$1300)</f>
        <v/>
      </c>
      <c r="K914" s="99" t="str">
        <f t="shared" si="43"/>
        <v/>
      </c>
      <c r="L914" s="104" t="str">
        <f t="shared" si="44"/>
        <v/>
      </c>
    </row>
    <row r="915" spans="8:12" x14ac:dyDescent="0.25">
      <c r="H915" s="90" t="str">
        <f t="shared" si="42"/>
        <v/>
      </c>
      <c r="I915" s="90" t="str">
        <f>IF(F915/ActivitySum!$C$1300=0%,"",F915/ActivitySum!$C$1300)</f>
        <v/>
      </c>
      <c r="J915" s="99" t="str">
        <f>IF(G915/ActivitySum!$C$1300=0%,"",G915/ActivitySum!$C$1300)</f>
        <v/>
      </c>
      <c r="K915" s="99" t="str">
        <f t="shared" si="43"/>
        <v/>
      </c>
      <c r="L915" s="104" t="str">
        <f t="shared" si="44"/>
        <v/>
      </c>
    </row>
    <row r="916" spans="8:12" x14ac:dyDescent="0.25">
      <c r="H916" s="90" t="str">
        <f t="shared" si="42"/>
        <v/>
      </c>
      <c r="I916" s="90" t="str">
        <f>IF(F916/ActivitySum!$C$1300=0%,"",F916/ActivitySum!$C$1300)</f>
        <v/>
      </c>
      <c r="J916" s="99" t="str">
        <f>IF(G916/ActivitySum!$C$1300=0%,"",G916/ActivitySum!$C$1300)</f>
        <v/>
      </c>
      <c r="K916" s="99" t="str">
        <f t="shared" si="43"/>
        <v/>
      </c>
      <c r="L916" s="104" t="str">
        <f t="shared" si="44"/>
        <v/>
      </c>
    </row>
    <row r="917" spans="8:12" x14ac:dyDescent="0.25">
      <c r="H917" s="90" t="str">
        <f t="shared" si="42"/>
        <v/>
      </c>
      <c r="I917" s="90" t="str">
        <f>IF(F917/ActivitySum!$C$1300=0%,"",F917/ActivitySum!$C$1300)</f>
        <v/>
      </c>
      <c r="J917" s="99" t="str">
        <f>IF(G917/ActivitySum!$C$1300=0%,"",G917/ActivitySum!$C$1300)</f>
        <v/>
      </c>
      <c r="K917" s="99" t="str">
        <f t="shared" si="43"/>
        <v/>
      </c>
      <c r="L917" s="104" t="str">
        <f t="shared" si="44"/>
        <v/>
      </c>
    </row>
    <row r="918" spans="8:12" x14ac:dyDescent="0.25">
      <c r="H918" s="90" t="str">
        <f t="shared" si="42"/>
        <v/>
      </c>
      <c r="I918" s="90" t="str">
        <f>IF(F918/ActivitySum!$C$1300=0%,"",F918/ActivitySum!$C$1300)</f>
        <v/>
      </c>
      <c r="J918" s="99" t="str">
        <f>IF(G918/ActivitySum!$C$1300=0%,"",G918/ActivitySum!$C$1300)</f>
        <v/>
      </c>
      <c r="K918" s="99" t="str">
        <f t="shared" si="43"/>
        <v/>
      </c>
      <c r="L918" s="104" t="str">
        <f t="shared" si="44"/>
        <v/>
      </c>
    </row>
    <row r="919" spans="8:12" x14ac:dyDescent="0.25">
      <c r="H919" s="90" t="str">
        <f t="shared" si="42"/>
        <v/>
      </c>
      <c r="I919" s="90" t="str">
        <f>IF(F919/ActivitySum!$C$1300=0%,"",F919/ActivitySum!$C$1300)</f>
        <v/>
      </c>
      <c r="J919" s="99" t="str">
        <f>IF(G919/ActivitySum!$C$1300=0%,"",G919/ActivitySum!$C$1300)</f>
        <v/>
      </c>
      <c r="K919" s="99" t="str">
        <f t="shared" si="43"/>
        <v/>
      </c>
      <c r="L919" s="104" t="str">
        <f t="shared" si="44"/>
        <v/>
      </c>
    </row>
    <row r="920" spans="8:12" x14ac:dyDescent="0.25">
      <c r="H920" s="90" t="str">
        <f t="shared" si="42"/>
        <v/>
      </c>
      <c r="I920" s="90" t="str">
        <f>IF(F920/ActivitySum!$C$1300=0%,"",F920/ActivitySum!$C$1300)</f>
        <v/>
      </c>
      <c r="J920" s="99" t="str">
        <f>IF(G920/ActivitySum!$C$1300=0%,"",G920/ActivitySum!$C$1300)</f>
        <v/>
      </c>
      <c r="K920" s="99" t="str">
        <f t="shared" si="43"/>
        <v/>
      </c>
      <c r="L920" s="104" t="str">
        <f t="shared" si="44"/>
        <v/>
      </c>
    </row>
    <row r="921" spans="8:12" x14ac:dyDescent="0.25">
      <c r="H921" s="90" t="str">
        <f t="shared" si="42"/>
        <v/>
      </c>
      <c r="I921" s="90" t="str">
        <f>IF(F921/ActivitySum!$C$1300=0%,"",F921/ActivitySum!$C$1300)</f>
        <v/>
      </c>
      <c r="J921" s="99" t="str">
        <f>IF(G921/ActivitySum!$C$1300=0%,"",G921/ActivitySum!$C$1300)</f>
        <v/>
      </c>
      <c r="K921" s="99" t="str">
        <f t="shared" si="43"/>
        <v/>
      </c>
      <c r="L921" s="104" t="str">
        <f t="shared" si="44"/>
        <v/>
      </c>
    </row>
    <row r="922" spans="8:12" x14ac:dyDescent="0.25">
      <c r="H922" s="90" t="str">
        <f t="shared" si="42"/>
        <v/>
      </c>
      <c r="I922" s="90" t="str">
        <f>IF(F922/ActivitySum!$C$1300=0%,"",F922/ActivitySum!$C$1300)</f>
        <v/>
      </c>
      <c r="J922" s="99" t="str">
        <f>IF(G922/ActivitySum!$C$1300=0%,"",G922/ActivitySum!$C$1300)</f>
        <v/>
      </c>
      <c r="K922" s="99" t="str">
        <f t="shared" si="43"/>
        <v/>
      </c>
      <c r="L922" s="104" t="str">
        <f t="shared" si="44"/>
        <v/>
      </c>
    </row>
    <row r="923" spans="8:12" x14ac:dyDescent="0.25">
      <c r="H923" s="90" t="str">
        <f t="shared" si="42"/>
        <v/>
      </c>
      <c r="I923" s="90" t="str">
        <f>IF(F923/ActivitySum!$C$1300=0%,"",F923/ActivitySum!$C$1300)</f>
        <v/>
      </c>
      <c r="J923" s="99" t="str">
        <f>IF(G923/ActivitySum!$C$1300=0%,"",G923/ActivitySum!$C$1300)</f>
        <v/>
      </c>
      <c r="K923" s="99" t="str">
        <f t="shared" si="43"/>
        <v/>
      </c>
      <c r="L923" s="104" t="str">
        <f t="shared" si="44"/>
        <v/>
      </c>
    </row>
    <row r="924" spans="8:12" x14ac:dyDescent="0.25">
      <c r="H924" s="90" t="str">
        <f t="shared" si="42"/>
        <v/>
      </c>
      <c r="I924" s="90" t="str">
        <f>IF(F924/ActivitySum!$C$1300=0%,"",F924/ActivitySum!$C$1300)</f>
        <v/>
      </c>
      <c r="J924" s="99" t="str">
        <f>IF(G924/ActivitySum!$C$1300=0%,"",G924/ActivitySum!$C$1300)</f>
        <v/>
      </c>
      <c r="K924" s="99" t="str">
        <f t="shared" si="43"/>
        <v/>
      </c>
      <c r="L924" s="104" t="str">
        <f t="shared" si="44"/>
        <v/>
      </c>
    </row>
    <row r="925" spans="8:12" x14ac:dyDescent="0.25">
      <c r="H925" s="90" t="str">
        <f t="shared" si="42"/>
        <v/>
      </c>
      <c r="I925" s="90" t="str">
        <f>IF(F925/ActivitySum!$C$1300=0%,"",F925/ActivitySum!$C$1300)</f>
        <v/>
      </c>
      <c r="J925" s="99" t="str">
        <f>IF(G925/ActivitySum!$C$1300=0%,"",G925/ActivitySum!$C$1300)</f>
        <v/>
      </c>
      <c r="K925" s="99" t="str">
        <f t="shared" si="43"/>
        <v/>
      </c>
      <c r="L925" s="104" t="str">
        <f t="shared" si="44"/>
        <v/>
      </c>
    </row>
    <row r="926" spans="8:12" x14ac:dyDescent="0.25">
      <c r="H926" s="90" t="str">
        <f t="shared" si="42"/>
        <v/>
      </c>
      <c r="I926" s="90" t="str">
        <f>IF(F926/ActivitySum!$C$1300=0%,"",F926/ActivitySum!$C$1300)</f>
        <v/>
      </c>
      <c r="J926" s="99" t="str">
        <f>IF(G926/ActivitySum!$C$1300=0%,"",G926/ActivitySum!$C$1300)</f>
        <v/>
      </c>
      <c r="K926" s="99" t="str">
        <f t="shared" si="43"/>
        <v/>
      </c>
      <c r="L926" s="104" t="str">
        <f t="shared" si="44"/>
        <v/>
      </c>
    </row>
    <row r="927" spans="8:12" x14ac:dyDescent="0.25">
      <c r="H927" s="90" t="str">
        <f t="shared" si="42"/>
        <v/>
      </c>
      <c r="I927" s="90" t="str">
        <f>IF(F927/ActivitySum!$C$1300=0%,"",F927/ActivitySum!$C$1300)</f>
        <v/>
      </c>
      <c r="J927" s="99" t="str">
        <f>IF(G927/ActivitySum!$C$1300=0%,"",G927/ActivitySum!$C$1300)</f>
        <v/>
      </c>
      <c r="K927" s="99" t="str">
        <f t="shared" si="43"/>
        <v/>
      </c>
      <c r="L927" s="104" t="str">
        <f t="shared" si="44"/>
        <v/>
      </c>
    </row>
    <row r="928" spans="8:12" x14ac:dyDescent="0.25">
      <c r="H928" s="90" t="str">
        <f t="shared" si="42"/>
        <v/>
      </c>
      <c r="I928" s="90" t="str">
        <f>IF(F928/ActivitySum!$C$1300=0%,"",F928/ActivitySum!$C$1300)</f>
        <v/>
      </c>
      <c r="J928" s="99" t="str">
        <f>IF(G928/ActivitySum!$C$1300=0%,"",G928/ActivitySum!$C$1300)</f>
        <v/>
      </c>
      <c r="K928" s="99" t="str">
        <f t="shared" si="43"/>
        <v/>
      </c>
      <c r="L928" s="104" t="str">
        <f t="shared" si="44"/>
        <v/>
      </c>
    </row>
    <row r="929" spans="8:12" x14ac:dyDescent="0.25">
      <c r="H929" s="90" t="str">
        <f t="shared" si="42"/>
        <v/>
      </c>
      <c r="I929" s="90" t="str">
        <f>IF(F929/ActivitySum!$C$1300=0%,"",F929/ActivitySum!$C$1300)</f>
        <v/>
      </c>
      <c r="J929" s="99" t="str">
        <f>IF(G929/ActivitySum!$C$1300=0%,"",G929/ActivitySum!$C$1300)</f>
        <v/>
      </c>
      <c r="K929" s="99" t="str">
        <f t="shared" si="43"/>
        <v/>
      </c>
      <c r="L929" s="104" t="str">
        <f t="shared" si="44"/>
        <v/>
      </c>
    </row>
    <row r="930" spans="8:12" x14ac:dyDescent="0.25">
      <c r="H930" s="90" t="str">
        <f t="shared" si="42"/>
        <v/>
      </c>
      <c r="I930" s="90" t="str">
        <f>IF(F930/ActivitySum!$C$1300=0%,"",F930/ActivitySum!$C$1300)</f>
        <v/>
      </c>
      <c r="J930" s="99" t="str">
        <f>IF(G930/ActivitySum!$C$1300=0%,"",G930/ActivitySum!$C$1300)</f>
        <v/>
      </c>
      <c r="K930" s="99" t="str">
        <f t="shared" si="43"/>
        <v/>
      </c>
      <c r="L930" s="104" t="str">
        <f t="shared" si="44"/>
        <v/>
      </c>
    </row>
    <row r="931" spans="8:12" x14ac:dyDescent="0.25">
      <c r="H931" s="90" t="str">
        <f t="shared" si="42"/>
        <v/>
      </c>
      <c r="I931" s="90" t="str">
        <f>IF(F931/ActivitySum!$C$1300=0%,"",F931/ActivitySum!$C$1300)</f>
        <v/>
      </c>
      <c r="J931" s="99" t="str">
        <f>IF(G931/ActivitySum!$C$1300=0%,"",G931/ActivitySum!$C$1300)</f>
        <v/>
      </c>
      <c r="K931" s="99" t="str">
        <f t="shared" si="43"/>
        <v/>
      </c>
      <c r="L931" s="104" t="str">
        <f t="shared" si="44"/>
        <v/>
      </c>
    </row>
    <row r="932" spans="8:12" x14ac:dyDescent="0.25">
      <c r="H932" s="90" t="str">
        <f t="shared" si="42"/>
        <v/>
      </c>
      <c r="I932" s="90" t="str">
        <f>IF(F932/ActivitySum!$C$1300=0%,"",F932/ActivitySum!$C$1300)</f>
        <v/>
      </c>
      <c r="J932" s="99" t="str">
        <f>IF(G932/ActivitySum!$C$1300=0%,"",G932/ActivitySum!$C$1300)</f>
        <v/>
      </c>
      <c r="K932" s="99" t="str">
        <f t="shared" si="43"/>
        <v/>
      </c>
      <c r="L932" s="104" t="str">
        <f t="shared" si="44"/>
        <v/>
      </c>
    </row>
    <row r="933" spans="8:12" x14ac:dyDescent="0.25">
      <c r="H933" s="90" t="str">
        <f t="shared" si="42"/>
        <v/>
      </c>
      <c r="I933" s="90" t="str">
        <f>IF(F933/ActivitySum!$C$1300=0%,"",F933/ActivitySum!$C$1300)</f>
        <v/>
      </c>
      <c r="J933" s="99" t="str">
        <f>IF(G933/ActivitySum!$C$1300=0%,"",G933/ActivitySum!$C$1300)</f>
        <v/>
      </c>
      <c r="K933" s="99" t="str">
        <f t="shared" si="43"/>
        <v/>
      </c>
      <c r="L933" s="104" t="str">
        <f t="shared" si="44"/>
        <v/>
      </c>
    </row>
    <row r="934" spans="8:12" x14ac:dyDescent="0.25">
      <c r="H934" s="90" t="str">
        <f t="shared" si="42"/>
        <v/>
      </c>
      <c r="I934" s="90" t="str">
        <f>IF(F934/ActivitySum!$C$1300=0%,"",F934/ActivitySum!$C$1300)</f>
        <v/>
      </c>
      <c r="J934" s="99" t="str">
        <f>IF(G934/ActivitySum!$C$1300=0%,"",G934/ActivitySum!$C$1300)</f>
        <v/>
      </c>
      <c r="K934" s="99" t="str">
        <f t="shared" si="43"/>
        <v/>
      </c>
      <c r="L934" s="104" t="str">
        <f t="shared" si="44"/>
        <v/>
      </c>
    </row>
    <row r="935" spans="8:12" x14ac:dyDescent="0.25">
      <c r="H935" s="90" t="str">
        <f t="shared" si="42"/>
        <v/>
      </c>
      <c r="I935" s="90" t="str">
        <f>IF(F935/ActivitySum!$C$1300=0%,"",F935/ActivitySum!$C$1300)</f>
        <v/>
      </c>
      <c r="J935" s="99" t="str">
        <f>IF(G935/ActivitySum!$C$1300=0%,"",G935/ActivitySum!$C$1300)</f>
        <v/>
      </c>
      <c r="K935" s="99" t="str">
        <f t="shared" si="43"/>
        <v/>
      </c>
      <c r="L935" s="104" t="str">
        <f t="shared" si="44"/>
        <v/>
      </c>
    </row>
    <row r="936" spans="8:12" x14ac:dyDescent="0.25">
      <c r="H936" s="90" t="str">
        <f t="shared" si="42"/>
        <v/>
      </c>
      <c r="I936" s="90" t="str">
        <f>IF(F936/ActivitySum!$C$1300=0%,"",F936/ActivitySum!$C$1300)</f>
        <v/>
      </c>
      <c r="J936" s="99" t="str">
        <f>IF(G936/ActivitySum!$C$1300=0%,"",G936/ActivitySum!$C$1300)</f>
        <v/>
      </c>
      <c r="K936" s="99" t="str">
        <f t="shared" si="43"/>
        <v/>
      </c>
      <c r="L936" s="104" t="str">
        <f t="shared" si="44"/>
        <v/>
      </c>
    </row>
    <row r="937" spans="8:12" x14ac:dyDescent="0.25">
      <c r="H937" s="90" t="str">
        <f t="shared" si="42"/>
        <v/>
      </c>
      <c r="I937" s="90" t="str">
        <f>IF(F937/ActivitySum!$C$1300=0%,"",F937/ActivitySum!$C$1300)</f>
        <v/>
      </c>
      <c r="J937" s="99" t="str">
        <f>IF(G937/ActivitySum!$C$1300=0%,"",G937/ActivitySum!$C$1300)</f>
        <v/>
      </c>
      <c r="K937" s="99" t="str">
        <f t="shared" si="43"/>
        <v/>
      </c>
      <c r="L937" s="104" t="str">
        <f t="shared" si="44"/>
        <v/>
      </c>
    </row>
    <row r="938" spans="8:12" x14ac:dyDescent="0.25">
      <c r="H938" s="90" t="str">
        <f t="shared" si="42"/>
        <v/>
      </c>
      <c r="I938" s="90" t="str">
        <f>IF(F938/ActivitySum!$C$1300=0%,"",F938/ActivitySum!$C$1300)</f>
        <v/>
      </c>
      <c r="J938" s="99" t="str">
        <f>IF(G938/ActivitySum!$C$1300=0%,"",G938/ActivitySum!$C$1300)</f>
        <v/>
      </c>
      <c r="K938" s="99" t="str">
        <f t="shared" si="43"/>
        <v/>
      </c>
      <c r="L938" s="104" t="str">
        <f t="shared" si="44"/>
        <v/>
      </c>
    </row>
    <row r="939" spans="8:12" x14ac:dyDescent="0.25">
      <c r="H939" s="90" t="str">
        <f t="shared" si="42"/>
        <v/>
      </c>
      <c r="I939" s="90" t="str">
        <f>IF(F939/ActivitySum!$C$1300=0%,"",F939/ActivitySum!$C$1300)</f>
        <v/>
      </c>
      <c r="J939" s="99" t="str">
        <f>IF(G939/ActivitySum!$C$1300=0%,"",G939/ActivitySum!$C$1300)</f>
        <v/>
      </c>
      <c r="K939" s="99" t="str">
        <f t="shared" si="43"/>
        <v/>
      </c>
      <c r="L939" s="104" t="str">
        <f t="shared" si="44"/>
        <v/>
      </c>
    </row>
    <row r="940" spans="8:12" x14ac:dyDescent="0.25">
      <c r="H940" s="90" t="str">
        <f t="shared" si="42"/>
        <v/>
      </c>
      <c r="I940" s="90" t="str">
        <f>IF(F940/ActivitySum!$C$1300=0%,"",F940/ActivitySum!$C$1300)</f>
        <v/>
      </c>
      <c r="J940" s="99" t="str">
        <f>IF(G940/ActivitySum!$C$1300=0%,"",G940/ActivitySum!$C$1300)</f>
        <v/>
      </c>
      <c r="K940" s="99" t="str">
        <f t="shared" si="43"/>
        <v/>
      </c>
      <c r="L940" s="104" t="str">
        <f t="shared" si="44"/>
        <v/>
      </c>
    </row>
    <row r="941" spans="8:12" x14ac:dyDescent="0.25">
      <c r="H941" s="90" t="str">
        <f t="shared" si="42"/>
        <v/>
      </c>
      <c r="I941" s="90" t="str">
        <f>IF(F941/ActivitySum!$C$1300=0%,"",F941/ActivitySum!$C$1300)</f>
        <v/>
      </c>
      <c r="J941" s="99" t="str">
        <f>IF(G941/ActivitySum!$C$1300=0%,"",G941/ActivitySum!$C$1300)</f>
        <v/>
      </c>
      <c r="K941" s="99" t="str">
        <f t="shared" si="43"/>
        <v/>
      </c>
      <c r="L941" s="104" t="str">
        <f t="shared" si="44"/>
        <v/>
      </c>
    </row>
    <row r="942" spans="8:12" x14ac:dyDescent="0.25">
      <c r="H942" s="90" t="str">
        <f t="shared" si="42"/>
        <v/>
      </c>
      <c r="I942" s="90" t="str">
        <f>IF(F942/ActivitySum!$C$1300=0%,"",F942/ActivitySum!$C$1300)</f>
        <v/>
      </c>
      <c r="J942" s="99" t="str">
        <f>IF(G942/ActivitySum!$C$1300=0%,"",G942/ActivitySum!$C$1300)</f>
        <v/>
      </c>
      <c r="K942" s="99" t="str">
        <f t="shared" si="43"/>
        <v/>
      </c>
      <c r="L942" s="104" t="str">
        <f t="shared" si="44"/>
        <v/>
      </c>
    </row>
    <row r="943" spans="8:12" x14ac:dyDescent="0.25">
      <c r="H943" s="90" t="str">
        <f t="shared" si="42"/>
        <v/>
      </c>
      <c r="I943" s="90" t="str">
        <f>IF(F943/ActivitySum!$C$1300=0%,"",F943/ActivitySum!$C$1300)</f>
        <v/>
      </c>
      <c r="J943" s="99" t="str">
        <f>IF(G943/ActivitySum!$C$1300=0%,"",G943/ActivitySum!$C$1300)</f>
        <v/>
      </c>
      <c r="K943" s="99" t="str">
        <f t="shared" si="43"/>
        <v/>
      </c>
      <c r="L943" s="104" t="str">
        <f t="shared" si="44"/>
        <v/>
      </c>
    </row>
    <row r="944" spans="8:12" x14ac:dyDescent="0.25">
      <c r="H944" s="90" t="str">
        <f t="shared" si="42"/>
        <v/>
      </c>
      <c r="I944" s="90" t="str">
        <f>IF(F944/ActivitySum!$C$1300=0%,"",F944/ActivitySum!$C$1300)</f>
        <v/>
      </c>
      <c r="J944" s="99" t="str">
        <f>IF(G944/ActivitySum!$C$1300=0%,"",G944/ActivitySum!$C$1300)</f>
        <v/>
      </c>
      <c r="K944" s="99" t="str">
        <f t="shared" si="43"/>
        <v/>
      </c>
      <c r="L944" s="104" t="str">
        <f t="shared" si="44"/>
        <v/>
      </c>
    </row>
    <row r="945" spans="8:12" x14ac:dyDescent="0.25">
      <c r="H945" s="90" t="str">
        <f t="shared" si="42"/>
        <v/>
      </c>
      <c r="I945" s="90" t="str">
        <f>IF(F945/ActivitySum!$C$1300=0%,"",F945/ActivitySum!$C$1300)</f>
        <v/>
      </c>
      <c r="J945" s="99" t="str">
        <f>IF(G945/ActivitySum!$C$1300=0%,"",G945/ActivitySum!$C$1300)</f>
        <v/>
      </c>
      <c r="K945" s="99" t="str">
        <f t="shared" si="43"/>
        <v/>
      </c>
      <c r="L945" s="104" t="str">
        <f t="shared" si="44"/>
        <v/>
      </c>
    </row>
    <row r="946" spans="8:12" x14ac:dyDescent="0.25">
      <c r="H946" s="90" t="str">
        <f t="shared" si="42"/>
        <v/>
      </c>
      <c r="I946" s="90" t="str">
        <f>IF(F946/ActivitySum!$C$1300=0%,"",F946/ActivitySum!$C$1300)</f>
        <v/>
      </c>
      <c r="J946" s="99" t="str">
        <f>IF(G946/ActivitySum!$C$1300=0%,"",G946/ActivitySum!$C$1300)</f>
        <v/>
      </c>
      <c r="K946" s="99" t="str">
        <f t="shared" si="43"/>
        <v/>
      </c>
      <c r="L946" s="104" t="str">
        <f t="shared" si="44"/>
        <v/>
      </c>
    </row>
    <row r="947" spans="8:12" x14ac:dyDescent="0.25">
      <c r="H947" s="90" t="str">
        <f t="shared" si="42"/>
        <v/>
      </c>
      <c r="I947" s="90" t="str">
        <f>IF(F947/ActivitySum!$C$1300=0%,"",F947/ActivitySum!$C$1300)</f>
        <v/>
      </c>
      <c r="J947" s="99" t="str">
        <f>IF(G947/ActivitySum!$C$1300=0%,"",G947/ActivitySum!$C$1300)</f>
        <v/>
      </c>
      <c r="K947" s="99" t="str">
        <f t="shared" si="43"/>
        <v/>
      </c>
      <c r="L947" s="104" t="str">
        <f t="shared" si="44"/>
        <v/>
      </c>
    </row>
    <row r="948" spans="8:12" x14ac:dyDescent="0.25">
      <c r="H948" s="90" t="str">
        <f t="shared" si="42"/>
        <v/>
      </c>
      <c r="I948" s="90" t="str">
        <f>IF(F948/ActivitySum!$C$1300=0%,"",F948/ActivitySum!$C$1300)</f>
        <v/>
      </c>
      <c r="J948" s="99" t="str">
        <f>IF(G948/ActivitySum!$C$1300=0%,"",G948/ActivitySum!$C$1300)</f>
        <v/>
      </c>
      <c r="K948" s="99" t="str">
        <f t="shared" si="43"/>
        <v/>
      </c>
      <c r="L948" s="104" t="str">
        <f t="shared" si="44"/>
        <v/>
      </c>
    </row>
    <row r="949" spans="8:12" x14ac:dyDescent="0.25">
      <c r="H949" s="90" t="str">
        <f t="shared" si="42"/>
        <v/>
      </c>
      <c r="I949" s="90" t="str">
        <f>IF(F949/ActivitySum!$C$1300=0%,"",F949/ActivitySum!$C$1300)</f>
        <v/>
      </c>
      <c r="J949" s="99" t="str">
        <f>IF(G949/ActivitySum!$C$1300=0%,"",G949/ActivitySum!$C$1300)</f>
        <v/>
      </c>
      <c r="K949" s="99" t="str">
        <f t="shared" si="43"/>
        <v/>
      </c>
      <c r="L949" s="104" t="str">
        <f t="shared" si="44"/>
        <v/>
      </c>
    </row>
    <row r="950" spans="8:12" x14ac:dyDescent="0.25">
      <c r="H950" s="90" t="str">
        <f t="shared" si="42"/>
        <v/>
      </c>
      <c r="I950" s="90" t="str">
        <f>IF(F950/ActivitySum!$C$1300=0%,"",F950/ActivitySum!$C$1300)</f>
        <v/>
      </c>
      <c r="J950" s="99" t="str">
        <f>IF(G950/ActivitySum!$C$1300=0%,"",G950/ActivitySum!$C$1300)</f>
        <v/>
      </c>
      <c r="K950" s="99" t="str">
        <f t="shared" si="43"/>
        <v/>
      </c>
      <c r="L950" s="104" t="str">
        <f t="shared" si="44"/>
        <v/>
      </c>
    </row>
    <row r="951" spans="8:12" x14ac:dyDescent="0.25">
      <c r="H951" s="90" t="str">
        <f t="shared" si="42"/>
        <v/>
      </c>
      <c r="I951" s="90" t="str">
        <f>IF(F951/ActivitySum!$C$1300=0%,"",F951/ActivitySum!$C$1300)</f>
        <v/>
      </c>
      <c r="J951" s="99" t="str">
        <f>IF(G951/ActivitySum!$C$1300=0%,"",G951/ActivitySum!$C$1300)</f>
        <v/>
      </c>
      <c r="K951" s="99" t="str">
        <f t="shared" si="43"/>
        <v/>
      </c>
      <c r="L951" s="104" t="str">
        <f t="shared" si="44"/>
        <v/>
      </c>
    </row>
    <row r="952" spans="8:12" x14ac:dyDescent="0.25">
      <c r="H952" s="90" t="str">
        <f t="shared" si="42"/>
        <v/>
      </c>
      <c r="I952" s="90" t="str">
        <f>IF(F952/ActivitySum!$C$1300=0%,"",F952/ActivitySum!$C$1300)</f>
        <v/>
      </c>
      <c r="J952" s="99" t="str">
        <f>IF(G952/ActivitySum!$C$1300=0%,"",G952/ActivitySum!$C$1300)</f>
        <v/>
      </c>
      <c r="K952" s="99" t="str">
        <f t="shared" si="43"/>
        <v/>
      </c>
      <c r="L952" s="104" t="str">
        <f t="shared" si="44"/>
        <v/>
      </c>
    </row>
    <row r="953" spans="8:12" x14ac:dyDescent="0.25">
      <c r="H953" s="90" t="str">
        <f t="shared" si="42"/>
        <v/>
      </c>
      <c r="I953" s="90" t="str">
        <f>IF(F953/ActivitySum!$C$1300=0%,"",F953/ActivitySum!$C$1300)</f>
        <v/>
      </c>
      <c r="J953" s="99" t="str">
        <f>IF(G953/ActivitySum!$C$1300=0%,"",G953/ActivitySum!$C$1300)</f>
        <v/>
      </c>
      <c r="K953" s="99" t="str">
        <f t="shared" si="43"/>
        <v/>
      </c>
      <c r="L953" s="104" t="str">
        <f t="shared" si="44"/>
        <v/>
      </c>
    </row>
    <row r="954" spans="8:12" x14ac:dyDescent="0.25">
      <c r="H954" s="90" t="str">
        <f t="shared" si="42"/>
        <v/>
      </c>
      <c r="I954" s="90" t="str">
        <f>IF(F954/ActivitySum!$C$1300=0%,"",F954/ActivitySum!$C$1300)</f>
        <v/>
      </c>
      <c r="J954" s="99" t="str">
        <f>IF(G954/ActivitySum!$C$1300=0%,"",G954/ActivitySum!$C$1300)</f>
        <v/>
      </c>
      <c r="K954" s="99" t="str">
        <f t="shared" si="43"/>
        <v/>
      </c>
      <c r="L954" s="104" t="str">
        <f t="shared" si="44"/>
        <v/>
      </c>
    </row>
    <row r="955" spans="8:12" x14ac:dyDescent="0.25">
      <c r="H955" s="90" t="str">
        <f t="shared" si="42"/>
        <v/>
      </c>
      <c r="I955" s="90" t="str">
        <f>IF(F955/ActivitySum!$C$1300=0%,"",F955/ActivitySum!$C$1300)</f>
        <v/>
      </c>
      <c r="J955" s="99" t="str">
        <f>IF(G955/ActivitySum!$C$1300=0%,"",G955/ActivitySum!$C$1300)</f>
        <v/>
      </c>
      <c r="K955" s="99" t="str">
        <f t="shared" si="43"/>
        <v/>
      </c>
      <c r="L955" s="104" t="str">
        <f t="shared" si="44"/>
        <v/>
      </c>
    </row>
    <row r="956" spans="8:12" x14ac:dyDescent="0.25">
      <c r="H956" s="90" t="str">
        <f t="shared" si="42"/>
        <v/>
      </c>
      <c r="I956" s="90" t="str">
        <f>IF(F956/ActivitySum!$C$1300=0%,"",F956/ActivitySum!$C$1300)</f>
        <v/>
      </c>
      <c r="J956" s="99" t="str">
        <f>IF(G956/ActivitySum!$C$1300=0%,"",G956/ActivitySum!$C$1300)</f>
        <v/>
      </c>
      <c r="K956" s="99" t="str">
        <f t="shared" si="43"/>
        <v/>
      </c>
      <c r="L956" s="104" t="str">
        <f t="shared" si="44"/>
        <v/>
      </c>
    </row>
    <row r="957" spans="8:12" x14ac:dyDescent="0.25">
      <c r="H957" s="90" t="str">
        <f t="shared" si="42"/>
        <v/>
      </c>
      <c r="I957" s="90" t="str">
        <f>IF(F957/ActivitySum!$C$1300=0%,"",F957/ActivitySum!$C$1300)</f>
        <v/>
      </c>
      <c r="J957" s="99" t="str">
        <f>IF(G957/ActivitySum!$C$1300=0%,"",G957/ActivitySum!$C$1300)</f>
        <v/>
      </c>
      <c r="K957" s="99" t="str">
        <f t="shared" si="43"/>
        <v/>
      </c>
      <c r="L957" s="104" t="str">
        <f t="shared" si="44"/>
        <v/>
      </c>
    </row>
    <row r="958" spans="8:12" x14ac:dyDescent="0.25">
      <c r="H958" s="90" t="str">
        <f t="shared" si="42"/>
        <v/>
      </c>
      <c r="I958" s="90" t="str">
        <f>IF(F958/ActivitySum!$C$1300=0%,"",F958/ActivitySum!$C$1300)</f>
        <v/>
      </c>
      <c r="J958" s="99" t="str">
        <f>IF(G958/ActivitySum!$C$1300=0%,"",G958/ActivitySum!$C$1300)</f>
        <v/>
      </c>
      <c r="K958" s="99" t="str">
        <f t="shared" si="43"/>
        <v/>
      </c>
      <c r="L958" s="104" t="str">
        <f t="shared" si="44"/>
        <v/>
      </c>
    </row>
    <row r="959" spans="8:12" x14ac:dyDescent="0.25">
      <c r="H959" s="90" t="str">
        <f t="shared" si="42"/>
        <v/>
      </c>
      <c r="I959" s="90" t="str">
        <f>IF(F959/ActivitySum!$C$1300=0%,"",F959/ActivitySum!$C$1300)</f>
        <v/>
      </c>
      <c r="J959" s="99" t="str">
        <f>IF(G959/ActivitySum!$C$1300=0%,"",G959/ActivitySum!$C$1300)</f>
        <v/>
      </c>
      <c r="K959" s="99" t="str">
        <f t="shared" si="43"/>
        <v/>
      </c>
      <c r="L959" s="104" t="str">
        <f t="shared" si="44"/>
        <v/>
      </c>
    </row>
    <row r="960" spans="8:12" x14ac:dyDescent="0.25">
      <c r="H960" s="90" t="str">
        <f t="shared" si="42"/>
        <v/>
      </c>
      <c r="I960" s="90" t="str">
        <f>IF(F960/ActivitySum!$C$1300=0%,"",F960/ActivitySum!$C$1300)</f>
        <v/>
      </c>
      <c r="J960" s="99" t="str">
        <f>IF(G960/ActivitySum!$C$1300=0%,"",G960/ActivitySum!$C$1300)</f>
        <v/>
      </c>
      <c r="K960" s="99" t="str">
        <f t="shared" si="43"/>
        <v/>
      </c>
      <c r="L960" s="104" t="str">
        <f t="shared" si="44"/>
        <v/>
      </c>
    </row>
    <row r="961" spans="8:12" x14ac:dyDescent="0.25">
      <c r="H961" s="90" t="str">
        <f t="shared" si="42"/>
        <v/>
      </c>
      <c r="I961" s="90" t="str">
        <f>IF(F961/ActivitySum!$C$1300=0%,"",F961/ActivitySum!$C$1300)</f>
        <v/>
      </c>
      <c r="J961" s="99" t="str">
        <f>IF(G961/ActivitySum!$C$1300=0%,"",G961/ActivitySum!$C$1300)</f>
        <v/>
      </c>
      <c r="K961" s="99" t="str">
        <f t="shared" si="43"/>
        <v/>
      </c>
      <c r="L961" s="104" t="str">
        <f t="shared" si="44"/>
        <v/>
      </c>
    </row>
    <row r="962" spans="8:12" x14ac:dyDescent="0.25">
      <c r="H962" s="90" t="str">
        <f t="shared" si="42"/>
        <v/>
      </c>
      <c r="I962" s="90" t="str">
        <f>IF(F962/ActivitySum!$C$1300=0%,"",F962/ActivitySum!$C$1300)</f>
        <v/>
      </c>
      <c r="J962" s="99" t="str">
        <f>IF(G962/ActivitySum!$C$1300=0%,"",G962/ActivitySum!$C$1300)</f>
        <v/>
      </c>
      <c r="K962" s="99" t="str">
        <f t="shared" si="43"/>
        <v/>
      </c>
      <c r="L962" s="104" t="str">
        <f t="shared" si="44"/>
        <v/>
      </c>
    </row>
    <row r="963" spans="8:12" x14ac:dyDescent="0.25">
      <c r="H963" s="90" t="str">
        <f t="shared" si="42"/>
        <v/>
      </c>
      <c r="I963" s="90" t="str">
        <f>IF(F963/ActivitySum!$C$1300=0%,"",F963/ActivitySum!$C$1300)</f>
        <v/>
      </c>
      <c r="J963" s="99" t="str">
        <f>IF(G963/ActivitySum!$C$1300=0%,"",G963/ActivitySum!$C$1300)</f>
        <v/>
      </c>
      <c r="K963" s="99" t="str">
        <f t="shared" si="43"/>
        <v/>
      </c>
      <c r="L963" s="104" t="str">
        <f t="shared" si="44"/>
        <v/>
      </c>
    </row>
    <row r="964" spans="8:12" x14ac:dyDescent="0.25">
      <c r="H964" s="90" t="str">
        <f t="shared" si="42"/>
        <v/>
      </c>
      <c r="I964" s="90" t="str">
        <f>IF(F964/ActivitySum!$C$1300=0%,"",F964/ActivitySum!$C$1300)</f>
        <v/>
      </c>
      <c r="J964" s="99" t="str">
        <f>IF(G964/ActivitySum!$C$1300=0%,"",G964/ActivitySum!$C$1300)</f>
        <v/>
      </c>
      <c r="K964" s="99" t="str">
        <f t="shared" si="43"/>
        <v/>
      </c>
      <c r="L964" s="104" t="str">
        <f t="shared" si="44"/>
        <v/>
      </c>
    </row>
    <row r="965" spans="8:12" x14ac:dyDescent="0.25">
      <c r="H965" s="90" t="str">
        <f t="shared" si="42"/>
        <v/>
      </c>
      <c r="I965" s="90" t="str">
        <f>IF(F965/ActivitySum!$C$1300=0%,"",F965/ActivitySum!$C$1300)</f>
        <v/>
      </c>
      <c r="J965" s="99" t="str">
        <f>IF(G965/ActivitySum!$C$1300=0%,"",G965/ActivitySum!$C$1300)</f>
        <v/>
      </c>
      <c r="K965" s="99" t="str">
        <f t="shared" si="43"/>
        <v/>
      </c>
      <c r="L965" s="104" t="str">
        <f t="shared" si="44"/>
        <v/>
      </c>
    </row>
    <row r="966" spans="8:12" x14ac:dyDescent="0.25">
      <c r="H966" s="90" t="str">
        <f t="shared" si="42"/>
        <v/>
      </c>
      <c r="I966" s="90" t="str">
        <f>IF(F966/ActivitySum!$C$1300=0%,"",F966/ActivitySum!$C$1300)</f>
        <v/>
      </c>
      <c r="J966" s="99" t="str">
        <f>IF(G966/ActivitySum!$C$1300=0%,"",G966/ActivitySum!$C$1300)</f>
        <v/>
      </c>
      <c r="K966" s="99" t="str">
        <f t="shared" si="43"/>
        <v/>
      </c>
      <c r="L966" s="104" t="str">
        <f t="shared" si="44"/>
        <v/>
      </c>
    </row>
    <row r="967" spans="8:12" x14ac:dyDescent="0.25">
      <c r="H967" s="90" t="str">
        <f t="shared" ref="H967:H1030" si="45">IFERROR(F967/E967,"")</f>
        <v/>
      </c>
      <c r="I967" s="90" t="str">
        <f>IF(F967/ActivitySum!$C$1300=0%,"",F967/ActivitySum!$C$1300)</f>
        <v/>
      </c>
      <c r="J967" s="99" t="str">
        <f>IF(G967/ActivitySum!$C$1300=0%,"",G967/ActivitySum!$C$1300)</f>
        <v/>
      </c>
      <c r="K967" s="99" t="str">
        <f t="shared" ref="K967:K1030" si="46">IFERROR(G967/E967,"")</f>
        <v/>
      </c>
      <c r="L967" s="104" t="str">
        <f t="shared" ref="L967:L1030" si="47">IFERROR(G967/F967,"")</f>
        <v/>
      </c>
    </row>
    <row r="968" spans="8:12" x14ac:dyDescent="0.25">
      <c r="H968" s="90" t="str">
        <f t="shared" si="45"/>
        <v/>
      </c>
      <c r="I968" s="90" t="str">
        <f>IF(F968/ActivitySum!$C$1300=0%,"",F968/ActivitySum!$C$1300)</f>
        <v/>
      </c>
      <c r="J968" s="99" t="str">
        <f>IF(G968/ActivitySum!$C$1300=0%,"",G968/ActivitySum!$C$1300)</f>
        <v/>
      </c>
      <c r="K968" s="99" t="str">
        <f t="shared" si="46"/>
        <v/>
      </c>
      <c r="L968" s="104" t="str">
        <f t="shared" si="47"/>
        <v/>
      </c>
    </row>
    <row r="969" spans="8:12" x14ac:dyDescent="0.25">
      <c r="H969" s="90" t="str">
        <f t="shared" si="45"/>
        <v/>
      </c>
      <c r="I969" s="90" t="str">
        <f>IF(F969/ActivitySum!$C$1300=0%,"",F969/ActivitySum!$C$1300)</f>
        <v/>
      </c>
      <c r="J969" s="99" t="str">
        <f>IF(G969/ActivitySum!$C$1300=0%,"",G969/ActivitySum!$C$1300)</f>
        <v/>
      </c>
      <c r="K969" s="99" t="str">
        <f t="shared" si="46"/>
        <v/>
      </c>
      <c r="L969" s="104" t="str">
        <f t="shared" si="47"/>
        <v/>
      </c>
    </row>
    <row r="970" spans="8:12" x14ac:dyDescent="0.25">
      <c r="H970" s="90" t="str">
        <f t="shared" si="45"/>
        <v/>
      </c>
      <c r="I970" s="90" t="str">
        <f>IF(F970/ActivitySum!$C$1300=0%,"",F970/ActivitySum!$C$1300)</f>
        <v/>
      </c>
      <c r="J970" s="99" t="str">
        <f>IF(G970/ActivitySum!$C$1300=0%,"",G970/ActivitySum!$C$1300)</f>
        <v/>
      </c>
      <c r="K970" s="99" t="str">
        <f t="shared" si="46"/>
        <v/>
      </c>
      <c r="L970" s="104" t="str">
        <f t="shared" si="47"/>
        <v/>
      </c>
    </row>
    <row r="971" spans="8:12" x14ac:dyDescent="0.25">
      <c r="H971" s="90" t="str">
        <f t="shared" si="45"/>
        <v/>
      </c>
      <c r="I971" s="90" t="str">
        <f>IF(F971/ActivitySum!$C$1300=0%,"",F971/ActivitySum!$C$1300)</f>
        <v/>
      </c>
      <c r="J971" s="99" t="str">
        <f>IF(G971/ActivitySum!$C$1300=0%,"",G971/ActivitySum!$C$1300)</f>
        <v/>
      </c>
      <c r="K971" s="99" t="str">
        <f t="shared" si="46"/>
        <v/>
      </c>
      <c r="L971" s="104" t="str">
        <f t="shared" si="47"/>
        <v/>
      </c>
    </row>
    <row r="972" spans="8:12" x14ac:dyDescent="0.25">
      <c r="H972" s="90" t="str">
        <f t="shared" si="45"/>
        <v/>
      </c>
      <c r="I972" s="90" t="str">
        <f>IF(F972/ActivitySum!$C$1300=0%,"",F972/ActivitySum!$C$1300)</f>
        <v/>
      </c>
      <c r="J972" s="99" t="str">
        <f>IF(G972/ActivitySum!$C$1300=0%,"",G972/ActivitySum!$C$1300)</f>
        <v/>
      </c>
      <c r="K972" s="99" t="str">
        <f t="shared" si="46"/>
        <v/>
      </c>
      <c r="L972" s="104" t="str">
        <f t="shared" si="47"/>
        <v/>
      </c>
    </row>
    <row r="973" spans="8:12" x14ac:dyDescent="0.25">
      <c r="H973" s="90" t="str">
        <f t="shared" si="45"/>
        <v/>
      </c>
      <c r="I973" s="90" t="str">
        <f>IF(F973/ActivitySum!$C$1300=0%,"",F973/ActivitySum!$C$1300)</f>
        <v/>
      </c>
      <c r="J973" s="99" t="str">
        <f>IF(G973/ActivitySum!$C$1300=0%,"",G973/ActivitySum!$C$1300)</f>
        <v/>
      </c>
      <c r="K973" s="99" t="str">
        <f t="shared" si="46"/>
        <v/>
      </c>
      <c r="L973" s="104" t="str">
        <f t="shared" si="47"/>
        <v/>
      </c>
    </row>
    <row r="974" spans="8:12" x14ac:dyDescent="0.25">
      <c r="H974" s="90" t="str">
        <f t="shared" si="45"/>
        <v/>
      </c>
      <c r="I974" s="90" t="str">
        <f>IF(F974/ActivitySum!$C$1300=0%,"",F974/ActivitySum!$C$1300)</f>
        <v/>
      </c>
      <c r="J974" s="99" t="str">
        <f>IF(G974/ActivitySum!$C$1300=0%,"",G974/ActivitySum!$C$1300)</f>
        <v/>
      </c>
      <c r="K974" s="99" t="str">
        <f t="shared" si="46"/>
        <v/>
      </c>
      <c r="L974" s="104" t="str">
        <f t="shared" si="47"/>
        <v/>
      </c>
    </row>
    <row r="975" spans="8:12" x14ac:dyDescent="0.25">
      <c r="H975" s="90" t="str">
        <f t="shared" si="45"/>
        <v/>
      </c>
      <c r="I975" s="90" t="str">
        <f>IF(F975/ActivitySum!$C$1300=0%,"",F975/ActivitySum!$C$1300)</f>
        <v/>
      </c>
      <c r="J975" s="99" t="str">
        <f>IF(G975/ActivitySum!$C$1300=0%,"",G975/ActivitySum!$C$1300)</f>
        <v/>
      </c>
      <c r="K975" s="99" t="str">
        <f t="shared" si="46"/>
        <v/>
      </c>
      <c r="L975" s="104" t="str">
        <f t="shared" si="47"/>
        <v/>
      </c>
    </row>
    <row r="976" spans="8:12" x14ac:dyDescent="0.25">
      <c r="H976" s="90" t="str">
        <f t="shared" si="45"/>
        <v/>
      </c>
      <c r="I976" s="90" t="str">
        <f>IF(F976/ActivitySum!$C$1300=0%,"",F976/ActivitySum!$C$1300)</f>
        <v/>
      </c>
      <c r="J976" s="99" t="str">
        <f>IF(G976/ActivitySum!$C$1300=0%,"",G976/ActivitySum!$C$1300)</f>
        <v/>
      </c>
      <c r="K976" s="99" t="str">
        <f t="shared" si="46"/>
        <v/>
      </c>
      <c r="L976" s="104" t="str">
        <f t="shared" si="47"/>
        <v/>
      </c>
    </row>
    <row r="977" spans="8:12" x14ac:dyDescent="0.25">
      <c r="H977" s="90" t="str">
        <f t="shared" si="45"/>
        <v/>
      </c>
      <c r="I977" s="90" t="str">
        <f>IF(F977/ActivitySum!$C$1300=0%,"",F977/ActivitySum!$C$1300)</f>
        <v/>
      </c>
      <c r="J977" s="99" t="str">
        <f>IF(G977/ActivitySum!$C$1300=0%,"",G977/ActivitySum!$C$1300)</f>
        <v/>
      </c>
      <c r="K977" s="99" t="str">
        <f t="shared" si="46"/>
        <v/>
      </c>
      <c r="L977" s="104" t="str">
        <f t="shared" si="47"/>
        <v/>
      </c>
    </row>
    <row r="978" spans="8:12" x14ac:dyDescent="0.25">
      <c r="H978" s="90" t="str">
        <f t="shared" si="45"/>
        <v/>
      </c>
      <c r="I978" s="90" t="str">
        <f>IF(F978/ActivitySum!$C$1300=0%,"",F978/ActivitySum!$C$1300)</f>
        <v/>
      </c>
      <c r="J978" s="99" t="str">
        <f>IF(G978/ActivitySum!$C$1300=0%,"",G978/ActivitySum!$C$1300)</f>
        <v/>
      </c>
      <c r="K978" s="99" t="str">
        <f t="shared" si="46"/>
        <v/>
      </c>
      <c r="L978" s="104" t="str">
        <f t="shared" si="47"/>
        <v/>
      </c>
    </row>
    <row r="979" spans="8:12" x14ac:dyDescent="0.25">
      <c r="H979" s="90" t="str">
        <f t="shared" si="45"/>
        <v/>
      </c>
      <c r="I979" s="90" t="str">
        <f>IF(F979/ActivitySum!$C$1300=0%,"",F979/ActivitySum!$C$1300)</f>
        <v/>
      </c>
      <c r="J979" s="99" t="str">
        <f>IF(G979/ActivitySum!$C$1300=0%,"",G979/ActivitySum!$C$1300)</f>
        <v/>
      </c>
      <c r="K979" s="99" t="str">
        <f t="shared" si="46"/>
        <v/>
      </c>
      <c r="L979" s="104" t="str">
        <f t="shared" si="47"/>
        <v/>
      </c>
    </row>
    <row r="980" spans="8:12" x14ac:dyDescent="0.25">
      <c r="H980" s="90" t="str">
        <f t="shared" si="45"/>
        <v/>
      </c>
      <c r="I980" s="90" t="str">
        <f>IF(F980/ActivitySum!$C$1300=0%,"",F980/ActivitySum!$C$1300)</f>
        <v/>
      </c>
      <c r="J980" s="99" t="str">
        <f>IF(G980/ActivitySum!$C$1300=0%,"",G980/ActivitySum!$C$1300)</f>
        <v/>
      </c>
      <c r="K980" s="99" t="str">
        <f t="shared" si="46"/>
        <v/>
      </c>
      <c r="L980" s="104" t="str">
        <f t="shared" si="47"/>
        <v/>
      </c>
    </row>
    <row r="981" spans="8:12" x14ac:dyDescent="0.25">
      <c r="H981" s="90" t="str">
        <f t="shared" si="45"/>
        <v/>
      </c>
      <c r="I981" s="90" t="str">
        <f>IF(F981/ActivitySum!$C$1300=0%,"",F981/ActivitySum!$C$1300)</f>
        <v/>
      </c>
      <c r="J981" s="99" t="str">
        <f>IF(G981/ActivitySum!$C$1300=0%,"",G981/ActivitySum!$C$1300)</f>
        <v/>
      </c>
      <c r="K981" s="99" t="str">
        <f t="shared" si="46"/>
        <v/>
      </c>
      <c r="L981" s="104" t="str">
        <f t="shared" si="47"/>
        <v/>
      </c>
    </row>
    <row r="982" spans="8:12" x14ac:dyDescent="0.25">
      <c r="H982" s="90" t="str">
        <f t="shared" si="45"/>
        <v/>
      </c>
      <c r="I982" s="90" t="str">
        <f>IF(F982/ActivitySum!$C$1300=0%,"",F982/ActivitySum!$C$1300)</f>
        <v/>
      </c>
      <c r="J982" s="99" t="str">
        <f>IF(G982/ActivitySum!$C$1300=0%,"",G982/ActivitySum!$C$1300)</f>
        <v/>
      </c>
      <c r="K982" s="99" t="str">
        <f t="shared" si="46"/>
        <v/>
      </c>
      <c r="L982" s="104" t="str">
        <f t="shared" si="47"/>
        <v/>
      </c>
    </row>
    <row r="983" spans="8:12" x14ac:dyDescent="0.25">
      <c r="H983" s="90" t="str">
        <f t="shared" si="45"/>
        <v/>
      </c>
      <c r="I983" s="90" t="str">
        <f>IF(F983/ActivitySum!$C$1300=0%,"",F983/ActivitySum!$C$1300)</f>
        <v/>
      </c>
      <c r="J983" s="99" t="str">
        <f>IF(G983/ActivitySum!$C$1300=0%,"",G983/ActivitySum!$C$1300)</f>
        <v/>
      </c>
      <c r="K983" s="99" t="str">
        <f t="shared" si="46"/>
        <v/>
      </c>
      <c r="L983" s="104" t="str">
        <f t="shared" si="47"/>
        <v/>
      </c>
    </row>
    <row r="984" spans="8:12" x14ac:dyDescent="0.25">
      <c r="H984" s="90" t="str">
        <f t="shared" si="45"/>
        <v/>
      </c>
      <c r="I984" s="90" t="str">
        <f>IF(F984/ActivitySum!$C$1300=0%,"",F984/ActivitySum!$C$1300)</f>
        <v/>
      </c>
      <c r="J984" s="99" t="str">
        <f>IF(G984/ActivitySum!$C$1300=0%,"",G984/ActivitySum!$C$1300)</f>
        <v/>
      </c>
      <c r="K984" s="99" t="str">
        <f t="shared" si="46"/>
        <v/>
      </c>
      <c r="L984" s="104" t="str">
        <f t="shared" si="47"/>
        <v/>
      </c>
    </row>
    <row r="985" spans="8:12" x14ac:dyDescent="0.25">
      <c r="H985" s="90" t="str">
        <f t="shared" si="45"/>
        <v/>
      </c>
      <c r="I985" s="90" t="str">
        <f>IF(F985/ActivitySum!$C$1300=0%,"",F985/ActivitySum!$C$1300)</f>
        <v/>
      </c>
      <c r="J985" s="99" t="str">
        <f>IF(G985/ActivitySum!$C$1300=0%,"",G985/ActivitySum!$C$1300)</f>
        <v/>
      </c>
      <c r="K985" s="99" t="str">
        <f t="shared" si="46"/>
        <v/>
      </c>
      <c r="L985" s="104" t="str">
        <f t="shared" si="47"/>
        <v/>
      </c>
    </row>
    <row r="986" spans="8:12" x14ac:dyDescent="0.25">
      <c r="H986" s="90" t="str">
        <f t="shared" si="45"/>
        <v/>
      </c>
      <c r="I986" s="90" t="str">
        <f>IF(F986/ActivitySum!$C$1300=0%,"",F986/ActivitySum!$C$1300)</f>
        <v/>
      </c>
      <c r="J986" s="99" t="str">
        <f>IF(G986/ActivitySum!$C$1300=0%,"",G986/ActivitySum!$C$1300)</f>
        <v/>
      </c>
      <c r="K986" s="99" t="str">
        <f t="shared" si="46"/>
        <v/>
      </c>
      <c r="L986" s="104" t="str">
        <f t="shared" si="47"/>
        <v/>
      </c>
    </row>
    <row r="987" spans="8:12" x14ac:dyDescent="0.25">
      <c r="H987" s="90" t="str">
        <f t="shared" si="45"/>
        <v/>
      </c>
      <c r="I987" s="90" t="str">
        <f>IF(F987/ActivitySum!$C$1300=0%,"",F987/ActivitySum!$C$1300)</f>
        <v/>
      </c>
      <c r="J987" s="99" t="str">
        <f>IF(G987/ActivitySum!$C$1300=0%,"",G987/ActivitySum!$C$1300)</f>
        <v/>
      </c>
      <c r="K987" s="99" t="str">
        <f t="shared" si="46"/>
        <v/>
      </c>
      <c r="L987" s="104" t="str">
        <f t="shared" si="47"/>
        <v/>
      </c>
    </row>
    <row r="988" spans="8:12" x14ac:dyDescent="0.25">
      <c r="H988" s="90" t="str">
        <f t="shared" si="45"/>
        <v/>
      </c>
      <c r="I988" s="90" t="str">
        <f>IF(F988/ActivitySum!$C$1300=0%,"",F988/ActivitySum!$C$1300)</f>
        <v/>
      </c>
      <c r="J988" s="99" t="str">
        <f>IF(G988/ActivitySum!$C$1300=0%,"",G988/ActivitySum!$C$1300)</f>
        <v/>
      </c>
      <c r="K988" s="99" t="str">
        <f t="shared" si="46"/>
        <v/>
      </c>
      <c r="L988" s="104" t="str">
        <f t="shared" si="47"/>
        <v/>
      </c>
    </row>
    <row r="989" spans="8:12" x14ac:dyDescent="0.25">
      <c r="H989" s="90" t="str">
        <f t="shared" si="45"/>
        <v/>
      </c>
      <c r="I989" s="90" t="str">
        <f>IF(F989/ActivitySum!$C$1300=0%,"",F989/ActivitySum!$C$1300)</f>
        <v/>
      </c>
      <c r="J989" s="99" t="str">
        <f>IF(G989/ActivitySum!$C$1300=0%,"",G989/ActivitySum!$C$1300)</f>
        <v/>
      </c>
      <c r="K989" s="99" t="str">
        <f t="shared" si="46"/>
        <v/>
      </c>
      <c r="L989" s="104" t="str">
        <f t="shared" si="47"/>
        <v/>
      </c>
    </row>
    <row r="990" spans="8:12" x14ac:dyDescent="0.25">
      <c r="H990" s="90" t="str">
        <f t="shared" si="45"/>
        <v/>
      </c>
      <c r="I990" s="90" t="str">
        <f>IF(F990/ActivitySum!$C$1300=0%,"",F990/ActivitySum!$C$1300)</f>
        <v/>
      </c>
      <c r="J990" s="99" t="str">
        <f>IF(G990/ActivitySum!$C$1300=0%,"",G990/ActivitySum!$C$1300)</f>
        <v/>
      </c>
      <c r="K990" s="99" t="str">
        <f t="shared" si="46"/>
        <v/>
      </c>
      <c r="L990" s="104" t="str">
        <f t="shared" si="47"/>
        <v/>
      </c>
    </row>
    <row r="991" spans="8:12" x14ac:dyDescent="0.25">
      <c r="H991" s="90" t="str">
        <f t="shared" si="45"/>
        <v/>
      </c>
      <c r="I991" s="90" t="str">
        <f>IF(F991/ActivitySum!$C$1300=0%,"",F991/ActivitySum!$C$1300)</f>
        <v/>
      </c>
      <c r="J991" s="99" t="str">
        <f>IF(G991/ActivitySum!$C$1300=0%,"",G991/ActivitySum!$C$1300)</f>
        <v/>
      </c>
      <c r="K991" s="99" t="str">
        <f t="shared" si="46"/>
        <v/>
      </c>
      <c r="L991" s="104" t="str">
        <f t="shared" si="47"/>
        <v/>
      </c>
    </row>
    <row r="992" spans="8:12" x14ac:dyDescent="0.25">
      <c r="H992" s="90" t="str">
        <f t="shared" si="45"/>
        <v/>
      </c>
      <c r="I992" s="90" t="str">
        <f>IF(F992/ActivitySum!$C$1300=0%,"",F992/ActivitySum!$C$1300)</f>
        <v/>
      </c>
      <c r="J992" s="99" t="str">
        <f>IF(G992/ActivitySum!$C$1300=0%,"",G992/ActivitySum!$C$1300)</f>
        <v/>
      </c>
      <c r="K992" s="99" t="str">
        <f t="shared" si="46"/>
        <v/>
      </c>
      <c r="L992" s="104" t="str">
        <f t="shared" si="47"/>
        <v/>
      </c>
    </row>
    <row r="993" spans="8:12" x14ac:dyDescent="0.25">
      <c r="H993" s="90" t="str">
        <f t="shared" si="45"/>
        <v/>
      </c>
      <c r="I993" s="90" t="str">
        <f>IF(F993/ActivitySum!$C$1300=0%,"",F993/ActivitySum!$C$1300)</f>
        <v/>
      </c>
      <c r="J993" s="99" t="str">
        <f>IF(G993/ActivitySum!$C$1300=0%,"",G993/ActivitySum!$C$1300)</f>
        <v/>
      </c>
      <c r="K993" s="99" t="str">
        <f t="shared" si="46"/>
        <v/>
      </c>
      <c r="L993" s="104" t="str">
        <f t="shared" si="47"/>
        <v/>
      </c>
    </row>
    <row r="994" spans="8:12" x14ac:dyDescent="0.25">
      <c r="H994" s="90" t="str">
        <f t="shared" si="45"/>
        <v/>
      </c>
      <c r="I994" s="90" t="str">
        <f>IF(F994/ActivitySum!$C$1300=0%,"",F994/ActivitySum!$C$1300)</f>
        <v/>
      </c>
      <c r="J994" s="99" t="str">
        <f>IF(G994/ActivitySum!$C$1300=0%,"",G994/ActivitySum!$C$1300)</f>
        <v/>
      </c>
      <c r="K994" s="99" t="str">
        <f t="shared" si="46"/>
        <v/>
      </c>
      <c r="L994" s="104" t="str">
        <f t="shared" si="47"/>
        <v/>
      </c>
    </row>
    <row r="995" spans="8:12" x14ac:dyDescent="0.25">
      <c r="H995" s="90" t="str">
        <f t="shared" si="45"/>
        <v/>
      </c>
      <c r="I995" s="90" t="str">
        <f>IF(F995/ActivitySum!$C$1300=0%,"",F995/ActivitySum!$C$1300)</f>
        <v/>
      </c>
      <c r="J995" s="99" t="str">
        <f>IF(G995/ActivitySum!$C$1300=0%,"",G995/ActivitySum!$C$1300)</f>
        <v/>
      </c>
      <c r="K995" s="99" t="str">
        <f t="shared" si="46"/>
        <v/>
      </c>
      <c r="L995" s="104" t="str">
        <f t="shared" si="47"/>
        <v/>
      </c>
    </row>
    <row r="996" spans="8:12" x14ac:dyDescent="0.25">
      <c r="H996" s="90" t="str">
        <f t="shared" si="45"/>
        <v/>
      </c>
      <c r="I996" s="90" t="str">
        <f>IF(F996/ActivitySum!$C$1300=0%,"",F996/ActivitySum!$C$1300)</f>
        <v/>
      </c>
      <c r="J996" s="99" t="str">
        <f>IF(G996/ActivitySum!$C$1300=0%,"",G996/ActivitySum!$C$1300)</f>
        <v/>
      </c>
      <c r="K996" s="99" t="str">
        <f t="shared" si="46"/>
        <v/>
      </c>
      <c r="L996" s="104" t="str">
        <f t="shared" si="47"/>
        <v/>
      </c>
    </row>
    <row r="997" spans="8:12" x14ac:dyDescent="0.25">
      <c r="H997" s="90" t="str">
        <f t="shared" si="45"/>
        <v/>
      </c>
      <c r="I997" s="90" t="str">
        <f>IF(F997/ActivitySum!$C$1300=0%,"",F997/ActivitySum!$C$1300)</f>
        <v/>
      </c>
      <c r="J997" s="99" t="str">
        <f>IF(G997/ActivitySum!$C$1300=0%,"",G997/ActivitySum!$C$1300)</f>
        <v/>
      </c>
      <c r="K997" s="99" t="str">
        <f t="shared" si="46"/>
        <v/>
      </c>
      <c r="L997" s="104" t="str">
        <f t="shared" si="47"/>
        <v/>
      </c>
    </row>
    <row r="998" spans="8:12" x14ac:dyDescent="0.25">
      <c r="H998" s="90" t="str">
        <f t="shared" si="45"/>
        <v/>
      </c>
      <c r="I998" s="90" t="str">
        <f>IF(F998/ActivitySum!$C$1300=0%,"",F998/ActivitySum!$C$1300)</f>
        <v/>
      </c>
      <c r="J998" s="99" t="str">
        <f>IF(G998/ActivitySum!$C$1300=0%,"",G998/ActivitySum!$C$1300)</f>
        <v/>
      </c>
      <c r="K998" s="99" t="str">
        <f t="shared" si="46"/>
        <v/>
      </c>
      <c r="L998" s="104" t="str">
        <f t="shared" si="47"/>
        <v/>
      </c>
    </row>
    <row r="999" spans="8:12" x14ac:dyDescent="0.25">
      <c r="H999" s="90" t="str">
        <f t="shared" si="45"/>
        <v/>
      </c>
      <c r="I999" s="90" t="str">
        <f>IF(F999/ActivitySum!$C$1300=0%,"",F999/ActivitySum!$C$1300)</f>
        <v/>
      </c>
      <c r="J999" s="99" t="str">
        <f>IF(G999/ActivitySum!$C$1300=0%,"",G999/ActivitySum!$C$1300)</f>
        <v/>
      </c>
      <c r="K999" s="99" t="str">
        <f t="shared" si="46"/>
        <v/>
      </c>
      <c r="L999" s="104" t="str">
        <f t="shared" si="47"/>
        <v/>
      </c>
    </row>
    <row r="1000" spans="8:12" x14ac:dyDescent="0.25">
      <c r="H1000" s="90" t="str">
        <f t="shared" si="45"/>
        <v/>
      </c>
      <c r="I1000" s="90" t="str">
        <f>IF(F1000/ActivitySum!$C$1300=0%,"",F1000/ActivitySum!$C$1300)</f>
        <v/>
      </c>
      <c r="J1000" s="99" t="str">
        <f>IF(G1000/ActivitySum!$C$1300=0%,"",G1000/ActivitySum!$C$1300)</f>
        <v/>
      </c>
      <c r="K1000" s="99" t="str">
        <f t="shared" si="46"/>
        <v/>
      </c>
      <c r="L1000" s="104" t="str">
        <f t="shared" si="47"/>
        <v/>
      </c>
    </row>
    <row r="1001" spans="8:12" x14ac:dyDescent="0.25">
      <c r="H1001" s="90" t="str">
        <f t="shared" si="45"/>
        <v/>
      </c>
      <c r="I1001" s="90" t="str">
        <f>IF(F1001/ActivitySum!$C$1300=0%,"",F1001/ActivitySum!$C$1300)</f>
        <v/>
      </c>
      <c r="J1001" s="99" t="str">
        <f>IF(G1001/ActivitySum!$C$1300=0%,"",G1001/ActivitySum!$C$1300)</f>
        <v/>
      </c>
      <c r="K1001" s="99" t="str">
        <f t="shared" si="46"/>
        <v/>
      </c>
      <c r="L1001" s="104" t="str">
        <f t="shared" si="47"/>
        <v/>
      </c>
    </row>
    <row r="1002" spans="8:12" x14ac:dyDescent="0.25">
      <c r="H1002" s="90" t="str">
        <f t="shared" si="45"/>
        <v/>
      </c>
      <c r="I1002" s="90" t="str">
        <f>IF(F1002/ActivitySum!$C$1300=0%,"",F1002/ActivitySum!$C$1300)</f>
        <v/>
      </c>
      <c r="J1002" s="99" t="str">
        <f>IF(G1002/ActivitySum!$C$1300=0%,"",G1002/ActivitySum!$C$1300)</f>
        <v/>
      </c>
      <c r="K1002" s="99" t="str">
        <f t="shared" si="46"/>
        <v/>
      </c>
      <c r="L1002" s="104" t="str">
        <f t="shared" si="47"/>
        <v/>
      </c>
    </row>
    <row r="1003" spans="8:12" x14ac:dyDescent="0.25">
      <c r="H1003" s="90" t="str">
        <f t="shared" si="45"/>
        <v/>
      </c>
      <c r="I1003" s="90" t="str">
        <f>IF(F1003/ActivitySum!$C$1300=0%,"",F1003/ActivitySum!$C$1300)</f>
        <v/>
      </c>
      <c r="J1003" s="99" t="str">
        <f>IF(G1003/ActivitySum!$C$1300=0%,"",G1003/ActivitySum!$C$1300)</f>
        <v/>
      </c>
      <c r="K1003" s="99" t="str">
        <f t="shared" si="46"/>
        <v/>
      </c>
      <c r="L1003" s="104" t="str">
        <f t="shared" si="47"/>
        <v/>
      </c>
    </row>
    <row r="1004" spans="8:12" x14ac:dyDescent="0.25">
      <c r="H1004" s="90" t="str">
        <f t="shared" si="45"/>
        <v/>
      </c>
      <c r="I1004" s="90" t="str">
        <f>IF(F1004/ActivitySum!$C$1300=0%,"",F1004/ActivitySum!$C$1300)</f>
        <v/>
      </c>
      <c r="J1004" s="99" t="str">
        <f>IF(G1004/ActivitySum!$C$1300=0%,"",G1004/ActivitySum!$C$1300)</f>
        <v/>
      </c>
      <c r="K1004" s="99" t="str">
        <f t="shared" si="46"/>
        <v/>
      </c>
      <c r="L1004" s="104" t="str">
        <f t="shared" si="47"/>
        <v/>
      </c>
    </row>
    <row r="1005" spans="8:12" x14ac:dyDescent="0.25">
      <c r="H1005" s="90" t="str">
        <f t="shared" si="45"/>
        <v/>
      </c>
      <c r="I1005" s="90" t="str">
        <f>IF(F1005/ActivitySum!$C$1300=0%,"",F1005/ActivitySum!$C$1300)</f>
        <v/>
      </c>
      <c r="J1005" s="99" t="str">
        <f>IF(G1005/ActivitySum!$C$1300=0%,"",G1005/ActivitySum!$C$1300)</f>
        <v/>
      </c>
      <c r="K1005" s="99" t="str">
        <f t="shared" si="46"/>
        <v/>
      </c>
      <c r="L1005" s="104" t="str">
        <f t="shared" si="47"/>
        <v/>
      </c>
    </row>
    <row r="1006" spans="8:12" x14ac:dyDescent="0.25">
      <c r="H1006" s="90" t="str">
        <f t="shared" si="45"/>
        <v/>
      </c>
      <c r="I1006" s="90" t="str">
        <f>IF(F1006/ActivitySum!$C$1300=0%,"",F1006/ActivitySum!$C$1300)</f>
        <v/>
      </c>
      <c r="J1006" s="99" t="str">
        <f>IF(G1006/ActivitySum!$C$1300=0%,"",G1006/ActivitySum!$C$1300)</f>
        <v/>
      </c>
      <c r="K1006" s="99" t="str">
        <f t="shared" si="46"/>
        <v/>
      </c>
      <c r="L1006" s="104" t="str">
        <f t="shared" si="47"/>
        <v/>
      </c>
    </row>
    <row r="1007" spans="8:12" x14ac:dyDescent="0.25">
      <c r="H1007" s="90" t="str">
        <f t="shared" si="45"/>
        <v/>
      </c>
      <c r="I1007" s="90" t="str">
        <f>IF(F1007/ActivitySum!$C$1300=0%,"",F1007/ActivitySum!$C$1300)</f>
        <v/>
      </c>
      <c r="J1007" s="99" t="str">
        <f>IF(G1007/ActivitySum!$C$1300=0%,"",G1007/ActivitySum!$C$1300)</f>
        <v/>
      </c>
      <c r="K1007" s="99" t="str">
        <f t="shared" si="46"/>
        <v/>
      </c>
      <c r="L1007" s="104" t="str">
        <f t="shared" si="47"/>
        <v/>
      </c>
    </row>
    <row r="1008" spans="8:12" x14ac:dyDescent="0.25">
      <c r="H1008" s="90" t="str">
        <f t="shared" si="45"/>
        <v/>
      </c>
      <c r="I1008" s="90" t="str">
        <f>IF(F1008/ActivitySum!$C$1300=0%,"",F1008/ActivitySum!$C$1300)</f>
        <v/>
      </c>
      <c r="J1008" s="99" t="str">
        <f>IF(G1008/ActivitySum!$C$1300=0%,"",G1008/ActivitySum!$C$1300)</f>
        <v/>
      </c>
      <c r="K1008" s="99" t="str">
        <f t="shared" si="46"/>
        <v/>
      </c>
      <c r="L1008" s="104" t="str">
        <f t="shared" si="47"/>
        <v/>
      </c>
    </row>
    <row r="1009" spans="8:12" x14ac:dyDescent="0.25">
      <c r="H1009" s="90" t="str">
        <f t="shared" si="45"/>
        <v/>
      </c>
      <c r="I1009" s="90" t="str">
        <f>IF(F1009/ActivitySum!$C$1300=0%,"",F1009/ActivitySum!$C$1300)</f>
        <v/>
      </c>
      <c r="J1009" s="99" t="str">
        <f>IF(G1009/ActivitySum!$C$1300=0%,"",G1009/ActivitySum!$C$1300)</f>
        <v/>
      </c>
      <c r="K1009" s="99" t="str">
        <f t="shared" si="46"/>
        <v/>
      </c>
      <c r="L1009" s="104" t="str">
        <f t="shared" si="47"/>
        <v/>
      </c>
    </row>
    <row r="1010" spans="8:12" x14ac:dyDescent="0.25">
      <c r="H1010" s="90" t="str">
        <f t="shared" si="45"/>
        <v/>
      </c>
      <c r="I1010" s="90" t="str">
        <f>IF(F1010/ActivitySum!$C$1300=0%,"",F1010/ActivitySum!$C$1300)</f>
        <v/>
      </c>
      <c r="J1010" s="99" t="str">
        <f>IF(G1010/ActivitySum!$C$1300=0%,"",G1010/ActivitySum!$C$1300)</f>
        <v/>
      </c>
      <c r="K1010" s="99" t="str">
        <f t="shared" si="46"/>
        <v/>
      </c>
      <c r="L1010" s="104" t="str">
        <f t="shared" si="47"/>
        <v/>
      </c>
    </row>
    <row r="1011" spans="8:12" x14ac:dyDescent="0.25">
      <c r="H1011" s="90" t="str">
        <f t="shared" si="45"/>
        <v/>
      </c>
      <c r="I1011" s="90" t="str">
        <f>IF(F1011/ActivitySum!$C$1300=0%,"",F1011/ActivitySum!$C$1300)</f>
        <v/>
      </c>
      <c r="J1011" s="99" t="str">
        <f>IF(G1011/ActivitySum!$C$1300=0%,"",G1011/ActivitySum!$C$1300)</f>
        <v/>
      </c>
      <c r="K1011" s="99" t="str">
        <f t="shared" si="46"/>
        <v/>
      </c>
      <c r="L1011" s="104" t="str">
        <f t="shared" si="47"/>
        <v/>
      </c>
    </row>
    <row r="1012" spans="8:12" x14ac:dyDescent="0.25">
      <c r="H1012" s="90" t="str">
        <f t="shared" si="45"/>
        <v/>
      </c>
      <c r="I1012" s="90" t="str">
        <f>IF(F1012/ActivitySum!$C$1300=0%,"",F1012/ActivitySum!$C$1300)</f>
        <v/>
      </c>
      <c r="J1012" s="99" t="str">
        <f>IF(G1012/ActivitySum!$C$1300=0%,"",G1012/ActivitySum!$C$1300)</f>
        <v/>
      </c>
      <c r="K1012" s="99" t="str">
        <f t="shared" si="46"/>
        <v/>
      </c>
      <c r="L1012" s="104" t="str">
        <f t="shared" si="47"/>
        <v/>
      </c>
    </row>
    <row r="1013" spans="8:12" x14ac:dyDescent="0.25">
      <c r="H1013" s="90" t="str">
        <f t="shared" si="45"/>
        <v/>
      </c>
      <c r="I1013" s="90" t="str">
        <f>IF(F1013/ActivitySum!$C$1300=0%,"",F1013/ActivitySum!$C$1300)</f>
        <v/>
      </c>
      <c r="J1013" s="99" t="str">
        <f>IF(G1013/ActivitySum!$C$1300=0%,"",G1013/ActivitySum!$C$1300)</f>
        <v/>
      </c>
      <c r="K1013" s="99" t="str">
        <f t="shared" si="46"/>
        <v/>
      </c>
      <c r="L1013" s="104" t="str">
        <f t="shared" si="47"/>
        <v/>
      </c>
    </row>
    <row r="1014" spans="8:12" x14ac:dyDescent="0.25">
      <c r="H1014" s="90" t="str">
        <f t="shared" si="45"/>
        <v/>
      </c>
      <c r="I1014" s="90" t="str">
        <f>IF(F1014/ActivitySum!$C$1300=0%,"",F1014/ActivitySum!$C$1300)</f>
        <v/>
      </c>
      <c r="J1014" s="99" t="str">
        <f>IF(G1014/ActivitySum!$C$1300=0%,"",G1014/ActivitySum!$C$1300)</f>
        <v/>
      </c>
      <c r="K1014" s="99" t="str">
        <f t="shared" si="46"/>
        <v/>
      </c>
      <c r="L1014" s="104" t="str">
        <f t="shared" si="47"/>
        <v/>
      </c>
    </row>
    <row r="1015" spans="8:12" x14ac:dyDescent="0.25">
      <c r="H1015" s="90" t="str">
        <f t="shared" si="45"/>
        <v/>
      </c>
      <c r="I1015" s="90" t="str">
        <f>IF(F1015/ActivitySum!$C$1300=0%,"",F1015/ActivitySum!$C$1300)</f>
        <v/>
      </c>
      <c r="J1015" s="99" t="str">
        <f>IF(G1015/ActivitySum!$C$1300=0%,"",G1015/ActivitySum!$C$1300)</f>
        <v/>
      </c>
      <c r="K1015" s="99" t="str">
        <f t="shared" si="46"/>
        <v/>
      </c>
      <c r="L1015" s="104" t="str">
        <f t="shared" si="47"/>
        <v/>
      </c>
    </row>
    <row r="1016" spans="8:12" x14ac:dyDescent="0.25">
      <c r="H1016" s="90" t="str">
        <f t="shared" si="45"/>
        <v/>
      </c>
      <c r="I1016" s="90" t="str">
        <f>IF(F1016/ActivitySum!$C$1300=0%,"",F1016/ActivitySum!$C$1300)</f>
        <v/>
      </c>
      <c r="J1016" s="99" t="str">
        <f>IF(G1016/ActivitySum!$C$1300=0%,"",G1016/ActivitySum!$C$1300)</f>
        <v/>
      </c>
      <c r="K1016" s="99" t="str">
        <f t="shared" si="46"/>
        <v/>
      </c>
      <c r="L1016" s="104" t="str">
        <f t="shared" si="47"/>
        <v/>
      </c>
    </row>
    <row r="1017" spans="8:12" x14ac:dyDescent="0.25">
      <c r="H1017" s="90" t="str">
        <f t="shared" si="45"/>
        <v/>
      </c>
      <c r="I1017" s="90" t="str">
        <f>IF(F1017/ActivitySum!$C$1300=0%,"",F1017/ActivitySum!$C$1300)</f>
        <v/>
      </c>
      <c r="J1017" s="99" t="str">
        <f>IF(G1017/ActivitySum!$C$1300=0%,"",G1017/ActivitySum!$C$1300)</f>
        <v/>
      </c>
      <c r="K1017" s="99" t="str">
        <f t="shared" si="46"/>
        <v/>
      </c>
      <c r="L1017" s="104" t="str">
        <f t="shared" si="47"/>
        <v/>
      </c>
    </row>
    <row r="1018" spans="8:12" x14ac:dyDescent="0.25">
      <c r="H1018" s="90" t="str">
        <f t="shared" si="45"/>
        <v/>
      </c>
      <c r="I1018" s="90" t="str">
        <f>IF(F1018/ActivitySum!$C$1300=0%,"",F1018/ActivitySum!$C$1300)</f>
        <v/>
      </c>
      <c r="J1018" s="99" t="str">
        <f>IF(G1018/ActivitySum!$C$1300=0%,"",G1018/ActivitySum!$C$1300)</f>
        <v/>
      </c>
      <c r="K1018" s="99" t="str">
        <f t="shared" si="46"/>
        <v/>
      </c>
      <c r="L1018" s="104" t="str">
        <f t="shared" si="47"/>
        <v/>
      </c>
    </row>
    <row r="1019" spans="8:12" x14ac:dyDescent="0.25">
      <c r="H1019" s="90" t="str">
        <f t="shared" si="45"/>
        <v/>
      </c>
      <c r="I1019" s="90" t="str">
        <f>IF(F1019/ActivitySum!$C$1300=0%,"",F1019/ActivitySum!$C$1300)</f>
        <v/>
      </c>
      <c r="J1019" s="99" t="str">
        <f>IF(G1019/ActivitySum!$C$1300=0%,"",G1019/ActivitySum!$C$1300)</f>
        <v/>
      </c>
      <c r="K1019" s="99" t="str">
        <f t="shared" si="46"/>
        <v/>
      </c>
      <c r="L1019" s="104" t="str">
        <f t="shared" si="47"/>
        <v/>
      </c>
    </row>
    <row r="1020" spans="8:12" x14ac:dyDescent="0.25">
      <c r="H1020" s="90" t="str">
        <f t="shared" si="45"/>
        <v/>
      </c>
      <c r="I1020" s="90" t="str">
        <f>IF(F1020/ActivitySum!$C$1300=0%,"",F1020/ActivitySum!$C$1300)</f>
        <v/>
      </c>
      <c r="J1020" s="99" t="str">
        <f>IF(G1020/ActivitySum!$C$1300=0%,"",G1020/ActivitySum!$C$1300)</f>
        <v/>
      </c>
      <c r="K1020" s="99" t="str">
        <f t="shared" si="46"/>
        <v/>
      </c>
      <c r="L1020" s="104" t="str">
        <f t="shared" si="47"/>
        <v/>
      </c>
    </row>
    <row r="1021" spans="8:12" x14ac:dyDescent="0.25">
      <c r="H1021" s="90" t="str">
        <f t="shared" si="45"/>
        <v/>
      </c>
      <c r="I1021" s="90" t="str">
        <f>IF(F1021/ActivitySum!$C$1300=0%,"",F1021/ActivitySum!$C$1300)</f>
        <v/>
      </c>
      <c r="J1021" s="99" t="str">
        <f>IF(G1021/ActivitySum!$C$1300=0%,"",G1021/ActivitySum!$C$1300)</f>
        <v/>
      </c>
      <c r="K1021" s="99" t="str">
        <f t="shared" si="46"/>
        <v/>
      </c>
      <c r="L1021" s="104" t="str">
        <f t="shared" si="47"/>
        <v/>
      </c>
    </row>
    <row r="1022" spans="8:12" x14ac:dyDescent="0.25">
      <c r="H1022" s="90" t="str">
        <f t="shared" si="45"/>
        <v/>
      </c>
      <c r="I1022" s="90" t="str">
        <f>IF(F1022/ActivitySum!$C$1300=0%,"",F1022/ActivitySum!$C$1300)</f>
        <v/>
      </c>
      <c r="J1022" s="99" t="str">
        <f>IF(G1022/ActivitySum!$C$1300=0%,"",G1022/ActivitySum!$C$1300)</f>
        <v/>
      </c>
      <c r="K1022" s="99" t="str">
        <f t="shared" si="46"/>
        <v/>
      </c>
      <c r="L1022" s="104" t="str">
        <f t="shared" si="47"/>
        <v/>
      </c>
    </row>
    <row r="1023" spans="8:12" x14ac:dyDescent="0.25">
      <c r="H1023" s="90" t="str">
        <f t="shared" si="45"/>
        <v/>
      </c>
      <c r="I1023" s="90" t="str">
        <f>IF(F1023/ActivitySum!$C$1300=0%,"",F1023/ActivitySum!$C$1300)</f>
        <v/>
      </c>
      <c r="J1023" s="99" t="str">
        <f>IF(G1023/ActivitySum!$C$1300=0%,"",G1023/ActivitySum!$C$1300)</f>
        <v/>
      </c>
      <c r="K1023" s="99" t="str">
        <f t="shared" si="46"/>
        <v/>
      </c>
      <c r="L1023" s="104" t="str">
        <f t="shared" si="47"/>
        <v/>
      </c>
    </row>
    <row r="1024" spans="8:12" x14ac:dyDescent="0.25">
      <c r="H1024" s="90" t="str">
        <f t="shared" si="45"/>
        <v/>
      </c>
      <c r="I1024" s="90" t="str">
        <f>IF(F1024/ActivitySum!$C$1300=0%,"",F1024/ActivitySum!$C$1300)</f>
        <v/>
      </c>
      <c r="J1024" s="99" t="str">
        <f>IF(G1024/ActivitySum!$C$1300=0%,"",G1024/ActivitySum!$C$1300)</f>
        <v/>
      </c>
      <c r="K1024" s="99" t="str">
        <f t="shared" si="46"/>
        <v/>
      </c>
      <c r="L1024" s="104" t="str">
        <f t="shared" si="47"/>
        <v/>
      </c>
    </row>
    <row r="1025" spans="8:12" x14ac:dyDescent="0.25">
      <c r="H1025" s="90" t="str">
        <f t="shared" si="45"/>
        <v/>
      </c>
      <c r="I1025" s="90" t="str">
        <f>IF(F1025/ActivitySum!$C$1300=0%,"",F1025/ActivitySum!$C$1300)</f>
        <v/>
      </c>
      <c r="J1025" s="99" t="str">
        <f>IF(G1025/ActivitySum!$C$1300=0%,"",G1025/ActivitySum!$C$1300)</f>
        <v/>
      </c>
      <c r="K1025" s="99" t="str">
        <f t="shared" si="46"/>
        <v/>
      </c>
      <c r="L1025" s="104" t="str">
        <f t="shared" si="47"/>
        <v/>
      </c>
    </row>
    <row r="1026" spans="8:12" x14ac:dyDescent="0.25">
      <c r="H1026" s="90" t="str">
        <f t="shared" si="45"/>
        <v/>
      </c>
      <c r="I1026" s="90" t="str">
        <f>IF(F1026/ActivitySum!$C$1300=0%,"",F1026/ActivitySum!$C$1300)</f>
        <v/>
      </c>
      <c r="J1026" s="99" t="str">
        <f>IF(G1026/ActivitySum!$C$1300=0%,"",G1026/ActivitySum!$C$1300)</f>
        <v/>
      </c>
      <c r="K1026" s="99" t="str">
        <f t="shared" si="46"/>
        <v/>
      </c>
      <c r="L1026" s="104" t="str">
        <f t="shared" si="47"/>
        <v/>
      </c>
    </row>
    <row r="1027" spans="8:12" x14ac:dyDescent="0.25">
      <c r="H1027" s="90" t="str">
        <f t="shared" si="45"/>
        <v/>
      </c>
      <c r="I1027" s="90" t="str">
        <f>IF(F1027/ActivitySum!$C$1300=0%,"",F1027/ActivitySum!$C$1300)</f>
        <v/>
      </c>
      <c r="J1027" s="99" t="str">
        <f>IF(G1027/ActivitySum!$C$1300=0%,"",G1027/ActivitySum!$C$1300)</f>
        <v/>
      </c>
      <c r="K1027" s="99" t="str">
        <f t="shared" si="46"/>
        <v/>
      </c>
      <c r="L1027" s="104" t="str">
        <f t="shared" si="47"/>
        <v/>
      </c>
    </row>
    <row r="1028" spans="8:12" x14ac:dyDescent="0.25">
      <c r="H1028" s="90" t="str">
        <f t="shared" si="45"/>
        <v/>
      </c>
      <c r="I1028" s="90" t="str">
        <f>IF(F1028/ActivitySum!$C$1300=0%,"",F1028/ActivitySum!$C$1300)</f>
        <v/>
      </c>
      <c r="J1028" s="99" t="str">
        <f>IF(G1028/ActivitySum!$C$1300=0%,"",G1028/ActivitySum!$C$1300)</f>
        <v/>
      </c>
      <c r="K1028" s="99" t="str">
        <f t="shared" si="46"/>
        <v/>
      </c>
      <c r="L1028" s="104" t="str">
        <f t="shared" si="47"/>
        <v/>
      </c>
    </row>
    <row r="1029" spans="8:12" x14ac:dyDescent="0.25">
      <c r="H1029" s="90" t="str">
        <f t="shared" si="45"/>
        <v/>
      </c>
      <c r="I1029" s="90" t="str">
        <f>IF(F1029/ActivitySum!$C$1300=0%,"",F1029/ActivitySum!$C$1300)</f>
        <v/>
      </c>
      <c r="J1029" s="99" t="str">
        <f>IF(G1029/ActivitySum!$C$1300=0%,"",G1029/ActivitySum!$C$1300)</f>
        <v/>
      </c>
      <c r="K1029" s="99" t="str">
        <f t="shared" si="46"/>
        <v/>
      </c>
      <c r="L1029" s="104" t="str">
        <f t="shared" si="47"/>
        <v/>
      </c>
    </row>
    <row r="1030" spans="8:12" x14ac:dyDescent="0.25">
      <c r="H1030" s="90" t="str">
        <f t="shared" si="45"/>
        <v/>
      </c>
      <c r="I1030" s="90" t="str">
        <f>IF(F1030/ActivitySum!$C$1300=0%,"",F1030/ActivitySum!$C$1300)</f>
        <v/>
      </c>
      <c r="J1030" s="99" t="str">
        <f>IF(G1030/ActivitySum!$C$1300=0%,"",G1030/ActivitySum!$C$1300)</f>
        <v/>
      </c>
      <c r="K1030" s="99" t="str">
        <f t="shared" si="46"/>
        <v/>
      </c>
      <c r="L1030" s="104" t="str">
        <f t="shared" si="47"/>
        <v/>
      </c>
    </row>
    <row r="1031" spans="8:12" x14ac:dyDescent="0.25">
      <c r="H1031" s="90" t="str">
        <f t="shared" ref="H1031:H1094" si="48">IFERROR(F1031/E1031,"")</f>
        <v/>
      </c>
      <c r="I1031" s="90" t="str">
        <f>IF(F1031/ActivitySum!$C$1300=0%,"",F1031/ActivitySum!$C$1300)</f>
        <v/>
      </c>
      <c r="J1031" s="99" t="str">
        <f>IF(G1031/ActivitySum!$C$1300=0%,"",G1031/ActivitySum!$C$1300)</f>
        <v/>
      </c>
      <c r="K1031" s="99" t="str">
        <f t="shared" ref="K1031:K1094" si="49">IFERROR(G1031/E1031,"")</f>
        <v/>
      </c>
      <c r="L1031" s="104" t="str">
        <f t="shared" ref="L1031:L1094" si="50">IFERROR(G1031/F1031,"")</f>
        <v/>
      </c>
    </row>
    <row r="1032" spans="8:12" x14ac:dyDescent="0.25">
      <c r="H1032" s="90" t="str">
        <f t="shared" si="48"/>
        <v/>
      </c>
      <c r="I1032" s="90" t="str">
        <f>IF(F1032/ActivitySum!$C$1300=0%,"",F1032/ActivitySum!$C$1300)</f>
        <v/>
      </c>
      <c r="J1032" s="99" t="str">
        <f>IF(G1032/ActivitySum!$C$1300=0%,"",G1032/ActivitySum!$C$1300)</f>
        <v/>
      </c>
      <c r="K1032" s="99" t="str">
        <f t="shared" si="49"/>
        <v/>
      </c>
      <c r="L1032" s="104" t="str">
        <f t="shared" si="50"/>
        <v/>
      </c>
    </row>
    <row r="1033" spans="8:12" x14ac:dyDescent="0.25">
      <c r="H1033" s="90" t="str">
        <f t="shared" si="48"/>
        <v/>
      </c>
      <c r="I1033" s="90" t="str">
        <f>IF(F1033/ActivitySum!$C$1300=0%,"",F1033/ActivitySum!$C$1300)</f>
        <v/>
      </c>
      <c r="J1033" s="99" t="str">
        <f>IF(G1033/ActivitySum!$C$1300=0%,"",G1033/ActivitySum!$C$1300)</f>
        <v/>
      </c>
      <c r="K1033" s="99" t="str">
        <f t="shared" si="49"/>
        <v/>
      </c>
      <c r="L1033" s="104" t="str">
        <f t="shared" si="50"/>
        <v/>
      </c>
    </row>
    <row r="1034" spans="8:12" x14ac:dyDescent="0.25">
      <c r="H1034" s="90" t="str">
        <f t="shared" si="48"/>
        <v/>
      </c>
      <c r="I1034" s="90" t="str">
        <f>IF(F1034/ActivitySum!$C$1300=0%,"",F1034/ActivitySum!$C$1300)</f>
        <v/>
      </c>
      <c r="J1034" s="99" t="str">
        <f>IF(G1034/ActivitySum!$C$1300=0%,"",G1034/ActivitySum!$C$1300)</f>
        <v/>
      </c>
      <c r="K1034" s="99" t="str">
        <f t="shared" si="49"/>
        <v/>
      </c>
      <c r="L1034" s="104" t="str">
        <f t="shared" si="50"/>
        <v/>
      </c>
    </row>
    <row r="1035" spans="8:12" x14ac:dyDescent="0.25">
      <c r="H1035" s="90" t="str">
        <f t="shared" si="48"/>
        <v/>
      </c>
      <c r="I1035" s="90" t="str">
        <f>IF(F1035/ActivitySum!$C$1300=0%,"",F1035/ActivitySum!$C$1300)</f>
        <v/>
      </c>
      <c r="J1035" s="99" t="str">
        <f>IF(G1035/ActivitySum!$C$1300=0%,"",G1035/ActivitySum!$C$1300)</f>
        <v/>
      </c>
      <c r="K1035" s="99" t="str">
        <f t="shared" si="49"/>
        <v/>
      </c>
      <c r="L1035" s="104" t="str">
        <f t="shared" si="50"/>
        <v/>
      </c>
    </row>
    <row r="1036" spans="8:12" x14ac:dyDescent="0.25">
      <c r="H1036" s="90" t="str">
        <f t="shared" si="48"/>
        <v/>
      </c>
      <c r="I1036" s="90" t="str">
        <f>IF(F1036/ActivitySum!$C$1300=0%,"",F1036/ActivitySum!$C$1300)</f>
        <v/>
      </c>
      <c r="J1036" s="99" t="str">
        <f>IF(G1036/ActivitySum!$C$1300=0%,"",G1036/ActivitySum!$C$1300)</f>
        <v/>
      </c>
      <c r="K1036" s="99" t="str">
        <f t="shared" si="49"/>
        <v/>
      </c>
      <c r="L1036" s="104" t="str">
        <f t="shared" si="50"/>
        <v/>
      </c>
    </row>
    <row r="1037" spans="8:12" x14ac:dyDescent="0.25">
      <c r="H1037" s="90" t="str">
        <f t="shared" si="48"/>
        <v/>
      </c>
      <c r="I1037" s="90" t="str">
        <f>IF(F1037/ActivitySum!$C$1300=0%,"",F1037/ActivitySum!$C$1300)</f>
        <v/>
      </c>
      <c r="J1037" s="99" t="str">
        <f>IF(G1037/ActivitySum!$C$1300=0%,"",G1037/ActivitySum!$C$1300)</f>
        <v/>
      </c>
      <c r="K1037" s="99" t="str">
        <f t="shared" si="49"/>
        <v/>
      </c>
      <c r="L1037" s="104" t="str">
        <f t="shared" si="50"/>
        <v/>
      </c>
    </row>
    <row r="1038" spans="8:12" x14ac:dyDescent="0.25">
      <c r="H1038" s="90" t="str">
        <f t="shared" si="48"/>
        <v/>
      </c>
      <c r="I1038" s="90" t="str">
        <f>IF(F1038/ActivitySum!$C$1300=0%,"",F1038/ActivitySum!$C$1300)</f>
        <v/>
      </c>
      <c r="J1038" s="99" t="str">
        <f>IF(G1038/ActivitySum!$C$1300=0%,"",G1038/ActivitySum!$C$1300)</f>
        <v/>
      </c>
      <c r="K1038" s="99" t="str">
        <f t="shared" si="49"/>
        <v/>
      </c>
      <c r="L1038" s="104" t="str">
        <f t="shared" si="50"/>
        <v/>
      </c>
    </row>
    <row r="1039" spans="8:12" x14ac:dyDescent="0.25">
      <c r="H1039" s="90" t="str">
        <f t="shared" si="48"/>
        <v/>
      </c>
      <c r="I1039" s="90" t="str">
        <f>IF(F1039/ActivitySum!$C$1300=0%,"",F1039/ActivitySum!$C$1300)</f>
        <v/>
      </c>
      <c r="J1039" s="99" t="str">
        <f>IF(G1039/ActivitySum!$C$1300=0%,"",G1039/ActivitySum!$C$1300)</f>
        <v/>
      </c>
      <c r="K1039" s="99" t="str">
        <f t="shared" si="49"/>
        <v/>
      </c>
      <c r="L1039" s="104" t="str">
        <f t="shared" si="50"/>
        <v/>
      </c>
    </row>
    <row r="1040" spans="8:12" x14ac:dyDescent="0.25">
      <c r="H1040" s="90" t="str">
        <f t="shared" si="48"/>
        <v/>
      </c>
      <c r="I1040" s="90" t="str">
        <f>IF(F1040/ActivitySum!$C$1300=0%,"",F1040/ActivitySum!$C$1300)</f>
        <v/>
      </c>
      <c r="J1040" s="99" t="str">
        <f>IF(G1040/ActivitySum!$C$1300=0%,"",G1040/ActivitySum!$C$1300)</f>
        <v/>
      </c>
      <c r="K1040" s="99" t="str">
        <f t="shared" si="49"/>
        <v/>
      </c>
      <c r="L1040" s="104" t="str">
        <f t="shared" si="50"/>
        <v/>
      </c>
    </row>
    <row r="1041" spans="8:12" x14ac:dyDescent="0.25">
      <c r="H1041" s="90" t="str">
        <f t="shared" si="48"/>
        <v/>
      </c>
      <c r="I1041" s="90" t="str">
        <f>IF(F1041/ActivitySum!$C$1300=0%,"",F1041/ActivitySum!$C$1300)</f>
        <v/>
      </c>
      <c r="J1041" s="99" t="str">
        <f>IF(G1041/ActivitySum!$C$1300=0%,"",G1041/ActivitySum!$C$1300)</f>
        <v/>
      </c>
      <c r="K1041" s="99" t="str">
        <f t="shared" si="49"/>
        <v/>
      </c>
      <c r="L1041" s="104" t="str">
        <f t="shared" si="50"/>
        <v/>
      </c>
    </row>
    <row r="1042" spans="8:12" x14ac:dyDescent="0.25">
      <c r="H1042" s="90" t="str">
        <f t="shared" si="48"/>
        <v/>
      </c>
      <c r="I1042" s="90" t="str">
        <f>IF(F1042/ActivitySum!$C$1300=0%,"",F1042/ActivitySum!$C$1300)</f>
        <v/>
      </c>
      <c r="J1042" s="99" t="str">
        <f>IF(G1042/ActivitySum!$C$1300=0%,"",G1042/ActivitySum!$C$1300)</f>
        <v/>
      </c>
      <c r="K1042" s="99" t="str">
        <f t="shared" si="49"/>
        <v/>
      </c>
      <c r="L1042" s="104" t="str">
        <f t="shared" si="50"/>
        <v/>
      </c>
    </row>
    <row r="1043" spans="8:12" x14ac:dyDescent="0.25">
      <c r="H1043" s="90" t="str">
        <f t="shared" si="48"/>
        <v/>
      </c>
      <c r="I1043" s="90" t="str">
        <f>IF(F1043/ActivitySum!$C$1300=0%,"",F1043/ActivitySum!$C$1300)</f>
        <v/>
      </c>
      <c r="J1043" s="99" t="str">
        <f>IF(G1043/ActivitySum!$C$1300=0%,"",G1043/ActivitySum!$C$1300)</f>
        <v/>
      </c>
      <c r="K1043" s="99" t="str">
        <f t="shared" si="49"/>
        <v/>
      </c>
      <c r="L1043" s="104" t="str">
        <f t="shared" si="50"/>
        <v/>
      </c>
    </row>
    <row r="1044" spans="8:12" x14ac:dyDescent="0.25">
      <c r="H1044" s="90" t="str">
        <f t="shared" si="48"/>
        <v/>
      </c>
      <c r="I1044" s="90" t="str">
        <f>IF(F1044/ActivitySum!$C$1300=0%,"",F1044/ActivitySum!$C$1300)</f>
        <v/>
      </c>
      <c r="J1044" s="99" t="str">
        <f>IF(G1044/ActivitySum!$C$1300=0%,"",G1044/ActivitySum!$C$1300)</f>
        <v/>
      </c>
      <c r="K1044" s="99" t="str">
        <f t="shared" si="49"/>
        <v/>
      </c>
      <c r="L1044" s="104" t="str">
        <f t="shared" si="50"/>
        <v/>
      </c>
    </row>
    <row r="1045" spans="8:12" x14ac:dyDescent="0.25">
      <c r="H1045" s="90" t="str">
        <f t="shared" si="48"/>
        <v/>
      </c>
      <c r="I1045" s="90" t="str">
        <f>IF(F1045/ActivitySum!$C$1300=0%,"",F1045/ActivitySum!$C$1300)</f>
        <v/>
      </c>
      <c r="J1045" s="99" t="str">
        <f>IF(G1045/ActivitySum!$C$1300=0%,"",G1045/ActivitySum!$C$1300)</f>
        <v/>
      </c>
      <c r="K1045" s="99" t="str">
        <f t="shared" si="49"/>
        <v/>
      </c>
      <c r="L1045" s="104" t="str">
        <f t="shared" si="50"/>
        <v/>
      </c>
    </row>
    <row r="1046" spans="8:12" x14ac:dyDescent="0.25">
      <c r="H1046" s="90" t="str">
        <f t="shared" si="48"/>
        <v/>
      </c>
      <c r="I1046" s="90" t="str">
        <f>IF(F1046/ActivitySum!$C$1300=0%,"",F1046/ActivitySum!$C$1300)</f>
        <v/>
      </c>
      <c r="J1046" s="99" t="str">
        <f>IF(G1046/ActivitySum!$C$1300=0%,"",G1046/ActivitySum!$C$1300)</f>
        <v/>
      </c>
      <c r="K1046" s="99" t="str">
        <f t="shared" si="49"/>
        <v/>
      </c>
      <c r="L1046" s="104" t="str">
        <f t="shared" si="50"/>
        <v/>
      </c>
    </row>
    <row r="1047" spans="8:12" x14ac:dyDescent="0.25">
      <c r="H1047" s="90" t="str">
        <f t="shared" si="48"/>
        <v/>
      </c>
      <c r="I1047" s="90" t="str">
        <f>IF(F1047/ActivitySum!$C$1300=0%,"",F1047/ActivitySum!$C$1300)</f>
        <v/>
      </c>
      <c r="J1047" s="99" t="str">
        <f>IF(G1047/ActivitySum!$C$1300=0%,"",G1047/ActivitySum!$C$1300)</f>
        <v/>
      </c>
      <c r="K1047" s="99" t="str">
        <f t="shared" si="49"/>
        <v/>
      </c>
      <c r="L1047" s="104" t="str">
        <f t="shared" si="50"/>
        <v/>
      </c>
    </row>
    <row r="1048" spans="8:12" x14ac:dyDescent="0.25">
      <c r="H1048" s="90" t="str">
        <f t="shared" si="48"/>
        <v/>
      </c>
      <c r="I1048" s="90" t="str">
        <f>IF(F1048/ActivitySum!$C$1300=0%,"",F1048/ActivitySum!$C$1300)</f>
        <v/>
      </c>
      <c r="J1048" s="99" t="str">
        <f>IF(G1048/ActivitySum!$C$1300=0%,"",G1048/ActivitySum!$C$1300)</f>
        <v/>
      </c>
      <c r="K1048" s="99" t="str">
        <f t="shared" si="49"/>
        <v/>
      </c>
      <c r="L1048" s="104" t="str">
        <f t="shared" si="50"/>
        <v/>
      </c>
    </row>
    <row r="1049" spans="8:12" x14ac:dyDescent="0.25">
      <c r="H1049" s="90" t="str">
        <f t="shared" si="48"/>
        <v/>
      </c>
      <c r="I1049" s="90" t="str">
        <f>IF(F1049/ActivitySum!$C$1300=0%,"",F1049/ActivitySum!$C$1300)</f>
        <v/>
      </c>
      <c r="J1049" s="99" t="str">
        <f>IF(G1049/ActivitySum!$C$1300=0%,"",G1049/ActivitySum!$C$1300)</f>
        <v/>
      </c>
      <c r="K1049" s="99" t="str">
        <f t="shared" si="49"/>
        <v/>
      </c>
      <c r="L1049" s="104" t="str">
        <f t="shared" si="50"/>
        <v/>
      </c>
    </row>
    <row r="1050" spans="8:12" x14ac:dyDescent="0.25">
      <c r="H1050" s="90" t="str">
        <f t="shared" si="48"/>
        <v/>
      </c>
      <c r="I1050" s="90" t="str">
        <f>IF(F1050/ActivitySum!$C$1300=0%,"",F1050/ActivitySum!$C$1300)</f>
        <v/>
      </c>
      <c r="J1050" s="99" t="str">
        <f>IF(G1050/ActivitySum!$C$1300=0%,"",G1050/ActivitySum!$C$1300)</f>
        <v/>
      </c>
      <c r="K1050" s="99" t="str">
        <f t="shared" si="49"/>
        <v/>
      </c>
      <c r="L1050" s="104" t="str">
        <f t="shared" si="50"/>
        <v/>
      </c>
    </row>
    <row r="1051" spans="8:12" x14ac:dyDescent="0.25">
      <c r="H1051" s="90" t="str">
        <f t="shared" si="48"/>
        <v/>
      </c>
      <c r="I1051" s="90" t="str">
        <f>IF(F1051/ActivitySum!$C$1300=0%,"",F1051/ActivitySum!$C$1300)</f>
        <v/>
      </c>
      <c r="J1051" s="99" t="str">
        <f>IF(G1051/ActivitySum!$C$1300=0%,"",G1051/ActivitySum!$C$1300)</f>
        <v/>
      </c>
      <c r="K1051" s="99" t="str">
        <f t="shared" si="49"/>
        <v/>
      </c>
      <c r="L1051" s="104" t="str">
        <f t="shared" si="50"/>
        <v/>
      </c>
    </row>
    <row r="1052" spans="8:12" x14ac:dyDescent="0.25">
      <c r="H1052" s="90" t="str">
        <f t="shared" si="48"/>
        <v/>
      </c>
      <c r="I1052" s="90" t="str">
        <f>IF(F1052/ActivitySum!$C$1300=0%,"",F1052/ActivitySum!$C$1300)</f>
        <v/>
      </c>
      <c r="J1052" s="99" t="str">
        <f>IF(G1052/ActivitySum!$C$1300=0%,"",G1052/ActivitySum!$C$1300)</f>
        <v/>
      </c>
      <c r="K1052" s="99" t="str">
        <f t="shared" si="49"/>
        <v/>
      </c>
      <c r="L1052" s="104" t="str">
        <f t="shared" si="50"/>
        <v/>
      </c>
    </row>
    <row r="1053" spans="8:12" x14ac:dyDescent="0.25">
      <c r="H1053" s="90" t="str">
        <f t="shared" si="48"/>
        <v/>
      </c>
      <c r="I1053" s="90" t="str">
        <f>IF(F1053/ActivitySum!$C$1300=0%,"",F1053/ActivitySum!$C$1300)</f>
        <v/>
      </c>
      <c r="J1053" s="99" t="str">
        <f>IF(G1053/ActivitySum!$C$1300=0%,"",G1053/ActivitySum!$C$1300)</f>
        <v/>
      </c>
      <c r="K1053" s="99" t="str">
        <f t="shared" si="49"/>
        <v/>
      </c>
      <c r="L1053" s="104" t="str">
        <f t="shared" si="50"/>
        <v/>
      </c>
    </row>
    <row r="1054" spans="8:12" x14ac:dyDescent="0.25">
      <c r="H1054" s="90" t="str">
        <f t="shared" si="48"/>
        <v/>
      </c>
      <c r="I1054" s="90" t="str">
        <f>IF(F1054/ActivitySum!$C$1300=0%,"",F1054/ActivitySum!$C$1300)</f>
        <v/>
      </c>
      <c r="J1054" s="99" t="str">
        <f>IF(G1054/ActivitySum!$C$1300=0%,"",G1054/ActivitySum!$C$1300)</f>
        <v/>
      </c>
      <c r="K1054" s="99" t="str">
        <f t="shared" si="49"/>
        <v/>
      </c>
      <c r="L1054" s="104" t="str">
        <f t="shared" si="50"/>
        <v/>
      </c>
    </row>
    <row r="1055" spans="8:12" x14ac:dyDescent="0.25">
      <c r="H1055" s="90" t="str">
        <f t="shared" si="48"/>
        <v/>
      </c>
      <c r="I1055" s="90" t="str">
        <f>IF(F1055/ActivitySum!$C$1300=0%,"",F1055/ActivitySum!$C$1300)</f>
        <v/>
      </c>
      <c r="J1055" s="99" t="str">
        <f>IF(G1055/ActivitySum!$C$1300=0%,"",G1055/ActivitySum!$C$1300)</f>
        <v/>
      </c>
      <c r="K1055" s="99" t="str">
        <f t="shared" si="49"/>
        <v/>
      </c>
      <c r="L1055" s="104" t="str">
        <f t="shared" si="50"/>
        <v/>
      </c>
    </row>
    <row r="1056" spans="8:12" x14ac:dyDescent="0.25">
      <c r="H1056" s="90" t="str">
        <f t="shared" si="48"/>
        <v/>
      </c>
      <c r="I1056" s="90" t="str">
        <f>IF(F1056/ActivitySum!$C$1300=0%,"",F1056/ActivitySum!$C$1300)</f>
        <v/>
      </c>
      <c r="J1056" s="99" t="str">
        <f>IF(G1056/ActivitySum!$C$1300=0%,"",G1056/ActivitySum!$C$1300)</f>
        <v/>
      </c>
      <c r="K1056" s="99" t="str">
        <f t="shared" si="49"/>
        <v/>
      </c>
      <c r="L1056" s="104" t="str">
        <f t="shared" si="50"/>
        <v/>
      </c>
    </row>
    <row r="1057" spans="8:12" x14ac:dyDescent="0.25">
      <c r="H1057" s="90" t="str">
        <f t="shared" si="48"/>
        <v/>
      </c>
      <c r="I1057" s="90" t="str">
        <f>IF(F1057/ActivitySum!$C$1300=0%,"",F1057/ActivitySum!$C$1300)</f>
        <v/>
      </c>
      <c r="J1057" s="99" t="str">
        <f>IF(G1057/ActivitySum!$C$1300=0%,"",G1057/ActivitySum!$C$1300)</f>
        <v/>
      </c>
      <c r="K1057" s="99" t="str">
        <f t="shared" si="49"/>
        <v/>
      </c>
      <c r="L1057" s="104" t="str">
        <f t="shared" si="50"/>
        <v/>
      </c>
    </row>
    <row r="1058" spans="8:12" x14ac:dyDescent="0.25">
      <c r="H1058" s="90" t="str">
        <f t="shared" si="48"/>
        <v/>
      </c>
      <c r="I1058" s="90" t="str">
        <f>IF(F1058/ActivitySum!$C$1300=0%,"",F1058/ActivitySum!$C$1300)</f>
        <v/>
      </c>
      <c r="J1058" s="99" t="str">
        <f>IF(G1058/ActivitySum!$C$1300=0%,"",G1058/ActivitySum!$C$1300)</f>
        <v/>
      </c>
      <c r="K1058" s="99" t="str">
        <f t="shared" si="49"/>
        <v/>
      </c>
      <c r="L1058" s="104" t="str">
        <f t="shared" si="50"/>
        <v/>
      </c>
    </row>
    <row r="1059" spans="8:12" x14ac:dyDescent="0.25">
      <c r="H1059" s="90" t="str">
        <f t="shared" si="48"/>
        <v/>
      </c>
      <c r="I1059" s="90" t="str">
        <f>IF(F1059/ActivitySum!$C$1300=0%,"",F1059/ActivitySum!$C$1300)</f>
        <v/>
      </c>
      <c r="J1059" s="99" t="str">
        <f>IF(G1059/ActivitySum!$C$1300=0%,"",G1059/ActivitySum!$C$1300)</f>
        <v/>
      </c>
      <c r="K1059" s="99" t="str">
        <f t="shared" si="49"/>
        <v/>
      </c>
      <c r="L1059" s="104" t="str">
        <f t="shared" si="50"/>
        <v/>
      </c>
    </row>
    <row r="1060" spans="8:12" x14ac:dyDescent="0.25">
      <c r="H1060" s="90" t="str">
        <f t="shared" si="48"/>
        <v/>
      </c>
      <c r="I1060" s="90" t="str">
        <f>IF(F1060/ActivitySum!$C$1300=0%,"",F1060/ActivitySum!$C$1300)</f>
        <v/>
      </c>
      <c r="J1060" s="99" t="str">
        <f>IF(G1060/ActivitySum!$C$1300=0%,"",G1060/ActivitySum!$C$1300)</f>
        <v/>
      </c>
      <c r="K1060" s="99" t="str">
        <f t="shared" si="49"/>
        <v/>
      </c>
      <c r="L1060" s="104" t="str">
        <f t="shared" si="50"/>
        <v/>
      </c>
    </row>
    <row r="1061" spans="8:12" x14ac:dyDescent="0.25">
      <c r="H1061" s="90" t="str">
        <f t="shared" si="48"/>
        <v/>
      </c>
      <c r="I1061" s="90" t="str">
        <f>IF(F1061/ActivitySum!$C$1300=0%,"",F1061/ActivitySum!$C$1300)</f>
        <v/>
      </c>
      <c r="J1061" s="99" t="str">
        <f>IF(G1061/ActivitySum!$C$1300=0%,"",G1061/ActivitySum!$C$1300)</f>
        <v/>
      </c>
      <c r="K1061" s="99" t="str">
        <f t="shared" si="49"/>
        <v/>
      </c>
      <c r="L1061" s="104" t="str">
        <f t="shared" si="50"/>
        <v/>
      </c>
    </row>
    <row r="1062" spans="8:12" x14ac:dyDescent="0.25">
      <c r="H1062" s="90" t="str">
        <f t="shared" si="48"/>
        <v/>
      </c>
      <c r="I1062" s="90" t="str">
        <f>IF(F1062/ActivitySum!$C$1300=0%,"",F1062/ActivitySum!$C$1300)</f>
        <v/>
      </c>
      <c r="J1062" s="99" t="str">
        <f>IF(G1062/ActivitySum!$C$1300=0%,"",G1062/ActivitySum!$C$1300)</f>
        <v/>
      </c>
      <c r="K1062" s="99" t="str">
        <f t="shared" si="49"/>
        <v/>
      </c>
      <c r="L1062" s="104" t="str">
        <f t="shared" si="50"/>
        <v/>
      </c>
    </row>
    <row r="1063" spans="8:12" x14ac:dyDescent="0.25">
      <c r="H1063" s="90" t="str">
        <f t="shared" si="48"/>
        <v/>
      </c>
      <c r="I1063" s="90" t="str">
        <f>IF(F1063/ActivitySum!$C$1300=0%,"",F1063/ActivitySum!$C$1300)</f>
        <v/>
      </c>
      <c r="J1063" s="99" t="str">
        <f>IF(G1063/ActivitySum!$C$1300=0%,"",G1063/ActivitySum!$C$1300)</f>
        <v/>
      </c>
      <c r="K1063" s="99" t="str">
        <f t="shared" si="49"/>
        <v/>
      </c>
      <c r="L1063" s="104" t="str">
        <f t="shared" si="50"/>
        <v/>
      </c>
    </row>
    <row r="1064" spans="8:12" x14ac:dyDescent="0.25">
      <c r="H1064" s="90" t="str">
        <f t="shared" si="48"/>
        <v/>
      </c>
      <c r="I1064" s="90" t="str">
        <f>IF(F1064/ActivitySum!$C$1300=0%,"",F1064/ActivitySum!$C$1300)</f>
        <v/>
      </c>
      <c r="J1064" s="99" t="str">
        <f>IF(G1064/ActivitySum!$C$1300=0%,"",G1064/ActivitySum!$C$1300)</f>
        <v/>
      </c>
      <c r="K1064" s="99" t="str">
        <f t="shared" si="49"/>
        <v/>
      </c>
      <c r="L1064" s="104" t="str">
        <f t="shared" si="50"/>
        <v/>
      </c>
    </row>
    <row r="1065" spans="8:12" x14ac:dyDescent="0.25">
      <c r="H1065" s="90" t="str">
        <f t="shared" si="48"/>
        <v/>
      </c>
      <c r="I1065" s="90" t="str">
        <f>IF(F1065/ActivitySum!$C$1300=0%,"",F1065/ActivitySum!$C$1300)</f>
        <v/>
      </c>
      <c r="J1065" s="99" t="str">
        <f>IF(G1065/ActivitySum!$C$1300=0%,"",G1065/ActivitySum!$C$1300)</f>
        <v/>
      </c>
      <c r="K1065" s="99" t="str">
        <f t="shared" si="49"/>
        <v/>
      </c>
      <c r="L1065" s="104" t="str">
        <f t="shared" si="50"/>
        <v/>
      </c>
    </row>
    <row r="1066" spans="8:12" x14ac:dyDescent="0.25">
      <c r="H1066" s="90" t="str">
        <f t="shared" si="48"/>
        <v/>
      </c>
      <c r="I1066" s="90" t="str">
        <f>IF(F1066/ActivitySum!$C$1300=0%,"",F1066/ActivitySum!$C$1300)</f>
        <v/>
      </c>
      <c r="J1066" s="99" t="str">
        <f>IF(G1066/ActivitySum!$C$1300=0%,"",G1066/ActivitySum!$C$1300)</f>
        <v/>
      </c>
      <c r="K1066" s="99" t="str">
        <f t="shared" si="49"/>
        <v/>
      </c>
      <c r="L1066" s="104" t="str">
        <f t="shared" si="50"/>
        <v/>
      </c>
    </row>
    <row r="1067" spans="8:12" x14ac:dyDescent="0.25">
      <c r="H1067" s="90" t="str">
        <f t="shared" si="48"/>
        <v/>
      </c>
      <c r="I1067" s="90" t="str">
        <f>IF(F1067/ActivitySum!$C$1300=0%,"",F1067/ActivitySum!$C$1300)</f>
        <v/>
      </c>
      <c r="J1067" s="99" t="str">
        <f>IF(G1067/ActivitySum!$C$1300=0%,"",G1067/ActivitySum!$C$1300)</f>
        <v/>
      </c>
      <c r="K1067" s="99" t="str">
        <f t="shared" si="49"/>
        <v/>
      </c>
      <c r="L1067" s="104" t="str">
        <f t="shared" si="50"/>
        <v/>
      </c>
    </row>
    <row r="1068" spans="8:12" x14ac:dyDescent="0.25">
      <c r="H1068" s="90" t="str">
        <f t="shared" si="48"/>
        <v/>
      </c>
      <c r="I1068" s="90" t="str">
        <f>IF(F1068/ActivitySum!$C$1300=0%,"",F1068/ActivitySum!$C$1300)</f>
        <v/>
      </c>
      <c r="J1068" s="99" t="str">
        <f>IF(G1068/ActivitySum!$C$1300=0%,"",G1068/ActivitySum!$C$1300)</f>
        <v/>
      </c>
      <c r="K1068" s="99" t="str">
        <f t="shared" si="49"/>
        <v/>
      </c>
      <c r="L1068" s="104" t="str">
        <f t="shared" si="50"/>
        <v/>
      </c>
    </row>
    <row r="1069" spans="8:12" x14ac:dyDescent="0.25">
      <c r="H1069" s="90" t="str">
        <f t="shared" si="48"/>
        <v/>
      </c>
      <c r="I1069" s="90" t="str">
        <f>IF(F1069/ActivitySum!$C$1300=0%,"",F1069/ActivitySum!$C$1300)</f>
        <v/>
      </c>
      <c r="J1069" s="99" t="str">
        <f>IF(G1069/ActivitySum!$C$1300=0%,"",G1069/ActivitySum!$C$1300)</f>
        <v/>
      </c>
      <c r="K1069" s="99" t="str">
        <f t="shared" si="49"/>
        <v/>
      </c>
      <c r="L1069" s="104" t="str">
        <f t="shared" si="50"/>
        <v/>
      </c>
    </row>
    <row r="1070" spans="8:12" x14ac:dyDescent="0.25">
      <c r="H1070" s="90" t="str">
        <f t="shared" si="48"/>
        <v/>
      </c>
      <c r="I1070" s="90" t="str">
        <f>IF(F1070/ActivitySum!$C$1300=0%,"",F1070/ActivitySum!$C$1300)</f>
        <v/>
      </c>
      <c r="J1070" s="99" t="str">
        <f>IF(G1070/ActivitySum!$C$1300=0%,"",G1070/ActivitySum!$C$1300)</f>
        <v/>
      </c>
      <c r="K1070" s="99" t="str">
        <f t="shared" si="49"/>
        <v/>
      </c>
      <c r="L1070" s="104" t="str">
        <f t="shared" si="50"/>
        <v/>
      </c>
    </row>
    <row r="1071" spans="8:12" x14ac:dyDescent="0.25">
      <c r="H1071" s="90" t="str">
        <f t="shared" si="48"/>
        <v/>
      </c>
      <c r="I1071" s="90" t="str">
        <f>IF(F1071/ActivitySum!$C$1300=0%,"",F1071/ActivitySum!$C$1300)</f>
        <v/>
      </c>
      <c r="J1071" s="99" t="str">
        <f>IF(G1071/ActivitySum!$C$1300=0%,"",G1071/ActivitySum!$C$1300)</f>
        <v/>
      </c>
      <c r="K1071" s="99" t="str">
        <f t="shared" si="49"/>
        <v/>
      </c>
      <c r="L1071" s="104" t="str">
        <f t="shared" si="50"/>
        <v/>
      </c>
    </row>
    <row r="1072" spans="8:12" x14ac:dyDescent="0.25">
      <c r="H1072" s="90" t="str">
        <f t="shared" si="48"/>
        <v/>
      </c>
      <c r="I1072" s="90" t="str">
        <f>IF(F1072/ActivitySum!$C$1300=0%,"",F1072/ActivitySum!$C$1300)</f>
        <v/>
      </c>
      <c r="J1072" s="99" t="str">
        <f>IF(G1072/ActivitySum!$C$1300=0%,"",G1072/ActivitySum!$C$1300)</f>
        <v/>
      </c>
      <c r="K1072" s="99" t="str">
        <f t="shared" si="49"/>
        <v/>
      </c>
      <c r="L1072" s="104" t="str">
        <f t="shared" si="50"/>
        <v/>
      </c>
    </row>
    <row r="1073" spans="8:12" x14ac:dyDescent="0.25">
      <c r="H1073" s="90" t="str">
        <f t="shared" si="48"/>
        <v/>
      </c>
      <c r="I1073" s="90" t="str">
        <f>IF(F1073/ActivitySum!$C$1300=0%,"",F1073/ActivitySum!$C$1300)</f>
        <v/>
      </c>
      <c r="J1073" s="99" t="str">
        <f>IF(G1073/ActivitySum!$C$1300=0%,"",G1073/ActivitySum!$C$1300)</f>
        <v/>
      </c>
      <c r="K1073" s="99" t="str">
        <f t="shared" si="49"/>
        <v/>
      </c>
      <c r="L1073" s="104" t="str">
        <f t="shared" si="50"/>
        <v/>
      </c>
    </row>
    <row r="1074" spans="8:12" x14ac:dyDescent="0.25">
      <c r="H1074" s="90" t="str">
        <f t="shared" si="48"/>
        <v/>
      </c>
      <c r="I1074" s="90" t="str">
        <f>IF(F1074/ActivitySum!$C$1300=0%,"",F1074/ActivitySum!$C$1300)</f>
        <v/>
      </c>
      <c r="J1074" s="99" t="str">
        <f>IF(G1074/ActivitySum!$C$1300=0%,"",G1074/ActivitySum!$C$1300)</f>
        <v/>
      </c>
      <c r="K1074" s="99" t="str">
        <f t="shared" si="49"/>
        <v/>
      </c>
      <c r="L1074" s="104" t="str">
        <f t="shared" si="50"/>
        <v/>
      </c>
    </row>
    <row r="1075" spans="8:12" x14ac:dyDescent="0.25">
      <c r="H1075" s="90" t="str">
        <f t="shared" si="48"/>
        <v/>
      </c>
      <c r="I1075" s="90" t="str">
        <f>IF(F1075/ActivitySum!$C$1300=0%,"",F1075/ActivitySum!$C$1300)</f>
        <v/>
      </c>
      <c r="J1075" s="99" t="str">
        <f>IF(G1075/ActivitySum!$C$1300=0%,"",G1075/ActivitySum!$C$1300)</f>
        <v/>
      </c>
      <c r="K1075" s="99" t="str">
        <f t="shared" si="49"/>
        <v/>
      </c>
      <c r="L1075" s="104" t="str">
        <f t="shared" si="50"/>
        <v/>
      </c>
    </row>
    <row r="1076" spans="8:12" x14ac:dyDescent="0.25">
      <c r="H1076" s="90" t="str">
        <f t="shared" si="48"/>
        <v/>
      </c>
      <c r="I1076" s="90" t="str">
        <f>IF(F1076/ActivitySum!$C$1300=0%,"",F1076/ActivitySum!$C$1300)</f>
        <v/>
      </c>
      <c r="J1076" s="99" t="str">
        <f>IF(G1076/ActivitySum!$C$1300=0%,"",G1076/ActivitySum!$C$1300)</f>
        <v/>
      </c>
      <c r="K1076" s="99" t="str">
        <f t="shared" si="49"/>
        <v/>
      </c>
      <c r="L1076" s="104" t="str">
        <f t="shared" si="50"/>
        <v/>
      </c>
    </row>
    <row r="1077" spans="8:12" x14ac:dyDescent="0.25">
      <c r="H1077" s="90" t="str">
        <f t="shared" si="48"/>
        <v/>
      </c>
      <c r="I1077" s="90" t="str">
        <f>IF(F1077/ActivitySum!$C$1300=0%,"",F1077/ActivitySum!$C$1300)</f>
        <v/>
      </c>
      <c r="J1077" s="99" t="str">
        <f>IF(G1077/ActivitySum!$C$1300=0%,"",G1077/ActivitySum!$C$1300)</f>
        <v/>
      </c>
      <c r="K1077" s="99" t="str">
        <f t="shared" si="49"/>
        <v/>
      </c>
      <c r="L1077" s="104" t="str">
        <f t="shared" si="50"/>
        <v/>
      </c>
    </row>
    <row r="1078" spans="8:12" x14ac:dyDescent="0.25">
      <c r="H1078" s="90" t="str">
        <f t="shared" si="48"/>
        <v/>
      </c>
      <c r="I1078" s="90" t="str">
        <f>IF(F1078/ActivitySum!$C$1300=0%,"",F1078/ActivitySum!$C$1300)</f>
        <v/>
      </c>
      <c r="J1078" s="99" t="str">
        <f>IF(G1078/ActivitySum!$C$1300=0%,"",G1078/ActivitySum!$C$1300)</f>
        <v/>
      </c>
      <c r="K1078" s="99" t="str">
        <f t="shared" si="49"/>
        <v/>
      </c>
      <c r="L1078" s="104" t="str">
        <f t="shared" si="50"/>
        <v/>
      </c>
    </row>
    <row r="1079" spans="8:12" x14ac:dyDescent="0.25">
      <c r="H1079" s="90" t="str">
        <f t="shared" si="48"/>
        <v/>
      </c>
      <c r="I1079" s="90" t="str">
        <f>IF(F1079/ActivitySum!$C$1300=0%,"",F1079/ActivitySum!$C$1300)</f>
        <v/>
      </c>
      <c r="J1079" s="99" t="str">
        <f>IF(G1079/ActivitySum!$C$1300=0%,"",G1079/ActivitySum!$C$1300)</f>
        <v/>
      </c>
      <c r="K1079" s="99" t="str">
        <f t="shared" si="49"/>
        <v/>
      </c>
      <c r="L1079" s="104" t="str">
        <f t="shared" si="50"/>
        <v/>
      </c>
    </row>
    <row r="1080" spans="8:12" x14ac:dyDescent="0.25">
      <c r="H1080" s="90" t="str">
        <f t="shared" si="48"/>
        <v/>
      </c>
      <c r="I1080" s="90" t="str">
        <f>IF(F1080/ActivitySum!$C$1300=0%,"",F1080/ActivitySum!$C$1300)</f>
        <v/>
      </c>
      <c r="J1080" s="99" t="str">
        <f>IF(G1080/ActivitySum!$C$1300=0%,"",G1080/ActivitySum!$C$1300)</f>
        <v/>
      </c>
      <c r="K1080" s="99" t="str">
        <f t="shared" si="49"/>
        <v/>
      </c>
      <c r="L1080" s="104" t="str">
        <f t="shared" si="50"/>
        <v/>
      </c>
    </row>
    <row r="1081" spans="8:12" x14ac:dyDescent="0.25">
      <c r="H1081" s="90" t="str">
        <f t="shared" si="48"/>
        <v/>
      </c>
      <c r="I1081" s="90" t="str">
        <f>IF(F1081/ActivitySum!$C$1300=0%,"",F1081/ActivitySum!$C$1300)</f>
        <v/>
      </c>
      <c r="J1081" s="99" t="str">
        <f>IF(G1081/ActivitySum!$C$1300=0%,"",G1081/ActivitySum!$C$1300)</f>
        <v/>
      </c>
      <c r="K1081" s="99" t="str">
        <f t="shared" si="49"/>
        <v/>
      </c>
      <c r="L1081" s="104" t="str">
        <f t="shared" si="50"/>
        <v/>
      </c>
    </row>
    <row r="1082" spans="8:12" x14ac:dyDescent="0.25">
      <c r="H1082" s="90" t="str">
        <f t="shared" si="48"/>
        <v/>
      </c>
      <c r="I1082" s="90" t="str">
        <f>IF(F1082/ActivitySum!$C$1300=0%,"",F1082/ActivitySum!$C$1300)</f>
        <v/>
      </c>
      <c r="J1082" s="99" t="str">
        <f>IF(G1082/ActivitySum!$C$1300=0%,"",G1082/ActivitySum!$C$1300)</f>
        <v/>
      </c>
      <c r="K1082" s="99" t="str">
        <f t="shared" si="49"/>
        <v/>
      </c>
      <c r="L1082" s="104" t="str">
        <f t="shared" si="50"/>
        <v/>
      </c>
    </row>
    <row r="1083" spans="8:12" x14ac:dyDescent="0.25">
      <c r="H1083" s="90" t="str">
        <f t="shared" si="48"/>
        <v/>
      </c>
      <c r="I1083" s="90" t="str">
        <f>IF(F1083/ActivitySum!$C$1300=0%,"",F1083/ActivitySum!$C$1300)</f>
        <v/>
      </c>
      <c r="J1083" s="99" t="str">
        <f>IF(G1083/ActivitySum!$C$1300=0%,"",G1083/ActivitySum!$C$1300)</f>
        <v/>
      </c>
      <c r="K1083" s="99" t="str">
        <f t="shared" si="49"/>
        <v/>
      </c>
      <c r="L1083" s="104" t="str">
        <f t="shared" si="50"/>
        <v/>
      </c>
    </row>
    <row r="1084" spans="8:12" x14ac:dyDescent="0.25">
      <c r="H1084" s="90" t="str">
        <f t="shared" si="48"/>
        <v/>
      </c>
      <c r="I1084" s="90" t="str">
        <f>IF(F1084/ActivitySum!$C$1300=0%,"",F1084/ActivitySum!$C$1300)</f>
        <v/>
      </c>
      <c r="J1084" s="99" t="str">
        <f>IF(G1084/ActivitySum!$C$1300=0%,"",G1084/ActivitySum!$C$1300)</f>
        <v/>
      </c>
      <c r="K1084" s="99" t="str">
        <f t="shared" si="49"/>
        <v/>
      </c>
      <c r="L1084" s="104" t="str">
        <f t="shared" si="50"/>
        <v/>
      </c>
    </row>
    <row r="1085" spans="8:12" x14ac:dyDescent="0.25">
      <c r="H1085" s="90" t="str">
        <f t="shared" si="48"/>
        <v/>
      </c>
      <c r="I1085" s="90" t="str">
        <f>IF(F1085/ActivitySum!$C$1300=0%,"",F1085/ActivitySum!$C$1300)</f>
        <v/>
      </c>
      <c r="J1085" s="99" t="str">
        <f>IF(G1085/ActivitySum!$C$1300=0%,"",G1085/ActivitySum!$C$1300)</f>
        <v/>
      </c>
      <c r="K1085" s="99" t="str">
        <f t="shared" si="49"/>
        <v/>
      </c>
      <c r="L1085" s="104" t="str">
        <f t="shared" si="50"/>
        <v/>
      </c>
    </row>
    <row r="1086" spans="8:12" x14ac:dyDescent="0.25">
      <c r="H1086" s="90" t="str">
        <f t="shared" si="48"/>
        <v/>
      </c>
      <c r="I1086" s="90" t="str">
        <f>IF(F1086/ActivitySum!$C$1300=0%,"",F1086/ActivitySum!$C$1300)</f>
        <v/>
      </c>
      <c r="J1086" s="99" t="str">
        <f>IF(G1086/ActivitySum!$C$1300=0%,"",G1086/ActivitySum!$C$1300)</f>
        <v/>
      </c>
      <c r="K1086" s="99" t="str">
        <f t="shared" si="49"/>
        <v/>
      </c>
      <c r="L1086" s="104" t="str">
        <f t="shared" si="50"/>
        <v/>
      </c>
    </row>
    <row r="1087" spans="8:12" x14ac:dyDescent="0.25">
      <c r="H1087" s="90" t="str">
        <f t="shared" si="48"/>
        <v/>
      </c>
      <c r="I1087" s="90" t="str">
        <f>IF(F1087/ActivitySum!$C$1300=0%,"",F1087/ActivitySum!$C$1300)</f>
        <v/>
      </c>
      <c r="J1087" s="99" t="str">
        <f>IF(G1087/ActivitySum!$C$1300=0%,"",G1087/ActivitySum!$C$1300)</f>
        <v/>
      </c>
      <c r="K1087" s="99" t="str">
        <f t="shared" si="49"/>
        <v/>
      </c>
      <c r="L1087" s="104" t="str">
        <f t="shared" si="50"/>
        <v/>
      </c>
    </row>
    <row r="1088" spans="8:12" x14ac:dyDescent="0.25">
      <c r="H1088" s="90" t="str">
        <f t="shared" si="48"/>
        <v/>
      </c>
      <c r="I1088" s="90" t="str">
        <f>IF(F1088/ActivitySum!$C$1300=0%,"",F1088/ActivitySum!$C$1300)</f>
        <v/>
      </c>
      <c r="J1088" s="99" t="str">
        <f>IF(G1088/ActivitySum!$C$1300=0%,"",G1088/ActivitySum!$C$1300)</f>
        <v/>
      </c>
      <c r="K1088" s="99" t="str">
        <f t="shared" si="49"/>
        <v/>
      </c>
      <c r="L1088" s="104" t="str">
        <f t="shared" si="50"/>
        <v/>
      </c>
    </row>
    <row r="1089" spans="8:12" x14ac:dyDescent="0.25">
      <c r="H1089" s="90" t="str">
        <f t="shared" si="48"/>
        <v/>
      </c>
      <c r="I1089" s="90" t="str">
        <f>IF(F1089/ActivitySum!$C$1300=0%,"",F1089/ActivitySum!$C$1300)</f>
        <v/>
      </c>
      <c r="J1089" s="99" t="str">
        <f>IF(G1089/ActivitySum!$C$1300=0%,"",G1089/ActivitySum!$C$1300)</f>
        <v/>
      </c>
      <c r="K1089" s="99" t="str">
        <f t="shared" si="49"/>
        <v/>
      </c>
      <c r="L1089" s="104" t="str">
        <f t="shared" si="50"/>
        <v/>
      </c>
    </row>
    <row r="1090" spans="8:12" x14ac:dyDescent="0.25">
      <c r="H1090" s="90" t="str">
        <f t="shared" si="48"/>
        <v/>
      </c>
      <c r="I1090" s="90" t="str">
        <f>IF(F1090/ActivitySum!$C$1300=0%,"",F1090/ActivitySum!$C$1300)</f>
        <v/>
      </c>
      <c r="J1090" s="99" t="str">
        <f>IF(G1090/ActivitySum!$C$1300=0%,"",G1090/ActivitySum!$C$1300)</f>
        <v/>
      </c>
      <c r="K1090" s="99" t="str">
        <f t="shared" si="49"/>
        <v/>
      </c>
      <c r="L1090" s="104" t="str">
        <f t="shared" si="50"/>
        <v/>
      </c>
    </row>
    <row r="1091" spans="8:12" x14ac:dyDescent="0.25">
      <c r="H1091" s="90" t="str">
        <f t="shared" si="48"/>
        <v/>
      </c>
      <c r="I1091" s="90" t="str">
        <f>IF(F1091/ActivitySum!$C$1300=0%,"",F1091/ActivitySum!$C$1300)</f>
        <v/>
      </c>
      <c r="J1091" s="99" t="str">
        <f>IF(G1091/ActivitySum!$C$1300=0%,"",G1091/ActivitySum!$C$1300)</f>
        <v/>
      </c>
      <c r="K1091" s="99" t="str">
        <f t="shared" si="49"/>
        <v/>
      </c>
      <c r="L1091" s="104" t="str">
        <f t="shared" si="50"/>
        <v/>
      </c>
    </row>
    <row r="1092" spans="8:12" x14ac:dyDescent="0.25">
      <c r="H1092" s="90" t="str">
        <f t="shared" si="48"/>
        <v/>
      </c>
      <c r="I1092" s="90" t="str">
        <f>IF(F1092/ActivitySum!$C$1300=0%,"",F1092/ActivitySum!$C$1300)</f>
        <v/>
      </c>
      <c r="J1092" s="99" t="str">
        <f>IF(G1092/ActivitySum!$C$1300=0%,"",G1092/ActivitySum!$C$1300)</f>
        <v/>
      </c>
      <c r="K1092" s="99" t="str">
        <f t="shared" si="49"/>
        <v/>
      </c>
      <c r="L1092" s="104" t="str">
        <f t="shared" si="50"/>
        <v/>
      </c>
    </row>
    <row r="1093" spans="8:12" x14ac:dyDescent="0.25">
      <c r="H1093" s="90" t="str">
        <f t="shared" si="48"/>
        <v/>
      </c>
      <c r="I1093" s="90" t="str">
        <f>IF(F1093/ActivitySum!$C$1300=0%,"",F1093/ActivitySum!$C$1300)</f>
        <v/>
      </c>
      <c r="J1093" s="99" t="str">
        <f>IF(G1093/ActivitySum!$C$1300=0%,"",G1093/ActivitySum!$C$1300)</f>
        <v/>
      </c>
      <c r="K1093" s="99" t="str">
        <f t="shared" si="49"/>
        <v/>
      </c>
      <c r="L1093" s="104" t="str">
        <f t="shared" si="50"/>
        <v/>
      </c>
    </row>
    <row r="1094" spans="8:12" x14ac:dyDescent="0.25">
      <c r="H1094" s="90" t="str">
        <f t="shared" si="48"/>
        <v/>
      </c>
      <c r="I1094" s="90" t="str">
        <f>IF(F1094/ActivitySum!$C$1300=0%,"",F1094/ActivitySum!$C$1300)</f>
        <v/>
      </c>
      <c r="J1094" s="99" t="str">
        <f>IF(G1094/ActivitySum!$C$1300=0%,"",G1094/ActivitySum!$C$1300)</f>
        <v/>
      </c>
      <c r="K1094" s="99" t="str">
        <f t="shared" si="49"/>
        <v/>
      </c>
      <c r="L1094" s="104" t="str">
        <f t="shared" si="50"/>
        <v/>
      </c>
    </row>
    <row r="1095" spans="8:12" x14ac:dyDescent="0.25">
      <c r="H1095" s="90" t="str">
        <f t="shared" ref="H1095:H1158" si="51">IFERROR(F1095/E1095,"")</f>
        <v/>
      </c>
      <c r="I1095" s="90" t="str">
        <f>IF(F1095/ActivitySum!$C$1300=0%,"",F1095/ActivitySum!$C$1300)</f>
        <v/>
      </c>
      <c r="J1095" s="99" t="str">
        <f>IF(G1095/ActivitySum!$C$1300=0%,"",G1095/ActivitySum!$C$1300)</f>
        <v/>
      </c>
      <c r="K1095" s="99" t="str">
        <f t="shared" ref="K1095:K1158" si="52">IFERROR(G1095/E1095,"")</f>
        <v/>
      </c>
      <c r="L1095" s="104" t="str">
        <f t="shared" ref="L1095:L1158" si="53">IFERROR(G1095/F1095,"")</f>
        <v/>
      </c>
    </row>
    <row r="1096" spans="8:12" x14ac:dyDescent="0.25">
      <c r="H1096" s="90" t="str">
        <f t="shared" si="51"/>
        <v/>
      </c>
      <c r="I1096" s="90" t="str">
        <f>IF(F1096/ActivitySum!$C$1300=0%,"",F1096/ActivitySum!$C$1300)</f>
        <v/>
      </c>
      <c r="J1096" s="99" t="str">
        <f>IF(G1096/ActivitySum!$C$1300=0%,"",G1096/ActivitySum!$C$1300)</f>
        <v/>
      </c>
      <c r="K1096" s="99" t="str">
        <f t="shared" si="52"/>
        <v/>
      </c>
      <c r="L1096" s="104" t="str">
        <f t="shared" si="53"/>
        <v/>
      </c>
    </row>
    <row r="1097" spans="8:12" x14ac:dyDescent="0.25">
      <c r="H1097" s="90" t="str">
        <f t="shared" si="51"/>
        <v/>
      </c>
      <c r="I1097" s="90" t="str">
        <f>IF(F1097/ActivitySum!$C$1300=0%,"",F1097/ActivitySum!$C$1300)</f>
        <v/>
      </c>
      <c r="J1097" s="99" t="str">
        <f>IF(G1097/ActivitySum!$C$1300=0%,"",G1097/ActivitySum!$C$1300)</f>
        <v/>
      </c>
      <c r="K1097" s="99" t="str">
        <f t="shared" si="52"/>
        <v/>
      </c>
      <c r="L1097" s="104" t="str">
        <f t="shared" si="53"/>
        <v/>
      </c>
    </row>
    <row r="1098" spans="8:12" x14ac:dyDescent="0.25">
      <c r="H1098" s="90" t="str">
        <f t="shared" si="51"/>
        <v/>
      </c>
      <c r="I1098" s="90" t="str">
        <f>IF(F1098/ActivitySum!$C$1300=0%,"",F1098/ActivitySum!$C$1300)</f>
        <v/>
      </c>
      <c r="J1098" s="99" t="str">
        <f>IF(G1098/ActivitySum!$C$1300=0%,"",G1098/ActivitySum!$C$1300)</f>
        <v/>
      </c>
      <c r="K1098" s="99" t="str">
        <f t="shared" si="52"/>
        <v/>
      </c>
      <c r="L1098" s="104" t="str">
        <f t="shared" si="53"/>
        <v/>
      </c>
    </row>
    <row r="1099" spans="8:12" x14ac:dyDescent="0.25">
      <c r="H1099" s="90" t="str">
        <f t="shared" si="51"/>
        <v/>
      </c>
      <c r="I1099" s="90" t="str">
        <f>IF(F1099/ActivitySum!$C$1300=0%,"",F1099/ActivitySum!$C$1300)</f>
        <v/>
      </c>
      <c r="J1099" s="99" t="str">
        <f>IF(G1099/ActivitySum!$C$1300=0%,"",G1099/ActivitySum!$C$1300)</f>
        <v/>
      </c>
      <c r="K1099" s="99" t="str">
        <f t="shared" si="52"/>
        <v/>
      </c>
      <c r="L1099" s="104" t="str">
        <f t="shared" si="53"/>
        <v/>
      </c>
    </row>
    <row r="1100" spans="8:12" x14ac:dyDescent="0.25">
      <c r="H1100" s="90" t="str">
        <f t="shared" si="51"/>
        <v/>
      </c>
      <c r="I1100" s="90" t="str">
        <f>IF(F1100/ActivitySum!$C$1300=0%,"",F1100/ActivitySum!$C$1300)</f>
        <v/>
      </c>
      <c r="J1100" s="99" t="str">
        <f>IF(G1100/ActivitySum!$C$1300=0%,"",G1100/ActivitySum!$C$1300)</f>
        <v/>
      </c>
      <c r="K1100" s="99" t="str">
        <f t="shared" si="52"/>
        <v/>
      </c>
      <c r="L1100" s="104" t="str">
        <f t="shared" si="53"/>
        <v/>
      </c>
    </row>
    <row r="1101" spans="8:12" x14ac:dyDescent="0.25">
      <c r="H1101" s="90" t="str">
        <f t="shared" si="51"/>
        <v/>
      </c>
      <c r="I1101" s="90" t="str">
        <f>IF(F1101/ActivitySum!$C$1300=0%,"",F1101/ActivitySum!$C$1300)</f>
        <v/>
      </c>
      <c r="J1101" s="99" t="str">
        <f>IF(G1101/ActivitySum!$C$1300=0%,"",G1101/ActivitySum!$C$1300)</f>
        <v/>
      </c>
      <c r="K1101" s="99" t="str">
        <f t="shared" si="52"/>
        <v/>
      </c>
      <c r="L1101" s="104" t="str">
        <f t="shared" si="53"/>
        <v/>
      </c>
    </row>
    <row r="1102" spans="8:12" x14ac:dyDescent="0.25">
      <c r="H1102" s="90" t="str">
        <f t="shared" si="51"/>
        <v/>
      </c>
      <c r="I1102" s="90" t="str">
        <f>IF(F1102/ActivitySum!$C$1300=0%,"",F1102/ActivitySum!$C$1300)</f>
        <v/>
      </c>
      <c r="J1102" s="99" t="str">
        <f>IF(G1102/ActivitySum!$C$1300=0%,"",G1102/ActivitySum!$C$1300)</f>
        <v/>
      </c>
      <c r="K1102" s="99" t="str">
        <f t="shared" si="52"/>
        <v/>
      </c>
      <c r="L1102" s="104" t="str">
        <f t="shared" si="53"/>
        <v/>
      </c>
    </row>
    <row r="1103" spans="8:12" x14ac:dyDescent="0.25">
      <c r="H1103" s="90" t="str">
        <f t="shared" si="51"/>
        <v/>
      </c>
      <c r="I1103" s="90" t="str">
        <f>IF(F1103/ActivitySum!$C$1300=0%,"",F1103/ActivitySum!$C$1300)</f>
        <v/>
      </c>
      <c r="J1103" s="99" t="str">
        <f>IF(G1103/ActivitySum!$C$1300=0%,"",G1103/ActivitySum!$C$1300)</f>
        <v/>
      </c>
      <c r="K1103" s="99" t="str">
        <f t="shared" si="52"/>
        <v/>
      </c>
      <c r="L1103" s="104" t="str">
        <f t="shared" si="53"/>
        <v/>
      </c>
    </row>
    <row r="1104" spans="8:12" x14ac:dyDescent="0.25">
      <c r="H1104" s="90" t="str">
        <f t="shared" si="51"/>
        <v/>
      </c>
      <c r="I1104" s="90" t="str">
        <f>IF(F1104/ActivitySum!$C$1300=0%,"",F1104/ActivitySum!$C$1300)</f>
        <v/>
      </c>
      <c r="J1104" s="99" t="str">
        <f>IF(G1104/ActivitySum!$C$1300=0%,"",G1104/ActivitySum!$C$1300)</f>
        <v/>
      </c>
      <c r="K1104" s="99" t="str">
        <f t="shared" si="52"/>
        <v/>
      </c>
      <c r="L1104" s="104" t="str">
        <f t="shared" si="53"/>
        <v/>
      </c>
    </row>
    <row r="1105" spans="8:12" x14ac:dyDescent="0.25">
      <c r="H1105" s="90" t="str">
        <f t="shared" si="51"/>
        <v/>
      </c>
      <c r="I1105" s="90" t="str">
        <f>IF(F1105/ActivitySum!$C$1300=0%,"",F1105/ActivitySum!$C$1300)</f>
        <v/>
      </c>
      <c r="J1105" s="99" t="str">
        <f>IF(G1105/ActivitySum!$C$1300=0%,"",G1105/ActivitySum!$C$1300)</f>
        <v/>
      </c>
      <c r="K1105" s="99" t="str">
        <f t="shared" si="52"/>
        <v/>
      </c>
      <c r="L1105" s="104" t="str">
        <f t="shared" si="53"/>
        <v/>
      </c>
    </row>
    <row r="1106" spans="8:12" x14ac:dyDescent="0.25">
      <c r="H1106" s="90" t="str">
        <f t="shared" si="51"/>
        <v/>
      </c>
      <c r="I1106" s="90" t="str">
        <f>IF(F1106/ActivitySum!$C$1300=0%,"",F1106/ActivitySum!$C$1300)</f>
        <v/>
      </c>
      <c r="J1106" s="99" t="str">
        <f>IF(G1106/ActivitySum!$C$1300=0%,"",G1106/ActivitySum!$C$1300)</f>
        <v/>
      </c>
      <c r="K1106" s="99" t="str">
        <f t="shared" si="52"/>
        <v/>
      </c>
      <c r="L1106" s="104" t="str">
        <f t="shared" si="53"/>
        <v/>
      </c>
    </row>
    <row r="1107" spans="8:12" x14ac:dyDescent="0.25">
      <c r="H1107" s="90" t="str">
        <f t="shared" si="51"/>
        <v/>
      </c>
      <c r="I1107" s="90" t="str">
        <f>IF(F1107/ActivitySum!$C$1300=0%,"",F1107/ActivitySum!$C$1300)</f>
        <v/>
      </c>
      <c r="J1107" s="99" t="str">
        <f>IF(G1107/ActivitySum!$C$1300=0%,"",G1107/ActivitySum!$C$1300)</f>
        <v/>
      </c>
      <c r="K1107" s="99" t="str">
        <f t="shared" si="52"/>
        <v/>
      </c>
      <c r="L1107" s="104" t="str">
        <f t="shared" si="53"/>
        <v/>
      </c>
    </row>
    <row r="1108" spans="8:12" x14ac:dyDescent="0.25">
      <c r="H1108" s="90" t="str">
        <f t="shared" si="51"/>
        <v/>
      </c>
      <c r="I1108" s="90" t="str">
        <f>IF(F1108/ActivitySum!$C$1300=0%,"",F1108/ActivitySum!$C$1300)</f>
        <v/>
      </c>
      <c r="J1108" s="99" t="str">
        <f>IF(G1108/ActivitySum!$C$1300=0%,"",G1108/ActivitySum!$C$1300)</f>
        <v/>
      </c>
      <c r="K1108" s="99" t="str">
        <f t="shared" si="52"/>
        <v/>
      </c>
      <c r="L1108" s="104" t="str">
        <f t="shared" si="53"/>
        <v/>
      </c>
    </row>
    <row r="1109" spans="8:12" x14ac:dyDescent="0.25">
      <c r="H1109" s="90" t="str">
        <f t="shared" si="51"/>
        <v/>
      </c>
      <c r="I1109" s="90" t="str">
        <f>IF(F1109/ActivitySum!$C$1300=0%,"",F1109/ActivitySum!$C$1300)</f>
        <v/>
      </c>
      <c r="J1109" s="99" t="str">
        <f>IF(G1109/ActivitySum!$C$1300=0%,"",G1109/ActivitySum!$C$1300)</f>
        <v/>
      </c>
      <c r="K1109" s="99" t="str">
        <f t="shared" si="52"/>
        <v/>
      </c>
      <c r="L1109" s="104" t="str">
        <f t="shared" si="53"/>
        <v/>
      </c>
    </row>
    <row r="1110" spans="8:12" x14ac:dyDescent="0.25">
      <c r="H1110" s="90" t="str">
        <f t="shared" si="51"/>
        <v/>
      </c>
      <c r="I1110" s="90" t="str">
        <f>IF(F1110/ActivitySum!$C$1300=0%,"",F1110/ActivitySum!$C$1300)</f>
        <v/>
      </c>
      <c r="J1110" s="99" t="str">
        <f>IF(G1110/ActivitySum!$C$1300=0%,"",G1110/ActivitySum!$C$1300)</f>
        <v/>
      </c>
      <c r="K1110" s="99" t="str">
        <f t="shared" si="52"/>
        <v/>
      </c>
      <c r="L1110" s="104" t="str">
        <f t="shared" si="53"/>
        <v/>
      </c>
    </row>
    <row r="1111" spans="8:12" x14ac:dyDescent="0.25">
      <c r="H1111" s="90" t="str">
        <f t="shared" si="51"/>
        <v/>
      </c>
      <c r="I1111" s="90" t="str">
        <f>IF(F1111/ActivitySum!$C$1300=0%,"",F1111/ActivitySum!$C$1300)</f>
        <v/>
      </c>
      <c r="J1111" s="99" t="str">
        <f>IF(G1111/ActivitySum!$C$1300=0%,"",G1111/ActivitySum!$C$1300)</f>
        <v/>
      </c>
      <c r="K1111" s="99" t="str">
        <f t="shared" si="52"/>
        <v/>
      </c>
      <c r="L1111" s="104" t="str">
        <f t="shared" si="53"/>
        <v/>
      </c>
    </row>
    <row r="1112" spans="8:12" x14ac:dyDescent="0.25">
      <c r="H1112" s="90" t="str">
        <f t="shared" si="51"/>
        <v/>
      </c>
      <c r="I1112" s="90" t="str">
        <f>IF(F1112/ActivitySum!$C$1300=0%,"",F1112/ActivitySum!$C$1300)</f>
        <v/>
      </c>
      <c r="J1112" s="99" t="str">
        <f>IF(G1112/ActivitySum!$C$1300=0%,"",G1112/ActivitySum!$C$1300)</f>
        <v/>
      </c>
      <c r="K1112" s="99" t="str">
        <f t="shared" si="52"/>
        <v/>
      </c>
      <c r="L1112" s="104" t="str">
        <f t="shared" si="53"/>
        <v/>
      </c>
    </row>
    <row r="1113" spans="8:12" x14ac:dyDescent="0.25">
      <c r="H1113" s="90" t="str">
        <f t="shared" si="51"/>
        <v/>
      </c>
      <c r="I1113" s="90" t="str">
        <f>IF(F1113/ActivitySum!$C$1300=0%,"",F1113/ActivitySum!$C$1300)</f>
        <v/>
      </c>
      <c r="J1113" s="99" t="str">
        <f>IF(G1113/ActivitySum!$C$1300=0%,"",G1113/ActivitySum!$C$1300)</f>
        <v/>
      </c>
      <c r="K1113" s="99" t="str">
        <f t="shared" si="52"/>
        <v/>
      </c>
      <c r="L1113" s="104" t="str">
        <f t="shared" si="53"/>
        <v/>
      </c>
    </row>
    <row r="1114" spans="8:12" x14ac:dyDescent="0.25">
      <c r="H1114" s="90" t="str">
        <f t="shared" si="51"/>
        <v/>
      </c>
      <c r="I1114" s="90" t="str">
        <f>IF(F1114/ActivitySum!$C$1300=0%,"",F1114/ActivitySum!$C$1300)</f>
        <v/>
      </c>
      <c r="J1114" s="99" t="str">
        <f>IF(G1114/ActivitySum!$C$1300=0%,"",G1114/ActivitySum!$C$1300)</f>
        <v/>
      </c>
      <c r="K1114" s="99" t="str">
        <f t="shared" si="52"/>
        <v/>
      </c>
      <c r="L1114" s="104" t="str">
        <f t="shared" si="53"/>
        <v/>
      </c>
    </row>
    <row r="1115" spans="8:12" x14ac:dyDescent="0.25">
      <c r="H1115" s="90" t="str">
        <f t="shared" si="51"/>
        <v/>
      </c>
      <c r="I1115" s="90" t="str">
        <f>IF(F1115/ActivitySum!$C$1300=0%,"",F1115/ActivitySum!$C$1300)</f>
        <v/>
      </c>
      <c r="J1115" s="99" t="str">
        <f>IF(G1115/ActivitySum!$C$1300=0%,"",G1115/ActivitySum!$C$1300)</f>
        <v/>
      </c>
      <c r="K1115" s="99" t="str">
        <f t="shared" si="52"/>
        <v/>
      </c>
      <c r="L1115" s="104" t="str">
        <f t="shared" si="53"/>
        <v/>
      </c>
    </row>
    <row r="1116" spans="8:12" x14ac:dyDescent="0.25">
      <c r="H1116" s="90" t="str">
        <f t="shared" si="51"/>
        <v/>
      </c>
      <c r="I1116" s="90" t="str">
        <f>IF(F1116/ActivitySum!$C$1300=0%,"",F1116/ActivitySum!$C$1300)</f>
        <v/>
      </c>
      <c r="J1116" s="99" t="str">
        <f>IF(G1116/ActivitySum!$C$1300=0%,"",G1116/ActivitySum!$C$1300)</f>
        <v/>
      </c>
      <c r="K1116" s="99" t="str">
        <f t="shared" si="52"/>
        <v/>
      </c>
      <c r="L1116" s="104" t="str">
        <f t="shared" si="53"/>
        <v/>
      </c>
    </row>
    <row r="1117" spans="8:12" x14ac:dyDescent="0.25">
      <c r="H1117" s="90" t="str">
        <f t="shared" si="51"/>
        <v/>
      </c>
      <c r="I1117" s="90" t="str">
        <f>IF(F1117/ActivitySum!$C$1300=0%,"",F1117/ActivitySum!$C$1300)</f>
        <v/>
      </c>
      <c r="J1117" s="99" t="str">
        <f>IF(G1117/ActivitySum!$C$1300=0%,"",G1117/ActivitySum!$C$1300)</f>
        <v/>
      </c>
      <c r="K1117" s="99" t="str">
        <f t="shared" si="52"/>
        <v/>
      </c>
      <c r="L1117" s="104" t="str">
        <f t="shared" si="53"/>
        <v/>
      </c>
    </row>
    <row r="1118" spans="8:12" x14ac:dyDescent="0.25">
      <c r="H1118" s="90" t="str">
        <f t="shared" si="51"/>
        <v/>
      </c>
      <c r="I1118" s="90" t="str">
        <f>IF(F1118/ActivitySum!$C$1300=0%,"",F1118/ActivitySum!$C$1300)</f>
        <v/>
      </c>
      <c r="J1118" s="99" t="str">
        <f>IF(G1118/ActivitySum!$C$1300=0%,"",G1118/ActivitySum!$C$1300)</f>
        <v/>
      </c>
      <c r="K1118" s="99" t="str">
        <f t="shared" si="52"/>
        <v/>
      </c>
      <c r="L1118" s="104" t="str">
        <f t="shared" si="53"/>
        <v/>
      </c>
    </row>
    <row r="1119" spans="8:12" x14ac:dyDescent="0.25">
      <c r="H1119" s="90" t="str">
        <f t="shared" si="51"/>
        <v/>
      </c>
      <c r="I1119" s="90" t="str">
        <f>IF(F1119/ActivitySum!$C$1300=0%,"",F1119/ActivitySum!$C$1300)</f>
        <v/>
      </c>
      <c r="J1119" s="99" t="str">
        <f>IF(G1119/ActivitySum!$C$1300=0%,"",G1119/ActivitySum!$C$1300)</f>
        <v/>
      </c>
      <c r="K1119" s="99" t="str">
        <f t="shared" si="52"/>
        <v/>
      </c>
      <c r="L1119" s="104" t="str">
        <f t="shared" si="53"/>
        <v/>
      </c>
    </row>
    <row r="1120" spans="8:12" x14ac:dyDescent="0.25">
      <c r="H1120" s="90" t="str">
        <f t="shared" si="51"/>
        <v/>
      </c>
      <c r="I1120" s="90" t="str">
        <f>IF(F1120/ActivitySum!$C$1300=0%,"",F1120/ActivitySum!$C$1300)</f>
        <v/>
      </c>
      <c r="J1120" s="99" t="str">
        <f>IF(G1120/ActivitySum!$C$1300=0%,"",G1120/ActivitySum!$C$1300)</f>
        <v/>
      </c>
      <c r="K1120" s="99" t="str">
        <f t="shared" si="52"/>
        <v/>
      </c>
      <c r="L1120" s="104" t="str">
        <f t="shared" si="53"/>
        <v/>
      </c>
    </row>
    <row r="1121" spans="8:12" x14ac:dyDescent="0.25">
      <c r="H1121" s="90" t="str">
        <f t="shared" si="51"/>
        <v/>
      </c>
      <c r="I1121" s="90" t="str">
        <f>IF(F1121/ActivitySum!$C$1300=0%,"",F1121/ActivitySum!$C$1300)</f>
        <v/>
      </c>
      <c r="J1121" s="99" t="str">
        <f>IF(G1121/ActivitySum!$C$1300=0%,"",G1121/ActivitySum!$C$1300)</f>
        <v/>
      </c>
      <c r="K1121" s="99" t="str">
        <f t="shared" si="52"/>
        <v/>
      </c>
      <c r="L1121" s="104" t="str">
        <f t="shared" si="53"/>
        <v/>
      </c>
    </row>
    <row r="1122" spans="8:12" x14ac:dyDescent="0.25">
      <c r="H1122" s="90" t="str">
        <f t="shared" si="51"/>
        <v/>
      </c>
      <c r="I1122" s="90" t="str">
        <f>IF(F1122/ActivitySum!$C$1300=0%,"",F1122/ActivitySum!$C$1300)</f>
        <v/>
      </c>
      <c r="J1122" s="99" t="str">
        <f>IF(G1122/ActivitySum!$C$1300=0%,"",G1122/ActivitySum!$C$1300)</f>
        <v/>
      </c>
      <c r="K1122" s="99" t="str">
        <f t="shared" si="52"/>
        <v/>
      </c>
      <c r="L1122" s="104" t="str">
        <f t="shared" si="53"/>
        <v/>
      </c>
    </row>
    <row r="1123" spans="8:12" x14ac:dyDescent="0.25">
      <c r="H1123" s="90" t="str">
        <f t="shared" si="51"/>
        <v/>
      </c>
      <c r="I1123" s="90" t="str">
        <f>IF(F1123/ActivitySum!$C$1300=0%,"",F1123/ActivitySum!$C$1300)</f>
        <v/>
      </c>
      <c r="J1123" s="99" t="str">
        <f>IF(G1123/ActivitySum!$C$1300=0%,"",G1123/ActivitySum!$C$1300)</f>
        <v/>
      </c>
      <c r="K1123" s="99" t="str">
        <f t="shared" si="52"/>
        <v/>
      </c>
      <c r="L1123" s="104" t="str">
        <f t="shared" si="53"/>
        <v/>
      </c>
    </row>
    <row r="1124" spans="8:12" x14ac:dyDescent="0.25">
      <c r="H1124" s="90" t="str">
        <f t="shared" si="51"/>
        <v/>
      </c>
      <c r="I1124" s="90" t="str">
        <f>IF(F1124/ActivitySum!$C$1300=0%,"",F1124/ActivitySum!$C$1300)</f>
        <v/>
      </c>
      <c r="J1124" s="99" t="str">
        <f>IF(G1124/ActivitySum!$C$1300=0%,"",G1124/ActivitySum!$C$1300)</f>
        <v/>
      </c>
      <c r="K1124" s="99" t="str">
        <f t="shared" si="52"/>
        <v/>
      </c>
      <c r="L1124" s="104" t="str">
        <f t="shared" si="53"/>
        <v/>
      </c>
    </row>
    <row r="1125" spans="8:12" x14ac:dyDescent="0.25">
      <c r="H1125" s="90" t="str">
        <f t="shared" si="51"/>
        <v/>
      </c>
      <c r="I1125" s="90" t="str">
        <f>IF(F1125/ActivitySum!$C$1300=0%,"",F1125/ActivitySum!$C$1300)</f>
        <v/>
      </c>
      <c r="J1125" s="99" t="str">
        <f>IF(G1125/ActivitySum!$C$1300=0%,"",G1125/ActivitySum!$C$1300)</f>
        <v/>
      </c>
      <c r="K1125" s="99" t="str">
        <f t="shared" si="52"/>
        <v/>
      </c>
      <c r="L1125" s="104" t="str">
        <f t="shared" si="53"/>
        <v/>
      </c>
    </row>
    <row r="1126" spans="8:12" x14ac:dyDescent="0.25">
      <c r="H1126" s="90" t="str">
        <f t="shared" si="51"/>
        <v/>
      </c>
      <c r="I1126" s="90" t="str">
        <f>IF(F1126/ActivitySum!$C$1300=0%,"",F1126/ActivitySum!$C$1300)</f>
        <v/>
      </c>
      <c r="J1126" s="99" t="str">
        <f>IF(G1126/ActivitySum!$C$1300=0%,"",G1126/ActivitySum!$C$1300)</f>
        <v/>
      </c>
      <c r="K1126" s="99" t="str">
        <f t="shared" si="52"/>
        <v/>
      </c>
      <c r="L1126" s="104" t="str">
        <f t="shared" si="53"/>
        <v/>
      </c>
    </row>
    <row r="1127" spans="8:12" x14ac:dyDescent="0.25">
      <c r="H1127" s="90" t="str">
        <f t="shared" si="51"/>
        <v/>
      </c>
      <c r="I1127" s="90" t="str">
        <f>IF(F1127/ActivitySum!$C$1300=0%,"",F1127/ActivitySum!$C$1300)</f>
        <v/>
      </c>
      <c r="J1127" s="99" t="str">
        <f>IF(G1127/ActivitySum!$C$1300=0%,"",G1127/ActivitySum!$C$1300)</f>
        <v/>
      </c>
      <c r="K1127" s="99" t="str">
        <f t="shared" si="52"/>
        <v/>
      </c>
      <c r="L1127" s="104" t="str">
        <f t="shared" si="53"/>
        <v/>
      </c>
    </row>
    <row r="1128" spans="8:12" x14ac:dyDescent="0.25">
      <c r="H1128" s="90" t="str">
        <f t="shared" si="51"/>
        <v/>
      </c>
      <c r="I1128" s="90" t="str">
        <f>IF(F1128/ActivitySum!$C$1300=0%,"",F1128/ActivitySum!$C$1300)</f>
        <v/>
      </c>
      <c r="J1128" s="99" t="str">
        <f>IF(G1128/ActivitySum!$C$1300=0%,"",G1128/ActivitySum!$C$1300)</f>
        <v/>
      </c>
      <c r="K1128" s="99" t="str">
        <f t="shared" si="52"/>
        <v/>
      </c>
      <c r="L1128" s="104" t="str">
        <f t="shared" si="53"/>
        <v/>
      </c>
    </row>
    <row r="1129" spans="8:12" x14ac:dyDescent="0.25">
      <c r="H1129" s="90" t="str">
        <f t="shared" si="51"/>
        <v/>
      </c>
      <c r="I1129" s="90" t="str">
        <f>IF(F1129/ActivitySum!$C$1300=0%,"",F1129/ActivitySum!$C$1300)</f>
        <v/>
      </c>
      <c r="J1129" s="99" t="str">
        <f>IF(G1129/ActivitySum!$C$1300=0%,"",G1129/ActivitySum!$C$1300)</f>
        <v/>
      </c>
      <c r="K1129" s="99" t="str">
        <f t="shared" si="52"/>
        <v/>
      </c>
      <c r="L1129" s="104" t="str">
        <f t="shared" si="53"/>
        <v/>
      </c>
    </row>
    <row r="1130" spans="8:12" x14ac:dyDescent="0.25">
      <c r="H1130" s="90" t="str">
        <f t="shared" si="51"/>
        <v/>
      </c>
      <c r="I1130" s="90" t="str">
        <f>IF(F1130/ActivitySum!$C$1300=0%,"",F1130/ActivitySum!$C$1300)</f>
        <v/>
      </c>
      <c r="J1130" s="99" t="str">
        <f>IF(G1130/ActivitySum!$C$1300=0%,"",G1130/ActivitySum!$C$1300)</f>
        <v/>
      </c>
      <c r="K1130" s="99" t="str">
        <f t="shared" si="52"/>
        <v/>
      </c>
      <c r="L1130" s="104" t="str">
        <f t="shared" si="53"/>
        <v/>
      </c>
    </row>
    <row r="1131" spans="8:12" x14ac:dyDescent="0.25">
      <c r="H1131" s="90" t="str">
        <f t="shared" si="51"/>
        <v/>
      </c>
      <c r="I1131" s="90" t="str">
        <f>IF(F1131/ActivitySum!$C$1300=0%,"",F1131/ActivitySum!$C$1300)</f>
        <v/>
      </c>
      <c r="J1131" s="99" t="str">
        <f>IF(G1131/ActivitySum!$C$1300=0%,"",G1131/ActivitySum!$C$1300)</f>
        <v/>
      </c>
      <c r="K1131" s="99" t="str">
        <f t="shared" si="52"/>
        <v/>
      </c>
      <c r="L1131" s="104" t="str">
        <f t="shared" si="53"/>
        <v/>
      </c>
    </row>
    <row r="1132" spans="8:12" x14ac:dyDescent="0.25">
      <c r="H1132" s="90" t="str">
        <f t="shared" si="51"/>
        <v/>
      </c>
      <c r="I1132" s="90" t="str">
        <f>IF(F1132/ActivitySum!$C$1300=0%,"",F1132/ActivitySum!$C$1300)</f>
        <v/>
      </c>
      <c r="J1132" s="99" t="str">
        <f>IF(G1132/ActivitySum!$C$1300=0%,"",G1132/ActivitySum!$C$1300)</f>
        <v/>
      </c>
      <c r="K1132" s="99" t="str">
        <f t="shared" si="52"/>
        <v/>
      </c>
      <c r="L1132" s="104" t="str">
        <f t="shared" si="53"/>
        <v/>
      </c>
    </row>
    <row r="1133" spans="8:12" x14ac:dyDescent="0.25">
      <c r="H1133" s="90" t="str">
        <f t="shared" si="51"/>
        <v/>
      </c>
      <c r="I1133" s="90" t="str">
        <f>IF(F1133/ActivitySum!$C$1300=0%,"",F1133/ActivitySum!$C$1300)</f>
        <v/>
      </c>
      <c r="J1133" s="99" t="str">
        <f>IF(G1133/ActivitySum!$C$1300=0%,"",G1133/ActivitySum!$C$1300)</f>
        <v/>
      </c>
      <c r="K1133" s="99" t="str">
        <f t="shared" si="52"/>
        <v/>
      </c>
      <c r="L1133" s="104" t="str">
        <f t="shared" si="53"/>
        <v/>
      </c>
    </row>
    <row r="1134" spans="8:12" x14ac:dyDescent="0.25">
      <c r="H1134" s="90" t="str">
        <f t="shared" si="51"/>
        <v/>
      </c>
      <c r="I1134" s="90" t="str">
        <f>IF(F1134/ActivitySum!$C$1300=0%,"",F1134/ActivitySum!$C$1300)</f>
        <v/>
      </c>
      <c r="J1134" s="99" t="str">
        <f>IF(G1134/ActivitySum!$C$1300=0%,"",G1134/ActivitySum!$C$1300)</f>
        <v/>
      </c>
      <c r="K1134" s="99" t="str">
        <f t="shared" si="52"/>
        <v/>
      </c>
      <c r="L1134" s="104" t="str">
        <f t="shared" si="53"/>
        <v/>
      </c>
    </row>
    <row r="1135" spans="8:12" x14ac:dyDescent="0.25">
      <c r="H1135" s="90" t="str">
        <f t="shared" si="51"/>
        <v/>
      </c>
      <c r="I1135" s="90" t="str">
        <f>IF(F1135/ActivitySum!$C$1300=0%,"",F1135/ActivitySum!$C$1300)</f>
        <v/>
      </c>
      <c r="J1135" s="99" t="str">
        <f>IF(G1135/ActivitySum!$C$1300=0%,"",G1135/ActivitySum!$C$1300)</f>
        <v/>
      </c>
      <c r="K1135" s="99" t="str">
        <f t="shared" si="52"/>
        <v/>
      </c>
      <c r="L1135" s="104" t="str">
        <f t="shared" si="53"/>
        <v/>
      </c>
    </row>
    <row r="1136" spans="8:12" x14ac:dyDescent="0.25">
      <c r="H1136" s="90" t="str">
        <f t="shared" si="51"/>
        <v/>
      </c>
      <c r="I1136" s="90" t="str">
        <f>IF(F1136/ActivitySum!$C$1300=0%,"",F1136/ActivitySum!$C$1300)</f>
        <v/>
      </c>
      <c r="J1136" s="99" t="str">
        <f>IF(G1136/ActivitySum!$C$1300=0%,"",G1136/ActivitySum!$C$1300)</f>
        <v/>
      </c>
      <c r="K1136" s="99" t="str">
        <f t="shared" si="52"/>
        <v/>
      </c>
      <c r="L1136" s="104" t="str">
        <f t="shared" si="53"/>
        <v/>
      </c>
    </row>
    <row r="1137" spans="8:12" x14ac:dyDescent="0.25">
      <c r="H1137" s="90" t="str">
        <f t="shared" si="51"/>
        <v/>
      </c>
      <c r="I1137" s="90" t="str">
        <f>IF(F1137/ActivitySum!$C$1300=0%,"",F1137/ActivitySum!$C$1300)</f>
        <v/>
      </c>
      <c r="J1137" s="99" t="str">
        <f>IF(G1137/ActivitySum!$C$1300=0%,"",G1137/ActivitySum!$C$1300)</f>
        <v/>
      </c>
      <c r="K1137" s="99" t="str">
        <f t="shared" si="52"/>
        <v/>
      </c>
      <c r="L1137" s="104" t="str">
        <f t="shared" si="53"/>
        <v/>
      </c>
    </row>
    <row r="1138" spans="8:12" x14ac:dyDescent="0.25">
      <c r="H1138" s="90" t="str">
        <f t="shared" si="51"/>
        <v/>
      </c>
      <c r="I1138" s="90" t="str">
        <f>IF(F1138/ActivitySum!$C$1300=0%,"",F1138/ActivitySum!$C$1300)</f>
        <v/>
      </c>
      <c r="J1138" s="99" t="str">
        <f>IF(G1138/ActivitySum!$C$1300=0%,"",G1138/ActivitySum!$C$1300)</f>
        <v/>
      </c>
      <c r="K1138" s="99" t="str">
        <f t="shared" si="52"/>
        <v/>
      </c>
      <c r="L1138" s="104" t="str">
        <f t="shared" si="53"/>
        <v/>
      </c>
    </row>
    <row r="1139" spans="8:12" x14ac:dyDescent="0.25">
      <c r="H1139" s="90" t="str">
        <f t="shared" si="51"/>
        <v/>
      </c>
      <c r="I1139" s="90" t="str">
        <f>IF(F1139/ActivitySum!$C$1300=0%,"",F1139/ActivitySum!$C$1300)</f>
        <v/>
      </c>
      <c r="J1139" s="99" t="str">
        <f>IF(G1139/ActivitySum!$C$1300=0%,"",G1139/ActivitySum!$C$1300)</f>
        <v/>
      </c>
      <c r="K1139" s="99" t="str">
        <f t="shared" si="52"/>
        <v/>
      </c>
      <c r="L1139" s="104" t="str">
        <f t="shared" si="53"/>
        <v/>
      </c>
    </row>
    <row r="1140" spans="8:12" x14ac:dyDescent="0.25">
      <c r="H1140" s="90" t="str">
        <f t="shared" si="51"/>
        <v/>
      </c>
      <c r="I1140" s="90" t="str">
        <f>IF(F1140/ActivitySum!$C$1300=0%,"",F1140/ActivitySum!$C$1300)</f>
        <v/>
      </c>
      <c r="J1140" s="99" t="str">
        <f>IF(G1140/ActivitySum!$C$1300=0%,"",G1140/ActivitySum!$C$1300)</f>
        <v/>
      </c>
      <c r="K1140" s="99" t="str">
        <f t="shared" si="52"/>
        <v/>
      </c>
      <c r="L1140" s="104" t="str">
        <f t="shared" si="53"/>
        <v/>
      </c>
    </row>
    <row r="1141" spans="8:12" x14ac:dyDescent="0.25">
      <c r="H1141" s="90" t="str">
        <f t="shared" si="51"/>
        <v/>
      </c>
      <c r="I1141" s="90" t="str">
        <f>IF(F1141/ActivitySum!$C$1300=0%,"",F1141/ActivitySum!$C$1300)</f>
        <v/>
      </c>
      <c r="J1141" s="99" t="str">
        <f>IF(G1141/ActivitySum!$C$1300=0%,"",G1141/ActivitySum!$C$1300)</f>
        <v/>
      </c>
      <c r="K1141" s="99" t="str">
        <f t="shared" si="52"/>
        <v/>
      </c>
      <c r="L1141" s="104" t="str">
        <f t="shared" si="53"/>
        <v/>
      </c>
    </row>
    <row r="1142" spans="8:12" x14ac:dyDescent="0.25">
      <c r="H1142" s="90" t="str">
        <f t="shared" si="51"/>
        <v/>
      </c>
      <c r="I1142" s="90" t="str">
        <f>IF(F1142/ActivitySum!$C$1300=0%,"",F1142/ActivitySum!$C$1300)</f>
        <v/>
      </c>
      <c r="J1142" s="99" t="str">
        <f>IF(G1142/ActivitySum!$C$1300=0%,"",G1142/ActivitySum!$C$1300)</f>
        <v/>
      </c>
      <c r="K1142" s="99" t="str">
        <f t="shared" si="52"/>
        <v/>
      </c>
      <c r="L1142" s="104" t="str">
        <f t="shared" si="53"/>
        <v/>
      </c>
    </row>
    <row r="1143" spans="8:12" x14ac:dyDescent="0.25">
      <c r="H1143" s="90" t="str">
        <f t="shared" si="51"/>
        <v/>
      </c>
      <c r="I1143" s="90" t="str">
        <f>IF(F1143/ActivitySum!$C$1300=0%,"",F1143/ActivitySum!$C$1300)</f>
        <v/>
      </c>
      <c r="J1143" s="99" t="str">
        <f>IF(G1143/ActivitySum!$C$1300=0%,"",G1143/ActivitySum!$C$1300)</f>
        <v/>
      </c>
      <c r="K1143" s="99" t="str">
        <f t="shared" si="52"/>
        <v/>
      </c>
      <c r="L1143" s="104" t="str">
        <f t="shared" si="53"/>
        <v/>
      </c>
    </row>
    <row r="1144" spans="8:12" x14ac:dyDescent="0.25">
      <c r="H1144" s="90" t="str">
        <f t="shared" si="51"/>
        <v/>
      </c>
      <c r="I1144" s="90" t="str">
        <f>IF(F1144/ActivitySum!$C$1300=0%,"",F1144/ActivitySum!$C$1300)</f>
        <v/>
      </c>
      <c r="J1144" s="99" t="str">
        <f>IF(G1144/ActivitySum!$C$1300=0%,"",G1144/ActivitySum!$C$1300)</f>
        <v/>
      </c>
      <c r="K1144" s="99" t="str">
        <f t="shared" si="52"/>
        <v/>
      </c>
      <c r="L1144" s="104" t="str">
        <f t="shared" si="53"/>
        <v/>
      </c>
    </row>
    <row r="1145" spans="8:12" x14ac:dyDescent="0.25">
      <c r="H1145" s="90" t="str">
        <f t="shared" si="51"/>
        <v/>
      </c>
      <c r="I1145" s="90" t="str">
        <f>IF(F1145/ActivitySum!$C$1300=0%,"",F1145/ActivitySum!$C$1300)</f>
        <v/>
      </c>
      <c r="J1145" s="99" t="str">
        <f>IF(G1145/ActivitySum!$C$1300=0%,"",G1145/ActivitySum!$C$1300)</f>
        <v/>
      </c>
      <c r="K1145" s="99" t="str">
        <f t="shared" si="52"/>
        <v/>
      </c>
      <c r="L1145" s="104" t="str">
        <f t="shared" si="53"/>
        <v/>
      </c>
    </row>
    <row r="1146" spans="8:12" x14ac:dyDescent="0.25">
      <c r="H1146" s="90" t="str">
        <f t="shared" si="51"/>
        <v/>
      </c>
      <c r="I1146" s="90" t="str">
        <f>IF(F1146/ActivitySum!$C$1300=0%,"",F1146/ActivitySum!$C$1300)</f>
        <v/>
      </c>
      <c r="J1146" s="99" t="str">
        <f>IF(G1146/ActivitySum!$C$1300=0%,"",G1146/ActivitySum!$C$1300)</f>
        <v/>
      </c>
      <c r="K1146" s="99" t="str">
        <f t="shared" si="52"/>
        <v/>
      </c>
      <c r="L1146" s="104" t="str">
        <f t="shared" si="53"/>
        <v/>
      </c>
    </row>
    <row r="1147" spans="8:12" x14ac:dyDescent="0.25">
      <c r="H1147" s="90" t="str">
        <f t="shared" si="51"/>
        <v/>
      </c>
      <c r="I1147" s="90" t="str">
        <f>IF(F1147/ActivitySum!$C$1300=0%,"",F1147/ActivitySum!$C$1300)</f>
        <v/>
      </c>
      <c r="J1147" s="99" t="str">
        <f>IF(G1147/ActivitySum!$C$1300=0%,"",G1147/ActivitySum!$C$1300)</f>
        <v/>
      </c>
      <c r="K1147" s="99" t="str">
        <f t="shared" si="52"/>
        <v/>
      </c>
      <c r="L1147" s="104" t="str">
        <f t="shared" si="53"/>
        <v/>
      </c>
    </row>
    <row r="1148" spans="8:12" x14ac:dyDescent="0.25">
      <c r="H1148" s="90" t="str">
        <f t="shared" si="51"/>
        <v/>
      </c>
      <c r="I1148" s="90" t="str">
        <f>IF(F1148/ActivitySum!$C$1300=0%,"",F1148/ActivitySum!$C$1300)</f>
        <v/>
      </c>
      <c r="J1148" s="99" t="str">
        <f>IF(G1148/ActivitySum!$C$1300=0%,"",G1148/ActivitySum!$C$1300)</f>
        <v/>
      </c>
      <c r="K1148" s="99" t="str">
        <f t="shared" si="52"/>
        <v/>
      </c>
      <c r="L1148" s="104" t="str">
        <f t="shared" si="53"/>
        <v/>
      </c>
    </row>
    <row r="1149" spans="8:12" x14ac:dyDescent="0.25">
      <c r="H1149" s="90" t="str">
        <f t="shared" si="51"/>
        <v/>
      </c>
      <c r="I1149" s="90" t="str">
        <f>IF(F1149/ActivitySum!$C$1300=0%,"",F1149/ActivitySum!$C$1300)</f>
        <v/>
      </c>
      <c r="J1149" s="99" t="str">
        <f>IF(G1149/ActivitySum!$C$1300=0%,"",G1149/ActivitySum!$C$1300)</f>
        <v/>
      </c>
      <c r="K1149" s="99" t="str">
        <f t="shared" si="52"/>
        <v/>
      </c>
      <c r="L1149" s="104" t="str">
        <f t="shared" si="53"/>
        <v/>
      </c>
    </row>
    <row r="1150" spans="8:12" x14ac:dyDescent="0.25">
      <c r="H1150" s="90" t="str">
        <f t="shared" si="51"/>
        <v/>
      </c>
      <c r="I1150" s="90" t="str">
        <f>IF(F1150/ActivitySum!$C$1300=0%,"",F1150/ActivitySum!$C$1300)</f>
        <v/>
      </c>
      <c r="J1150" s="99" t="str">
        <f>IF(G1150/ActivitySum!$C$1300=0%,"",G1150/ActivitySum!$C$1300)</f>
        <v/>
      </c>
      <c r="K1150" s="99" t="str">
        <f t="shared" si="52"/>
        <v/>
      </c>
      <c r="L1150" s="104" t="str">
        <f t="shared" si="53"/>
        <v/>
      </c>
    </row>
    <row r="1151" spans="8:12" x14ac:dyDescent="0.25">
      <c r="H1151" s="90" t="str">
        <f t="shared" si="51"/>
        <v/>
      </c>
      <c r="I1151" s="90" t="str">
        <f>IF(F1151/ActivitySum!$C$1300=0%,"",F1151/ActivitySum!$C$1300)</f>
        <v/>
      </c>
      <c r="J1151" s="99" t="str">
        <f>IF(G1151/ActivitySum!$C$1300=0%,"",G1151/ActivitySum!$C$1300)</f>
        <v/>
      </c>
      <c r="K1151" s="99" t="str">
        <f t="shared" si="52"/>
        <v/>
      </c>
      <c r="L1151" s="104" t="str">
        <f t="shared" si="53"/>
        <v/>
      </c>
    </row>
    <row r="1152" spans="8:12" x14ac:dyDescent="0.25">
      <c r="H1152" s="90" t="str">
        <f t="shared" si="51"/>
        <v/>
      </c>
      <c r="I1152" s="90" t="str">
        <f>IF(F1152/ActivitySum!$C$1300=0%,"",F1152/ActivitySum!$C$1300)</f>
        <v/>
      </c>
      <c r="J1152" s="99" t="str">
        <f>IF(G1152/ActivitySum!$C$1300=0%,"",G1152/ActivitySum!$C$1300)</f>
        <v/>
      </c>
      <c r="K1152" s="99" t="str">
        <f t="shared" si="52"/>
        <v/>
      </c>
      <c r="L1152" s="104" t="str">
        <f t="shared" si="53"/>
        <v/>
      </c>
    </row>
    <row r="1153" spans="8:12" x14ac:dyDescent="0.25">
      <c r="H1153" s="90" t="str">
        <f t="shared" si="51"/>
        <v/>
      </c>
      <c r="I1153" s="90" t="str">
        <f>IF(F1153/ActivitySum!$C$1300=0%,"",F1153/ActivitySum!$C$1300)</f>
        <v/>
      </c>
      <c r="J1153" s="99" t="str">
        <f>IF(G1153/ActivitySum!$C$1300=0%,"",G1153/ActivitySum!$C$1300)</f>
        <v/>
      </c>
      <c r="K1153" s="99" t="str">
        <f t="shared" si="52"/>
        <v/>
      </c>
      <c r="L1153" s="104" t="str">
        <f t="shared" si="53"/>
        <v/>
      </c>
    </row>
    <row r="1154" spans="8:12" x14ac:dyDescent="0.25">
      <c r="H1154" s="90" t="str">
        <f t="shared" si="51"/>
        <v/>
      </c>
      <c r="I1154" s="90" t="str">
        <f>IF(F1154/ActivitySum!$C$1300=0%,"",F1154/ActivitySum!$C$1300)</f>
        <v/>
      </c>
      <c r="J1154" s="99" t="str">
        <f>IF(G1154/ActivitySum!$C$1300=0%,"",G1154/ActivitySum!$C$1300)</f>
        <v/>
      </c>
      <c r="K1154" s="99" t="str">
        <f t="shared" si="52"/>
        <v/>
      </c>
      <c r="L1154" s="104" t="str">
        <f t="shared" si="53"/>
        <v/>
      </c>
    </row>
    <row r="1155" spans="8:12" x14ac:dyDescent="0.25">
      <c r="H1155" s="90" t="str">
        <f t="shared" si="51"/>
        <v/>
      </c>
      <c r="I1155" s="90" t="str">
        <f>IF(F1155/ActivitySum!$C$1300=0%,"",F1155/ActivitySum!$C$1300)</f>
        <v/>
      </c>
      <c r="J1155" s="99" t="str">
        <f>IF(G1155/ActivitySum!$C$1300=0%,"",G1155/ActivitySum!$C$1300)</f>
        <v/>
      </c>
      <c r="K1155" s="99" t="str">
        <f t="shared" si="52"/>
        <v/>
      </c>
      <c r="L1155" s="104" t="str">
        <f t="shared" si="53"/>
        <v/>
      </c>
    </row>
    <row r="1156" spans="8:12" x14ac:dyDescent="0.25">
      <c r="H1156" s="90" t="str">
        <f t="shared" si="51"/>
        <v/>
      </c>
      <c r="I1156" s="90" t="str">
        <f>IF(F1156/ActivitySum!$C$1300=0%,"",F1156/ActivitySum!$C$1300)</f>
        <v/>
      </c>
      <c r="J1156" s="99" t="str">
        <f>IF(G1156/ActivitySum!$C$1300=0%,"",G1156/ActivitySum!$C$1300)</f>
        <v/>
      </c>
      <c r="K1156" s="99" t="str">
        <f t="shared" si="52"/>
        <v/>
      </c>
      <c r="L1156" s="104" t="str">
        <f t="shared" si="53"/>
        <v/>
      </c>
    </row>
    <row r="1157" spans="8:12" x14ac:dyDescent="0.25">
      <c r="H1157" s="90" t="str">
        <f t="shared" si="51"/>
        <v/>
      </c>
      <c r="I1157" s="90" t="str">
        <f>IF(F1157/ActivitySum!$C$1300=0%,"",F1157/ActivitySum!$C$1300)</f>
        <v/>
      </c>
      <c r="J1157" s="99" t="str">
        <f>IF(G1157/ActivitySum!$C$1300=0%,"",G1157/ActivitySum!$C$1300)</f>
        <v/>
      </c>
      <c r="K1157" s="99" t="str">
        <f t="shared" si="52"/>
        <v/>
      </c>
      <c r="L1157" s="104" t="str">
        <f t="shared" si="53"/>
        <v/>
      </c>
    </row>
    <row r="1158" spans="8:12" x14ac:dyDescent="0.25">
      <c r="H1158" s="90" t="str">
        <f t="shared" si="51"/>
        <v/>
      </c>
      <c r="I1158" s="90" t="str">
        <f>IF(F1158/ActivitySum!$C$1300=0%,"",F1158/ActivitySum!$C$1300)</f>
        <v/>
      </c>
      <c r="J1158" s="99" t="str">
        <f>IF(G1158/ActivitySum!$C$1300=0%,"",G1158/ActivitySum!$C$1300)</f>
        <v/>
      </c>
      <c r="K1158" s="99" t="str">
        <f t="shared" si="52"/>
        <v/>
      </c>
      <c r="L1158" s="104" t="str">
        <f t="shared" si="53"/>
        <v/>
      </c>
    </row>
    <row r="1159" spans="8:12" x14ac:dyDescent="0.25">
      <c r="H1159" s="90" t="str">
        <f t="shared" ref="H1159:H1222" si="54">IFERROR(F1159/E1159,"")</f>
        <v/>
      </c>
      <c r="I1159" s="90" t="str">
        <f>IF(F1159/ActivitySum!$C$1300=0%,"",F1159/ActivitySum!$C$1300)</f>
        <v/>
      </c>
      <c r="J1159" s="99" t="str">
        <f>IF(G1159/ActivitySum!$C$1300=0%,"",G1159/ActivitySum!$C$1300)</f>
        <v/>
      </c>
      <c r="K1159" s="99" t="str">
        <f t="shared" ref="K1159:K1222" si="55">IFERROR(G1159/E1159,"")</f>
        <v/>
      </c>
      <c r="L1159" s="104" t="str">
        <f t="shared" ref="L1159:L1222" si="56">IFERROR(G1159/F1159,"")</f>
        <v/>
      </c>
    </row>
    <row r="1160" spans="8:12" x14ac:dyDescent="0.25">
      <c r="H1160" s="90" t="str">
        <f t="shared" si="54"/>
        <v/>
      </c>
      <c r="I1160" s="90" t="str">
        <f>IF(F1160/ActivitySum!$C$1300=0%,"",F1160/ActivitySum!$C$1300)</f>
        <v/>
      </c>
      <c r="J1160" s="99" t="str">
        <f>IF(G1160/ActivitySum!$C$1300=0%,"",G1160/ActivitySum!$C$1300)</f>
        <v/>
      </c>
      <c r="K1160" s="99" t="str">
        <f t="shared" si="55"/>
        <v/>
      </c>
      <c r="L1160" s="104" t="str">
        <f t="shared" si="56"/>
        <v/>
      </c>
    </row>
    <row r="1161" spans="8:12" x14ac:dyDescent="0.25">
      <c r="H1161" s="90" t="str">
        <f t="shared" si="54"/>
        <v/>
      </c>
      <c r="I1161" s="90" t="str">
        <f>IF(F1161/ActivitySum!$C$1300=0%,"",F1161/ActivitySum!$C$1300)</f>
        <v/>
      </c>
      <c r="J1161" s="99" t="str">
        <f>IF(G1161/ActivitySum!$C$1300=0%,"",G1161/ActivitySum!$C$1300)</f>
        <v/>
      </c>
      <c r="K1161" s="99" t="str">
        <f t="shared" si="55"/>
        <v/>
      </c>
      <c r="L1161" s="104" t="str">
        <f t="shared" si="56"/>
        <v/>
      </c>
    </row>
    <row r="1162" spans="8:12" x14ac:dyDescent="0.25">
      <c r="H1162" s="90" t="str">
        <f t="shared" si="54"/>
        <v/>
      </c>
      <c r="I1162" s="90" t="str">
        <f>IF(F1162/ActivitySum!$C$1300=0%,"",F1162/ActivitySum!$C$1300)</f>
        <v/>
      </c>
      <c r="J1162" s="99" t="str">
        <f>IF(G1162/ActivitySum!$C$1300=0%,"",G1162/ActivitySum!$C$1300)</f>
        <v/>
      </c>
      <c r="K1162" s="99" t="str">
        <f t="shared" si="55"/>
        <v/>
      </c>
      <c r="L1162" s="104" t="str">
        <f t="shared" si="56"/>
        <v/>
      </c>
    </row>
    <row r="1163" spans="8:12" x14ac:dyDescent="0.25">
      <c r="H1163" s="90" t="str">
        <f t="shared" si="54"/>
        <v/>
      </c>
      <c r="I1163" s="90" t="str">
        <f>IF(F1163/ActivitySum!$C$1300=0%,"",F1163/ActivitySum!$C$1300)</f>
        <v/>
      </c>
      <c r="J1163" s="99" t="str">
        <f>IF(G1163/ActivitySum!$C$1300=0%,"",G1163/ActivitySum!$C$1300)</f>
        <v/>
      </c>
      <c r="K1163" s="99" t="str">
        <f t="shared" si="55"/>
        <v/>
      </c>
      <c r="L1163" s="104" t="str">
        <f t="shared" si="56"/>
        <v/>
      </c>
    </row>
    <row r="1164" spans="8:12" x14ac:dyDescent="0.25">
      <c r="H1164" s="90" t="str">
        <f t="shared" si="54"/>
        <v/>
      </c>
      <c r="I1164" s="90" t="str">
        <f>IF(F1164/ActivitySum!$C$1300=0%,"",F1164/ActivitySum!$C$1300)</f>
        <v/>
      </c>
      <c r="J1164" s="99" t="str">
        <f>IF(G1164/ActivitySum!$C$1300=0%,"",G1164/ActivitySum!$C$1300)</f>
        <v/>
      </c>
      <c r="K1164" s="99" t="str">
        <f t="shared" si="55"/>
        <v/>
      </c>
      <c r="L1164" s="104" t="str">
        <f t="shared" si="56"/>
        <v/>
      </c>
    </row>
    <row r="1165" spans="8:12" x14ac:dyDescent="0.25">
      <c r="H1165" s="90" t="str">
        <f t="shared" si="54"/>
        <v/>
      </c>
      <c r="I1165" s="90" t="str">
        <f>IF(F1165/ActivitySum!$C$1300=0%,"",F1165/ActivitySum!$C$1300)</f>
        <v/>
      </c>
      <c r="J1165" s="99" t="str">
        <f>IF(G1165/ActivitySum!$C$1300=0%,"",G1165/ActivitySum!$C$1300)</f>
        <v/>
      </c>
      <c r="K1165" s="99" t="str">
        <f t="shared" si="55"/>
        <v/>
      </c>
      <c r="L1165" s="104" t="str">
        <f t="shared" si="56"/>
        <v/>
      </c>
    </row>
    <row r="1166" spans="8:12" x14ac:dyDescent="0.25">
      <c r="H1166" s="90" t="str">
        <f t="shared" si="54"/>
        <v/>
      </c>
      <c r="I1166" s="90" t="str">
        <f>IF(F1166/ActivitySum!$C$1300=0%,"",F1166/ActivitySum!$C$1300)</f>
        <v/>
      </c>
      <c r="J1166" s="99" t="str">
        <f>IF(G1166/ActivitySum!$C$1300=0%,"",G1166/ActivitySum!$C$1300)</f>
        <v/>
      </c>
      <c r="K1166" s="99" t="str">
        <f t="shared" si="55"/>
        <v/>
      </c>
      <c r="L1166" s="104" t="str">
        <f t="shared" si="56"/>
        <v/>
      </c>
    </row>
    <row r="1167" spans="8:12" x14ac:dyDescent="0.25">
      <c r="H1167" s="90" t="str">
        <f t="shared" si="54"/>
        <v/>
      </c>
      <c r="I1167" s="90" t="str">
        <f>IF(F1167/ActivitySum!$C$1300=0%,"",F1167/ActivitySum!$C$1300)</f>
        <v/>
      </c>
      <c r="J1167" s="99" t="str">
        <f>IF(G1167/ActivitySum!$C$1300=0%,"",G1167/ActivitySum!$C$1300)</f>
        <v/>
      </c>
      <c r="K1167" s="99" t="str">
        <f t="shared" si="55"/>
        <v/>
      </c>
      <c r="L1167" s="104" t="str">
        <f t="shared" si="56"/>
        <v/>
      </c>
    </row>
    <row r="1168" spans="8:12" x14ac:dyDescent="0.25">
      <c r="H1168" s="90" t="str">
        <f t="shared" si="54"/>
        <v/>
      </c>
      <c r="I1168" s="90" t="str">
        <f>IF(F1168/ActivitySum!$C$1300=0%,"",F1168/ActivitySum!$C$1300)</f>
        <v/>
      </c>
      <c r="J1168" s="99" t="str">
        <f>IF(G1168/ActivitySum!$C$1300=0%,"",G1168/ActivitySum!$C$1300)</f>
        <v/>
      </c>
      <c r="K1168" s="99" t="str">
        <f t="shared" si="55"/>
        <v/>
      </c>
      <c r="L1168" s="104" t="str">
        <f t="shared" si="56"/>
        <v/>
      </c>
    </row>
    <row r="1169" spans="8:12" x14ac:dyDescent="0.25">
      <c r="H1169" s="90" t="str">
        <f t="shared" si="54"/>
        <v/>
      </c>
      <c r="I1169" s="90" t="str">
        <f>IF(F1169/ActivitySum!$C$1300=0%,"",F1169/ActivitySum!$C$1300)</f>
        <v/>
      </c>
      <c r="J1169" s="99" t="str">
        <f>IF(G1169/ActivitySum!$C$1300=0%,"",G1169/ActivitySum!$C$1300)</f>
        <v/>
      </c>
      <c r="K1169" s="99" t="str">
        <f t="shared" si="55"/>
        <v/>
      </c>
      <c r="L1169" s="104" t="str">
        <f t="shared" si="56"/>
        <v/>
      </c>
    </row>
    <row r="1170" spans="8:12" x14ac:dyDescent="0.25">
      <c r="H1170" s="90" t="str">
        <f t="shared" si="54"/>
        <v/>
      </c>
      <c r="I1170" s="90" t="str">
        <f>IF(F1170/ActivitySum!$C$1300=0%,"",F1170/ActivitySum!$C$1300)</f>
        <v/>
      </c>
      <c r="J1170" s="99" t="str">
        <f>IF(G1170/ActivitySum!$C$1300=0%,"",G1170/ActivitySum!$C$1300)</f>
        <v/>
      </c>
      <c r="K1170" s="99" t="str">
        <f t="shared" si="55"/>
        <v/>
      </c>
      <c r="L1170" s="104" t="str">
        <f t="shared" si="56"/>
        <v/>
      </c>
    </row>
    <row r="1171" spans="8:12" x14ac:dyDescent="0.25">
      <c r="H1171" s="90" t="str">
        <f t="shared" si="54"/>
        <v/>
      </c>
      <c r="I1171" s="90" t="str">
        <f>IF(F1171/ActivitySum!$C$1300=0%,"",F1171/ActivitySum!$C$1300)</f>
        <v/>
      </c>
      <c r="J1171" s="99" t="str">
        <f>IF(G1171/ActivitySum!$C$1300=0%,"",G1171/ActivitySum!$C$1300)</f>
        <v/>
      </c>
      <c r="K1171" s="99" t="str">
        <f t="shared" si="55"/>
        <v/>
      </c>
      <c r="L1171" s="104" t="str">
        <f t="shared" si="56"/>
        <v/>
      </c>
    </row>
    <row r="1172" spans="8:12" x14ac:dyDescent="0.25">
      <c r="H1172" s="90" t="str">
        <f t="shared" si="54"/>
        <v/>
      </c>
      <c r="I1172" s="90" t="str">
        <f>IF(F1172/ActivitySum!$C$1300=0%,"",F1172/ActivitySum!$C$1300)</f>
        <v/>
      </c>
      <c r="J1172" s="99" t="str">
        <f>IF(G1172/ActivitySum!$C$1300=0%,"",G1172/ActivitySum!$C$1300)</f>
        <v/>
      </c>
      <c r="K1172" s="99" t="str">
        <f t="shared" si="55"/>
        <v/>
      </c>
      <c r="L1172" s="104" t="str">
        <f t="shared" si="56"/>
        <v/>
      </c>
    </row>
    <row r="1173" spans="8:12" x14ac:dyDescent="0.25">
      <c r="H1173" s="90" t="str">
        <f t="shared" si="54"/>
        <v/>
      </c>
      <c r="I1173" s="90" t="str">
        <f>IF(F1173/ActivitySum!$C$1300=0%,"",F1173/ActivitySum!$C$1300)</f>
        <v/>
      </c>
      <c r="J1173" s="99" t="str">
        <f>IF(G1173/ActivitySum!$C$1300=0%,"",G1173/ActivitySum!$C$1300)</f>
        <v/>
      </c>
      <c r="K1173" s="99" t="str">
        <f t="shared" si="55"/>
        <v/>
      </c>
      <c r="L1173" s="104" t="str">
        <f t="shared" si="56"/>
        <v/>
      </c>
    </row>
    <row r="1174" spans="8:12" x14ac:dyDescent="0.25">
      <c r="H1174" s="90" t="str">
        <f t="shared" si="54"/>
        <v/>
      </c>
      <c r="I1174" s="90" t="str">
        <f>IF(F1174/ActivitySum!$C$1300=0%,"",F1174/ActivitySum!$C$1300)</f>
        <v/>
      </c>
      <c r="J1174" s="99" t="str">
        <f>IF(G1174/ActivitySum!$C$1300=0%,"",G1174/ActivitySum!$C$1300)</f>
        <v/>
      </c>
      <c r="K1174" s="99" t="str">
        <f t="shared" si="55"/>
        <v/>
      </c>
      <c r="L1174" s="104" t="str">
        <f t="shared" si="56"/>
        <v/>
      </c>
    </row>
    <row r="1175" spans="8:12" x14ac:dyDescent="0.25">
      <c r="H1175" s="90" t="str">
        <f t="shared" si="54"/>
        <v/>
      </c>
      <c r="I1175" s="90" t="str">
        <f>IF(F1175/ActivitySum!$C$1300=0%,"",F1175/ActivitySum!$C$1300)</f>
        <v/>
      </c>
      <c r="J1175" s="99" t="str">
        <f>IF(G1175/ActivitySum!$C$1300=0%,"",G1175/ActivitySum!$C$1300)</f>
        <v/>
      </c>
      <c r="K1175" s="99" t="str">
        <f t="shared" si="55"/>
        <v/>
      </c>
      <c r="L1175" s="104" t="str">
        <f t="shared" si="56"/>
        <v/>
      </c>
    </row>
    <row r="1176" spans="8:12" x14ac:dyDescent="0.25">
      <c r="H1176" s="90" t="str">
        <f t="shared" si="54"/>
        <v/>
      </c>
      <c r="I1176" s="90" t="str">
        <f>IF(F1176/ActivitySum!$C$1300=0%,"",F1176/ActivitySum!$C$1300)</f>
        <v/>
      </c>
      <c r="J1176" s="99" t="str">
        <f>IF(G1176/ActivitySum!$C$1300=0%,"",G1176/ActivitySum!$C$1300)</f>
        <v/>
      </c>
      <c r="K1176" s="99" t="str">
        <f t="shared" si="55"/>
        <v/>
      </c>
      <c r="L1176" s="104" t="str">
        <f t="shared" si="56"/>
        <v/>
      </c>
    </row>
    <row r="1177" spans="8:12" x14ac:dyDescent="0.25">
      <c r="H1177" s="90" t="str">
        <f t="shared" si="54"/>
        <v/>
      </c>
      <c r="I1177" s="90" t="str">
        <f>IF(F1177/ActivitySum!$C$1300=0%,"",F1177/ActivitySum!$C$1300)</f>
        <v/>
      </c>
      <c r="J1177" s="99" t="str">
        <f>IF(G1177/ActivitySum!$C$1300=0%,"",G1177/ActivitySum!$C$1300)</f>
        <v/>
      </c>
      <c r="K1177" s="99" t="str">
        <f t="shared" si="55"/>
        <v/>
      </c>
      <c r="L1177" s="104" t="str">
        <f t="shared" si="56"/>
        <v/>
      </c>
    </row>
    <row r="1178" spans="8:12" x14ac:dyDescent="0.25">
      <c r="H1178" s="90" t="str">
        <f t="shared" si="54"/>
        <v/>
      </c>
      <c r="I1178" s="90" t="str">
        <f>IF(F1178/ActivitySum!$C$1300=0%,"",F1178/ActivitySum!$C$1300)</f>
        <v/>
      </c>
      <c r="J1178" s="99" t="str">
        <f>IF(G1178/ActivitySum!$C$1300=0%,"",G1178/ActivitySum!$C$1300)</f>
        <v/>
      </c>
      <c r="K1178" s="99" t="str">
        <f t="shared" si="55"/>
        <v/>
      </c>
      <c r="L1178" s="104" t="str">
        <f t="shared" si="56"/>
        <v/>
      </c>
    </row>
    <row r="1179" spans="8:12" x14ac:dyDescent="0.25">
      <c r="H1179" s="90" t="str">
        <f t="shared" si="54"/>
        <v/>
      </c>
      <c r="I1179" s="90" t="str">
        <f>IF(F1179/ActivitySum!$C$1300=0%,"",F1179/ActivitySum!$C$1300)</f>
        <v/>
      </c>
      <c r="J1179" s="99" t="str">
        <f>IF(G1179/ActivitySum!$C$1300=0%,"",G1179/ActivitySum!$C$1300)</f>
        <v/>
      </c>
      <c r="K1179" s="99" t="str">
        <f t="shared" si="55"/>
        <v/>
      </c>
      <c r="L1179" s="104" t="str">
        <f t="shared" si="56"/>
        <v/>
      </c>
    </row>
    <row r="1180" spans="8:12" x14ac:dyDescent="0.25">
      <c r="H1180" s="90" t="str">
        <f t="shared" si="54"/>
        <v/>
      </c>
      <c r="I1180" s="90" t="str">
        <f>IF(F1180/ActivitySum!$C$1300=0%,"",F1180/ActivitySum!$C$1300)</f>
        <v/>
      </c>
      <c r="J1180" s="99" t="str">
        <f>IF(G1180/ActivitySum!$C$1300=0%,"",G1180/ActivitySum!$C$1300)</f>
        <v/>
      </c>
      <c r="K1180" s="99" t="str">
        <f t="shared" si="55"/>
        <v/>
      </c>
      <c r="L1180" s="104" t="str">
        <f t="shared" si="56"/>
        <v/>
      </c>
    </row>
    <row r="1181" spans="8:12" x14ac:dyDescent="0.25">
      <c r="H1181" s="90" t="str">
        <f t="shared" si="54"/>
        <v/>
      </c>
      <c r="I1181" s="90" t="str">
        <f>IF(F1181/ActivitySum!$C$1300=0%,"",F1181/ActivitySum!$C$1300)</f>
        <v/>
      </c>
      <c r="J1181" s="99" t="str">
        <f>IF(G1181/ActivitySum!$C$1300=0%,"",G1181/ActivitySum!$C$1300)</f>
        <v/>
      </c>
      <c r="K1181" s="99" t="str">
        <f t="shared" si="55"/>
        <v/>
      </c>
      <c r="L1181" s="104" t="str">
        <f t="shared" si="56"/>
        <v/>
      </c>
    </row>
    <row r="1182" spans="8:12" x14ac:dyDescent="0.25">
      <c r="H1182" s="90" t="str">
        <f t="shared" si="54"/>
        <v/>
      </c>
      <c r="I1182" s="90" t="str">
        <f>IF(F1182/ActivitySum!$C$1300=0%,"",F1182/ActivitySum!$C$1300)</f>
        <v/>
      </c>
      <c r="J1182" s="99" t="str">
        <f>IF(G1182/ActivitySum!$C$1300=0%,"",G1182/ActivitySum!$C$1300)</f>
        <v/>
      </c>
      <c r="K1182" s="99" t="str">
        <f t="shared" si="55"/>
        <v/>
      </c>
      <c r="L1182" s="104" t="str">
        <f t="shared" si="56"/>
        <v/>
      </c>
    </row>
    <row r="1183" spans="8:12" x14ac:dyDescent="0.25">
      <c r="H1183" s="90" t="str">
        <f t="shared" si="54"/>
        <v/>
      </c>
      <c r="I1183" s="90" t="str">
        <f>IF(F1183/ActivitySum!$C$1300=0%,"",F1183/ActivitySum!$C$1300)</f>
        <v/>
      </c>
      <c r="J1183" s="99" t="str">
        <f>IF(G1183/ActivitySum!$C$1300=0%,"",G1183/ActivitySum!$C$1300)</f>
        <v/>
      </c>
      <c r="K1183" s="99" t="str">
        <f t="shared" si="55"/>
        <v/>
      </c>
      <c r="L1183" s="104" t="str">
        <f t="shared" si="56"/>
        <v/>
      </c>
    </row>
    <row r="1184" spans="8:12" x14ac:dyDescent="0.25">
      <c r="H1184" s="90" t="str">
        <f t="shared" si="54"/>
        <v/>
      </c>
      <c r="I1184" s="90" t="str">
        <f>IF(F1184/ActivitySum!$C$1300=0%,"",F1184/ActivitySum!$C$1300)</f>
        <v/>
      </c>
      <c r="J1184" s="99" t="str">
        <f>IF(G1184/ActivitySum!$C$1300=0%,"",G1184/ActivitySum!$C$1300)</f>
        <v/>
      </c>
      <c r="K1184" s="99" t="str">
        <f t="shared" si="55"/>
        <v/>
      </c>
      <c r="L1184" s="104" t="str">
        <f t="shared" si="56"/>
        <v/>
      </c>
    </row>
    <row r="1185" spans="8:12" x14ac:dyDescent="0.25">
      <c r="H1185" s="90" t="str">
        <f t="shared" si="54"/>
        <v/>
      </c>
      <c r="I1185" s="90" t="str">
        <f>IF(F1185/ActivitySum!$C$1300=0%,"",F1185/ActivitySum!$C$1300)</f>
        <v/>
      </c>
      <c r="J1185" s="99" t="str">
        <f>IF(G1185/ActivitySum!$C$1300=0%,"",G1185/ActivitySum!$C$1300)</f>
        <v/>
      </c>
      <c r="K1185" s="99" t="str">
        <f t="shared" si="55"/>
        <v/>
      </c>
      <c r="L1185" s="104" t="str">
        <f t="shared" si="56"/>
        <v/>
      </c>
    </row>
    <row r="1186" spans="8:12" x14ac:dyDescent="0.25">
      <c r="H1186" s="90" t="str">
        <f t="shared" si="54"/>
        <v/>
      </c>
      <c r="I1186" s="90" t="str">
        <f>IF(F1186/ActivitySum!$C$1300=0%,"",F1186/ActivitySum!$C$1300)</f>
        <v/>
      </c>
      <c r="J1186" s="99" t="str">
        <f>IF(G1186/ActivitySum!$C$1300=0%,"",G1186/ActivitySum!$C$1300)</f>
        <v/>
      </c>
      <c r="K1186" s="99" t="str">
        <f t="shared" si="55"/>
        <v/>
      </c>
      <c r="L1186" s="104" t="str">
        <f t="shared" si="56"/>
        <v/>
      </c>
    </row>
    <row r="1187" spans="8:12" x14ac:dyDescent="0.25">
      <c r="H1187" s="90" t="str">
        <f t="shared" si="54"/>
        <v/>
      </c>
      <c r="I1187" s="90" t="str">
        <f>IF(F1187/ActivitySum!$C$1300=0%,"",F1187/ActivitySum!$C$1300)</f>
        <v/>
      </c>
      <c r="J1187" s="99" t="str">
        <f>IF(G1187/ActivitySum!$C$1300=0%,"",G1187/ActivitySum!$C$1300)</f>
        <v/>
      </c>
      <c r="K1187" s="99" t="str">
        <f t="shared" si="55"/>
        <v/>
      </c>
      <c r="L1187" s="104" t="str">
        <f t="shared" si="56"/>
        <v/>
      </c>
    </row>
    <row r="1188" spans="8:12" x14ac:dyDescent="0.25">
      <c r="H1188" s="90" t="str">
        <f t="shared" si="54"/>
        <v/>
      </c>
      <c r="I1188" s="90" t="str">
        <f>IF(F1188/ActivitySum!$C$1300=0%,"",F1188/ActivitySum!$C$1300)</f>
        <v/>
      </c>
      <c r="J1188" s="99" t="str">
        <f>IF(G1188/ActivitySum!$C$1300=0%,"",G1188/ActivitySum!$C$1300)</f>
        <v/>
      </c>
      <c r="K1188" s="99" t="str">
        <f t="shared" si="55"/>
        <v/>
      </c>
      <c r="L1188" s="104" t="str">
        <f t="shared" si="56"/>
        <v/>
      </c>
    </row>
    <row r="1189" spans="8:12" x14ac:dyDescent="0.25">
      <c r="H1189" s="90" t="str">
        <f t="shared" si="54"/>
        <v/>
      </c>
      <c r="I1189" s="90" t="str">
        <f>IF(F1189/ActivitySum!$C$1300=0%,"",F1189/ActivitySum!$C$1300)</f>
        <v/>
      </c>
      <c r="J1189" s="99" t="str">
        <f>IF(G1189/ActivitySum!$C$1300=0%,"",G1189/ActivitySum!$C$1300)</f>
        <v/>
      </c>
      <c r="K1189" s="99" t="str">
        <f t="shared" si="55"/>
        <v/>
      </c>
      <c r="L1189" s="104" t="str">
        <f t="shared" si="56"/>
        <v/>
      </c>
    </row>
    <row r="1190" spans="8:12" x14ac:dyDescent="0.25">
      <c r="H1190" s="90" t="str">
        <f t="shared" si="54"/>
        <v/>
      </c>
      <c r="I1190" s="90" t="str">
        <f>IF(F1190/ActivitySum!$C$1300=0%,"",F1190/ActivitySum!$C$1300)</f>
        <v/>
      </c>
      <c r="J1190" s="99" t="str">
        <f>IF(G1190/ActivitySum!$C$1300=0%,"",G1190/ActivitySum!$C$1300)</f>
        <v/>
      </c>
      <c r="K1190" s="99" t="str">
        <f t="shared" si="55"/>
        <v/>
      </c>
      <c r="L1190" s="104" t="str">
        <f t="shared" si="56"/>
        <v/>
      </c>
    </row>
    <row r="1191" spans="8:12" x14ac:dyDescent="0.25">
      <c r="H1191" s="90" t="str">
        <f t="shared" si="54"/>
        <v/>
      </c>
      <c r="I1191" s="90" t="str">
        <f>IF(F1191/ActivitySum!$C$1300=0%,"",F1191/ActivitySum!$C$1300)</f>
        <v/>
      </c>
      <c r="J1191" s="99" t="str">
        <f>IF(G1191/ActivitySum!$C$1300=0%,"",G1191/ActivitySum!$C$1300)</f>
        <v/>
      </c>
      <c r="K1191" s="99" t="str">
        <f t="shared" si="55"/>
        <v/>
      </c>
      <c r="L1191" s="104" t="str">
        <f t="shared" si="56"/>
        <v/>
      </c>
    </row>
    <row r="1192" spans="8:12" x14ac:dyDescent="0.25">
      <c r="H1192" s="90" t="str">
        <f t="shared" si="54"/>
        <v/>
      </c>
      <c r="I1192" s="90" t="str">
        <f>IF(F1192/ActivitySum!$C$1300=0%,"",F1192/ActivitySum!$C$1300)</f>
        <v/>
      </c>
      <c r="J1192" s="99" t="str">
        <f>IF(G1192/ActivitySum!$C$1300=0%,"",G1192/ActivitySum!$C$1300)</f>
        <v/>
      </c>
      <c r="K1192" s="99" t="str">
        <f t="shared" si="55"/>
        <v/>
      </c>
      <c r="L1192" s="104" t="str">
        <f t="shared" si="56"/>
        <v/>
      </c>
    </row>
    <row r="1193" spans="8:12" x14ac:dyDescent="0.25">
      <c r="H1193" s="90" t="str">
        <f t="shared" si="54"/>
        <v/>
      </c>
      <c r="I1193" s="90" t="str">
        <f>IF(F1193/ActivitySum!$C$1300=0%,"",F1193/ActivitySum!$C$1300)</f>
        <v/>
      </c>
      <c r="J1193" s="99" t="str">
        <f>IF(G1193/ActivitySum!$C$1300=0%,"",G1193/ActivitySum!$C$1300)</f>
        <v/>
      </c>
      <c r="K1193" s="99" t="str">
        <f t="shared" si="55"/>
        <v/>
      </c>
      <c r="L1193" s="104" t="str">
        <f t="shared" si="56"/>
        <v/>
      </c>
    </row>
    <row r="1194" spans="8:12" x14ac:dyDescent="0.25">
      <c r="H1194" s="90" t="str">
        <f t="shared" si="54"/>
        <v/>
      </c>
      <c r="I1194" s="90" t="str">
        <f>IF(F1194/ActivitySum!$C$1300=0%,"",F1194/ActivitySum!$C$1300)</f>
        <v/>
      </c>
      <c r="J1194" s="99" t="str">
        <f>IF(G1194/ActivitySum!$C$1300=0%,"",G1194/ActivitySum!$C$1300)</f>
        <v/>
      </c>
      <c r="K1194" s="99" t="str">
        <f t="shared" si="55"/>
        <v/>
      </c>
      <c r="L1194" s="104" t="str">
        <f t="shared" si="56"/>
        <v/>
      </c>
    </row>
    <row r="1195" spans="8:12" x14ac:dyDescent="0.25">
      <c r="H1195" s="90" t="str">
        <f t="shared" si="54"/>
        <v/>
      </c>
      <c r="I1195" s="90" t="str">
        <f>IF(F1195/ActivitySum!$C$1300=0%,"",F1195/ActivitySum!$C$1300)</f>
        <v/>
      </c>
      <c r="J1195" s="99" t="str">
        <f>IF(G1195/ActivitySum!$C$1300=0%,"",G1195/ActivitySum!$C$1300)</f>
        <v/>
      </c>
      <c r="K1195" s="99" t="str">
        <f t="shared" si="55"/>
        <v/>
      </c>
      <c r="L1195" s="104" t="str">
        <f t="shared" si="56"/>
        <v/>
      </c>
    </row>
    <row r="1196" spans="8:12" x14ac:dyDescent="0.25">
      <c r="H1196" s="90" t="str">
        <f t="shared" si="54"/>
        <v/>
      </c>
      <c r="I1196" s="90" t="str">
        <f>IF(F1196/ActivitySum!$C$1300=0%,"",F1196/ActivitySum!$C$1300)</f>
        <v/>
      </c>
      <c r="J1196" s="99" t="str">
        <f>IF(G1196/ActivitySum!$C$1300=0%,"",G1196/ActivitySum!$C$1300)</f>
        <v/>
      </c>
      <c r="K1196" s="99" t="str">
        <f t="shared" si="55"/>
        <v/>
      </c>
      <c r="L1196" s="104" t="str">
        <f t="shared" si="56"/>
        <v/>
      </c>
    </row>
    <row r="1197" spans="8:12" x14ac:dyDescent="0.25">
      <c r="H1197" s="90" t="str">
        <f t="shared" si="54"/>
        <v/>
      </c>
      <c r="I1197" s="90" t="str">
        <f>IF(F1197/ActivitySum!$C$1300=0%,"",F1197/ActivitySum!$C$1300)</f>
        <v/>
      </c>
      <c r="J1197" s="99" t="str">
        <f>IF(G1197/ActivitySum!$C$1300=0%,"",G1197/ActivitySum!$C$1300)</f>
        <v/>
      </c>
      <c r="K1197" s="99" t="str">
        <f t="shared" si="55"/>
        <v/>
      </c>
      <c r="L1197" s="104" t="str">
        <f t="shared" si="56"/>
        <v/>
      </c>
    </row>
    <row r="1198" spans="8:12" x14ac:dyDescent="0.25">
      <c r="H1198" s="90" t="str">
        <f t="shared" si="54"/>
        <v/>
      </c>
      <c r="I1198" s="90" t="str">
        <f>IF(F1198/ActivitySum!$C$1300=0%,"",F1198/ActivitySum!$C$1300)</f>
        <v/>
      </c>
      <c r="J1198" s="99" t="str">
        <f>IF(G1198/ActivitySum!$C$1300=0%,"",G1198/ActivitySum!$C$1300)</f>
        <v/>
      </c>
      <c r="K1198" s="99" t="str">
        <f t="shared" si="55"/>
        <v/>
      </c>
      <c r="L1198" s="104" t="str">
        <f t="shared" si="56"/>
        <v/>
      </c>
    </row>
    <row r="1199" spans="8:12" x14ac:dyDescent="0.25">
      <c r="H1199" s="90" t="str">
        <f t="shared" si="54"/>
        <v/>
      </c>
      <c r="I1199" s="90" t="str">
        <f>IF(F1199/ActivitySum!$C$1300=0%,"",F1199/ActivitySum!$C$1300)</f>
        <v/>
      </c>
      <c r="J1199" s="99" t="str">
        <f>IF(G1199/ActivitySum!$C$1300=0%,"",G1199/ActivitySum!$C$1300)</f>
        <v/>
      </c>
      <c r="K1199" s="99" t="str">
        <f t="shared" si="55"/>
        <v/>
      </c>
      <c r="L1199" s="104" t="str">
        <f t="shared" si="56"/>
        <v/>
      </c>
    </row>
    <row r="1200" spans="8:12" x14ac:dyDescent="0.25">
      <c r="H1200" s="90" t="str">
        <f t="shared" si="54"/>
        <v/>
      </c>
      <c r="I1200" s="90" t="str">
        <f>IF(F1200/ActivitySum!$C$1300=0%,"",F1200/ActivitySum!$C$1300)</f>
        <v/>
      </c>
      <c r="J1200" s="99" t="str">
        <f>IF(G1200/ActivitySum!$C$1300=0%,"",G1200/ActivitySum!$C$1300)</f>
        <v/>
      </c>
      <c r="K1200" s="99" t="str">
        <f t="shared" si="55"/>
        <v/>
      </c>
      <c r="L1200" s="104" t="str">
        <f t="shared" si="56"/>
        <v/>
      </c>
    </row>
    <row r="1201" spans="8:12" x14ac:dyDescent="0.25">
      <c r="H1201" s="90" t="str">
        <f t="shared" si="54"/>
        <v/>
      </c>
      <c r="I1201" s="90" t="str">
        <f>IF(F1201/ActivitySum!$C$1300=0%,"",F1201/ActivitySum!$C$1300)</f>
        <v/>
      </c>
      <c r="J1201" s="99" t="str">
        <f>IF(G1201/ActivitySum!$C$1300=0%,"",G1201/ActivitySum!$C$1300)</f>
        <v/>
      </c>
      <c r="K1201" s="99" t="str">
        <f t="shared" si="55"/>
        <v/>
      </c>
      <c r="L1201" s="104" t="str">
        <f t="shared" si="56"/>
        <v/>
      </c>
    </row>
    <row r="1202" spans="8:12" x14ac:dyDescent="0.25">
      <c r="H1202" s="90" t="str">
        <f t="shared" si="54"/>
        <v/>
      </c>
      <c r="I1202" s="90" t="str">
        <f>IF(F1202/ActivitySum!$C$1300=0%,"",F1202/ActivitySum!$C$1300)</f>
        <v/>
      </c>
      <c r="J1202" s="99" t="str">
        <f>IF(G1202/ActivitySum!$C$1300=0%,"",G1202/ActivitySum!$C$1300)</f>
        <v/>
      </c>
      <c r="K1202" s="99" t="str">
        <f t="shared" si="55"/>
        <v/>
      </c>
      <c r="L1202" s="104" t="str">
        <f t="shared" si="56"/>
        <v/>
      </c>
    </row>
    <row r="1203" spans="8:12" x14ac:dyDescent="0.25">
      <c r="H1203" s="90" t="str">
        <f t="shared" si="54"/>
        <v/>
      </c>
      <c r="I1203" s="90" t="str">
        <f>IF(F1203/ActivitySum!$C$1300=0%,"",F1203/ActivitySum!$C$1300)</f>
        <v/>
      </c>
      <c r="J1203" s="99" t="str">
        <f>IF(G1203/ActivitySum!$C$1300=0%,"",G1203/ActivitySum!$C$1300)</f>
        <v/>
      </c>
      <c r="K1203" s="99" t="str">
        <f t="shared" si="55"/>
        <v/>
      </c>
      <c r="L1203" s="104" t="str">
        <f t="shared" si="56"/>
        <v/>
      </c>
    </row>
    <row r="1204" spans="8:12" x14ac:dyDescent="0.25">
      <c r="H1204" s="90" t="str">
        <f t="shared" si="54"/>
        <v/>
      </c>
      <c r="I1204" s="90" t="str">
        <f>IF(F1204/ActivitySum!$C$1300=0%,"",F1204/ActivitySum!$C$1300)</f>
        <v/>
      </c>
      <c r="J1204" s="99" t="str">
        <f>IF(G1204/ActivitySum!$C$1300=0%,"",G1204/ActivitySum!$C$1300)</f>
        <v/>
      </c>
      <c r="K1204" s="99" t="str">
        <f t="shared" si="55"/>
        <v/>
      </c>
      <c r="L1204" s="104" t="str">
        <f t="shared" si="56"/>
        <v/>
      </c>
    </row>
    <row r="1205" spans="8:12" x14ac:dyDescent="0.25">
      <c r="H1205" s="90" t="str">
        <f t="shared" si="54"/>
        <v/>
      </c>
      <c r="I1205" s="90" t="str">
        <f>IF(F1205/ActivitySum!$C$1300=0%,"",F1205/ActivitySum!$C$1300)</f>
        <v/>
      </c>
      <c r="J1205" s="99" t="str">
        <f>IF(G1205/ActivitySum!$C$1300=0%,"",G1205/ActivitySum!$C$1300)</f>
        <v/>
      </c>
      <c r="K1205" s="99" t="str">
        <f t="shared" si="55"/>
        <v/>
      </c>
      <c r="L1205" s="104" t="str">
        <f t="shared" si="56"/>
        <v/>
      </c>
    </row>
    <row r="1206" spans="8:12" x14ac:dyDescent="0.25">
      <c r="H1206" s="90" t="str">
        <f t="shared" si="54"/>
        <v/>
      </c>
      <c r="I1206" s="90" t="str">
        <f>IF(F1206/ActivitySum!$C$1300=0%,"",F1206/ActivitySum!$C$1300)</f>
        <v/>
      </c>
      <c r="J1206" s="99" t="str">
        <f>IF(G1206/ActivitySum!$C$1300=0%,"",G1206/ActivitySum!$C$1300)</f>
        <v/>
      </c>
      <c r="K1206" s="99" t="str">
        <f t="shared" si="55"/>
        <v/>
      </c>
      <c r="L1206" s="104" t="str">
        <f t="shared" si="56"/>
        <v/>
      </c>
    </row>
    <row r="1207" spans="8:12" x14ac:dyDescent="0.25">
      <c r="H1207" s="90" t="str">
        <f t="shared" si="54"/>
        <v/>
      </c>
      <c r="I1207" s="90" t="str">
        <f>IF(F1207/ActivitySum!$C$1300=0%,"",F1207/ActivitySum!$C$1300)</f>
        <v/>
      </c>
      <c r="J1207" s="99" t="str">
        <f>IF(G1207/ActivitySum!$C$1300=0%,"",G1207/ActivitySum!$C$1300)</f>
        <v/>
      </c>
      <c r="K1207" s="99" t="str">
        <f t="shared" si="55"/>
        <v/>
      </c>
      <c r="L1207" s="104" t="str">
        <f t="shared" si="56"/>
        <v/>
      </c>
    </row>
    <row r="1208" spans="8:12" x14ac:dyDescent="0.25">
      <c r="H1208" s="90" t="str">
        <f t="shared" si="54"/>
        <v/>
      </c>
      <c r="I1208" s="90" t="str">
        <f>IF(F1208/ActivitySum!$C$1300=0%,"",F1208/ActivitySum!$C$1300)</f>
        <v/>
      </c>
      <c r="J1208" s="99" t="str">
        <f>IF(G1208/ActivitySum!$C$1300=0%,"",G1208/ActivitySum!$C$1300)</f>
        <v/>
      </c>
      <c r="K1208" s="99" t="str">
        <f t="shared" si="55"/>
        <v/>
      </c>
      <c r="L1208" s="104" t="str">
        <f t="shared" si="56"/>
        <v/>
      </c>
    </row>
    <row r="1209" spans="8:12" x14ac:dyDescent="0.25">
      <c r="H1209" s="90" t="str">
        <f t="shared" si="54"/>
        <v/>
      </c>
      <c r="I1209" s="90" t="str">
        <f>IF(F1209/ActivitySum!$C$1300=0%,"",F1209/ActivitySum!$C$1300)</f>
        <v/>
      </c>
      <c r="J1209" s="99" t="str">
        <f>IF(G1209/ActivitySum!$C$1300=0%,"",G1209/ActivitySum!$C$1300)</f>
        <v/>
      </c>
      <c r="K1209" s="99" t="str">
        <f t="shared" si="55"/>
        <v/>
      </c>
      <c r="L1209" s="104" t="str">
        <f t="shared" si="56"/>
        <v/>
      </c>
    </row>
    <row r="1210" spans="8:12" x14ac:dyDescent="0.25">
      <c r="H1210" s="90" t="str">
        <f t="shared" si="54"/>
        <v/>
      </c>
      <c r="I1210" s="90" t="str">
        <f>IF(F1210/ActivitySum!$C$1300=0%,"",F1210/ActivitySum!$C$1300)</f>
        <v/>
      </c>
      <c r="J1210" s="99" t="str">
        <f>IF(G1210/ActivitySum!$C$1300=0%,"",G1210/ActivitySum!$C$1300)</f>
        <v/>
      </c>
      <c r="K1210" s="99" t="str">
        <f t="shared" si="55"/>
        <v/>
      </c>
      <c r="L1210" s="104" t="str">
        <f t="shared" si="56"/>
        <v/>
      </c>
    </row>
    <row r="1211" spans="8:12" x14ac:dyDescent="0.25">
      <c r="H1211" s="90" t="str">
        <f t="shared" si="54"/>
        <v/>
      </c>
      <c r="I1211" s="90" t="str">
        <f>IF(F1211/ActivitySum!$C$1300=0%,"",F1211/ActivitySum!$C$1300)</f>
        <v/>
      </c>
      <c r="J1211" s="99" t="str">
        <f>IF(G1211/ActivitySum!$C$1300=0%,"",G1211/ActivitySum!$C$1300)</f>
        <v/>
      </c>
      <c r="K1211" s="99" t="str">
        <f t="shared" si="55"/>
        <v/>
      </c>
      <c r="L1211" s="104" t="str">
        <f t="shared" si="56"/>
        <v/>
      </c>
    </row>
    <row r="1212" spans="8:12" x14ac:dyDescent="0.25">
      <c r="H1212" s="90" t="str">
        <f t="shared" si="54"/>
        <v/>
      </c>
      <c r="I1212" s="90" t="str">
        <f>IF(F1212/ActivitySum!$C$1300=0%,"",F1212/ActivitySum!$C$1300)</f>
        <v/>
      </c>
      <c r="J1212" s="99" t="str">
        <f>IF(G1212/ActivitySum!$C$1300=0%,"",G1212/ActivitySum!$C$1300)</f>
        <v/>
      </c>
      <c r="K1212" s="99" t="str">
        <f t="shared" si="55"/>
        <v/>
      </c>
      <c r="L1212" s="104" t="str">
        <f t="shared" si="56"/>
        <v/>
      </c>
    </row>
    <row r="1213" spans="8:12" x14ac:dyDescent="0.25">
      <c r="H1213" s="90" t="str">
        <f t="shared" si="54"/>
        <v/>
      </c>
      <c r="I1213" s="90" t="str">
        <f>IF(F1213/ActivitySum!$C$1300=0%,"",F1213/ActivitySum!$C$1300)</f>
        <v/>
      </c>
      <c r="J1213" s="99" t="str">
        <f>IF(G1213/ActivitySum!$C$1300=0%,"",G1213/ActivitySum!$C$1300)</f>
        <v/>
      </c>
      <c r="K1213" s="99" t="str">
        <f t="shared" si="55"/>
        <v/>
      </c>
      <c r="L1213" s="104" t="str">
        <f t="shared" si="56"/>
        <v/>
      </c>
    </row>
    <row r="1214" spans="8:12" x14ac:dyDescent="0.25">
      <c r="H1214" s="90" t="str">
        <f t="shared" si="54"/>
        <v/>
      </c>
      <c r="I1214" s="90" t="str">
        <f>IF(F1214/ActivitySum!$C$1300=0%,"",F1214/ActivitySum!$C$1300)</f>
        <v/>
      </c>
      <c r="J1214" s="99" t="str">
        <f>IF(G1214/ActivitySum!$C$1300=0%,"",G1214/ActivitySum!$C$1300)</f>
        <v/>
      </c>
      <c r="K1214" s="99" t="str">
        <f t="shared" si="55"/>
        <v/>
      </c>
      <c r="L1214" s="104" t="str">
        <f t="shared" si="56"/>
        <v/>
      </c>
    </row>
    <row r="1215" spans="8:12" x14ac:dyDescent="0.25">
      <c r="H1215" s="90" t="str">
        <f t="shared" si="54"/>
        <v/>
      </c>
      <c r="I1215" s="90" t="str">
        <f>IF(F1215/ActivitySum!$C$1300=0%,"",F1215/ActivitySum!$C$1300)</f>
        <v/>
      </c>
      <c r="J1215" s="99" t="str">
        <f>IF(G1215/ActivitySum!$C$1300=0%,"",G1215/ActivitySum!$C$1300)</f>
        <v/>
      </c>
      <c r="K1215" s="99" t="str">
        <f t="shared" si="55"/>
        <v/>
      </c>
      <c r="L1215" s="104" t="str">
        <f t="shared" si="56"/>
        <v/>
      </c>
    </row>
    <row r="1216" spans="8:12" x14ac:dyDescent="0.25">
      <c r="H1216" s="90" t="str">
        <f t="shared" si="54"/>
        <v/>
      </c>
      <c r="I1216" s="90" t="str">
        <f>IF(F1216/ActivitySum!$C$1300=0%,"",F1216/ActivitySum!$C$1300)</f>
        <v/>
      </c>
      <c r="J1216" s="99" t="str">
        <f>IF(G1216/ActivitySum!$C$1300=0%,"",G1216/ActivitySum!$C$1300)</f>
        <v/>
      </c>
      <c r="K1216" s="99" t="str">
        <f t="shared" si="55"/>
        <v/>
      </c>
      <c r="L1216" s="104" t="str">
        <f t="shared" si="56"/>
        <v/>
      </c>
    </row>
    <row r="1217" spans="8:12" x14ac:dyDescent="0.25">
      <c r="H1217" s="90" t="str">
        <f t="shared" si="54"/>
        <v/>
      </c>
      <c r="I1217" s="90" t="str">
        <f>IF(F1217/ActivitySum!$C$1300=0%,"",F1217/ActivitySum!$C$1300)</f>
        <v/>
      </c>
      <c r="J1217" s="99" t="str">
        <f>IF(G1217/ActivitySum!$C$1300=0%,"",G1217/ActivitySum!$C$1300)</f>
        <v/>
      </c>
      <c r="K1217" s="99" t="str">
        <f t="shared" si="55"/>
        <v/>
      </c>
      <c r="L1217" s="104" t="str">
        <f t="shared" si="56"/>
        <v/>
      </c>
    </row>
    <row r="1218" spans="8:12" x14ac:dyDescent="0.25">
      <c r="H1218" s="90" t="str">
        <f t="shared" si="54"/>
        <v/>
      </c>
      <c r="I1218" s="90" t="str">
        <f>IF(F1218/ActivitySum!$C$1300=0%,"",F1218/ActivitySum!$C$1300)</f>
        <v/>
      </c>
      <c r="J1218" s="99" t="str">
        <f>IF(G1218/ActivitySum!$C$1300=0%,"",G1218/ActivitySum!$C$1300)</f>
        <v/>
      </c>
      <c r="K1218" s="99" t="str">
        <f t="shared" si="55"/>
        <v/>
      </c>
      <c r="L1218" s="104" t="str">
        <f t="shared" si="56"/>
        <v/>
      </c>
    </row>
    <row r="1219" spans="8:12" x14ac:dyDescent="0.25">
      <c r="H1219" s="90" t="str">
        <f t="shared" si="54"/>
        <v/>
      </c>
      <c r="I1219" s="90" t="str">
        <f>IF(F1219/ActivitySum!$C$1300=0%,"",F1219/ActivitySum!$C$1300)</f>
        <v/>
      </c>
      <c r="J1219" s="99" t="str">
        <f>IF(G1219/ActivitySum!$C$1300=0%,"",G1219/ActivitySum!$C$1300)</f>
        <v/>
      </c>
      <c r="K1219" s="99" t="str">
        <f t="shared" si="55"/>
        <v/>
      </c>
      <c r="L1219" s="104" t="str">
        <f t="shared" si="56"/>
        <v/>
      </c>
    </row>
    <row r="1220" spans="8:12" x14ac:dyDescent="0.25">
      <c r="H1220" s="90" t="str">
        <f t="shared" si="54"/>
        <v/>
      </c>
      <c r="I1220" s="90" t="str">
        <f>IF(F1220/ActivitySum!$C$1300=0%,"",F1220/ActivitySum!$C$1300)</f>
        <v/>
      </c>
      <c r="J1220" s="99" t="str">
        <f>IF(G1220/ActivitySum!$C$1300=0%,"",G1220/ActivitySum!$C$1300)</f>
        <v/>
      </c>
      <c r="K1220" s="99" t="str">
        <f t="shared" si="55"/>
        <v/>
      </c>
      <c r="L1220" s="104" t="str">
        <f t="shared" si="56"/>
        <v/>
      </c>
    </row>
    <row r="1221" spans="8:12" x14ac:dyDescent="0.25">
      <c r="H1221" s="90" t="str">
        <f t="shared" si="54"/>
        <v/>
      </c>
      <c r="I1221" s="90" t="str">
        <f>IF(F1221/ActivitySum!$C$1300=0%,"",F1221/ActivitySum!$C$1300)</f>
        <v/>
      </c>
      <c r="J1221" s="99" t="str">
        <f>IF(G1221/ActivitySum!$C$1300=0%,"",G1221/ActivitySum!$C$1300)</f>
        <v/>
      </c>
      <c r="K1221" s="99" t="str">
        <f t="shared" si="55"/>
        <v/>
      </c>
      <c r="L1221" s="104" t="str">
        <f t="shared" si="56"/>
        <v/>
      </c>
    </row>
    <row r="1222" spans="8:12" x14ac:dyDescent="0.25">
      <c r="H1222" s="90" t="str">
        <f t="shared" si="54"/>
        <v/>
      </c>
      <c r="I1222" s="90" t="str">
        <f>IF(F1222/ActivitySum!$C$1300=0%,"",F1222/ActivitySum!$C$1300)</f>
        <v/>
      </c>
      <c r="J1222" s="99" t="str">
        <f>IF(G1222/ActivitySum!$C$1300=0%,"",G1222/ActivitySum!$C$1300)</f>
        <v/>
      </c>
      <c r="K1222" s="99" t="str">
        <f t="shared" si="55"/>
        <v/>
      </c>
      <c r="L1222" s="104" t="str">
        <f t="shared" si="56"/>
        <v/>
      </c>
    </row>
    <row r="1223" spans="8:12" x14ac:dyDescent="0.25">
      <c r="H1223" s="90" t="str">
        <f t="shared" ref="H1223:H1286" si="57">IFERROR(F1223/E1223,"")</f>
        <v/>
      </c>
      <c r="I1223" s="90" t="str">
        <f>IF(F1223/ActivitySum!$C$1300=0%,"",F1223/ActivitySum!$C$1300)</f>
        <v/>
      </c>
      <c r="J1223" s="99" t="str">
        <f>IF(G1223/ActivitySum!$C$1300=0%,"",G1223/ActivitySum!$C$1300)</f>
        <v/>
      </c>
      <c r="K1223" s="99" t="str">
        <f t="shared" ref="K1223:K1286" si="58">IFERROR(G1223/E1223,"")</f>
        <v/>
      </c>
      <c r="L1223" s="104" t="str">
        <f t="shared" ref="L1223:L1286" si="59">IFERROR(G1223/F1223,"")</f>
        <v/>
      </c>
    </row>
    <row r="1224" spans="8:12" x14ac:dyDescent="0.25">
      <c r="H1224" s="90" t="str">
        <f t="shared" si="57"/>
        <v/>
      </c>
      <c r="I1224" s="90" t="str">
        <f>IF(F1224/ActivitySum!$C$1300=0%,"",F1224/ActivitySum!$C$1300)</f>
        <v/>
      </c>
      <c r="J1224" s="99" t="str">
        <f>IF(G1224/ActivitySum!$C$1300=0%,"",G1224/ActivitySum!$C$1300)</f>
        <v/>
      </c>
      <c r="K1224" s="99" t="str">
        <f t="shared" si="58"/>
        <v/>
      </c>
      <c r="L1224" s="104" t="str">
        <f t="shared" si="59"/>
        <v/>
      </c>
    </row>
    <row r="1225" spans="8:12" x14ac:dyDescent="0.25">
      <c r="H1225" s="90" t="str">
        <f t="shared" si="57"/>
        <v/>
      </c>
      <c r="I1225" s="90" t="str">
        <f>IF(F1225/ActivitySum!$C$1300=0%,"",F1225/ActivitySum!$C$1300)</f>
        <v/>
      </c>
      <c r="J1225" s="99" t="str">
        <f>IF(G1225/ActivitySum!$C$1300=0%,"",G1225/ActivitySum!$C$1300)</f>
        <v/>
      </c>
      <c r="K1225" s="99" t="str">
        <f t="shared" si="58"/>
        <v/>
      </c>
      <c r="L1225" s="104" t="str">
        <f t="shared" si="59"/>
        <v/>
      </c>
    </row>
    <row r="1226" spans="8:12" x14ac:dyDescent="0.25">
      <c r="H1226" s="90" t="str">
        <f t="shared" si="57"/>
        <v/>
      </c>
      <c r="I1226" s="90" t="str">
        <f>IF(F1226/ActivitySum!$C$1300=0%,"",F1226/ActivitySum!$C$1300)</f>
        <v/>
      </c>
      <c r="J1226" s="99" t="str">
        <f>IF(G1226/ActivitySum!$C$1300=0%,"",G1226/ActivitySum!$C$1300)</f>
        <v/>
      </c>
      <c r="K1226" s="99" t="str">
        <f t="shared" si="58"/>
        <v/>
      </c>
      <c r="L1226" s="104" t="str">
        <f t="shared" si="59"/>
        <v/>
      </c>
    </row>
    <row r="1227" spans="8:12" x14ac:dyDescent="0.25">
      <c r="H1227" s="90" t="str">
        <f t="shared" si="57"/>
        <v/>
      </c>
      <c r="I1227" s="90" t="str">
        <f>IF(F1227/ActivitySum!$C$1300=0%,"",F1227/ActivitySum!$C$1300)</f>
        <v/>
      </c>
      <c r="J1227" s="99" t="str">
        <f>IF(G1227/ActivitySum!$C$1300=0%,"",G1227/ActivitySum!$C$1300)</f>
        <v/>
      </c>
      <c r="K1227" s="99" t="str">
        <f t="shared" si="58"/>
        <v/>
      </c>
      <c r="L1227" s="104" t="str">
        <f t="shared" si="59"/>
        <v/>
      </c>
    </row>
    <row r="1228" spans="8:12" x14ac:dyDescent="0.25">
      <c r="H1228" s="90" t="str">
        <f t="shared" si="57"/>
        <v/>
      </c>
      <c r="I1228" s="90" t="str">
        <f>IF(F1228/ActivitySum!$C$1300=0%,"",F1228/ActivitySum!$C$1300)</f>
        <v/>
      </c>
      <c r="J1228" s="99" t="str">
        <f>IF(G1228/ActivitySum!$C$1300=0%,"",G1228/ActivitySum!$C$1300)</f>
        <v/>
      </c>
      <c r="K1228" s="99" t="str">
        <f t="shared" si="58"/>
        <v/>
      </c>
      <c r="L1228" s="104" t="str">
        <f t="shared" si="59"/>
        <v/>
      </c>
    </row>
    <row r="1229" spans="8:12" x14ac:dyDescent="0.25">
      <c r="H1229" s="90" t="str">
        <f t="shared" si="57"/>
        <v/>
      </c>
      <c r="I1229" s="90" t="str">
        <f>IF(F1229/ActivitySum!$C$1300=0%,"",F1229/ActivitySum!$C$1300)</f>
        <v/>
      </c>
      <c r="J1229" s="99" t="str">
        <f>IF(G1229/ActivitySum!$C$1300=0%,"",G1229/ActivitySum!$C$1300)</f>
        <v/>
      </c>
      <c r="K1229" s="99" t="str">
        <f t="shared" si="58"/>
        <v/>
      </c>
      <c r="L1229" s="104" t="str">
        <f t="shared" si="59"/>
        <v/>
      </c>
    </row>
    <row r="1230" spans="8:12" x14ac:dyDescent="0.25">
      <c r="H1230" s="90" t="str">
        <f t="shared" si="57"/>
        <v/>
      </c>
      <c r="I1230" s="90" t="str">
        <f>IF(F1230/ActivitySum!$C$1300=0%,"",F1230/ActivitySum!$C$1300)</f>
        <v/>
      </c>
      <c r="J1230" s="99" t="str">
        <f>IF(G1230/ActivitySum!$C$1300=0%,"",G1230/ActivitySum!$C$1300)</f>
        <v/>
      </c>
      <c r="K1230" s="99" t="str">
        <f t="shared" si="58"/>
        <v/>
      </c>
      <c r="L1230" s="104" t="str">
        <f t="shared" si="59"/>
        <v/>
      </c>
    </row>
    <row r="1231" spans="8:12" x14ac:dyDescent="0.25">
      <c r="H1231" s="90" t="str">
        <f t="shared" si="57"/>
        <v/>
      </c>
      <c r="I1231" s="90" t="str">
        <f>IF(F1231/ActivitySum!$C$1300=0%,"",F1231/ActivitySum!$C$1300)</f>
        <v/>
      </c>
      <c r="J1231" s="99" t="str">
        <f>IF(G1231/ActivitySum!$C$1300=0%,"",G1231/ActivitySum!$C$1300)</f>
        <v/>
      </c>
      <c r="K1231" s="99" t="str">
        <f t="shared" si="58"/>
        <v/>
      </c>
      <c r="L1231" s="104" t="str">
        <f t="shared" si="59"/>
        <v/>
      </c>
    </row>
    <row r="1232" spans="8:12" x14ac:dyDescent="0.25">
      <c r="H1232" s="90" t="str">
        <f t="shared" si="57"/>
        <v/>
      </c>
      <c r="I1232" s="90" t="str">
        <f>IF(F1232/ActivitySum!$C$1300=0%,"",F1232/ActivitySum!$C$1300)</f>
        <v/>
      </c>
      <c r="J1232" s="99" t="str">
        <f>IF(G1232/ActivitySum!$C$1300=0%,"",G1232/ActivitySum!$C$1300)</f>
        <v/>
      </c>
      <c r="K1232" s="99" t="str">
        <f t="shared" si="58"/>
        <v/>
      </c>
      <c r="L1232" s="104" t="str">
        <f t="shared" si="59"/>
        <v/>
      </c>
    </row>
    <row r="1233" spans="8:12" x14ac:dyDescent="0.25">
      <c r="H1233" s="90" t="str">
        <f t="shared" si="57"/>
        <v/>
      </c>
      <c r="I1233" s="90" t="str">
        <f>IF(F1233/ActivitySum!$C$1300=0%,"",F1233/ActivitySum!$C$1300)</f>
        <v/>
      </c>
      <c r="J1233" s="99" t="str">
        <f>IF(G1233/ActivitySum!$C$1300=0%,"",G1233/ActivitySum!$C$1300)</f>
        <v/>
      </c>
      <c r="K1233" s="99" t="str">
        <f t="shared" si="58"/>
        <v/>
      </c>
      <c r="L1233" s="104" t="str">
        <f t="shared" si="59"/>
        <v/>
      </c>
    </row>
    <row r="1234" spans="8:12" x14ac:dyDescent="0.25">
      <c r="H1234" s="90" t="str">
        <f t="shared" si="57"/>
        <v/>
      </c>
      <c r="I1234" s="90" t="str">
        <f>IF(F1234/ActivitySum!$C$1300=0%,"",F1234/ActivitySum!$C$1300)</f>
        <v/>
      </c>
      <c r="J1234" s="99" t="str">
        <f>IF(G1234/ActivitySum!$C$1300=0%,"",G1234/ActivitySum!$C$1300)</f>
        <v/>
      </c>
      <c r="K1234" s="99" t="str">
        <f t="shared" si="58"/>
        <v/>
      </c>
      <c r="L1234" s="104" t="str">
        <f t="shared" si="59"/>
        <v/>
      </c>
    </row>
    <row r="1235" spans="8:12" x14ac:dyDescent="0.25">
      <c r="H1235" s="90" t="str">
        <f t="shared" si="57"/>
        <v/>
      </c>
      <c r="I1235" s="90" t="str">
        <f>IF(F1235/ActivitySum!$C$1300=0%,"",F1235/ActivitySum!$C$1300)</f>
        <v/>
      </c>
      <c r="J1235" s="99" t="str">
        <f>IF(G1235/ActivitySum!$C$1300=0%,"",G1235/ActivitySum!$C$1300)</f>
        <v/>
      </c>
      <c r="K1235" s="99" t="str">
        <f t="shared" si="58"/>
        <v/>
      </c>
      <c r="L1235" s="104" t="str">
        <f t="shared" si="59"/>
        <v/>
      </c>
    </row>
    <row r="1236" spans="8:12" x14ac:dyDescent="0.25">
      <c r="H1236" s="90" t="str">
        <f t="shared" si="57"/>
        <v/>
      </c>
      <c r="I1236" s="90" t="str">
        <f>IF(F1236/ActivitySum!$C$1300=0%,"",F1236/ActivitySum!$C$1300)</f>
        <v/>
      </c>
      <c r="J1236" s="99" t="str">
        <f>IF(G1236/ActivitySum!$C$1300=0%,"",G1236/ActivitySum!$C$1300)</f>
        <v/>
      </c>
      <c r="K1236" s="99" t="str">
        <f t="shared" si="58"/>
        <v/>
      </c>
      <c r="L1236" s="104" t="str">
        <f t="shared" si="59"/>
        <v/>
      </c>
    </row>
    <row r="1237" spans="8:12" x14ac:dyDescent="0.25">
      <c r="H1237" s="90" t="str">
        <f t="shared" si="57"/>
        <v/>
      </c>
      <c r="I1237" s="90" t="str">
        <f>IF(F1237/ActivitySum!$C$1300=0%,"",F1237/ActivitySum!$C$1300)</f>
        <v/>
      </c>
      <c r="J1237" s="99" t="str">
        <f>IF(G1237/ActivitySum!$C$1300=0%,"",G1237/ActivitySum!$C$1300)</f>
        <v/>
      </c>
      <c r="K1237" s="99" t="str">
        <f t="shared" si="58"/>
        <v/>
      </c>
      <c r="L1237" s="104" t="str">
        <f t="shared" si="59"/>
        <v/>
      </c>
    </row>
    <row r="1238" spans="8:12" x14ac:dyDescent="0.25">
      <c r="H1238" s="90" t="str">
        <f t="shared" si="57"/>
        <v/>
      </c>
      <c r="I1238" s="90" t="str">
        <f>IF(F1238/ActivitySum!$C$1300=0%,"",F1238/ActivitySum!$C$1300)</f>
        <v/>
      </c>
      <c r="J1238" s="99" t="str">
        <f>IF(G1238/ActivitySum!$C$1300=0%,"",G1238/ActivitySum!$C$1300)</f>
        <v/>
      </c>
      <c r="K1238" s="99" t="str">
        <f t="shared" si="58"/>
        <v/>
      </c>
      <c r="L1238" s="104" t="str">
        <f t="shared" si="59"/>
        <v/>
      </c>
    </row>
    <row r="1239" spans="8:12" x14ac:dyDescent="0.25">
      <c r="H1239" s="90" t="str">
        <f t="shared" si="57"/>
        <v/>
      </c>
      <c r="I1239" s="90" t="str">
        <f>IF(F1239/ActivitySum!$C$1300=0%,"",F1239/ActivitySum!$C$1300)</f>
        <v/>
      </c>
      <c r="J1239" s="99" t="str">
        <f>IF(G1239/ActivitySum!$C$1300=0%,"",G1239/ActivitySum!$C$1300)</f>
        <v/>
      </c>
      <c r="K1239" s="99" t="str">
        <f t="shared" si="58"/>
        <v/>
      </c>
      <c r="L1239" s="104" t="str">
        <f t="shared" si="59"/>
        <v/>
      </c>
    </row>
    <row r="1240" spans="8:12" x14ac:dyDescent="0.25">
      <c r="H1240" s="90" t="str">
        <f t="shared" si="57"/>
        <v/>
      </c>
      <c r="I1240" s="90" t="str">
        <f>IF(F1240/ActivitySum!$C$1300=0%,"",F1240/ActivitySum!$C$1300)</f>
        <v/>
      </c>
      <c r="J1240" s="99" t="str">
        <f>IF(G1240/ActivitySum!$C$1300=0%,"",G1240/ActivitySum!$C$1300)</f>
        <v/>
      </c>
      <c r="K1240" s="99" t="str">
        <f t="shared" si="58"/>
        <v/>
      </c>
      <c r="L1240" s="104" t="str">
        <f t="shared" si="59"/>
        <v/>
      </c>
    </row>
    <row r="1241" spans="8:12" x14ac:dyDescent="0.25">
      <c r="H1241" s="90" t="str">
        <f t="shared" si="57"/>
        <v/>
      </c>
      <c r="I1241" s="90" t="str">
        <f>IF(F1241/ActivitySum!$C$1300=0%,"",F1241/ActivitySum!$C$1300)</f>
        <v/>
      </c>
      <c r="J1241" s="99" t="str">
        <f>IF(G1241/ActivitySum!$C$1300=0%,"",G1241/ActivitySum!$C$1300)</f>
        <v/>
      </c>
      <c r="K1241" s="99" t="str">
        <f t="shared" si="58"/>
        <v/>
      </c>
      <c r="L1241" s="104" t="str">
        <f t="shared" si="59"/>
        <v/>
      </c>
    </row>
    <row r="1242" spans="8:12" x14ac:dyDescent="0.25">
      <c r="H1242" s="90" t="str">
        <f t="shared" si="57"/>
        <v/>
      </c>
      <c r="I1242" s="90" t="str">
        <f>IF(F1242/ActivitySum!$C$1300=0%,"",F1242/ActivitySum!$C$1300)</f>
        <v/>
      </c>
      <c r="J1242" s="99" t="str">
        <f>IF(G1242/ActivitySum!$C$1300=0%,"",G1242/ActivitySum!$C$1300)</f>
        <v/>
      </c>
      <c r="K1242" s="99" t="str">
        <f t="shared" si="58"/>
        <v/>
      </c>
      <c r="L1242" s="104" t="str">
        <f t="shared" si="59"/>
        <v/>
      </c>
    </row>
    <row r="1243" spans="8:12" x14ac:dyDescent="0.25">
      <c r="H1243" s="90" t="str">
        <f t="shared" si="57"/>
        <v/>
      </c>
      <c r="I1243" s="90" t="str">
        <f>IF(F1243/ActivitySum!$C$1300=0%,"",F1243/ActivitySum!$C$1300)</f>
        <v/>
      </c>
      <c r="J1243" s="99" t="str">
        <f>IF(G1243/ActivitySum!$C$1300=0%,"",G1243/ActivitySum!$C$1300)</f>
        <v/>
      </c>
      <c r="K1243" s="99" t="str">
        <f t="shared" si="58"/>
        <v/>
      </c>
      <c r="L1243" s="104" t="str">
        <f t="shared" si="59"/>
        <v/>
      </c>
    </row>
    <row r="1244" spans="8:12" x14ac:dyDescent="0.25">
      <c r="H1244" s="90" t="str">
        <f t="shared" si="57"/>
        <v/>
      </c>
      <c r="I1244" s="90" t="str">
        <f>IF(F1244/ActivitySum!$C$1300=0%,"",F1244/ActivitySum!$C$1300)</f>
        <v/>
      </c>
      <c r="J1244" s="99" t="str">
        <f>IF(G1244/ActivitySum!$C$1300=0%,"",G1244/ActivitySum!$C$1300)</f>
        <v/>
      </c>
      <c r="K1244" s="99" t="str">
        <f t="shared" si="58"/>
        <v/>
      </c>
      <c r="L1244" s="104" t="str">
        <f t="shared" si="59"/>
        <v/>
      </c>
    </row>
    <row r="1245" spans="8:12" x14ac:dyDescent="0.25">
      <c r="H1245" s="90" t="str">
        <f t="shared" si="57"/>
        <v/>
      </c>
      <c r="I1245" s="90" t="str">
        <f>IF(F1245/ActivitySum!$C$1300=0%,"",F1245/ActivitySum!$C$1300)</f>
        <v/>
      </c>
      <c r="J1245" s="99" t="str">
        <f>IF(G1245/ActivitySum!$C$1300=0%,"",G1245/ActivitySum!$C$1300)</f>
        <v/>
      </c>
      <c r="K1245" s="99" t="str">
        <f t="shared" si="58"/>
        <v/>
      </c>
      <c r="L1245" s="104" t="str">
        <f t="shared" si="59"/>
        <v/>
      </c>
    </row>
    <row r="1246" spans="8:12" x14ac:dyDescent="0.25">
      <c r="H1246" s="90" t="str">
        <f t="shared" si="57"/>
        <v/>
      </c>
      <c r="I1246" s="90" t="str">
        <f>IF(F1246/ActivitySum!$C$1300=0%,"",F1246/ActivitySum!$C$1300)</f>
        <v/>
      </c>
      <c r="J1246" s="99" t="str">
        <f>IF(G1246/ActivitySum!$C$1300=0%,"",G1246/ActivitySum!$C$1300)</f>
        <v/>
      </c>
      <c r="K1246" s="99" t="str">
        <f t="shared" si="58"/>
        <v/>
      </c>
      <c r="L1246" s="104" t="str">
        <f t="shared" si="59"/>
        <v/>
      </c>
    </row>
    <row r="1247" spans="8:12" x14ac:dyDescent="0.25">
      <c r="H1247" s="90" t="str">
        <f t="shared" si="57"/>
        <v/>
      </c>
      <c r="I1247" s="90" t="str">
        <f>IF(F1247/ActivitySum!$C$1300=0%,"",F1247/ActivitySum!$C$1300)</f>
        <v/>
      </c>
      <c r="J1247" s="99" t="str">
        <f>IF(G1247/ActivitySum!$C$1300=0%,"",G1247/ActivitySum!$C$1300)</f>
        <v/>
      </c>
      <c r="K1247" s="99" t="str">
        <f t="shared" si="58"/>
        <v/>
      </c>
      <c r="L1247" s="104" t="str">
        <f t="shared" si="59"/>
        <v/>
      </c>
    </row>
    <row r="1248" spans="8:12" x14ac:dyDescent="0.25">
      <c r="H1248" s="90" t="str">
        <f t="shared" si="57"/>
        <v/>
      </c>
      <c r="I1248" s="90" t="str">
        <f>IF(F1248/ActivitySum!$C$1300=0%,"",F1248/ActivitySum!$C$1300)</f>
        <v/>
      </c>
      <c r="J1248" s="99" t="str">
        <f>IF(G1248/ActivitySum!$C$1300=0%,"",G1248/ActivitySum!$C$1300)</f>
        <v/>
      </c>
      <c r="K1248" s="99" t="str">
        <f t="shared" si="58"/>
        <v/>
      </c>
      <c r="L1248" s="104" t="str">
        <f t="shared" si="59"/>
        <v/>
      </c>
    </row>
    <row r="1249" spans="8:12" x14ac:dyDescent="0.25">
      <c r="H1249" s="90" t="str">
        <f t="shared" si="57"/>
        <v/>
      </c>
      <c r="I1249" s="90" t="str">
        <f>IF(F1249/ActivitySum!$C$1300=0%,"",F1249/ActivitySum!$C$1300)</f>
        <v/>
      </c>
      <c r="J1249" s="99" t="str">
        <f>IF(G1249/ActivitySum!$C$1300=0%,"",G1249/ActivitySum!$C$1300)</f>
        <v/>
      </c>
      <c r="K1249" s="99" t="str">
        <f t="shared" si="58"/>
        <v/>
      </c>
      <c r="L1249" s="104" t="str">
        <f t="shared" si="59"/>
        <v/>
      </c>
    </row>
    <row r="1250" spans="8:12" x14ac:dyDescent="0.25">
      <c r="H1250" s="90" t="str">
        <f t="shared" si="57"/>
        <v/>
      </c>
      <c r="I1250" s="90" t="str">
        <f>IF(F1250/ActivitySum!$C$1300=0%,"",F1250/ActivitySum!$C$1300)</f>
        <v/>
      </c>
      <c r="J1250" s="99" t="str">
        <f>IF(G1250/ActivitySum!$C$1300=0%,"",G1250/ActivitySum!$C$1300)</f>
        <v/>
      </c>
      <c r="K1250" s="99" t="str">
        <f t="shared" si="58"/>
        <v/>
      </c>
      <c r="L1250" s="104" t="str">
        <f t="shared" si="59"/>
        <v/>
      </c>
    </row>
    <row r="1251" spans="8:12" x14ac:dyDescent="0.25">
      <c r="H1251" s="90" t="str">
        <f t="shared" si="57"/>
        <v/>
      </c>
      <c r="I1251" s="90" t="str">
        <f>IF(F1251/ActivitySum!$C$1300=0%,"",F1251/ActivitySum!$C$1300)</f>
        <v/>
      </c>
      <c r="J1251" s="99" t="str">
        <f>IF(G1251/ActivitySum!$C$1300=0%,"",G1251/ActivitySum!$C$1300)</f>
        <v/>
      </c>
      <c r="K1251" s="99" t="str">
        <f t="shared" si="58"/>
        <v/>
      </c>
      <c r="L1251" s="104" t="str">
        <f t="shared" si="59"/>
        <v/>
      </c>
    </row>
    <row r="1252" spans="8:12" x14ac:dyDescent="0.25">
      <c r="H1252" s="90" t="str">
        <f t="shared" si="57"/>
        <v/>
      </c>
      <c r="I1252" s="90" t="str">
        <f>IF(F1252/ActivitySum!$C$1300=0%,"",F1252/ActivitySum!$C$1300)</f>
        <v/>
      </c>
      <c r="J1252" s="99" t="str">
        <f>IF(G1252/ActivitySum!$C$1300=0%,"",G1252/ActivitySum!$C$1300)</f>
        <v/>
      </c>
      <c r="K1252" s="99" t="str">
        <f t="shared" si="58"/>
        <v/>
      </c>
      <c r="L1252" s="104" t="str">
        <f t="shared" si="59"/>
        <v/>
      </c>
    </row>
    <row r="1253" spans="8:12" x14ac:dyDescent="0.25">
      <c r="H1253" s="90" t="str">
        <f t="shared" si="57"/>
        <v/>
      </c>
      <c r="I1253" s="90" t="str">
        <f>IF(F1253/ActivitySum!$C$1300=0%,"",F1253/ActivitySum!$C$1300)</f>
        <v/>
      </c>
      <c r="J1253" s="99" t="str">
        <f>IF(G1253/ActivitySum!$C$1300=0%,"",G1253/ActivitySum!$C$1300)</f>
        <v/>
      </c>
      <c r="K1253" s="99" t="str">
        <f t="shared" si="58"/>
        <v/>
      </c>
      <c r="L1253" s="104" t="str">
        <f t="shared" si="59"/>
        <v/>
      </c>
    </row>
    <row r="1254" spans="8:12" x14ac:dyDescent="0.25">
      <c r="H1254" s="90" t="str">
        <f t="shared" si="57"/>
        <v/>
      </c>
      <c r="I1254" s="90" t="str">
        <f>IF(F1254/ActivitySum!$C$1300=0%,"",F1254/ActivitySum!$C$1300)</f>
        <v/>
      </c>
      <c r="J1254" s="99" t="str">
        <f>IF(G1254/ActivitySum!$C$1300=0%,"",G1254/ActivitySum!$C$1300)</f>
        <v/>
      </c>
      <c r="K1254" s="99" t="str">
        <f t="shared" si="58"/>
        <v/>
      </c>
      <c r="L1254" s="104" t="str">
        <f t="shared" si="59"/>
        <v/>
      </c>
    </row>
    <row r="1255" spans="8:12" x14ac:dyDescent="0.25">
      <c r="H1255" s="90" t="str">
        <f t="shared" si="57"/>
        <v/>
      </c>
      <c r="I1255" s="90" t="str">
        <f>IF(F1255/ActivitySum!$C$1300=0%,"",F1255/ActivitySum!$C$1300)</f>
        <v/>
      </c>
      <c r="J1255" s="99" t="str">
        <f>IF(G1255/ActivitySum!$C$1300=0%,"",G1255/ActivitySum!$C$1300)</f>
        <v/>
      </c>
      <c r="K1255" s="99" t="str">
        <f t="shared" si="58"/>
        <v/>
      </c>
      <c r="L1255" s="104" t="str">
        <f t="shared" si="59"/>
        <v/>
      </c>
    </row>
    <row r="1256" spans="8:12" x14ac:dyDescent="0.25">
      <c r="H1256" s="90" t="str">
        <f t="shared" si="57"/>
        <v/>
      </c>
      <c r="I1256" s="90" t="str">
        <f>IF(F1256/ActivitySum!$C$1300=0%,"",F1256/ActivitySum!$C$1300)</f>
        <v/>
      </c>
      <c r="J1256" s="99" t="str">
        <f>IF(G1256/ActivitySum!$C$1300=0%,"",G1256/ActivitySum!$C$1300)</f>
        <v/>
      </c>
      <c r="K1256" s="99" t="str">
        <f t="shared" si="58"/>
        <v/>
      </c>
      <c r="L1256" s="104" t="str">
        <f t="shared" si="59"/>
        <v/>
      </c>
    </row>
    <row r="1257" spans="8:12" x14ac:dyDescent="0.25">
      <c r="H1257" s="90" t="str">
        <f t="shared" si="57"/>
        <v/>
      </c>
      <c r="I1257" s="90" t="str">
        <f>IF(F1257/ActivitySum!$C$1300=0%,"",F1257/ActivitySum!$C$1300)</f>
        <v/>
      </c>
      <c r="J1257" s="99" t="str">
        <f>IF(G1257/ActivitySum!$C$1300=0%,"",G1257/ActivitySum!$C$1300)</f>
        <v/>
      </c>
      <c r="K1257" s="99" t="str">
        <f t="shared" si="58"/>
        <v/>
      </c>
      <c r="L1257" s="104" t="str">
        <f t="shared" si="59"/>
        <v/>
      </c>
    </row>
    <row r="1258" spans="8:12" x14ac:dyDescent="0.25">
      <c r="H1258" s="90" t="str">
        <f t="shared" si="57"/>
        <v/>
      </c>
      <c r="I1258" s="90" t="str">
        <f>IF(F1258/ActivitySum!$C$1300=0%,"",F1258/ActivitySum!$C$1300)</f>
        <v/>
      </c>
      <c r="J1258" s="99" t="str">
        <f>IF(G1258/ActivitySum!$C$1300=0%,"",G1258/ActivitySum!$C$1300)</f>
        <v/>
      </c>
      <c r="K1258" s="99" t="str">
        <f t="shared" si="58"/>
        <v/>
      </c>
      <c r="L1258" s="104" t="str">
        <f t="shared" si="59"/>
        <v/>
      </c>
    </row>
    <row r="1259" spans="8:12" x14ac:dyDescent="0.25">
      <c r="H1259" s="90" t="str">
        <f t="shared" si="57"/>
        <v/>
      </c>
      <c r="I1259" s="90" t="str">
        <f>IF(F1259/ActivitySum!$C$1300=0%,"",F1259/ActivitySum!$C$1300)</f>
        <v/>
      </c>
      <c r="J1259" s="99" t="str">
        <f>IF(G1259/ActivitySum!$C$1300=0%,"",G1259/ActivitySum!$C$1300)</f>
        <v/>
      </c>
      <c r="K1259" s="99" t="str">
        <f t="shared" si="58"/>
        <v/>
      </c>
      <c r="L1259" s="104" t="str">
        <f t="shared" si="59"/>
        <v/>
      </c>
    </row>
    <row r="1260" spans="8:12" x14ac:dyDescent="0.25">
      <c r="H1260" s="90" t="str">
        <f t="shared" si="57"/>
        <v/>
      </c>
      <c r="I1260" s="90" t="str">
        <f>IF(F1260/ActivitySum!$C$1300=0%,"",F1260/ActivitySum!$C$1300)</f>
        <v/>
      </c>
      <c r="J1260" s="99" t="str">
        <f>IF(G1260/ActivitySum!$C$1300=0%,"",G1260/ActivitySum!$C$1300)</f>
        <v/>
      </c>
      <c r="K1260" s="99" t="str">
        <f t="shared" si="58"/>
        <v/>
      </c>
      <c r="L1260" s="104" t="str">
        <f t="shared" si="59"/>
        <v/>
      </c>
    </row>
    <row r="1261" spans="8:12" x14ac:dyDescent="0.25">
      <c r="H1261" s="90" t="str">
        <f t="shared" si="57"/>
        <v/>
      </c>
      <c r="I1261" s="90" t="str">
        <f>IF(F1261/ActivitySum!$C$1300=0%,"",F1261/ActivitySum!$C$1300)</f>
        <v/>
      </c>
      <c r="J1261" s="99" t="str">
        <f>IF(G1261/ActivitySum!$C$1300=0%,"",G1261/ActivitySum!$C$1300)</f>
        <v/>
      </c>
      <c r="K1261" s="99" t="str">
        <f t="shared" si="58"/>
        <v/>
      </c>
      <c r="L1261" s="104" t="str">
        <f t="shared" si="59"/>
        <v/>
      </c>
    </row>
    <row r="1262" spans="8:12" x14ac:dyDescent="0.25">
      <c r="H1262" s="90" t="str">
        <f t="shared" si="57"/>
        <v/>
      </c>
      <c r="I1262" s="90" t="str">
        <f>IF(F1262/ActivitySum!$C$1300=0%,"",F1262/ActivitySum!$C$1300)</f>
        <v/>
      </c>
      <c r="J1262" s="99" t="str">
        <f>IF(G1262/ActivitySum!$C$1300=0%,"",G1262/ActivitySum!$C$1300)</f>
        <v/>
      </c>
      <c r="K1262" s="99" t="str">
        <f t="shared" si="58"/>
        <v/>
      </c>
      <c r="L1262" s="104" t="str">
        <f t="shared" si="59"/>
        <v/>
      </c>
    </row>
    <row r="1263" spans="8:12" x14ac:dyDescent="0.25">
      <c r="H1263" s="90" t="str">
        <f t="shared" si="57"/>
        <v/>
      </c>
      <c r="I1263" s="90" t="str">
        <f>IF(F1263/ActivitySum!$C$1300=0%,"",F1263/ActivitySum!$C$1300)</f>
        <v/>
      </c>
      <c r="J1263" s="99" t="str">
        <f>IF(G1263/ActivitySum!$C$1300=0%,"",G1263/ActivitySum!$C$1300)</f>
        <v/>
      </c>
      <c r="K1263" s="99" t="str">
        <f t="shared" si="58"/>
        <v/>
      </c>
      <c r="L1263" s="104" t="str">
        <f t="shared" si="59"/>
        <v/>
      </c>
    </row>
    <row r="1264" spans="8:12" x14ac:dyDescent="0.25">
      <c r="H1264" s="90" t="str">
        <f t="shared" si="57"/>
        <v/>
      </c>
      <c r="I1264" s="90" t="str">
        <f>IF(F1264/ActivitySum!$C$1300=0%,"",F1264/ActivitySum!$C$1300)</f>
        <v/>
      </c>
      <c r="J1264" s="99" t="str">
        <f>IF(G1264/ActivitySum!$C$1300=0%,"",G1264/ActivitySum!$C$1300)</f>
        <v/>
      </c>
      <c r="K1264" s="99" t="str">
        <f t="shared" si="58"/>
        <v/>
      </c>
      <c r="L1264" s="104" t="str">
        <f t="shared" si="59"/>
        <v/>
      </c>
    </row>
    <row r="1265" spans="8:12" x14ac:dyDescent="0.25">
      <c r="H1265" s="90" t="str">
        <f t="shared" si="57"/>
        <v/>
      </c>
      <c r="I1265" s="90" t="str">
        <f>IF(F1265/ActivitySum!$C$1300=0%,"",F1265/ActivitySum!$C$1300)</f>
        <v/>
      </c>
      <c r="J1265" s="99" t="str">
        <f>IF(G1265/ActivitySum!$C$1300=0%,"",G1265/ActivitySum!$C$1300)</f>
        <v/>
      </c>
      <c r="K1265" s="99" t="str">
        <f t="shared" si="58"/>
        <v/>
      </c>
      <c r="L1265" s="104" t="str">
        <f t="shared" si="59"/>
        <v/>
      </c>
    </row>
    <row r="1266" spans="8:12" x14ac:dyDescent="0.25">
      <c r="H1266" s="90" t="str">
        <f t="shared" si="57"/>
        <v/>
      </c>
      <c r="I1266" s="90" t="str">
        <f>IF(F1266/ActivitySum!$C$1300=0%,"",F1266/ActivitySum!$C$1300)</f>
        <v/>
      </c>
      <c r="J1266" s="99" t="str">
        <f>IF(G1266/ActivitySum!$C$1300=0%,"",G1266/ActivitySum!$C$1300)</f>
        <v/>
      </c>
      <c r="K1266" s="99" t="str">
        <f t="shared" si="58"/>
        <v/>
      </c>
      <c r="L1266" s="104" t="str">
        <f t="shared" si="59"/>
        <v/>
      </c>
    </row>
    <row r="1267" spans="8:12" x14ac:dyDescent="0.25">
      <c r="H1267" s="90" t="str">
        <f t="shared" si="57"/>
        <v/>
      </c>
      <c r="I1267" s="90" t="str">
        <f>IF(F1267/ActivitySum!$C$1300=0%,"",F1267/ActivitySum!$C$1300)</f>
        <v/>
      </c>
      <c r="J1267" s="99" t="str">
        <f>IF(G1267/ActivitySum!$C$1300=0%,"",G1267/ActivitySum!$C$1300)</f>
        <v/>
      </c>
      <c r="K1267" s="99" t="str">
        <f t="shared" si="58"/>
        <v/>
      </c>
      <c r="L1267" s="104" t="str">
        <f t="shared" si="59"/>
        <v/>
      </c>
    </row>
    <row r="1268" spans="8:12" x14ac:dyDescent="0.25">
      <c r="H1268" s="90" t="str">
        <f t="shared" si="57"/>
        <v/>
      </c>
      <c r="I1268" s="90" t="str">
        <f>IF(F1268/ActivitySum!$C$1300=0%,"",F1268/ActivitySum!$C$1300)</f>
        <v/>
      </c>
      <c r="J1268" s="99" t="str">
        <f>IF(G1268/ActivitySum!$C$1300=0%,"",G1268/ActivitySum!$C$1300)</f>
        <v/>
      </c>
      <c r="K1268" s="99" t="str">
        <f t="shared" si="58"/>
        <v/>
      </c>
      <c r="L1268" s="104" t="str">
        <f t="shared" si="59"/>
        <v/>
      </c>
    </row>
    <row r="1269" spans="8:12" x14ac:dyDescent="0.25">
      <c r="H1269" s="90" t="str">
        <f t="shared" si="57"/>
        <v/>
      </c>
      <c r="I1269" s="90" t="str">
        <f>IF(F1269/ActivitySum!$C$1300=0%,"",F1269/ActivitySum!$C$1300)</f>
        <v/>
      </c>
      <c r="J1269" s="99" t="str">
        <f>IF(G1269/ActivitySum!$C$1300=0%,"",G1269/ActivitySum!$C$1300)</f>
        <v/>
      </c>
      <c r="K1269" s="99" t="str">
        <f t="shared" si="58"/>
        <v/>
      </c>
      <c r="L1269" s="104" t="str">
        <f t="shared" si="59"/>
        <v/>
      </c>
    </row>
    <row r="1270" spans="8:12" x14ac:dyDescent="0.25">
      <c r="H1270" s="90" t="str">
        <f t="shared" si="57"/>
        <v/>
      </c>
      <c r="I1270" s="90" t="str">
        <f>IF(F1270/ActivitySum!$C$1300=0%,"",F1270/ActivitySum!$C$1300)</f>
        <v/>
      </c>
      <c r="J1270" s="99" t="str">
        <f>IF(G1270/ActivitySum!$C$1300=0%,"",G1270/ActivitySum!$C$1300)</f>
        <v/>
      </c>
      <c r="K1270" s="99" t="str">
        <f t="shared" si="58"/>
        <v/>
      </c>
      <c r="L1270" s="104" t="str">
        <f t="shared" si="59"/>
        <v/>
      </c>
    </row>
    <row r="1271" spans="8:12" x14ac:dyDescent="0.25">
      <c r="H1271" s="90" t="str">
        <f t="shared" si="57"/>
        <v/>
      </c>
      <c r="I1271" s="90" t="str">
        <f>IF(F1271/ActivitySum!$C$1300=0%,"",F1271/ActivitySum!$C$1300)</f>
        <v/>
      </c>
      <c r="J1271" s="99" t="str">
        <f>IF(G1271/ActivitySum!$C$1300=0%,"",G1271/ActivitySum!$C$1300)</f>
        <v/>
      </c>
      <c r="K1271" s="99" t="str">
        <f t="shared" si="58"/>
        <v/>
      </c>
      <c r="L1271" s="104" t="str">
        <f t="shared" si="59"/>
        <v/>
      </c>
    </row>
    <row r="1272" spans="8:12" x14ac:dyDescent="0.25">
      <c r="H1272" s="90" t="str">
        <f t="shared" si="57"/>
        <v/>
      </c>
      <c r="I1272" s="90" t="str">
        <f>IF(F1272/ActivitySum!$C$1300=0%,"",F1272/ActivitySum!$C$1300)</f>
        <v/>
      </c>
      <c r="J1272" s="99" t="str">
        <f>IF(G1272/ActivitySum!$C$1300=0%,"",G1272/ActivitySum!$C$1300)</f>
        <v/>
      </c>
      <c r="K1272" s="99" t="str">
        <f t="shared" si="58"/>
        <v/>
      </c>
      <c r="L1272" s="104" t="str">
        <f t="shared" si="59"/>
        <v/>
      </c>
    </row>
    <row r="1273" spans="8:12" x14ac:dyDescent="0.25">
      <c r="H1273" s="90" t="str">
        <f t="shared" si="57"/>
        <v/>
      </c>
      <c r="I1273" s="90" t="str">
        <f>IF(F1273/ActivitySum!$C$1300=0%,"",F1273/ActivitySum!$C$1300)</f>
        <v/>
      </c>
      <c r="J1273" s="99" t="str">
        <f>IF(G1273/ActivitySum!$C$1300=0%,"",G1273/ActivitySum!$C$1300)</f>
        <v/>
      </c>
      <c r="K1273" s="99" t="str">
        <f t="shared" si="58"/>
        <v/>
      </c>
      <c r="L1273" s="104" t="str">
        <f t="shared" si="59"/>
        <v/>
      </c>
    </row>
    <row r="1274" spans="8:12" x14ac:dyDescent="0.25">
      <c r="H1274" s="90" t="str">
        <f t="shared" si="57"/>
        <v/>
      </c>
      <c r="I1274" s="90" t="str">
        <f>IF(F1274/ActivitySum!$C$1300=0%,"",F1274/ActivitySum!$C$1300)</f>
        <v/>
      </c>
      <c r="J1274" s="99" t="str">
        <f>IF(G1274/ActivitySum!$C$1300=0%,"",G1274/ActivitySum!$C$1300)</f>
        <v/>
      </c>
      <c r="K1274" s="99" t="str">
        <f t="shared" si="58"/>
        <v/>
      </c>
      <c r="L1274" s="104" t="str">
        <f t="shared" si="59"/>
        <v/>
      </c>
    </row>
    <row r="1275" spans="8:12" x14ac:dyDescent="0.25">
      <c r="H1275" s="90" t="str">
        <f t="shared" si="57"/>
        <v/>
      </c>
      <c r="I1275" s="90" t="str">
        <f>IF(F1275/ActivitySum!$C$1300=0%,"",F1275/ActivitySum!$C$1300)</f>
        <v/>
      </c>
      <c r="J1275" s="99" t="str">
        <f>IF(G1275/ActivitySum!$C$1300=0%,"",G1275/ActivitySum!$C$1300)</f>
        <v/>
      </c>
      <c r="K1275" s="99" t="str">
        <f t="shared" si="58"/>
        <v/>
      </c>
      <c r="L1275" s="104" t="str">
        <f t="shared" si="59"/>
        <v/>
      </c>
    </row>
    <row r="1276" spans="8:12" x14ac:dyDescent="0.25">
      <c r="H1276" s="90" t="str">
        <f t="shared" si="57"/>
        <v/>
      </c>
      <c r="I1276" s="90" t="str">
        <f>IF(F1276/ActivitySum!$C$1300=0%,"",F1276/ActivitySum!$C$1300)</f>
        <v/>
      </c>
      <c r="J1276" s="99" t="str">
        <f>IF(G1276/ActivitySum!$C$1300=0%,"",G1276/ActivitySum!$C$1300)</f>
        <v/>
      </c>
      <c r="K1276" s="99" t="str">
        <f t="shared" si="58"/>
        <v/>
      </c>
      <c r="L1276" s="104" t="str">
        <f t="shared" si="59"/>
        <v/>
      </c>
    </row>
    <row r="1277" spans="8:12" x14ac:dyDescent="0.25">
      <c r="H1277" s="90" t="str">
        <f t="shared" si="57"/>
        <v/>
      </c>
      <c r="I1277" s="90" t="str">
        <f>IF(F1277/ActivitySum!$C$1300=0%,"",F1277/ActivitySum!$C$1300)</f>
        <v/>
      </c>
      <c r="J1277" s="99" t="str">
        <f>IF(G1277/ActivitySum!$C$1300=0%,"",G1277/ActivitySum!$C$1300)</f>
        <v/>
      </c>
      <c r="K1277" s="99" t="str">
        <f t="shared" si="58"/>
        <v/>
      </c>
      <c r="L1277" s="104" t="str">
        <f t="shared" si="59"/>
        <v/>
      </c>
    </row>
    <row r="1278" spans="8:12" x14ac:dyDescent="0.25">
      <c r="H1278" s="90" t="str">
        <f t="shared" si="57"/>
        <v/>
      </c>
      <c r="I1278" s="90" t="str">
        <f>IF(F1278/ActivitySum!$C$1300=0%,"",F1278/ActivitySum!$C$1300)</f>
        <v/>
      </c>
      <c r="J1278" s="99" t="str">
        <f>IF(G1278/ActivitySum!$C$1300=0%,"",G1278/ActivitySum!$C$1300)</f>
        <v/>
      </c>
      <c r="K1278" s="99" t="str">
        <f t="shared" si="58"/>
        <v/>
      </c>
      <c r="L1278" s="104" t="str">
        <f t="shared" si="59"/>
        <v/>
      </c>
    </row>
    <row r="1279" spans="8:12" x14ac:dyDescent="0.25">
      <c r="H1279" s="90" t="str">
        <f t="shared" si="57"/>
        <v/>
      </c>
      <c r="I1279" s="90" t="str">
        <f>IF(F1279/ActivitySum!$C$1300=0%,"",F1279/ActivitySum!$C$1300)</f>
        <v/>
      </c>
      <c r="J1279" s="99" t="str">
        <f>IF(G1279/ActivitySum!$C$1300=0%,"",G1279/ActivitySum!$C$1300)</f>
        <v/>
      </c>
      <c r="K1279" s="99" t="str">
        <f t="shared" si="58"/>
        <v/>
      </c>
      <c r="L1279" s="104" t="str">
        <f t="shared" si="59"/>
        <v/>
      </c>
    </row>
    <row r="1280" spans="8:12" x14ac:dyDescent="0.25">
      <c r="H1280" s="90" t="str">
        <f t="shared" si="57"/>
        <v/>
      </c>
      <c r="I1280" s="90" t="str">
        <f>IF(F1280/ActivitySum!$C$1300=0%,"",F1280/ActivitySum!$C$1300)</f>
        <v/>
      </c>
      <c r="J1280" s="99" t="str">
        <f>IF(G1280/ActivitySum!$C$1300=0%,"",G1280/ActivitySum!$C$1300)</f>
        <v/>
      </c>
      <c r="K1280" s="99" t="str">
        <f t="shared" si="58"/>
        <v/>
      </c>
      <c r="L1280" s="104" t="str">
        <f t="shared" si="59"/>
        <v/>
      </c>
    </row>
    <row r="1281" spans="8:12" x14ac:dyDescent="0.25">
      <c r="H1281" s="90" t="str">
        <f t="shared" si="57"/>
        <v/>
      </c>
      <c r="I1281" s="90" t="str">
        <f>IF(F1281/ActivitySum!$C$1300=0%,"",F1281/ActivitySum!$C$1300)</f>
        <v/>
      </c>
      <c r="J1281" s="99" t="str">
        <f>IF(G1281/ActivitySum!$C$1300=0%,"",G1281/ActivitySum!$C$1300)</f>
        <v/>
      </c>
      <c r="K1281" s="99" t="str">
        <f t="shared" si="58"/>
        <v/>
      </c>
      <c r="L1281" s="104" t="str">
        <f t="shared" si="59"/>
        <v/>
      </c>
    </row>
    <row r="1282" spans="8:12" x14ac:dyDescent="0.25">
      <c r="H1282" s="90" t="str">
        <f t="shared" si="57"/>
        <v/>
      </c>
      <c r="I1282" s="90" t="str">
        <f>IF(F1282/ActivitySum!$C$1300=0%,"",F1282/ActivitySum!$C$1300)</f>
        <v/>
      </c>
      <c r="J1282" s="99" t="str">
        <f>IF(G1282/ActivitySum!$C$1300=0%,"",G1282/ActivitySum!$C$1300)</f>
        <v/>
      </c>
      <c r="K1282" s="99" t="str">
        <f t="shared" si="58"/>
        <v/>
      </c>
      <c r="L1282" s="104" t="str">
        <f t="shared" si="59"/>
        <v/>
      </c>
    </row>
    <row r="1283" spans="8:12" x14ac:dyDescent="0.25">
      <c r="H1283" s="90" t="str">
        <f t="shared" si="57"/>
        <v/>
      </c>
      <c r="I1283" s="90" t="str">
        <f>IF(F1283/ActivitySum!$C$1300=0%,"",F1283/ActivitySum!$C$1300)</f>
        <v/>
      </c>
      <c r="J1283" s="99" t="str">
        <f>IF(G1283/ActivitySum!$C$1300=0%,"",G1283/ActivitySum!$C$1300)</f>
        <v/>
      </c>
      <c r="K1283" s="99" t="str">
        <f t="shared" si="58"/>
        <v/>
      </c>
      <c r="L1283" s="104" t="str">
        <f t="shared" si="59"/>
        <v/>
      </c>
    </row>
    <row r="1284" spans="8:12" x14ac:dyDescent="0.25">
      <c r="H1284" s="90" t="str">
        <f t="shared" si="57"/>
        <v/>
      </c>
      <c r="I1284" s="90" t="str">
        <f>IF(F1284/ActivitySum!$C$1300=0%,"",F1284/ActivitySum!$C$1300)</f>
        <v/>
      </c>
      <c r="J1284" s="99" t="str">
        <f>IF(G1284/ActivitySum!$C$1300=0%,"",G1284/ActivitySum!$C$1300)</f>
        <v/>
      </c>
      <c r="K1284" s="99" t="str">
        <f t="shared" si="58"/>
        <v/>
      </c>
      <c r="L1284" s="104" t="str">
        <f t="shared" si="59"/>
        <v/>
      </c>
    </row>
    <row r="1285" spans="8:12" x14ac:dyDescent="0.25">
      <c r="H1285" s="90" t="str">
        <f t="shared" si="57"/>
        <v/>
      </c>
      <c r="I1285" s="90" t="str">
        <f>IF(F1285/ActivitySum!$C$1300=0%,"",F1285/ActivitySum!$C$1300)</f>
        <v/>
      </c>
      <c r="J1285" s="99" t="str">
        <f>IF(G1285/ActivitySum!$C$1300=0%,"",G1285/ActivitySum!$C$1300)</f>
        <v/>
      </c>
      <c r="K1285" s="100" t="str">
        <f t="shared" si="58"/>
        <v/>
      </c>
      <c r="L1285" s="104" t="str">
        <f t="shared" si="59"/>
        <v/>
      </c>
    </row>
    <row r="1286" spans="8:12" ht="15.75" thickBot="1" x14ac:dyDescent="0.3">
      <c r="H1286" s="90" t="str">
        <f t="shared" si="57"/>
        <v/>
      </c>
      <c r="I1286" s="90" t="str">
        <f>IF(F1286/ActivitySum!$C$1300=0%,"",F1286/ActivitySum!$C$1300)</f>
        <v/>
      </c>
      <c r="J1286" s="99" t="str">
        <f>IF(G1286/ActivitySum!$C$1300=0%,"",G1286/ActivitySum!$C$1300)</f>
        <v/>
      </c>
      <c r="K1286" s="101" t="str">
        <f t="shared" si="58"/>
        <v/>
      </c>
      <c r="L1286" s="104" t="str">
        <f t="shared" si="59"/>
        <v/>
      </c>
    </row>
  </sheetData>
  <mergeCells count="4">
    <mergeCell ref="K1:L1"/>
    <mergeCell ref="I2:J2"/>
    <mergeCell ref="I3:J3"/>
    <mergeCell ref="I1:J1"/>
  </mergeCells>
  <conditionalFormatting sqref="L6:L1286">
    <cfRule type="cellIs" dxfId="375" priority="4" operator="lessThan">
      <formula>1</formula>
    </cfRule>
    <cfRule type="cellIs" dxfId="374" priority="5" operator="equal">
      <formula>1</formula>
    </cfRule>
    <cfRule type="cellIs" dxfId="373" priority="6" operator="greaterThan">
      <formula>1</formula>
    </cfRule>
  </conditionalFormatting>
  <conditionalFormatting sqref="L2:L1048576">
    <cfRule type="containsBlanks" dxfId="372" priority="1">
      <formula>LEN(TRIM(L2))=0</formula>
    </cfRule>
  </conditionalFormatting>
  <pageMargins left="0.70866141732283472" right="0.70866141732283472" top="0.74803149606299213" bottom="0.74803149606299213" header="0.31496062992125984" footer="0.31496062992125984"/>
  <pageSetup paperSize="9" scale="80" orientation="landscape" verticalDpi="1200"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V56"/>
  <sheetViews>
    <sheetView view="pageBreakPreview" zoomScale="90" zoomScaleNormal="100" zoomScaleSheetLayoutView="90" workbookViewId="0">
      <selection activeCell="A10" sqref="A10"/>
    </sheetView>
  </sheetViews>
  <sheetFormatPr defaultRowHeight="15" x14ac:dyDescent="0.25"/>
  <cols>
    <col min="1" max="1" width="24.85546875" bestFit="1" customWidth="1"/>
    <col min="2" max="2" width="11" customWidth="1"/>
    <col min="3" max="3" width="11.140625" bestFit="1" customWidth="1"/>
    <col min="4" max="4" width="10.7109375" customWidth="1"/>
    <col min="5" max="5" width="9.85546875" customWidth="1"/>
    <col min="6" max="6" width="9.140625" customWidth="1"/>
    <col min="8" max="8" width="14.28515625" style="9" bestFit="1" customWidth="1"/>
    <col min="9" max="9" width="11.5703125" style="9" bestFit="1" customWidth="1"/>
    <col min="10" max="10" width="13.28515625" style="9" bestFit="1" customWidth="1"/>
    <col min="11" max="11" width="9.140625" style="7"/>
    <col min="12" max="12" width="9.85546875" customWidth="1"/>
    <col min="13" max="13" width="7.5703125" customWidth="1"/>
    <col min="21" max="21" width="13.28515625" bestFit="1" customWidth="1"/>
    <col min="22" max="22" width="14.85546875" hidden="1" customWidth="1"/>
  </cols>
  <sheetData>
    <row r="1" spans="1:22" ht="18.95" customHeight="1" x14ac:dyDescent="0.3">
      <c r="A1" s="106" t="s">
        <v>2743</v>
      </c>
      <c r="F1" s="199" t="s">
        <v>2668</v>
      </c>
      <c r="G1" s="199"/>
      <c r="H1" s="199"/>
      <c r="I1" s="199"/>
      <c r="J1" s="199"/>
      <c r="L1" s="41"/>
      <c r="N1" s="200" t="s">
        <v>2605</v>
      </c>
      <c r="O1" s="200"/>
      <c r="P1" s="202">
        <f>INDEX(WeekDates[WeekDates],MATCH('Weekly Cost Summary'!$P$2,WeekDates[WeekID],))</f>
        <v>44192</v>
      </c>
      <c r="Q1" s="202"/>
      <c r="R1" s="9"/>
      <c r="S1" s="9"/>
      <c r="T1" s="9"/>
    </row>
    <row r="2" spans="1:22" ht="18.75" x14ac:dyDescent="0.3">
      <c r="A2" s="106" t="s">
        <v>2744</v>
      </c>
      <c r="F2" s="199"/>
      <c r="G2" s="199"/>
      <c r="H2" s="199"/>
      <c r="I2" s="199"/>
      <c r="J2" s="199"/>
      <c r="L2" s="41"/>
      <c r="N2" s="200" t="s">
        <v>2611</v>
      </c>
      <c r="O2" s="200"/>
      <c r="P2" s="40">
        <f>MAX(U:U)</f>
        <v>48</v>
      </c>
      <c r="Q2" s="9"/>
      <c r="R2" s="9"/>
      <c r="S2" s="9"/>
      <c r="T2" s="9"/>
    </row>
    <row r="3" spans="1:22" ht="19.5" thickBot="1" x14ac:dyDescent="0.35">
      <c r="A3" s="198" t="s">
        <v>2600</v>
      </c>
      <c r="B3" s="198"/>
      <c r="C3" s="198"/>
      <c r="D3" s="198"/>
      <c r="E3" s="198"/>
      <c r="F3" s="198"/>
      <c r="G3" s="19"/>
      <c r="H3" s="19"/>
      <c r="I3" s="19"/>
      <c r="J3" s="19"/>
      <c r="L3" s="41"/>
      <c r="N3" s="200" t="s">
        <v>2612</v>
      </c>
      <c r="O3" s="200"/>
      <c r="P3" s="9">
        <v>114</v>
      </c>
      <c r="Q3" s="9"/>
      <c r="R3" s="9"/>
      <c r="S3" s="9"/>
      <c r="T3" s="9"/>
    </row>
    <row r="4" spans="1:22" ht="27" thickBot="1" x14ac:dyDescent="0.3">
      <c r="A4" s="38" t="s">
        <v>1300</v>
      </c>
      <c r="B4" s="31" t="s">
        <v>2669</v>
      </c>
      <c r="C4" s="39" t="s">
        <v>2670</v>
      </c>
      <c r="D4" s="46" t="s">
        <v>2671</v>
      </c>
      <c r="E4" s="42" t="s">
        <v>2672</v>
      </c>
      <c r="F4" s="42" t="s">
        <v>2673</v>
      </c>
      <c r="I4" t="str">
        <f t="shared" ref="I4:I20" si="0">A4</f>
        <v>1817-BOQ Summary</v>
      </c>
      <c r="J4" s="9" t="str">
        <f t="shared" ref="J4:J20" si="1">B4</f>
        <v>Budget Cost (AED)</v>
      </c>
      <c r="K4" s="9" t="str">
        <f t="shared" ref="K4:K20" si="2">C4</f>
        <v>Planned Cost (AED)</v>
      </c>
      <c r="L4" s="9" t="str">
        <f t="shared" ref="L4:L20" si="3">D4</f>
        <v xml:space="preserve"> Earned Cost (AED)</v>
      </c>
      <c r="M4" s="7" t="str">
        <f t="shared" ref="M4:M20" si="4">E4</f>
        <v>Planned Cost %</v>
      </c>
      <c r="O4" s="9"/>
      <c r="P4" s="9"/>
      <c r="Q4" s="9"/>
      <c r="R4" s="9"/>
      <c r="S4" s="9"/>
      <c r="T4" s="9"/>
    </row>
    <row r="5" spans="1:22" x14ac:dyDescent="0.25">
      <c r="A5" s="81" t="s">
        <v>2596</v>
      </c>
      <c r="B5" s="78">
        <v>5594621</v>
      </c>
      <c r="C5" s="79">
        <v>2884132</v>
      </c>
      <c r="D5" s="80">
        <v>16042570</v>
      </c>
      <c r="E5" s="51">
        <f>C5/B5</f>
        <v>0.51551874559509925</v>
      </c>
      <c r="F5" s="51">
        <f>D5/B5</f>
        <v>2.8674989780362243</v>
      </c>
      <c r="I5" t="str">
        <f t="shared" si="0"/>
        <v>Div 01</v>
      </c>
      <c r="J5" s="9">
        <f t="shared" si="1"/>
        <v>5594621</v>
      </c>
      <c r="K5" s="9">
        <f t="shared" si="2"/>
        <v>2884132</v>
      </c>
      <c r="L5" s="9">
        <f t="shared" si="3"/>
        <v>16042570</v>
      </c>
      <c r="M5" s="8">
        <f t="shared" si="4"/>
        <v>0.51551874559509925</v>
      </c>
      <c r="O5" s="9"/>
      <c r="P5" s="9"/>
      <c r="Q5" s="9"/>
      <c r="R5" s="9"/>
      <c r="S5" s="9"/>
      <c r="T5" s="9"/>
    </row>
    <row r="6" spans="1:22" x14ac:dyDescent="0.25">
      <c r="A6" s="47" t="s">
        <v>2566</v>
      </c>
      <c r="B6" s="48">
        <v>8101845</v>
      </c>
      <c r="C6" s="49">
        <v>7902343</v>
      </c>
      <c r="D6" s="50">
        <v>6076794</v>
      </c>
      <c r="E6" s="51">
        <f t="shared" ref="E6:E19" si="5">C6/B6</f>
        <v>0.9753757323177622</v>
      </c>
      <c r="F6" s="51">
        <f t="shared" ref="F6:F20" si="6">D6/B6</f>
        <v>0.75005063661425264</v>
      </c>
      <c r="I6" t="str">
        <f t="shared" si="0"/>
        <v>Div 02</v>
      </c>
      <c r="J6" s="9">
        <f t="shared" si="1"/>
        <v>8101845</v>
      </c>
      <c r="K6" s="9">
        <f t="shared" si="2"/>
        <v>7902343</v>
      </c>
      <c r="L6" s="9">
        <f t="shared" si="3"/>
        <v>6076794</v>
      </c>
      <c r="M6" s="8">
        <f t="shared" si="4"/>
        <v>0.9753757323177622</v>
      </c>
      <c r="O6" s="9"/>
      <c r="P6" s="9"/>
      <c r="Q6" s="9"/>
      <c r="R6" s="9"/>
      <c r="S6" s="9"/>
      <c r="T6" s="9"/>
    </row>
    <row r="7" spans="1:22" x14ac:dyDescent="0.25">
      <c r="A7" s="47" t="s">
        <v>2567</v>
      </c>
      <c r="B7" s="48">
        <v>26658801</v>
      </c>
      <c r="C7" s="49">
        <v>13256744</v>
      </c>
      <c r="D7" s="50">
        <v>8407576</v>
      </c>
      <c r="E7" s="51">
        <f t="shared" si="5"/>
        <v>0.49727457735252234</v>
      </c>
      <c r="F7" s="51">
        <f t="shared" si="6"/>
        <v>0.31537712442506322</v>
      </c>
      <c r="I7" t="str">
        <f t="shared" si="0"/>
        <v>Div 03</v>
      </c>
      <c r="J7" s="9">
        <f t="shared" si="1"/>
        <v>26658801</v>
      </c>
      <c r="K7" s="9">
        <f t="shared" si="2"/>
        <v>13256744</v>
      </c>
      <c r="L7" s="9">
        <f t="shared" si="3"/>
        <v>8407576</v>
      </c>
      <c r="M7" s="8">
        <f t="shared" si="4"/>
        <v>0.49727457735252234</v>
      </c>
      <c r="O7" s="9"/>
      <c r="P7" s="9"/>
      <c r="Q7" s="9"/>
      <c r="R7" s="9"/>
      <c r="S7" s="9"/>
      <c r="T7" s="9"/>
      <c r="U7" s="10" t="s">
        <v>2593</v>
      </c>
      <c r="V7" t="s">
        <v>2610</v>
      </c>
    </row>
    <row r="8" spans="1:22" x14ac:dyDescent="0.25">
      <c r="A8" s="47" t="s">
        <v>2568</v>
      </c>
      <c r="B8" s="48">
        <v>1709702</v>
      </c>
      <c r="C8" s="49">
        <v>3061</v>
      </c>
      <c r="D8" s="50">
        <v>142628</v>
      </c>
      <c r="E8" s="51">
        <f t="shared" si="5"/>
        <v>1.7903704856167917E-3</v>
      </c>
      <c r="F8" s="51">
        <f t="shared" si="6"/>
        <v>8.3422725129876432E-2</v>
      </c>
      <c r="I8" t="str">
        <f t="shared" si="0"/>
        <v>Div 04</v>
      </c>
      <c r="J8" s="9">
        <f t="shared" si="1"/>
        <v>1709702</v>
      </c>
      <c r="K8" s="9">
        <f t="shared" si="2"/>
        <v>3061</v>
      </c>
      <c r="L8" s="9">
        <f t="shared" si="3"/>
        <v>142628</v>
      </c>
      <c r="M8" s="8">
        <f t="shared" si="4"/>
        <v>1.7903704856167917E-3</v>
      </c>
      <c r="O8" s="9"/>
      <c r="P8" s="9"/>
      <c r="Q8" s="9"/>
      <c r="R8" s="9"/>
      <c r="S8" s="9"/>
      <c r="T8" s="9"/>
      <c r="U8" s="11">
        <v>1</v>
      </c>
      <c r="V8" s="32">
        <v>1</v>
      </c>
    </row>
    <row r="9" spans="1:22" x14ac:dyDescent="0.25">
      <c r="A9" s="47" t="s">
        <v>2569</v>
      </c>
      <c r="B9" s="48">
        <v>432738</v>
      </c>
      <c r="C9" s="49"/>
      <c r="D9" s="50">
        <v>210</v>
      </c>
      <c r="E9" s="51">
        <f t="shared" si="5"/>
        <v>0</v>
      </c>
      <c r="F9" s="51">
        <f t="shared" si="6"/>
        <v>4.8528208754488857E-4</v>
      </c>
      <c r="I9" t="str">
        <f t="shared" si="0"/>
        <v>Div 05</v>
      </c>
      <c r="J9" s="9">
        <f t="shared" si="1"/>
        <v>432738</v>
      </c>
      <c r="K9" s="9">
        <f t="shared" si="2"/>
        <v>0</v>
      </c>
      <c r="L9" s="9">
        <f t="shared" si="3"/>
        <v>210</v>
      </c>
      <c r="M9" s="8">
        <f t="shared" si="4"/>
        <v>0</v>
      </c>
      <c r="O9" s="9"/>
      <c r="P9" s="9"/>
      <c r="Q9" s="9"/>
      <c r="R9" s="9"/>
      <c r="S9" s="9"/>
      <c r="T9" s="9"/>
      <c r="U9" s="11">
        <v>2</v>
      </c>
      <c r="V9" s="32">
        <v>2</v>
      </c>
    </row>
    <row r="10" spans="1:22" x14ac:dyDescent="0.25">
      <c r="A10" s="47" t="s">
        <v>2570</v>
      </c>
      <c r="B10" s="48">
        <v>358000</v>
      </c>
      <c r="C10" s="49"/>
      <c r="D10" s="50"/>
      <c r="E10" s="51">
        <f t="shared" si="5"/>
        <v>0</v>
      </c>
      <c r="F10" s="51">
        <f t="shared" si="6"/>
        <v>0</v>
      </c>
      <c r="I10" t="str">
        <f t="shared" si="0"/>
        <v>Div 06</v>
      </c>
      <c r="J10" s="9">
        <f t="shared" si="1"/>
        <v>358000</v>
      </c>
      <c r="K10" s="9">
        <f t="shared" si="2"/>
        <v>0</v>
      </c>
      <c r="L10" s="9">
        <f t="shared" si="3"/>
        <v>0</v>
      </c>
      <c r="M10" s="8">
        <f t="shared" si="4"/>
        <v>0</v>
      </c>
      <c r="O10" s="9"/>
      <c r="P10" s="9"/>
      <c r="Q10" s="9"/>
      <c r="R10" s="9"/>
      <c r="S10" s="9"/>
      <c r="T10" s="9"/>
      <c r="U10" s="11">
        <v>3</v>
      </c>
      <c r="V10" s="32">
        <v>3</v>
      </c>
    </row>
    <row r="11" spans="1:22" x14ac:dyDescent="0.25">
      <c r="A11" s="47" t="s">
        <v>2571</v>
      </c>
      <c r="B11" s="48">
        <v>1024731</v>
      </c>
      <c r="C11" s="49"/>
      <c r="D11" s="50"/>
      <c r="E11" s="51">
        <f t="shared" si="5"/>
        <v>0</v>
      </c>
      <c r="F11" s="51">
        <f t="shared" si="6"/>
        <v>0</v>
      </c>
      <c r="I11" t="str">
        <f t="shared" si="0"/>
        <v>Div 07</v>
      </c>
      <c r="J11" s="9">
        <f t="shared" si="1"/>
        <v>1024731</v>
      </c>
      <c r="K11" s="9">
        <f t="shared" si="2"/>
        <v>0</v>
      </c>
      <c r="L11" s="9">
        <f t="shared" si="3"/>
        <v>0</v>
      </c>
      <c r="M11" s="8">
        <f t="shared" si="4"/>
        <v>0</v>
      </c>
      <c r="O11" s="9"/>
      <c r="P11" s="9"/>
      <c r="Q11" s="9"/>
      <c r="R11" s="9"/>
      <c r="S11" s="9"/>
      <c r="T11" s="9"/>
      <c r="U11" s="11">
        <v>4</v>
      </c>
      <c r="V11" s="32">
        <v>4</v>
      </c>
    </row>
    <row r="12" spans="1:22" x14ac:dyDescent="0.25">
      <c r="A12" s="47" t="s">
        <v>2572</v>
      </c>
      <c r="B12" s="48">
        <v>2748699</v>
      </c>
      <c r="C12" s="49"/>
      <c r="D12" s="50">
        <v>66857</v>
      </c>
      <c r="E12" s="51">
        <f t="shared" si="5"/>
        <v>0</v>
      </c>
      <c r="F12" s="51">
        <f t="shared" si="6"/>
        <v>2.432314342166967E-2</v>
      </c>
      <c r="I12" t="str">
        <f t="shared" si="0"/>
        <v>Div 08</v>
      </c>
      <c r="J12" s="9">
        <f t="shared" si="1"/>
        <v>2748699</v>
      </c>
      <c r="K12" s="9">
        <f t="shared" si="2"/>
        <v>0</v>
      </c>
      <c r="L12" s="9">
        <f t="shared" si="3"/>
        <v>66857</v>
      </c>
      <c r="M12" s="8">
        <f t="shared" si="4"/>
        <v>0</v>
      </c>
      <c r="O12" s="9"/>
      <c r="P12" s="9"/>
      <c r="Q12" s="9"/>
      <c r="R12" s="9"/>
      <c r="S12" s="9"/>
      <c r="T12" s="9"/>
      <c r="U12" s="11">
        <v>5</v>
      </c>
      <c r="V12" s="32">
        <v>5</v>
      </c>
    </row>
    <row r="13" spans="1:22" x14ac:dyDescent="0.25">
      <c r="A13" s="47" t="s">
        <v>2573</v>
      </c>
      <c r="B13" s="48">
        <v>8267790</v>
      </c>
      <c r="C13" s="49"/>
      <c r="D13" s="50">
        <v>364084</v>
      </c>
      <c r="E13" s="51">
        <f t="shared" si="5"/>
        <v>0</v>
      </c>
      <c r="F13" s="51">
        <f t="shared" si="6"/>
        <v>4.4036435371483794E-2</v>
      </c>
      <c r="I13" t="str">
        <f t="shared" si="0"/>
        <v>Div 09</v>
      </c>
      <c r="J13" s="9">
        <f t="shared" si="1"/>
        <v>8267790</v>
      </c>
      <c r="K13" s="9">
        <f t="shared" si="2"/>
        <v>0</v>
      </c>
      <c r="L13" s="9">
        <f t="shared" si="3"/>
        <v>364084</v>
      </c>
      <c r="M13" s="8">
        <f t="shared" si="4"/>
        <v>0</v>
      </c>
      <c r="O13" s="9"/>
      <c r="P13" s="9"/>
      <c r="Q13" s="9"/>
      <c r="R13" s="9"/>
      <c r="S13" s="9"/>
      <c r="T13" s="9"/>
      <c r="U13" s="11">
        <v>6</v>
      </c>
      <c r="V13" s="32">
        <v>6</v>
      </c>
    </row>
    <row r="14" spans="1:22" x14ac:dyDescent="0.25">
      <c r="A14" s="47" t="s">
        <v>2574</v>
      </c>
      <c r="B14" s="48">
        <v>2348697</v>
      </c>
      <c r="C14" s="49">
        <v>42000</v>
      </c>
      <c r="D14" s="50">
        <v>72343</v>
      </c>
      <c r="E14" s="51">
        <f t="shared" si="5"/>
        <v>1.7882255565532718E-2</v>
      </c>
      <c r="F14" s="51">
        <f t="shared" si="6"/>
        <v>3.0801333675650796E-2</v>
      </c>
      <c r="I14" t="str">
        <f t="shared" si="0"/>
        <v>Div 10</v>
      </c>
      <c r="J14" s="9">
        <f t="shared" si="1"/>
        <v>2348697</v>
      </c>
      <c r="K14" s="9">
        <f t="shared" si="2"/>
        <v>42000</v>
      </c>
      <c r="L14" s="9">
        <f t="shared" si="3"/>
        <v>72343</v>
      </c>
      <c r="M14" s="8">
        <f t="shared" si="4"/>
        <v>1.7882255565532718E-2</v>
      </c>
      <c r="O14" s="9"/>
      <c r="P14" s="9"/>
      <c r="Q14" s="9"/>
      <c r="R14" s="9"/>
      <c r="S14" s="9"/>
      <c r="T14" s="9"/>
      <c r="U14" s="11">
        <v>7</v>
      </c>
      <c r="V14" s="32">
        <v>7</v>
      </c>
    </row>
    <row r="15" spans="1:22" x14ac:dyDescent="0.25">
      <c r="A15" s="47" t="s">
        <v>2575</v>
      </c>
      <c r="B15" s="48">
        <v>1781708</v>
      </c>
      <c r="C15" s="49"/>
      <c r="D15" s="50">
        <v>155177</v>
      </c>
      <c r="E15" s="51">
        <f t="shared" si="5"/>
        <v>0</v>
      </c>
      <c r="F15" s="51">
        <f t="shared" si="6"/>
        <v>8.7094518293682241E-2</v>
      </c>
      <c r="I15" t="str">
        <f t="shared" si="0"/>
        <v>Div 11</v>
      </c>
      <c r="J15" s="9">
        <f t="shared" si="1"/>
        <v>1781708</v>
      </c>
      <c r="K15" s="9">
        <f t="shared" si="2"/>
        <v>0</v>
      </c>
      <c r="L15" s="9">
        <f t="shared" si="3"/>
        <v>155177</v>
      </c>
      <c r="M15" s="8">
        <f t="shared" si="4"/>
        <v>0</v>
      </c>
      <c r="O15" s="9"/>
      <c r="P15" s="9"/>
      <c r="Q15" s="9"/>
      <c r="R15" s="9"/>
      <c r="S15" s="9"/>
      <c r="T15" s="9"/>
      <c r="U15" s="11">
        <v>8</v>
      </c>
      <c r="V15" s="32">
        <v>8</v>
      </c>
    </row>
    <row r="16" spans="1:22" x14ac:dyDescent="0.25">
      <c r="A16" s="47" t="s">
        <v>2576</v>
      </c>
      <c r="B16" s="48">
        <v>10893557</v>
      </c>
      <c r="C16" s="49"/>
      <c r="D16" s="50">
        <v>704077</v>
      </c>
      <c r="E16" s="51">
        <f t="shared" si="5"/>
        <v>0</v>
      </c>
      <c r="F16" s="51">
        <f t="shared" si="6"/>
        <v>6.4632424468885605E-2</v>
      </c>
      <c r="I16" t="str">
        <f t="shared" si="0"/>
        <v>Div 12</v>
      </c>
      <c r="J16" s="9">
        <f t="shared" si="1"/>
        <v>10893557</v>
      </c>
      <c r="K16" s="9">
        <f t="shared" si="2"/>
        <v>0</v>
      </c>
      <c r="L16" s="9">
        <f t="shared" si="3"/>
        <v>704077</v>
      </c>
      <c r="M16" s="8">
        <f t="shared" si="4"/>
        <v>0</v>
      </c>
      <c r="O16" s="14"/>
      <c r="P16" s="35"/>
      <c r="Q16" s="35"/>
      <c r="R16" s="35"/>
      <c r="S16" s="35"/>
      <c r="T16" s="35"/>
      <c r="U16" s="11">
        <v>9</v>
      </c>
      <c r="V16" s="32">
        <v>9</v>
      </c>
    </row>
    <row r="17" spans="1:22" x14ac:dyDescent="0.25">
      <c r="A17" s="47" t="s">
        <v>2577</v>
      </c>
      <c r="B17" s="48">
        <v>3801981</v>
      </c>
      <c r="C17" s="49"/>
      <c r="D17" s="50"/>
      <c r="E17" s="51">
        <f t="shared" si="5"/>
        <v>0</v>
      </c>
      <c r="F17" s="51">
        <f t="shared" si="6"/>
        <v>0</v>
      </c>
      <c r="I17" t="str">
        <f t="shared" si="0"/>
        <v>Div 13</v>
      </c>
      <c r="J17" s="9">
        <f t="shared" si="1"/>
        <v>3801981</v>
      </c>
      <c r="K17" s="9">
        <f t="shared" si="2"/>
        <v>0</v>
      </c>
      <c r="L17" s="9">
        <f t="shared" si="3"/>
        <v>0</v>
      </c>
      <c r="M17" s="8">
        <f t="shared" si="4"/>
        <v>0</v>
      </c>
      <c r="O17" s="14"/>
      <c r="P17" s="35"/>
      <c r="Q17" s="35"/>
      <c r="R17" s="35"/>
      <c r="S17" s="35"/>
      <c r="T17" s="35"/>
      <c r="U17" s="11">
        <v>10</v>
      </c>
      <c r="V17" s="32">
        <v>10</v>
      </c>
    </row>
    <row r="18" spans="1:22" x14ac:dyDescent="0.25">
      <c r="A18" s="47" t="s">
        <v>2578</v>
      </c>
      <c r="B18" s="48">
        <v>148097</v>
      </c>
      <c r="C18" s="49"/>
      <c r="D18" s="50"/>
      <c r="E18" s="51">
        <f t="shared" si="5"/>
        <v>0</v>
      </c>
      <c r="F18" s="51">
        <f t="shared" si="6"/>
        <v>0</v>
      </c>
      <c r="I18" t="str">
        <f t="shared" si="0"/>
        <v>Div 14</v>
      </c>
      <c r="J18" s="9">
        <f t="shared" si="1"/>
        <v>148097</v>
      </c>
      <c r="K18" s="9">
        <f t="shared" si="2"/>
        <v>0</v>
      </c>
      <c r="L18" s="9">
        <f t="shared" si="3"/>
        <v>0</v>
      </c>
      <c r="M18" s="8">
        <f t="shared" si="4"/>
        <v>0</v>
      </c>
      <c r="O18" s="17"/>
      <c r="P18" s="35"/>
      <c r="Q18" s="35"/>
      <c r="R18" s="35"/>
      <c r="S18" s="35"/>
      <c r="T18" s="35"/>
      <c r="U18" s="11">
        <v>11</v>
      </c>
      <c r="V18" s="32">
        <v>11</v>
      </c>
    </row>
    <row r="19" spans="1:22" ht="15.75" thickBot="1" x14ac:dyDescent="0.3">
      <c r="A19" s="57" t="s">
        <v>2579</v>
      </c>
      <c r="B19" s="48">
        <v>12872739</v>
      </c>
      <c r="C19" s="49">
        <v>15289</v>
      </c>
      <c r="D19" s="50">
        <v>397660</v>
      </c>
      <c r="E19" s="51">
        <f t="shared" si="5"/>
        <v>1.1877037202416673E-3</v>
      </c>
      <c r="F19" s="51">
        <f t="shared" si="6"/>
        <v>3.0891638523860385E-2</v>
      </c>
      <c r="I19" t="str">
        <f t="shared" si="0"/>
        <v>Div 15</v>
      </c>
      <c r="J19" s="9">
        <f t="shared" si="1"/>
        <v>12872739</v>
      </c>
      <c r="K19" s="9">
        <f t="shared" si="2"/>
        <v>15289</v>
      </c>
      <c r="L19" s="9">
        <f t="shared" si="3"/>
        <v>397660</v>
      </c>
      <c r="M19" s="8">
        <f t="shared" si="4"/>
        <v>1.1877037202416673E-3</v>
      </c>
      <c r="U19" s="11">
        <v>12</v>
      </c>
      <c r="V19" s="32">
        <v>12</v>
      </c>
    </row>
    <row r="20" spans="1:22" ht="15.75" thickBot="1" x14ac:dyDescent="0.3">
      <c r="A20" s="85" t="s">
        <v>1298</v>
      </c>
      <c r="B20" s="82">
        <v>86743706</v>
      </c>
      <c r="C20" s="83">
        <v>24103569</v>
      </c>
      <c r="D20" s="84">
        <v>32429976</v>
      </c>
      <c r="E20" s="56">
        <f>C20/B20</f>
        <v>0.27787109995046788</v>
      </c>
      <c r="F20" s="56">
        <f t="shared" si="6"/>
        <v>0.3738597011292093</v>
      </c>
      <c r="I20" t="str">
        <f t="shared" si="0"/>
        <v>Grand Total</v>
      </c>
      <c r="J20" s="9">
        <f t="shared" si="1"/>
        <v>86743706</v>
      </c>
      <c r="K20" s="9">
        <f t="shared" si="2"/>
        <v>24103569</v>
      </c>
      <c r="L20" s="9">
        <f t="shared" si="3"/>
        <v>32429976</v>
      </c>
      <c r="M20" s="8">
        <f t="shared" si="4"/>
        <v>0.27787109995046788</v>
      </c>
      <c r="U20" s="11">
        <v>13</v>
      </c>
      <c r="V20" s="32">
        <v>13</v>
      </c>
    </row>
    <row r="21" spans="1:22" x14ac:dyDescent="0.25">
      <c r="U21" s="11">
        <v>14</v>
      </c>
      <c r="V21" s="32">
        <v>14</v>
      </c>
    </row>
    <row r="22" spans="1:22" ht="21.75" thickBot="1" x14ac:dyDescent="0.4">
      <c r="A22" s="198" t="s">
        <v>2601</v>
      </c>
      <c r="B22" s="198"/>
      <c r="C22" s="198"/>
      <c r="D22" s="198"/>
      <c r="E22" s="198"/>
      <c r="F22" s="198"/>
      <c r="G22" s="20"/>
      <c r="H22" s="20"/>
      <c r="I22" s="20"/>
      <c r="J22" s="20"/>
      <c r="K22" s="20"/>
      <c r="L22" s="20"/>
      <c r="M22" s="20"/>
      <c r="N22" s="20"/>
      <c r="U22" s="11">
        <v>15</v>
      </c>
      <c r="V22" s="32">
        <v>15</v>
      </c>
    </row>
    <row r="23" spans="1:22" ht="26.25" thickBot="1" x14ac:dyDescent="0.3">
      <c r="A23" s="38" t="s">
        <v>2590</v>
      </c>
      <c r="B23" s="31" t="s">
        <v>2669</v>
      </c>
      <c r="C23" s="39" t="s">
        <v>2670</v>
      </c>
      <c r="D23" s="39" t="s">
        <v>2671</v>
      </c>
      <c r="E23" s="42" t="s">
        <v>2672</v>
      </c>
      <c r="F23" s="42" t="s">
        <v>2673</v>
      </c>
      <c r="I23" t="str">
        <f t="shared" ref="I23:I38" si="7">A23</f>
        <v>1817-Trade</v>
      </c>
      <c r="J23" s="9" t="str">
        <f t="shared" ref="J23:J38" si="8">B23</f>
        <v>Budget Cost (AED)</v>
      </c>
      <c r="K23" s="9" t="str">
        <f t="shared" ref="K23:K38" si="9">C23</f>
        <v>Planned Cost (AED)</v>
      </c>
      <c r="L23" s="9" t="str">
        <f t="shared" ref="L23:L38" si="10">D23</f>
        <v xml:space="preserve"> Earned Cost (AED)</v>
      </c>
      <c r="M23" s="7" t="str">
        <f t="shared" ref="M23:N38" si="11">E23</f>
        <v>Planned Cost %</v>
      </c>
      <c r="N23" s="7" t="str">
        <f t="shared" si="11"/>
        <v>Actual Cost %</v>
      </c>
      <c r="U23" s="11">
        <v>16</v>
      </c>
      <c r="V23" s="32">
        <v>16</v>
      </c>
    </row>
    <row r="24" spans="1:22" x14ac:dyDescent="0.25">
      <c r="A24" s="24" t="s">
        <v>2624</v>
      </c>
      <c r="B24" s="21">
        <v>572734</v>
      </c>
      <c r="C24" s="22"/>
      <c r="D24" s="44">
        <v>184292</v>
      </c>
      <c r="E24" s="51">
        <f>C24/B24</f>
        <v>0</v>
      </c>
      <c r="F24" s="51">
        <f>D24/B24</f>
        <v>0.32177590294971137</v>
      </c>
      <c r="I24" t="str">
        <f t="shared" si="7"/>
        <v>Anti-Fungal &amp; Carbonation</v>
      </c>
      <c r="J24" s="9">
        <f t="shared" si="8"/>
        <v>572734</v>
      </c>
      <c r="K24" s="9">
        <f t="shared" si="9"/>
        <v>0</v>
      </c>
      <c r="L24" s="9">
        <f t="shared" si="10"/>
        <v>184292</v>
      </c>
      <c r="M24" s="7">
        <f t="shared" si="11"/>
        <v>0</v>
      </c>
      <c r="N24" s="8">
        <f t="shared" si="11"/>
        <v>0.32177590294971137</v>
      </c>
      <c r="U24" s="11">
        <v>17</v>
      </c>
      <c r="V24" s="32">
        <v>17</v>
      </c>
    </row>
    <row r="25" spans="1:22" x14ac:dyDescent="0.25">
      <c r="A25" s="47" t="s">
        <v>2581</v>
      </c>
      <c r="B25" s="52">
        <v>355680</v>
      </c>
      <c r="C25" s="53"/>
      <c r="D25" s="54"/>
      <c r="E25" s="51">
        <f t="shared" ref="E25:E42" si="12">C25/B25</f>
        <v>0</v>
      </c>
      <c r="F25" s="51">
        <f t="shared" ref="F25:F42" si="13">D25/B25</f>
        <v>0</v>
      </c>
      <c r="I25" t="str">
        <f t="shared" si="7"/>
        <v>Ceramic</v>
      </c>
      <c r="J25" s="9">
        <f t="shared" si="8"/>
        <v>355680</v>
      </c>
      <c r="K25" s="9">
        <f t="shared" si="9"/>
        <v>0</v>
      </c>
      <c r="L25" s="9">
        <f t="shared" si="10"/>
        <v>0</v>
      </c>
      <c r="M25" s="7">
        <f t="shared" si="11"/>
        <v>0</v>
      </c>
      <c r="N25" s="8">
        <f t="shared" si="11"/>
        <v>0</v>
      </c>
      <c r="U25" s="11">
        <v>18</v>
      </c>
      <c r="V25" s="32">
        <v>18</v>
      </c>
    </row>
    <row r="26" spans="1:22" x14ac:dyDescent="0.25">
      <c r="A26" s="47" t="s">
        <v>2582</v>
      </c>
      <c r="B26" s="52">
        <v>26658801</v>
      </c>
      <c r="C26" s="49">
        <v>13256744</v>
      </c>
      <c r="D26" s="54">
        <v>8407576</v>
      </c>
      <c r="E26" s="51">
        <f t="shared" si="12"/>
        <v>0.49727457735252234</v>
      </c>
      <c r="F26" s="51">
        <f t="shared" si="13"/>
        <v>0.31537712442506322</v>
      </c>
      <c r="I26" t="str">
        <f t="shared" si="7"/>
        <v>Concrete</v>
      </c>
      <c r="J26" s="9">
        <f t="shared" si="8"/>
        <v>26658801</v>
      </c>
      <c r="K26" s="9">
        <f t="shared" si="9"/>
        <v>13256744</v>
      </c>
      <c r="L26" s="9">
        <f t="shared" si="10"/>
        <v>8407576</v>
      </c>
      <c r="M26" s="7">
        <f t="shared" si="11"/>
        <v>0.49727457735252234</v>
      </c>
      <c r="N26" s="8">
        <f t="shared" si="11"/>
        <v>0.31537712442506322</v>
      </c>
      <c r="U26" s="11">
        <v>19</v>
      </c>
      <c r="V26" s="32">
        <v>19</v>
      </c>
    </row>
    <row r="27" spans="1:22" x14ac:dyDescent="0.25">
      <c r="A27" s="47" t="s">
        <v>2616</v>
      </c>
      <c r="B27" s="52">
        <v>3801981</v>
      </c>
      <c r="C27" s="53"/>
      <c r="D27" s="54"/>
      <c r="E27" s="51">
        <f t="shared" si="12"/>
        <v>0</v>
      </c>
      <c r="F27" s="51">
        <f t="shared" si="13"/>
        <v>0</v>
      </c>
      <c r="I27" t="str">
        <f t="shared" si="7"/>
        <v>Conveying System</v>
      </c>
      <c r="J27" s="9">
        <f t="shared" si="8"/>
        <v>3801981</v>
      </c>
      <c r="K27" s="9">
        <f t="shared" si="9"/>
        <v>0</v>
      </c>
      <c r="L27" s="9">
        <f t="shared" si="10"/>
        <v>0</v>
      </c>
      <c r="M27" s="7">
        <f t="shared" si="11"/>
        <v>0</v>
      </c>
      <c r="N27" s="8">
        <f t="shared" si="11"/>
        <v>0</v>
      </c>
      <c r="U27" s="11">
        <v>20</v>
      </c>
      <c r="V27" s="32">
        <v>20</v>
      </c>
    </row>
    <row r="28" spans="1:22" x14ac:dyDescent="0.25">
      <c r="A28" s="47" t="s">
        <v>2583</v>
      </c>
      <c r="B28" s="52">
        <v>969680</v>
      </c>
      <c r="C28" s="53"/>
      <c r="D28" s="54">
        <v>66857</v>
      </c>
      <c r="E28" s="51">
        <f t="shared" si="12"/>
        <v>0</v>
      </c>
      <c r="F28" s="51">
        <f t="shared" si="13"/>
        <v>6.8947487831037046E-2</v>
      </c>
      <c r="I28" t="str">
        <f t="shared" si="7"/>
        <v>Doors</v>
      </c>
      <c r="J28" s="9">
        <f t="shared" si="8"/>
        <v>969680</v>
      </c>
      <c r="K28" s="9">
        <f t="shared" si="9"/>
        <v>0</v>
      </c>
      <c r="L28" s="9">
        <f t="shared" si="10"/>
        <v>66857</v>
      </c>
      <c r="M28" s="7">
        <f t="shared" si="11"/>
        <v>0</v>
      </c>
      <c r="N28" s="8">
        <f t="shared" si="11"/>
        <v>6.8947487831037046E-2</v>
      </c>
      <c r="U28" s="11">
        <v>21</v>
      </c>
      <c r="V28" s="32">
        <v>21</v>
      </c>
    </row>
    <row r="29" spans="1:22" x14ac:dyDescent="0.25">
      <c r="A29" s="47" t="s">
        <v>2617</v>
      </c>
      <c r="B29" s="52">
        <v>12872739</v>
      </c>
      <c r="C29" s="53">
        <v>15289</v>
      </c>
      <c r="D29" s="54">
        <v>397660</v>
      </c>
      <c r="E29" s="51">
        <f t="shared" si="12"/>
        <v>1.1877037202416673E-3</v>
      </c>
      <c r="F29" s="51">
        <f t="shared" si="13"/>
        <v>3.0891638523860385E-2</v>
      </c>
      <c r="I29" t="str">
        <f t="shared" si="7"/>
        <v>Electrical</v>
      </c>
      <c r="J29" s="9">
        <f t="shared" si="8"/>
        <v>12872739</v>
      </c>
      <c r="K29" s="9">
        <f t="shared" si="9"/>
        <v>15289</v>
      </c>
      <c r="L29" s="9">
        <f t="shared" si="10"/>
        <v>397660</v>
      </c>
      <c r="M29" s="7">
        <f t="shared" si="11"/>
        <v>1.1877037202416673E-3</v>
      </c>
      <c r="N29" s="8">
        <f t="shared" si="11"/>
        <v>3.0891638523860385E-2</v>
      </c>
      <c r="U29" s="11">
        <v>22</v>
      </c>
      <c r="V29" s="32">
        <v>22</v>
      </c>
    </row>
    <row r="30" spans="1:22" x14ac:dyDescent="0.25">
      <c r="A30" s="25" t="s">
        <v>2625</v>
      </c>
      <c r="B30" s="23">
        <v>975846</v>
      </c>
      <c r="C30" s="18"/>
      <c r="D30" s="45">
        <v>6766</v>
      </c>
      <c r="E30" s="51">
        <f t="shared" si="12"/>
        <v>0</v>
      </c>
      <c r="F30" s="51">
        <f t="shared" si="13"/>
        <v>6.9334710599828252E-3</v>
      </c>
      <c r="I30" t="str">
        <f t="shared" si="7"/>
        <v>Epoxy &amp; Traffic Coating</v>
      </c>
      <c r="J30" s="9">
        <f t="shared" si="8"/>
        <v>975846</v>
      </c>
      <c r="K30" s="9">
        <f t="shared" si="9"/>
        <v>0</v>
      </c>
      <c r="L30" s="9">
        <f t="shared" si="10"/>
        <v>6766</v>
      </c>
      <c r="M30" s="7">
        <f t="shared" si="11"/>
        <v>0</v>
      </c>
      <c r="N30" s="8">
        <f t="shared" si="11"/>
        <v>6.9334710599828252E-3</v>
      </c>
      <c r="U30" s="11">
        <v>23</v>
      </c>
      <c r="V30" s="32">
        <v>23</v>
      </c>
    </row>
    <row r="31" spans="1:22" x14ac:dyDescent="0.25">
      <c r="A31" s="47" t="s">
        <v>2584</v>
      </c>
      <c r="B31" s="52">
        <v>1052294</v>
      </c>
      <c r="C31" s="53"/>
      <c r="D31" s="54">
        <v>448</v>
      </c>
      <c r="E31" s="51">
        <f t="shared" si="12"/>
        <v>0</v>
      </c>
      <c r="F31" s="51">
        <f t="shared" si="13"/>
        <v>4.2573653370635962E-4</v>
      </c>
      <c r="I31" t="str">
        <f t="shared" si="7"/>
        <v>False Ceiling</v>
      </c>
      <c r="J31" s="9">
        <f t="shared" si="8"/>
        <v>1052294</v>
      </c>
      <c r="K31" s="9">
        <f t="shared" si="9"/>
        <v>0</v>
      </c>
      <c r="L31" s="9">
        <f t="shared" si="10"/>
        <v>448</v>
      </c>
      <c r="M31" s="7">
        <f t="shared" si="11"/>
        <v>0</v>
      </c>
      <c r="N31" s="8">
        <f t="shared" si="11"/>
        <v>4.2573653370635962E-4</v>
      </c>
      <c r="U31" s="11">
        <v>24</v>
      </c>
      <c r="V31" s="32">
        <v>24</v>
      </c>
    </row>
    <row r="32" spans="1:22" x14ac:dyDescent="0.25">
      <c r="A32" s="47" t="s">
        <v>2618</v>
      </c>
      <c r="B32" s="52">
        <v>1781708</v>
      </c>
      <c r="C32" s="53"/>
      <c r="D32" s="54">
        <v>155177</v>
      </c>
      <c r="E32" s="51">
        <f t="shared" si="12"/>
        <v>0</v>
      </c>
      <c r="F32" s="51">
        <f t="shared" si="13"/>
        <v>8.7094518293682241E-2</v>
      </c>
      <c r="I32" t="str">
        <f t="shared" si="7"/>
        <v>Fire Fighting</v>
      </c>
      <c r="J32" s="9">
        <f t="shared" si="8"/>
        <v>1781708</v>
      </c>
      <c r="K32" s="9">
        <f t="shared" si="9"/>
        <v>0</v>
      </c>
      <c r="L32" s="9">
        <f t="shared" si="10"/>
        <v>155177</v>
      </c>
      <c r="M32" s="7">
        <f t="shared" si="11"/>
        <v>0</v>
      </c>
      <c r="N32" s="8">
        <f t="shared" si="11"/>
        <v>8.7094518293682241E-2</v>
      </c>
      <c r="U32" s="11">
        <v>25</v>
      </c>
      <c r="V32" s="32">
        <v>25</v>
      </c>
    </row>
    <row r="33" spans="1:22" x14ac:dyDescent="0.25">
      <c r="A33" s="47" t="s">
        <v>2585</v>
      </c>
      <c r="B33" s="52">
        <v>1644464</v>
      </c>
      <c r="C33" s="53"/>
      <c r="D33" s="54"/>
      <c r="E33" s="51">
        <f t="shared" si="12"/>
        <v>0</v>
      </c>
      <c r="F33" s="51">
        <f t="shared" si="13"/>
        <v>0</v>
      </c>
      <c r="I33" t="str">
        <f t="shared" si="7"/>
        <v>Glazing</v>
      </c>
      <c r="J33" s="9">
        <f t="shared" si="8"/>
        <v>1644464</v>
      </c>
      <c r="K33" s="9">
        <f t="shared" si="9"/>
        <v>0</v>
      </c>
      <c r="L33" s="9">
        <f t="shared" si="10"/>
        <v>0</v>
      </c>
      <c r="M33" s="7">
        <f t="shared" si="11"/>
        <v>0</v>
      </c>
      <c r="N33" s="8">
        <f t="shared" si="11"/>
        <v>0</v>
      </c>
      <c r="U33" s="11">
        <v>26</v>
      </c>
      <c r="V33" s="32">
        <v>26</v>
      </c>
    </row>
    <row r="34" spans="1:22" x14ac:dyDescent="0.25">
      <c r="A34" s="47" t="s">
        <v>2619</v>
      </c>
      <c r="B34" s="52">
        <v>10893557</v>
      </c>
      <c r="C34" s="53"/>
      <c r="D34" s="54">
        <v>704077</v>
      </c>
      <c r="E34" s="51">
        <f t="shared" si="12"/>
        <v>0</v>
      </c>
      <c r="F34" s="51">
        <f t="shared" si="13"/>
        <v>6.4632424468885605E-2</v>
      </c>
      <c r="I34" t="str">
        <f t="shared" si="7"/>
        <v>HVAC</v>
      </c>
      <c r="J34" s="9">
        <f t="shared" si="8"/>
        <v>10893557</v>
      </c>
      <c r="K34" s="9">
        <f t="shared" si="9"/>
        <v>0</v>
      </c>
      <c r="L34" s="9">
        <f t="shared" si="10"/>
        <v>704077</v>
      </c>
      <c r="M34" s="7">
        <f t="shared" si="11"/>
        <v>0</v>
      </c>
      <c r="N34" s="8">
        <f t="shared" si="11"/>
        <v>6.4632424468885605E-2</v>
      </c>
      <c r="U34" s="11">
        <v>27</v>
      </c>
      <c r="V34" s="32">
        <v>27</v>
      </c>
    </row>
    <row r="35" spans="1:22" x14ac:dyDescent="0.25">
      <c r="A35" s="47" t="s">
        <v>2620</v>
      </c>
      <c r="B35" s="52">
        <v>148097</v>
      </c>
      <c r="C35" s="53"/>
      <c r="D35" s="54"/>
      <c r="E35" s="51">
        <f t="shared" si="12"/>
        <v>0</v>
      </c>
      <c r="F35" s="51">
        <f t="shared" si="13"/>
        <v>0</v>
      </c>
      <c r="I35" t="str">
        <f t="shared" si="7"/>
        <v>LPG System</v>
      </c>
      <c r="J35" s="9">
        <f t="shared" si="8"/>
        <v>148097</v>
      </c>
      <c r="K35" s="9">
        <f t="shared" si="9"/>
        <v>0</v>
      </c>
      <c r="L35" s="9">
        <f t="shared" si="10"/>
        <v>0</v>
      </c>
      <c r="M35" s="7">
        <f t="shared" si="11"/>
        <v>0</v>
      </c>
      <c r="N35" s="8">
        <f t="shared" si="11"/>
        <v>0</v>
      </c>
      <c r="U35" s="11">
        <v>28</v>
      </c>
      <c r="V35" s="32">
        <v>28</v>
      </c>
    </row>
    <row r="36" spans="1:22" x14ac:dyDescent="0.25">
      <c r="A36" s="47" t="s">
        <v>2586</v>
      </c>
      <c r="B36" s="52">
        <v>1709702</v>
      </c>
      <c r="C36" s="53">
        <v>3061</v>
      </c>
      <c r="D36" s="54">
        <v>142628</v>
      </c>
      <c r="E36" s="51">
        <f t="shared" si="12"/>
        <v>1.7903704856167917E-3</v>
      </c>
      <c r="F36" s="51">
        <f t="shared" si="13"/>
        <v>8.3422725129876432E-2</v>
      </c>
      <c r="I36" t="str">
        <f t="shared" si="7"/>
        <v>Masonry</v>
      </c>
      <c r="J36" s="9">
        <f t="shared" si="8"/>
        <v>1709702</v>
      </c>
      <c r="K36" s="9">
        <f t="shared" si="9"/>
        <v>3061</v>
      </c>
      <c r="L36" s="9">
        <f t="shared" si="10"/>
        <v>142628</v>
      </c>
      <c r="M36" s="7">
        <f t="shared" si="11"/>
        <v>1.7903704856167917E-3</v>
      </c>
      <c r="N36" s="8">
        <f t="shared" si="11"/>
        <v>8.3422725129876432E-2</v>
      </c>
      <c r="U36" s="11">
        <v>29</v>
      </c>
      <c r="V36" s="32">
        <v>29</v>
      </c>
    </row>
    <row r="37" spans="1:22" x14ac:dyDescent="0.25">
      <c r="A37" s="47" t="s">
        <v>2621</v>
      </c>
      <c r="B37" s="52">
        <v>2149353</v>
      </c>
      <c r="C37" s="53"/>
      <c r="D37" s="54"/>
      <c r="E37" s="51">
        <f t="shared" si="12"/>
        <v>0</v>
      </c>
      <c r="F37" s="51">
        <f t="shared" si="13"/>
        <v>0</v>
      </c>
      <c r="I37" t="str">
        <f t="shared" si="7"/>
        <v>Natural Stone</v>
      </c>
      <c r="J37" s="9">
        <f t="shared" si="8"/>
        <v>2149353</v>
      </c>
      <c r="K37" s="9">
        <f t="shared" si="9"/>
        <v>0</v>
      </c>
      <c r="L37" s="9">
        <f t="shared" si="10"/>
        <v>0</v>
      </c>
      <c r="M37" s="7">
        <f t="shared" si="11"/>
        <v>0</v>
      </c>
      <c r="N37" s="8">
        <f t="shared" si="11"/>
        <v>0</v>
      </c>
      <c r="U37" s="11">
        <v>30</v>
      </c>
      <c r="V37" s="32">
        <v>30</v>
      </c>
    </row>
    <row r="38" spans="1:22" x14ac:dyDescent="0.25">
      <c r="A38" s="25" t="s">
        <v>2626</v>
      </c>
      <c r="B38" s="23">
        <v>2559272</v>
      </c>
      <c r="C38" s="18"/>
      <c r="D38" s="45">
        <v>210</v>
      </c>
      <c r="E38" s="51">
        <f t="shared" si="12"/>
        <v>0</v>
      </c>
      <c r="F38" s="51">
        <f t="shared" si="13"/>
        <v>8.205458427240247E-5</v>
      </c>
      <c r="I38" t="str">
        <f t="shared" si="7"/>
        <v>Others Finishes</v>
      </c>
      <c r="J38" s="9">
        <f t="shared" si="8"/>
        <v>2559272</v>
      </c>
      <c r="K38" s="9">
        <f t="shared" si="9"/>
        <v>0</v>
      </c>
      <c r="L38" s="9">
        <f t="shared" si="10"/>
        <v>210</v>
      </c>
      <c r="M38" s="7">
        <f t="shared" si="11"/>
        <v>0</v>
      </c>
      <c r="N38" s="8">
        <f t="shared" si="11"/>
        <v>8.205458427240247E-5</v>
      </c>
      <c r="U38" s="11">
        <v>31</v>
      </c>
      <c r="V38" s="32">
        <v>31</v>
      </c>
    </row>
    <row r="39" spans="1:22" x14ac:dyDescent="0.25">
      <c r="A39" s="47" t="s">
        <v>2587</v>
      </c>
      <c r="B39" s="52">
        <v>354486</v>
      </c>
      <c r="C39" s="53"/>
      <c r="D39" s="54">
        <v>38876</v>
      </c>
      <c r="E39" s="51">
        <f t="shared" si="12"/>
        <v>0</v>
      </c>
      <c r="F39" s="51">
        <f t="shared" si="13"/>
        <v>0.10966864699875313</v>
      </c>
      <c r="I39" t="str">
        <f t="shared" ref="I39:I43" si="14">A39</f>
        <v>Paint</v>
      </c>
      <c r="J39" s="9">
        <f t="shared" ref="J39:J43" si="15">B39</f>
        <v>354486</v>
      </c>
      <c r="K39" s="9">
        <f t="shared" ref="K39:K43" si="16">C39</f>
        <v>0</v>
      </c>
      <c r="L39" s="9">
        <f t="shared" ref="L39:L43" si="17">D39</f>
        <v>38876</v>
      </c>
      <c r="M39" s="7">
        <f t="shared" ref="M39:N42" si="18">E39</f>
        <v>0</v>
      </c>
      <c r="N39" s="8">
        <f t="shared" si="18"/>
        <v>0.10966864699875313</v>
      </c>
      <c r="U39" s="11">
        <v>32</v>
      </c>
      <c r="V39" s="32">
        <v>32</v>
      </c>
    </row>
    <row r="40" spans="1:22" x14ac:dyDescent="0.25">
      <c r="A40" s="47" t="s">
        <v>2588</v>
      </c>
      <c r="B40" s="52">
        <v>908192</v>
      </c>
      <c r="C40" s="53"/>
      <c r="D40" s="54">
        <v>126439</v>
      </c>
      <c r="E40" s="51">
        <f t="shared" si="12"/>
        <v>0</v>
      </c>
      <c r="F40" s="51">
        <f t="shared" si="13"/>
        <v>0.13922056129100455</v>
      </c>
      <c r="I40" t="str">
        <f t="shared" si="14"/>
        <v>Plaster</v>
      </c>
      <c r="J40" s="9">
        <f t="shared" si="15"/>
        <v>908192</v>
      </c>
      <c r="K40" s="9">
        <f t="shared" si="16"/>
        <v>0</v>
      </c>
      <c r="L40" s="9">
        <f t="shared" si="17"/>
        <v>126439</v>
      </c>
      <c r="M40" s="7">
        <f t="shared" si="18"/>
        <v>0</v>
      </c>
      <c r="N40" s="8">
        <f t="shared" si="18"/>
        <v>0.13922056129100455</v>
      </c>
      <c r="U40" s="11">
        <v>33</v>
      </c>
      <c r="V40" s="32">
        <v>33</v>
      </c>
    </row>
    <row r="41" spans="1:22" x14ac:dyDescent="0.25">
      <c r="A41" s="47" t="s">
        <v>2622</v>
      </c>
      <c r="B41" s="52">
        <v>2348697</v>
      </c>
      <c r="C41" s="53">
        <v>42000</v>
      </c>
      <c r="D41" s="54">
        <v>72343</v>
      </c>
      <c r="E41" s="51">
        <f t="shared" si="12"/>
        <v>1.7882255565532718E-2</v>
      </c>
      <c r="F41" s="51">
        <f t="shared" si="13"/>
        <v>3.0801333675650796E-2</v>
      </c>
      <c r="I41" t="str">
        <f t="shared" si="14"/>
        <v>Plumbing</v>
      </c>
      <c r="J41" s="9">
        <f t="shared" si="15"/>
        <v>2348697</v>
      </c>
      <c r="K41" s="9">
        <f t="shared" si="16"/>
        <v>42000</v>
      </c>
      <c r="L41" s="9">
        <f t="shared" si="17"/>
        <v>72343</v>
      </c>
      <c r="M41" s="7">
        <f t="shared" si="18"/>
        <v>1.7882255565532718E-2</v>
      </c>
      <c r="N41" s="8">
        <f t="shared" si="18"/>
        <v>3.0801333675650796E-2</v>
      </c>
      <c r="U41" s="11">
        <v>34</v>
      </c>
      <c r="V41" s="32">
        <v>34</v>
      </c>
    </row>
    <row r="42" spans="1:22" x14ac:dyDescent="0.25">
      <c r="A42" s="47" t="s">
        <v>2589</v>
      </c>
      <c r="B42" s="52">
        <v>1017975</v>
      </c>
      <c r="C42" s="53"/>
      <c r="D42" s="54">
        <v>7263</v>
      </c>
      <c r="E42" s="51">
        <f t="shared" si="12"/>
        <v>0</v>
      </c>
      <c r="F42" s="51">
        <f t="shared" si="13"/>
        <v>7.1347528180947467E-3</v>
      </c>
      <c r="I42" t="str">
        <f t="shared" si="14"/>
        <v>Porcelain</v>
      </c>
      <c r="J42" s="9">
        <f t="shared" si="15"/>
        <v>1017975</v>
      </c>
      <c r="K42" s="9">
        <f t="shared" si="16"/>
        <v>0</v>
      </c>
      <c r="L42" s="9">
        <f t="shared" si="17"/>
        <v>7263</v>
      </c>
      <c r="M42" s="7">
        <f t="shared" si="18"/>
        <v>0</v>
      </c>
      <c r="N42" s="8">
        <f t="shared" si="18"/>
        <v>7.1347528180947467E-3</v>
      </c>
      <c r="U42" s="11">
        <v>35</v>
      </c>
      <c r="V42" s="32">
        <v>35</v>
      </c>
    </row>
    <row r="43" spans="1:22" x14ac:dyDescent="0.25">
      <c r="A43" s="47" t="s">
        <v>2591</v>
      </c>
      <c r="B43" s="52">
        <v>5594621</v>
      </c>
      <c r="C43" s="53">
        <v>2884132</v>
      </c>
      <c r="D43" s="54">
        <v>16042570</v>
      </c>
      <c r="E43" s="51">
        <f t="shared" ref="E43:E46" si="19">C43/B43</f>
        <v>0.51551874559509925</v>
      </c>
      <c r="F43" s="51">
        <f t="shared" ref="F43:F46" si="20">D43/B43</f>
        <v>2.8674989780362243</v>
      </c>
      <c r="I43" t="str">
        <f t="shared" si="14"/>
        <v>Prelims</v>
      </c>
      <c r="J43" s="9">
        <f t="shared" si="15"/>
        <v>5594621</v>
      </c>
      <c r="K43" s="9">
        <f t="shared" si="16"/>
        <v>2884132</v>
      </c>
      <c r="L43" s="9">
        <f t="shared" si="17"/>
        <v>16042570</v>
      </c>
      <c r="M43" s="7">
        <f>E46</f>
        <v>0.27787109995046788</v>
      </c>
      <c r="N43" s="8">
        <f>F46</f>
        <v>0.3738597011292093</v>
      </c>
      <c r="U43" s="11">
        <v>36</v>
      </c>
      <c r="V43" s="32">
        <v>36</v>
      </c>
    </row>
    <row r="44" spans="1:22" x14ac:dyDescent="0.25">
      <c r="A44" s="47" t="s">
        <v>2592</v>
      </c>
      <c r="B44" s="52">
        <v>8101845</v>
      </c>
      <c r="C44" s="53">
        <v>7902343</v>
      </c>
      <c r="D44" s="54">
        <v>6076794</v>
      </c>
      <c r="E44" s="51">
        <f t="shared" si="19"/>
        <v>0.9753757323177622</v>
      </c>
      <c r="F44" s="51">
        <f t="shared" si="20"/>
        <v>0.75005063661425264</v>
      </c>
      <c r="H44"/>
      <c r="I44"/>
      <c r="K44" s="9"/>
      <c r="L44" s="9"/>
      <c r="M44" s="7"/>
      <c r="N44" s="8"/>
      <c r="U44" s="11">
        <v>37</v>
      </c>
      <c r="V44" s="32">
        <v>37</v>
      </c>
    </row>
    <row r="45" spans="1:22" ht="15.75" thickBot="1" x14ac:dyDescent="0.3">
      <c r="A45" s="57" t="s">
        <v>2623</v>
      </c>
      <c r="B45" s="52">
        <v>271982</v>
      </c>
      <c r="C45" s="53"/>
      <c r="D45" s="54"/>
      <c r="E45" s="51">
        <f t="shared" si="19"/>
        <v>0</v>
      </c>
      <c r="F45" s="51">
        <f t="shared" si="20"/>
        <v>0</v>
      </c>
      <c r="H45"/>
      <c r="I45"/>
      <c r="K45" s="9"/>
      <c r="L45" s="9"/>
      <c r="M45" s="7"/>
      <c r="N45" s="8"/>
      <c r="U45" s="11">
        <v>38</v>
      </c>
      <c r="V45" s="32">
        <v>38</v>
      </c>
    </row>
    <row r="46" spans="1:22" ht="15.75" thickBot="1" x14ac:dyDescent="0.3">
      <c r="A46" s="60" t="s">
        <v>1298</v>
      </c>
      <c r="B46" s="58">
        <v>86743706</v>
      </c>
      <c r="C46" s="59">
        <v>24103569</v>
      </c>
      <c r="D46" s="55">
        <v>32429976</v>
      </c>
      <c r="E46" s="56">
        <f t="shared" si="19"/>
        <v>0.27787109995046788</v>
      </c>
      <c r="F46" s="56">
        <f t="shared" si="20"/>
        <v>0.3738597011292093</v>
      </c>
      <c r="H46"/>
      <c r="I46"/>
      <c r="K46" s="9"/>
      <c r="L46" s="9"/>
      <c r="M46" s="7"/>
      <c r="N46" s="8"/>
      <c r="U46" s="11">
        <v>39</v>
      </c>
      <c r="V46" s="32">
        <v>39</v>
      </c>
    </row>
    <row r="47" spans="1:22" x14ac:dyDescent="0.25">
      <c r="H47"/>
      <c r="I47"/>
      <c r="K47" s="9"/>
      <c r="L47" s="9"/>
      <c r="M47" s="7"/>
      <c r="N47" s="8"/>
      <c r="U47" s="11">
        <v>40</v>
      </c>
      <c r="V47" s="32">
        <v>40</v>
      </c>
    </row>
    <row r="48" spans="1:22" x14ac:dyDescent="0.25">
      <c r="H48"/>
      <c r="I48"/>
      <c r="K48" s="9"/>
      <c r="L48" s="9"/>
      <c r="M48" s="7"/>
      <c r="N48" s="8"/>
      <c r="U48" s="11">
        <v>41</v>
      </c>
      <c r="V48" s="32">
        <v>41</v>
      </c>
    </row>
    <row r="49" spans="8:22" x14ac:dyDescent="0.25">
      <c r="H49"/>
      <c r="U49" s="11">
        <v>42</v>
      </c>
      <c r="V49" s="32">
        <v>42</v>
      </c>
    </row>
    <row r="50" spans="8:22" x14ac:dyDescent="0.25">
      <c r="H50"/>
      <c r="U50" s="11">
        <v>43</v>
      </c>
      <c r="V50" s="32">
        <v>43</v>
      </c>
    </row>
    <row r="51" spans="8:22" x14ac:dyDescent="0.25">
      <c r="U51" s="11">
        <v>44</v>
      </c>
      <c r="V51" s="32">
        <v>44</v>
      </c>
    </row>
    <row r="52" spans="8:22" x14ac:dyDescent="0.25">
      <c r="U52" s="11">
        <v>45</v>
      </c>
      <c r="V52" s="32">
        <v>45</v>
      </c>
    </row>
    <row r="53" spans="8:22" x14ac:dyDescent="0.25">
      <c r="U53" s="11">
        <v>46</v>
      </c>
      <c r="V53" s="32">
        <v>46</v>
      </c>
    </row>
    <row r="54" spans="8:22" x14ac:dyDescent="0.25">
      <c r="U54" s="11">
        <v>47</v>
      </c>
      <c r="V54" s="32">
        <v>47</v>
      </c>
    </row>
    <row r="55" spans="8:22" x14ac:dyDescent="0.25">
      <c r="U55" s="11">
        <v>48</v>
      </c>
      <c r="V55" s="32">
        <v>48</v>
      </c>
    </row>
    <row r="56" spans="8:22" x14ac:dyDescent="0.25">
      <c r="U56" s="11" t="s">
        <v>1298</v>
      </c>
      <c r="V56" s="32">
        <v>1176</v>
      </c>
    </row>
  </sheetData>
  <mergeCells count="7">
    <mergeCell ref="A22:F22"/>
    <mergeCell ref="P1:Q1"/>
    <mergeCell ref="N1:O1"/>
    <mergeCell ref="N2:O2"/>
    <mergeCell ref="N3:O3"/>
    <mergeCell ref="F1:J2"/>
    <mergeCell ref="A3:F3"/>
  </mergeCells>
  <pageMargins left="0.31496062992125984" right="0.11811023622047245" top="0.15748031496062992" bottom="0.15748031496062992" header="0.31496062992125984" footer="0.31496062992125984"/>
  <pageSetup paperSize="9" scale="75" orientation="landscape" horizontalDpi="1200" verticalDpi="1200" r:id="rId4"/>
  <colBreaks count="1" manualBreakCount="1">
    <brk id="18" max="47" man="1"/>
  </colBreaks>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K85"/>
  <sheetViews>
    <sheetView topLeftCell="A52" workbookViewId="0">
      <selection activeCell="J69" sqref="J69"/>
    </sheetView>
  </sheetViews>
  <sheetFormatPr defaultRowHeight="15" x14ac:dyDescent="0.25"/>
  <cols>
    <col min="1" max="1" width="17.28515625" customWidth="1"/>
    <col min="2" max="2" width="16.28515625" customWidth="1"/>
    <col min="3" max="3" width="4" customWidth="1"/>
    <col min="4" max="6" width="5" customWidth="1"/>
    <col min="7" max="8" width="4" customWidth="1"/>
    <col min="9" max="9" width="3" customWidth="1"/>
    <col min="10" max="10" width="5" customWidth="1"/>
    <col min="11" max="11" width="3" customWidth="1"/>
    <col min="12" max="12" width="4" customWidth="1"/>
    <col min="13" max="13" width="12.7109375" hidden="1" customWidth="1"/>
    <col min="14" max="14" width="3" customWidth="1"/>
    <col min="15" max="16" width="5" customWidth="1"/>
    <col min="17" max="17" width="4" customWidth="1"/>
    <col min="18" max="20" width="5" customWidth="1"/>
    <col min="21" max="21" width="6" customWidth="1"/>
    <col min="22" max="23" width="5" customWidth="1"/>
    <col min="24" max="24" width="6" customWidth="1"/>
    <col min="25" max="25" width="4" customWidth="1"/>
    <col min="26" max="27" width="3" customWidth="1"/>
    <col min="28" max="29" width="4" customWidth="1"/>
    <col min="30" max="32" width="5" customWidth="1"/>
    <col min="33" max="33" width="4" customWidth="1"/>
    <col min="34" max="36" width="5" customWidth="1"/>
    <col min="37" max="37" width="4" customWidth="1"/>
    <col min="38" max="40" width="5" customWidth="1"/>
    <col min="41" max="41" width="6" customWidth="1"/>
    <col min="42" max="44" width="5" customWidth="1"/>
    <col min="45" max="45" width="4" customWidth="1"/>
    <col min="46" max="51" width="5" customWidth="1"/>
    <col min="52" max="54" width="6" customWidth="1"/>
    <col min="55" max="55" width="5" customWidth="1"/>
    <col min="56" max="56" width="6" customWidth="1"/>
    <col min="57" max="57" width="5" customWidth="1"/>
    <col min="58" max="64" width="6" customWidth="1"/>
    <col min="65" max="66" width="5" customWidth="1"/>
    <col min="67" max="72" width="6" customWidth="1"/>
    <col min="73" max="73" width="5" customWidth="1"/>
    <col min="74" max="77" width="6" customWidth="1"/>
    <col min="78" max="78" width="5" customWidth="1"/>
    <col min="79" max="79" width="6" customWidth="1"/>
    <col min="80" max="80" width="4" customWidth="1"/>
    <col min="81" max="81" width="11.28515625" customWidth="1"/>
    <col min="82" max="100" width="3" customWidth="1"/>
    <col min="101" max="115" width="4" customWidth="1"/>
    <col min="116" max="116" width="7.28515625" customWidth="1"/>
    <col min="117" max="117" width="11.28515625" customWidth="1"/>
  </cols>
  <sheetData>
    <row r="1" spans="1:115" ht="18.75" x14ac:dyDescent="0.3">
      <c r="A1" s="106" t="str">
        <f>'Weekly Cost Summary'!A1</f>
        <v>Project Name</v>
      </c>
      <c r="G1" t="str">
        <f>'Weekly Cost Summary'!N1</f>
        <v>Data Date:</v>
      </c>
      <c r="I1" s="202">
        <f>'Weekly Cost Summary'!P1</f>
        <v>44192</v>
      </c>
      <c r="J1" s="202"/>
      <c r="P1" t="s">
        <v>2654</v>
      </c>
    </row>
    <row r="2" spans="1:115" ht="18.75" x14ac:dyDescent="0.3">
      <c r="A2" s="106" t="str">
        <f>'Weekly Cost Summary'!A2</f>
        <v>Location</v>
      </c>
      <c r="G2" t="str">
        <f>'Weekly Cost Summary'!N2</f>
        <v>Current Week</v>
      </c>
      <c r="I2">
        <f>'Weekly Cost Summary'!P2</f>
        <v>48</v>
      </c>
    </row>
    <row r="3" spans="1:115" x14ac:dyDescent="0.25">
      <c r="G3" t="str">
        <f>'Weekly Cost Summary'!N3</f>
        <v>Total Weeks</v>
      </c>
      <c r="I3">
        <f>'Weekly Cost Summary'!P3</f>
        <v>114</v>
      </c>
    </row>
    <row r="4" spans="1:115" x14ac:dyDescent="0.25">
      <c r="A4" s="10" t="s">
        <v>2594</v>
      </c>
      <c r="B4" s="10" t="s">
        <v>2595</v>
      </c>
    </row>
    <row r="5" spans="1:115" x14ac:dyDescent="0.25">
      <c r="A5" s="10" t="s">
        <v>2593</v>
      </c>
      <c r="B5">
        <v>1</v>
      </c>
      <c r="C5">
        <v>2</v>
      </c>
      <c r="D5">
        <v>3</v>
      </c>
      <c r="E5">
        <v>4</v>
      </c>
      <c r="F5">
        <v>5</v>
      </c>
      <c r="G5">
        <v>6</v>
      </c>
      <c r="H5">
        <v>7</v>
      </c>
      <c r="I5">
        <v>8</v>
      </c>
      <c r="J5">
        <v>9</v>
      </c>
      <c r="K5">
        <v>10</v>
      </c>
      <c r="L5">
        <v>11</v>
      </c>
      <c r="M5">
        <v>12</v>
      </c>
      <c r="N5">
        <v>13</v>
      </c>
      <c r="O5">
        <v>14</v>
      </c>
      <c r="P5">
        <v>15</v>
      </c>
      <c r="Q5">
        <v>16</v>
      </c>
      <c r="R5">
        <v>17</v>
      </c>
      <c r="S5">
        <v>18</v>
      </c>
      <c r="T5">
        <v>19</v>
      </c>
      <c r="U5">
        <v>20</v>
      </c>
      <c r="V5">
        <v>21</v>
      </c>
      <c r="W5">
        <v>22</v>
      </c>
      <c r="X5">
        <v>23</v>
      </c>
      <c r="Y5">
        <v>24</v>
      </c>
      <c r="Z5">
        <v>25</v>
      </c>
      <c r="AA5">
        <v>26</v>
      </c>
      <c r="AB5">
        <v>27</v>
      </c>
      <c r="AC5">
        <v>28</v>
      </c>
      <c r="AD5">
        <v>29</v>
      </c>
      <c r="AE5">
        <v>30</v>
      </c>
      <c r="AF5">
        <v>31</v>
      </c>
      <c r="AG5">
        <v>32</v>
      </c>
      <c r="AH5">
        <v>33</v>
      </c>
      <c r="AI5">
        <v>34</v>
      </c>
      <c r="AJ5">
        <v>35</v>
      </c>
      <c r="AK5">
        <v>36</v>
      </c>
      <c r="AL5">
        <v>37</v>
      </c>
      <c r="AM5">
        <v>38</v>
      </c>
      <c r="AN5">
        <v>39</v>
      </c>
      <c r="AO5">
        <v>40</v>
      </c>
      <c r="AP5">
        <v>41</v>
      </c>
      <c r="AQ5">
        <v>42</v>
      </c>
      <c r="AR5">
        <v>43</v>
      </c>
      <c r="AS5">
        <v>44</v>
      </c>
      <c r="AT5">
        <v>45</v>
      </c>
      <c r="AU5">
        <v>46</v>
      </c>
      <c r="AV5">
        <v>47</v>
      </c>
      <c r="AW5">
        <v>48</v>
      </c>
      <c r="AX5">
        <v>49</v>
      </c>
      <c r="AY5">
        <v>50</v>
      </c>
      <c r="AZ5">
        <v>51</v>
      </c>
      <c r="BA5">
        <v>52</v>
      </c>
      <c r="BB5">
        <v>53</v>
      </c>
      <c r="BC5">
        <v>54</v>
      </c>
      <c r="BD5">
        <v>55</v>
      </c>
      <c r="BE5">
        <v>56</v>
      </c>
      <c r="BF5">
        <v>57</v>
      </c>
      <c r="BG5">
        <v>58</v>
      </c>
      <c r="BH5">
        <v>59</v>
      </c>
      <c r="BI5">
        <v>60</v>
      </c>
      <c r="BJ5">
        <v>61</v>
      </c>
      <c r="BK5">
        <v>62</v>
      </c>
      <c r="BL5">
        <v>63</v>
      </c>
      <c r="BM5">
        <v>64</v>
      </c>
      <c r="BN5">
        <v>65</v>
      </c>
      <c r="BO5">
        <v>66</v>
      </c>
      <c r="BP5">
        <v>67</v>
      </c>
      <c r="BQ5">
        <v>68</v>
      </c>
      <c r="BR5">
        <v>69</v>
      </c>
      <c r="BS5">
        <v>70</v>
      </c>
      <c r="BT5">
        <v>71</v>
      </c>
      <c r="BU5">
        <v>72</v>
      </c>
      <c r="BV5">
        <v>73</v>
      </c>
      <c r="BW5">
        <v>74</v>
      </c>
      <c r="BX5">
        <v>75</v>
      </c>
      <c r="BY5">
        <v>76</v>
      </c>
      <c r="BZ5">
        <v>77</v>
      </c>
      <c r="CA5">
        <v>78</v>
      </c>
      <c r="CB5">
        <v>79</v>
      </c>
      <c r="CC5">
        <v>80</v>
      </c>
      <c r="CD5">
        <v>81</v>
      </c>
      <c r="CE5">
        <v>82</v>
      </c>
      <c r="CF5">
        <v>83</v>
      </c>
      <c r="CG5">
        <v>84</v>
      </c>
      <c r="CH5">
        <v>85</v>
      </c>
      <c r="CI5">
        <v>86</v>
      </c>
      <c r="CJ5">
        <v>87</v>
      </c>
      <c r="CK5">
        <v>88</v>
      </c>
      <c r="CL5">
        <v>89</v>
      </c>
      <c r="CM5">
        <v>90</v>
      </c>
      <c r="CN5">
        <v>91</v>
      </c>
      <c r="CO5">
        <v>92</v>
      </c>
      <c r="CP5">
        <v>93</v>
      </c>
      <c r="CQ5">
        <v>94</v>
      </c>
      <c r="CR5">
        <v>95</v>
      </c>
      <c r="CS5">
        <v>96</v>
      </c>
      <c r="CT5">
        <v>97</v>
      </c>
      <c r="CU5">
        <v>98</v>
      </c>
      <c r="CV5">
        <v>99</v>
      </c>
      <c r="CW5">
        <v>100</v>
      </c>
      <c r="CX5">
        <v>101</v>
      </c>
      <c r="CY5">
        <v>102</v>
      </c>
      <c r="CZ5">
        <v>103</v>
      </c>
      <c r="DA5">
        <v>104</v>
      </c>
      <c r="DB5">
        <v>105</v>
      </c>
      <c r="DC5">
        <v>106</v>
      </c>
      <c r="DD5">
        <v>107</v>
      </c>
      <c r="DE5">
        <v>108</v>
      </c>
      <c r="DF5">
        <v>109</v>
      </c>
      <c r="DG5">
        <v>110</v>
      </c>
      <c r="DH5">
        <v>111</v>
      </c>
      <c r="DI5">
        <v>112</v>
      </c>
      <c r="DJ5">
        <v>113</v>
      </c>
      <c r="DK5" t="s">
        <v>1298</v>
      </c>
    </row>
    <row r="6" spans="1:115" x14ac:dyDescent="0.25">
      <c r="A6" s="11" t="s">
        <v>2596</v>
      </c>
      <c r="B6" s="32">
        <v>399657</v>
      </c>
      <c r="C6" s="32">
        <v>343402</v>
      </c>
      <c r="D6" s="32">
        <v>293013</v>
      </c>
      <c r="E6" s="32">
        <v>41068</v>
      </c>
      <c r="F6" s="32">
        <v>41068</v>
      </c>
      <c r="G6" s="32">
        <v>41068</v>
      </c>
      <c r="H6" s="32">
        <v>41068</v>
      </c>
      <c r="I6" s="32">
        <v>41068</v>
      </c>
      <c r="J6" s="32">
        <v>41068</v>
      </c>
      <c r="K6" s="32">
        <v>41068</v>
      </c>
      <c r="L6" s="32">
        <v>41068</v>
      </c>
      <c r="M6" s="32">
        <v>41068</v>
      </c>
      <c r="N6" s="32">
        <v>41068</v>
      </c>
      <c r="O6" s="32">
        <v>41068</v>
      </c>
      <c r="P6" s="32">
        <v>41068</v>
      </c>
      <c r="Q6" s="32">
        <v>41068</v>
      </c>
      <c r="R6" s="32">
        <v>41068</v>
      </c>
      <c r="S6" s="32">
        <v>41068</v>
      </c>
      <c r="T6" s="32">
        <v>41068</v>
      </c>
      <c r="U6" s="32">
        <v>41068</v>
      </c>
      <c r="V6" s="32">
        <v>41068</v>
      </c>
      <c r="W6" s="32">
        <v>41068</v>
      </c>
      <c r="X6" s="32">
        <v>41068</v>
      </c>
      <c r="Y6" s="32">
        <v>41068</v>
      </c>
      <c r="Z6" s="32">
        <v>41068</v>
      </c>
      <c r="AA6" s="32">
        <v>41068</v>
      </c>
      <c r="AB6" s="32">
        <v>41068</v>
      </c>
      <c r="AC6" s="32">
        <v>41068</v>
      </c>
      <c r="AD6" s="32">
        <v>41068</v>
      </c>
      <c r="AE6" s="32">
        <v>41068</v>
      </c>
      <c r="AF6" s="32">
        <v>41068</v>
      </c>
      <c r="AG6" s="32">
        <v>41068</v>
      </c>
      <c r="AH6" s="32">
        <v>41068</v>
      </c>
      <c r="AI6" s="32">
        <v>41068</v>
      </c>
      <c r="AJ6" s="32">
        <v>41068</v>
      </c>
      <c r="AK6" s="32">
        <v>41068</v>
      </c>
      <c r="AL6" s="32">
        <v>41068</v>
      </c>
      <c r="AM6" s="32">
        <v>41068</v>
      </c>
      <c r="AN6" s="32">
        <v>41068</v>
      </c>
      <c r="AO6" s="32">
        <v>41068</v>
      </c>
      <c r="AP6" s="32">
        <v>41068</v>
      </c>
      <c r="AQ6" s="32">
        <v>41068</v>
      </c>
      <c r="AR6" s="32">
        <v>41068</v>
      </c>
      <c r="AS6" s="32">
        <v>41068</v>
      </c>
      <c r="AT6" s="32">
        <v>41068</v>
      </c>
      <c r="AU6" s="32">
        <v>41068</v>
      </c>
      <c r="AV6" s="32">
        <v>41068</v>
      </c>
      <c r="AW6" s="32">
        <v>41068</v>
      </c>
      <c r="AX6" s="32">
        <v>41068</v>
      </c>
      <c r="AY6" s="32">
        <v>41068</v>
      </c>
      <c r="AZ6" s="32">
        <v>41068</v>
      </c>
      <c r="BA6" s="32">
        <v>41068</v>
      </c>
      <c r="BB6" s="32">
        <v>41068</v>
      </c>
      <c r="BC6" s="32">
        <v>41068</v>
      </c>
      <c r="BD6" s="32">
        <v>41068</v>
      </c>
      <c r="BE6" s="32">
        <v>41068</v>
      </c>
      <c r="BF6" s="32">
        <v>41068</v>
      </c>
      <c r="BG6" s="32">
        <v>41068</v>
      </c>
      <c r="BH6" s="32">
        <v>41068</v>
      </c>
      <c r="BI6" s="32">
        <v>41068</v>
      </c>
      <c r="BJ6" s="32">
        <v>41068</v>
      </c>
      <c r="BK6" s="32">
        <v>41068</v>
      </c>
      <c r="BL6" s="32">
        <v>41068</v>
      </c>
      <c r="BM6" s="32">
        <v>41068</v>
      </c>
      <c r="BN6" s="32">
        <v>41068</v>
      </c>
      <c r="BO6" s="32">
        <v>41068</v>
      </c>
      <c r="BP6" s="32">
        <v>41068</v>
      </c>
      <c r="BQ6" s="32">
        <v>41068</v>
      </c>
      <c r="BR6" s="32">
        <v>41068</v>
      </c>
      <c r="BS6" s="32">
        <v>41068</v>
      </c>
      <c r="BT6" s="32">
        <v>41068</v>
      </c>
      <c r="BU6" s="32">
        <v>41068</v>
      </c>
      <c r="BV6" s="32">
        <v>41068</v>
      </c>
      <c r="BW6" s="32">
        <v>41068</v>
      </c>
      <c r="BX6" s="32">
        <v>41068</v>
      </c>
      <c r="BY6" s="32">
        <v>41068</v>
      </c>
      <c r="BZ6" s="32">
        <v>41068</v>
      </c>
      <c r="CA6" s="32">
        <v>41068</v>
      </c>
      <c r="CB6" s="32">
        <v>41068</v>
      </c>
      <c r="CC6" s="32">
        <v>41068</v>
      </c>
      <c r="CD6" s="32">
        <v>41068</v>
      </c>
      <c r="CE6" s="32">
        <v>41068</v>
      </c>
      <c r="CF6" s="32">
        <v>41068</v>
      </c>
      <c r="CG6" s="32">
        <v>41068</v>
      </c>
      <c r="CH6" s="32">
        <v>41068</v>
      </c>
      <c r="CI6" s="32">
        <v>41068</v>
      </c>
      <c r="CJ6" s="32">
        <v>41068</v>
      </c>
      <c r="CK6" s="32">
        <v>41068</v>
      </c>
      <c r="CL6" s="32">
        <v>41068</v>
      </c>
      <c r="CM6" s="32">
        <v>41068</v>
      </c>
      <c r="CN6" s="32">
        <v>41068</v>
      </c>
      <c r="CO6" s="32">
        <v>41068</v>
      </c>
      <c r="CP6" s="32">
        <v>41068</v>
      </c>
      <c r="CQ6" s="32">
        <v>41068</v>
      </c>
      <c r="CR6" s="32">
        <v>41068</v>
      </c>
      <c r="CS6" s="32">
        <v>41068</v>
      </c>
      <c r="CT6" s="32">
        <v>41068</v>
      </c>
      <c r="CU6" s="32">
        <v>41068</v>
      </c>
      <c r="CV6" s="32">
        <v>41068</v>
      </c>
      <c r="CW6" s="32">
        <v>41068</v>
      </c>
      <c r="CX6" s="32">
        <v>41068</v>
      </c>
      <c r="CY6" s="32">
        <v>41068</v>
      </c>
      <c r="CZ6" s="32">
        <v>41068</v>
      </c>
      <c r="DA6" s="32">
        <v>41068</v>
      </c>
      <c r="DB6" s="32">
        <v>41068</v>
      </c>
      <c r="DC6" s="32">
        <v>41068</v>
      </c>
      <c r="DD6" s="32">
        <v>41068</v>
      </c>
      <c r="DE6" s="32">
        <v>41068</v>
      </c>
      <c r="DF6" s="32">
        <v>41068</v>
      </c>
      <c r="DG6" s="32">
        <v>41068</v>
      </c>
      <c r="DH6" s="32">
        <v>41068</v>
      </c>
      <c r="DI6" s="32">
        <v>41068</v>
      </c>
      <c r="DJ6" s="32">
        <v>82136</v>
      </c>
      <c r="DK6" s="32">
        <v>5594620</v>
      </c>
    </row>
    <row r="7" spans="1:115" x14ac:dyDescent="0.25">
      <c r="A7" s="11" t="s">
        <v>2566</v>
      </c>
      <c r="B7" s="32">
        <v>37445</v>
      </c>
      <c r="C7" s="32">
        <v>83238</v>
      </c>
      <c r="D7" s="32">
        <v>63596</v>
      </c>
      <c r="E7" s="32">
        <v>65947</v>
      </c>
      <c r="F7" s="32">
        <v>97350</v>
      </c>
      <c r="G7" s="32">
        <v>48675</v>
      </c>
      <c r="H7" s="32">
        <v>736404</v>
      </c>
      <c r="I7" s="32">
        <v>801304</v>
      </c>
      <c r="J7" s="32">
        <v>926172</v>
      </c>
      <c r="K7" s="32">
        <v>855389</v>
      </c>
      <c r="L7" s="32">
        <v>880926</v>
      </c>
      <c r="M7" s="32">
        <v>907266</v>
      </c>
      <c r="N7" s="32">
        <v>711928</v>
      </c>
      <c r="O7" s="32">
        <v>284140</v>
      </c>
      <c r="P7" s="32">
        <v>270956</v>
      </c>
      <c r="Q7" s="32">
        <v>252879</v>
      </c>
      <c r="R7" s="32">
        <v>134040</v>
      </c>
      <c r="S7" s="32">
        <v>195164</v>
      </c>
      <c r="T7" s="32">
        <v>164121</v>
      </c>
      <c r="U7" s="32">
        <v>110115</v>
      </c>
      <c r="V7" s="32">
        <v>110115</v>
      </c>
      <c r="W7" s="32">
        <v>110115</v>
      </c>
      <c r="X7" s="32">
        <v>55058</v>
      </c>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v>66500</v>
      </c>
      <c r="CW7" s="32">
        <v>83125</v>
      </c>
      <c r="CX7" s="32">
        <v>49875</v>
      </c>
      <c r="CY7" s="32"/>
      <c r="CZ7" s="32"/>
      <c r="DA7" s="32"/>
      <c r="DB7" s="32"/>
      <c r="DC7" s="32"/>
      <c r="DD7" s="32"/>
      <c r="DE7" s="32"/>
      <c r="DF7" s="32"/>
      <c r="DG7" s="32"/>
      <c r="DH7" s="32"/>
      <c r="DI7" s="32"/>
      <c r="DJ7" s="32"/>
      <c r="DK7" s="32">
        <v>8101843</v>
      </c>
    </row>
    <row r="8" spans="1:115" x14ac:dyDescent="0.25">
      <c r="A8" s="11" t="s">
        <v>2567</v>
      </c>
      <c r="B8" s="32"/>
      <c r="C8" s="32"/>
      <c r="D8" s="32"/>
      <c r="E8" s="32"/>
      <c r="F8" s="32"/>
      <c r="G8" s="32"/>
      <c r="H8" s="32"/>
      <c r="I8" s="32"/>
      <c r="J8" s="32"/>
      <c r="K8" s="32"/>
      <c r="L8" s="32"/>
      <c r="M8" s="32"/>
      <c r="N8" s="32"/>
      <c r="O8" s="32"/>
      <c r="P8" s="32"/>
      <c r="Q8" s="32"/>
      <c r="R8" s="32">
        <v>60808</v>
      </c>
      <c r="S8" s="32">
        <v>160110</v>
      </c>
      <c r="T8" s="32">
        <v>82367</v>
      </c>
      <c r="U8" s="32">
        <v>102591</v>
      </c>
      <c r="V8" s="32">
        <v>200574</v>
      </c>
      <c r="W8" s="32">
        <v>227653</v>
      </c>
      <c r="X8" s="32">
        <v>441360</v>
      </c>
      <c r="Y8" s="32">
        <v>402218</v>
      </c>
      <c r="Z8" s="32">
        <v>1189865</v>
      </c>
      <c r="AA8" s="32">
        <v>103749</v>
      </c>
      <c r="AB8" s="32">
        <v>241187</v>
      </c>
      <c r="AC8" s="32">
        <v>1015923</v>
      </c>
      <c r="AD8" s="32">
        <v>710463</v>
      </c>
      <c r="AE8" s="32">
        <v>499206</v>
      </c>
      <c r="AF8" s="32">
        <v>297029</v>
      </c>
      <c r="AG8" s="32">
        <v>870568</v>
      </c>
      <c r="AH8" s="32">
        <v>429304</v>
      </c>
      <c r="AI8" s="32">
        <v>520711</v>
      </c>
      <c r="AJ8" s="32">
        <v>1095272</v>
      </c>
      <c r="AK8" s="32">
        <v>212253</v>
      </c>
      <c r="AL8" s="32">
        <v>254008</v>
      </c>
      <c r="AM8" s="32">
        <v>346374</v>
      </c>
      <c r="AN8" s="32">
        <v>302519</v>
      </c>
      <c r="AO8" s="32">
        <v>434363</v>
      </c>
      <c r="AP8" s="32">
        <v>278227</v>
      </c>
      <c r="AQ8" s="32">
        <v>323802</v>
      </c>
      <c r="AR8" s="32">
        <v>520016</v>
      </c>
      <c r="AS8" s="32">
        <v>138241</v>
      </c>
      <c r="AT8" s="32">
        <v>365514</v>
      </c>
      <c r="AU8" s="32">
        <v>709434</v>
      </c>
      <c r="AV8" s="32">
        <v>313272</v>
      </c>
      <c r="AW8" s="32">
        <v>407763</v>
      </c>
      <c r="AX8" s="32">
        <v>634449</v>
      </c>
      <c r="AY8" s="32">
        <v>392444</v>
      </c>
      <c r="AZ8" s="32">
        <v>617825</v>
      </c>
      <c r="BA8" s="32">
        <v>403528</v>
      </c>
      <c r="BB8" s="32">
        <v>623397</v>
      </c>
      <c r="BC8" s="32">
        <v>439392</v>
      </c>
      <c r="BD8" s="32">
        <v>553885</v>
      </c>
      <c r="BE8" s="32">
        <v>357886</v>
      </c>
      <c r="BF8" s="32">
        <v>499755</v>
      </c>
      <c r="BG8" s="32">
        <v>324699</v>
      </c>
      <c r="BH8" s="32">
        <v>306656</v>
      </c>
      <c r="BI8" s="32">
        <v>576046</v>
      </c>
      <c r="BJ8" s="32">
        <v>310296</v>
      </c>
      <c r="BK8" s="32">
        <v>730982</v>
      </c>
      <c r="BL8" s="32">
        <v>348162</v>
      </c>
      <c r="BM8" s="32">
        <v>884597</v>
      </c>
      <c r="BN8" s="32">
        <v>329619</v>
      </c>
      <c r="BO8" s="32">
        <v>270932</v>
      </c>
      <c r="BP8" s="32">
        <v>265517</v>
      </c>
      <c r="BQ8" s="32">
        <v>182736</v>
      </c>
      <c r="BR8" s="32">
        <v>254560</v>
      </c>
      <c r="BS8" s="32">
        <v>251168</v>
      </c>
      <c r="BT8" s="32">
        <v>558899</v>
      </c>
      <c r="BU8" s="32">
        <v>383608</v>
      </c>
      <c r="BV8" s="32">
        <v>742782</v>
      </c>
      <c r="BW8" s="32">
        <v>496689</v>
      </c>
      <c r="BX8" s="32">
        <v>615602</v>
      </c>
      <c r="BY8" s="32">
        <v>514046</v>
      </c>
      <c r="BZ8" s="32">
        <v>39364</v>
      </c>
      <c r="CA8" s="32">
        <v>157083</v>
      </c>
      <c r="CB8" s="32">
        <v>91611</v>
      </c>
      <c r="CC8" s="32">
        <v>41318</v>
      </c>
      <c r="CD8" s="32">
        <v>64203</v>
      </c>
      <c r="CE8" s="32">
        <v>87538</v>
      </c>
      <c r="CF8" s="32">
        <v>50783</v>
      </c>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v>26658801</v>
      </c>
    </row>
    <row r="9" spans="1:115" x14ac:dyDescent="0.25">
      <c r="A9" s="11" t="s">
        <v>2568</v>
      </c>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v>612</v>
      </c>
      <c r="AV9" s="32">
        <v>1837</v>
      </c>
      <c r="AW9" s="32">
        <v>612</v>
      </c>
      <c r="AX9" s="32"/>
      <c r="AY9" s="32"/>
      <c r="AZ9" s="32"/>
      <c r="BA9" s="32">
        <v>2756</v>
      </c>
      <c r="BB9" s="32">
        <v>7905</v>
      </c>
      <c r="BC9" s="32">
        <v>18203</v>
      </c>
      <c r="BD9" s="32">
        <v>6068</v>
      </c>
      <c r="BE9" s="32">
        <v>95758</v>
      </c>
      <c r="BF9" s="32">
        <v>95758</v>
      </c>
      <c r="BG9" s="32">
        <v>45571</v>
      </c>
      <c r="BH9" s="32">
        <v>27305</v>
      </c>
      <c r="BI9" s="32">
        <v>23171</v>
      </c>
      <c r="BJ9" s="32">
        <v>111718</v>
      </c>
      <c r="BK9" s="32">
        <v>111718</v>
      </c>
      <c r="BL9" s="32">
        <v>103391</v>
      </c>
      <c r="BM9" s="32">
        <v>61758</v>
      </c>
      <c r="BN9" s="32">
        <v>61758</v>
      </c>
      <c r="BO9" s="32">
        <v>10293</v>
      </c>
      <c r="BP9" s="32">
        <v>14879</v>
      </c>
      <c r="BQ9" s="32">
        <v>44637</v>
      </c>
      <c r="BR9" s="32">
        <v>44637</v>
      </c>
      <c r="BS9" s="32">
        <v>48418</v>
      </c>
      <c r="BT9" s="32">
        <v>72628</v>
      </c>
      <c r="BU9" s="32">
        <v>48418</v>
      </c>
      <c r="BV9" s="32"/>
      <c r="BW9" s="32">
        <v>108942</v>
      </c>
      <c r="BX9" s="32">
        <v>108942</v>
      </c>
      <c r="BY9" s="32">
        <v>54472</v>
      </c>
      <c r="BZ9" s="32">
        <v>19455</v>
      </c>
      <c r="CA9" s="32">
        <v>58365</v>
      </c>
      <c r="CB9" s="32">
        <v>49286</v>
      </c>
      <c r="CC9" s="32">
        <v>77820</v>
      </c>
      <c r="CD9" s="32">
        <v>93384</v>
      </c>
      <c r="CE9" s="32">
        <v>46692</v>
      </c>
      <c r="CF9" s="32">
        <v>9296</v>
      </c>
      <c r="CG9" s="32">
        <v>23239</v>
      </c>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v>1709702</v>
      </c>
    </row>
    <row r="10" spans="1:115" x14ac:dyDescent="0.25">
      <c r="A10" s="11" t="s">
        <v>2569</v>
      </c>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v>600</v>
      </c>
      <c r="AY10" s="32"/>
      <c r="AZ10" s="32"/>
      <c r="BA10" s="32"/>
      <c r="BB10" s="32"/>
      <c r="BC10" s="32"/>
      <c r="BD10" s="32"/>
      <c r="BE10" s="32"/>
      <c r="BF10" s="32">
        <v>600</v>
      </c>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v>30300</v>
      </c>
      <c r="CL10" s="32">
        <v>30300</v>
      </c>
      <c r="CM10" s="32">
        <v>10100</v>
      </c>
      <c r="CN10" s="32">
        <v>18877</v>
      </c>
      <c r="CO10" s="32">
        <v>47397</v>
      </c>
      <c r="CP10" s="32">
        <v>53961</v>
      </c>
      <c r="CQ10" s="32">
        <v>29682</v>
      </c>
      <c r="CR10" s="32">
        <v>12721</v>
      </c>
      <c r="CS10" s="32">
        <v>22114</v>
      </c>
      <c r="CT10" s="32">
        <v>61371</v>
      </c>
      <c r="CU10" s="32">
        <v>64595</v>
      </c>
      <c r="CV10" s="32">
        <v>15286</v>
      </c>
      <c r="CW10" s="32">
        <v>9167</v>
      </c>
      <c r="CX10" s="32">
        <v>11000</v>
      </c>
      <c r="CY10" s="32">
        <v>11000</v>
      </c>
      <c r="CZ10" s="32">
        <v>3667</v>
      </c>
      <c r="DA10" s="32"/>
      <c r="DB10" s="32"/>
      <c r="DC10" s="32"/>
      <c r="DD10" s="32"/>
      <c r="DE10" s="32"/>
      <c r="DF10" s="32"/>
      <c r="DG10" s="32"/>
      <c r="DH10" s="32"/>
      <c r="DI10" s="32"/>
      <c r="DJ10" s="32"/>
      <c r="DK10" s="32">
        <v>432738</v>
      </c>
    </row>
    <row r="11" spans="1:115" x14ac:dyDescent="0.25">
      <c r="A11" s="11" t="s">
        <v>2570</v>
      </c>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v>12786</v>
      </c>
      <c r="CG11" s="32">
        <v>76714</v>
      </c>
      <c r="CH11" s="32">
        <v>63929</v>
      </c>
      <c r="CI11" s="32">
        <v>25571</v>
      </c>
      <c r="CJ11" s="32"/>
      <c r="CK11" s="32"/>
      <c r="CL11" s="32">
        <v>25571</v>
      </c>
      <c r="CM11" s="32">
        <v>89500</v>
      </c>
      <c r="CN11" s="32">
        <v>63929</v>
      </c>
      <c r="CO11" s="32"/>
      <c r="CP11" s="32"/>
      <c r="CQ11" s="32"/>
      <c r="CR11" s="32"/>
      <c r="CS11" s="32"/>
      <c r="CT11" s="32"/>
      <c r="CU11" s="32"/>
      <c r="CV11" s="32"/>
      <c r="CW11" s="32"/>
      <c r="CX11" s="32"/>
      <c r="CY11" s="32"/>
      <c r="CZ11" s="32"/>
      <c r="DA11" s="32"/>
      <c r="DB11" s="32"/>
      <c r="DC11" s="32"/>
      <c r="DD11" s="32"/>
      <c r="DE11" s="32"/>
      <c r="DF11" s="32"/>
      <c r="DG11" s="32"/>
      <c r="DH11" s="32"/>
      <c r="DI11" s="32"/>
      <c r="DJ11" s="32"/>
      <c r="DK11" s="32">
        <v>358000</v>
      </c>
    </row>
    <row r="12" spans="1:115" x14ac:dyDescent="0.25">
      <c r="A12" s="11" t="s">
        <v>2571</v>
      </c>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v>3898</v>
      </c>
      <c r="BM12" s="32"/>
      <c r="BN12" s="32"/>
      <c r="BO12" s="32"/>
      <c r="BP12" s="32"/>
      <c r="BQ12" s="32"/>
      <c r="BR12" s="32">
        <v>3898</v>
      </c>
      <c r="BS12" s="32"/>
      <c r="BT12" s="32"/>
      <c r="BU12" s="32"/>
      <c r="BV12" s="32"/>
      <c r="BW12" s="32">
        <v>1949</v>
      </c>
      <c r="BX12" s="32">
        <v>5847</v>
      </c>
      <c r="BY12" s="32"/>
      <c r="BZ12" s="32"/>
      <c r="CA12" s="32">
        <v>84837</v>
      </c>
      <c r="CB12" s="32">
        <v>143927</v>
      </c>
      <c r="CC12" s="32">
        <v>186704</v>
      </c>
      <c r="CD12" s="32">
        <v>7240</v>
      </c>
      <c r="CE12" s="32">
        <v>18100</v>
      </c>
      <c r="CF12" s="32">
        <v>1950</v>
      </c>
      <c r="CG12" s="32">
        <v>14804</v>
      </c>
      <c r="CH12" s="32">
        <v>179698</v>
      </c>
      <c r="CI12" s="32">
        <v>300645</v>
      </c>
      <c r="CJ12" s="32">
        <v>57590</v>
      </c>
      <c r="CK12" s="32">
        <v>9746</v>
      </c>
      <c r="CL12" s="32">
        <v>3898</v>
      </c>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v>1024731</v>
      </c>
    </row>
    <row r="13" spans="1:115" x14ac:dyDescent="0.25">
      <c r="A13" s="11" t="s">
        <v>2572</v>
      </c>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v>20822</v>
      </c>
      <c r="BB13" s="32">
        <v>41643</v>
      </c>
      <c r="BC13" s="32"/>
      <c r="BD13" s="32"/>
      <c r="BE13" s="32"/>
      <c r="BF13" s="32"/>
      <c r="BG13" s="32">
        <v>10411</v>
      </c>
      <c r="BH13" s="32">
        <v>52053</v>
      </c>
      <c r="BI13" s="32">
        <v>104105</v>
      </c>
      <c r="BJ13" s="32"/>
      <c r="BK13" s="32"/>
      <c r="BL13" s="32"/>
      <c r="BM13" s="32">
        <v>83284</v>
      </c>
      <c r="BN13" s="32">
        <v>20821</v>
      </c>
      <c r="BO13" s="32">
        <v>62463</v>
      </c>
      <c r="BP13" s="32"/>
      <c r="BQ13" s="32"/>
      <c r="BR13" s="32"/>
      <c r="BS13" s="32">
        <v>62463</v>
      </c>
      <c r="BT13" s="32">
        <v>20821</v>
      </c>
      <c r="BU13" s="32">
        <v>41643</v>
      </c>
      <c r="BV13" s="32">
        <v>20822</v>
      </c>
      <c r="BW13" s="32"/>
      <c r="BX13" s="32">
        <v>41642</v>
      </c>
      <c r="BY13" s="32">
        <v>83284</v>
      </c>
      <c r="BZ13" s="32"/>
      <c r="CA13" s="32">
        <v>20821</v>
      </c>
      <c r="CB13" s="32">
        <v>31232</v>
      </c>
      <c r="CC13" s="32">
        <v>31232</v>
      </c>
      <c r="CD13" s="32"/>
      <c r="CE13" s="32">
        <v>31232</v>
      </c>
      <c r="CF13" s="32">
        <v>10410</v>
      </c>
      <c r="CG13" s="32">
        <v>22335</v>
      </c>
      <c r="CH13" s="32">
        <v>221174</v>
      </c>
      <c r="CI13" s="32">
        <v>216058</v>
      </c>
      <c r="CJ13" s="32">
        <v>226558</v>
      </c>
      <c r="CK13" s="32">
        <v>219558</v>
      </c>
      <c r="CL13" s="32">
        <v>233498</v>
      </c>
      <c r="CM13" s="32">
        <v>197473</v>
      </c>
      <c r="CN13" s="32">
        <v>228361</v>
      </c>
      <c r="CO13" s="32">
        <v>234807</v>
      </c>
      <c r="CP13" s="32">
        <v>44148</v>
      </c>
      <c r="CQ13" s="32">
        <v>21317</v>
      </c>
      <c r="CR13" s="32">
        <v>8923</v>
      </c>
      <c r="CS13" s="32">
        <v>5205</v>
      </c>
      <c r="CT13" s="32">
        <v>20822</v>
      </c>
      <c r="CU13" s="32">
        <v>28009</v>
      </c>
      <c r="CV13" s="32">
        <v>29249</v>
      </c>
      <c r="CW13" s="32"/>
      <c r="CX13" s="32"/>
      <c r="CY13" s="32"/>
      <c r="CZ13" s="32"/>
      <c r="DA13" s="32"/>
      <c r="DB13" s="32"/>
      <c r="DC13" s="32"/>
      <c r="DD13" s="32"/>
      <c r="DE13" s="32"/>
      <c r="DF13" s="32"/>
      <c r="DG13" s="32"/>
      <c r="DH13" s="32"/>
      <c r="DI13" s="32"/>
      <c r="DJ13" s="32"/>
      <c r="DK13" s="32">
        <v>2748699</v>
      </c>
    </row>
    <row r="14" spans="1:115" x14ac:dyDescent="0.25">
      <c r="A14" s="11" t="s">
        <v>2573</v>
      </c>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v>13950</v>
      </c>
      <c r="AY14" s="32">
        <v>27900</v>
      </c>
      <c r="AZ14" s="32">
        <v>28182</v>
      </c>
      <c r="BA14" s="32">
        <v>87557</v>
      </c>
      <c r="BB14" s="32">
        <v>36569</v>
      </c>
      <c r="BC14" s="32">
        <v>6975</v>
      </c>
      <c r="BD14" s="32">
        <v>41851</v>
      </c>
      <c r="BE14" s="32">
        <v>56618</v>
      </c>
      <c r="BF14" s="32">
        <v>50177</v>
      </c>
      <c r="BG14" s="32">
        <v>59241</v>
      </c>
      <c r="BH14" s="32">
        <v>218166</v>
      </c>
      <c r="BI14" s="32">
        <v>61973</v>
      </c>
      <c r="BJ14" s="32">
        <v>43024</v>
      </c>
      <c r="BK14" s="32">
        <v>57791</v>
      </c>
      <c r="BL14" s="32">
        <v>84183</v>
      </c>
      <c r="BM14" s="32">
        <v>67801</v>
      </c>
      <c r="BN14" s="32">
        <v>69819</v>
      </c>
      <c r="BO14" s="32">
        <v>53881</v>
      </c>
      <c r="BP14" s="32">
        <v>26710</v>
      </c>
      <c r="BQ14" s="32">
        <v>33932</v>
      </c>
      <c r="BR14" s="32">
        <v>47395</v>
      </c>
      <c r="BS14" s="32">
        <v>91147</v>
      </c>
      <c r="BT14" s="32">
        <v>81583</v>
      </c>
      <c r="BU14" s="32">
        <v>62791</v>
      </c>
      <c r="BV14" s="32">
        <v>83743</v>
      </c>
      <c r="BW14" s="32">
        <v>82174</v>
      </c>
      <c r="BX14" s="32">
        <v>56506</v>
      </c>
      <c r="BY14" s="32">
        <v>97239</v>
      </c>
      <c r="BZ14" s="32">
        <v>26295</v>
      </c>
      <c r="CA14" s="32">
        <v>110667</v>
      </c>
      <c r="CB14" s="32">
        <v>94726</v>
      </c>
      <c r="CC14" s="32">
        <v>211359</v>
      </c>
      <c r="CD14" s="32">
        <v>209279</v>
      </c>
      <c r="CE14" s="32">
        <v>248653</v>
      </c>
      <c r="CF14" s="32">
        <v>280559</v>
      </c>
      <c r="CG14" s="32">
        <v>374489</v>
      </c>
      <c r="CH14" s="32">
        <v>176017</v>
      </c>
      <c r="CI14" s="32">
        <v>309924</v>
      </c>
      <c r="CJ14" s="32">
        <v>181437</v>
      </c>
      <c r="CK14" s="32">
        <v>540884</v>
      </c>
      <c r="CL14" s="32">
        <v>477470</v>
      </c>
      <c r="CM14" s="32">
        <v>376499</v>
      </c>
      <c r="CN14" s="32">
        <v>421889</v>
      </c>
      <c r="CO14" s="32">
        <v>403965</v>
      </c>
      <c r="CP14" s="32">
        <v>416636</v>
      </c>
      <c r="CQ14" s="32">
        <v>336831</v>
      </c>
      <c r="CR14" s="32">
        <v>237068</v>
      </c>
      <c r="CS14" s="32">
        <v>64544</v>
      </c>
      <c r="CT14" s="32">
        <v>42597</v>
      </c>
      <c r="CU14" s="32">
        <v>64126</v>
      </c>
      <c r="CV14" s="32">
        <v>374400</v>
      </c>
      <c r="CW14" s="32">
        <v>117867</v>
      </c>
      <c r="CX14" s="32">
        <v>211990</v>
      </c>
      <c r="CY14" s="32">
        <v>98014</v>
      </c>
      <c r="CZ14" s="32">
        <v>112234</v>
      </c>
      <c r="DA14" s="32">
        <v>12809</v>
      </c>
      <c r="DB14" s="32">
        <v>5684</v>
      </c>
      <c r="DC14" s="32"/>
      <c r="DD14" s="32"/>
      <c r="DE14" s="32"/>
      <c r="DF14" s="32"/>
      <c r="DG14" s="32"/>
      <c r="DH14" s="32"/>
      <c r="DI14" s="32"/>
      <c r="DJ14" s="32"/>
      <c r="DK14" s="32">
        <v>8267790</v>
      </c>
    </row>
    <row r="15" spans="1:115" x14ac:dyDescent="0.25">
      <c r="A15" s="11" t="s">
        <v>2574</v>
      </c>
      <c r="B15" s="32"/>
      <c r="C15" s="32"/>
      <c r="D15" s="32"/>
      <c r="E15" s="32"/>
      <c r="F15" s="32"/>
      <c r="G15" s="32"/>
      <c r="H15" s="32"/>
      <c r="I15" s="32"/>
      <c r="J15" s="32"/>
      <c r="K15" s="32"/>
      <c r="L15" s="32"/>
      <c r="M15" s="32"/>
      <c r="N15" s="32"/>
      <c r="O15" s="32"/>
      <c r="P15" s="32"/>
      <c r="Q15" s="32"/>
      <c r="R15" s="32"/>
      <c r="S15" s="32"/>
      <c r="T15" s="32"/>
      <c r="U15" s="32"/>
      <c r="V15" s="32"/>
      <c r="W15" s="32"/>
      <c r="X15" s="32"/>
      <c r="Y15" s="32">
        <v>12600</v>
      </c>
      <c r="Z15" s="32">
        <v>8400</v>
      </c>
      <c r="AA15" s="32"/>
      <c r="AB15" s="32"/>
      <c r="AC15" s="32"/>
      <c r="AD15" s="32"/>
      <c r="AE15" s="32">
        <v>4375</v>
      </c>
      <c r="AF15" s="32">
        <v>5250</v>
      </c>
      <c r="AG15" s="32">
        <v>875</v>
      </c>
      <c r="AH15" s="32">
        <v>2625</v>
      </c>
      <c r="AI15" s="32">
        <v>5250</v>
      </c>
      <c r="AJ15" s="32">
        <v>2625</v>
      </c>
      <c r="AK15" s="32"/>
      <c r="AL15" s="32"/>
      <c r="AM15" s="32"/>
      <c r="AN15" s="32"/>
      <c r="AO15" s="32"/>
      <c r="AP15" s="32"/>
      <c r="AQ15" s="32"/>
      <c r="AR15" s="32"/>
      <c r="AS15" s="32"/>
      <c r="AT15" s="32"/>
      <c r="AU15" s="32"/>
      <c r="AV15" s="32"/>
      <c r="AW15" s="32"/>
      <c r="AX15" s="32"/>
      <c r="AY15" s="32"/>
      <c r="AZ15" s="32"/>
      <c r="BA15" s="32">
        <v>18956</v>
      </c>
      <c r="BB15" s="32">
        <v>58418</v>
      </c>
      <c r="BC15" s="32">
        <v>3105</v>
      </c>
      <c r="BD15" s="32">
        <v>3105</v>
      </c>
      <c r="BE15" s="32">
        <v>1035</v>
      </c>
      <c r="BF15" s="32"/>
      <c r="BG15" s="32">
        <v>2825</v>
      </c>
      <c r="BH15" s="32">
        <v>6442</v>
      </c>
      <c r="BI15" s="32">
        <v>5352</v>
      </c>
      <c r="BJ15" s="32">
        <v>5352</v>
      </c>
      <c r="BK15" s="32">
        <v>5352</v>
      </c>
      <c r="BL15" s="32">
        <v>9202</v>
      </c>
      <c r="BM15" s="32">
        <v>10208</v>
      </c>
      <c r="BN15" s="32">
        <v>75476</v>
      </c>
      <c r="BO15" s="32">
        <v>229418</v>
      </c>
      <c r="BP15" s="32">
        <v>113611</v>
      </c>
      <c r="BQ15" s="32">
        <v>223456</v>
      </c>
      <c r="BR15" s="32">
        <v>119121</v>
      </c>
      <c r="BS15" s="32">
        <v>11547</v>
      </c>
      <c r="BT15" s="32">
        <v>8094</v>
      </c>
      <c r="BU15" s="32">
        <v>8723</v>
      </c>
      <c r="BV15" s="32">
        <v>31300</v>
      </c>
      <c r="BW15" s="32">
        <v>58835</v>
      </c>
      <c r="BX15" s="32">
        <v>7876</v>
      </c>
      <c r="BY15" s="32">
        <v>13157</v>
      </c>
      <c r="BZ15" s="32">
        <v>5105</v>
      </c>
      <c r="CA15" s="32">
        <v>14474</v>
      </c>
      <c r="CB15" s="32">
        <v>10417</v>
      </c>
      <c r="CC15" s="32">
        <v>9811</v>
      </c>
      <c r="CD15" s="32">
        <v>4874</v>
      </c>
      <c r="CE15" s="32">
        <v>76137</v>
      </c>
      <c r="CF15" s="32">
        <v>23096</v>
      </c>
      <c r="CG15" s="32">
        <v>51607</v>
      </c>
      <c r="CH15" s="32">
        <v>51882</v>
      </c>
      <c r="CI15" s="32">
        <v>70447</v>
      </c>
      <c r="CJ15" s="32">
        <v>17594</v>
      </c>
      <c r="CK15" s="32">
        <v>15017</v>
      </c>
      <c r="CL15" s="32">
        <v>10730</v>
      </c>
      <c r="CM15" s="32">
        <v>162326</v>
      </c>
      <c r="CN15" s="32">
        <v>64429</v>
      </c>
      <c r="CO15" s="32">
        <v>43022</v>
      </c>
      <c r="CP15" s="32">
        <v>96839</v>
      </c>
      <c r="CQ15" s="32">
        <v>78900</v>
      </c>
      <c r="CR15" s="32">
        <v>64778</v>
      </c>
      <c r="CS15" s="32">
        <v>43186</v>
      </c>
      <c r="CT15" s="32"/>
      <c r="CU15" s="32"/>
      <c r="CV15" s="32">
        <v>32389</v>
      </c>
      <c r="CW15" s="32">
        <v>141521</v>
      </c>
      <c r="CX15" s="32">
        <v>69428</v>
      </c>
      <c r="CY15" s="32">
        <v>32667</v>
      </c>
      <c r="CZ15" s="32">
        <v>29667</v>
      </c>
      <c r="DA15" s="32">
        <v>22178</v>
      </c>
      <c r="DB15" s="32">
        <v>20526</v>
      </c>
      <c r="DC15" s="32">
        <v>13684</v>
      </c>
      <c r="DD15" s="32"/>
      <c r="DE15" s="32"/>
      <c r="DF15" s="32"/>
      <c r="DG15" s="32"/>
      <c r="DH15" s="32"/>
      <c r="DI15" s="32"/>
      <c r="DJ15" s="32"/>
      <c r="DK15" s="32">
        <v>2348697</v>
      </c>
    </row>
    <row r="16" spans="1:115" x14ac:dyDescent="0.25">
      <c r="A16" s="11" t="s">
        <v>2575</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v>3905</v>
      </c>
      <c r="BB16" s="32">
        <v>23431</v>
      </c>
      <c r="BC16" s="32">
        <v>23431</v>
      </c>
      <c r="BD16" s="32">
        <v>23431</v>
      </c>
      <c r="BE16" s="32">
        <v>7810</v>
      </c>
      <c r="BF16" s="32"/>
      <c r="BG16" s="32">
        <v>1518</v>
      </c>
      <c r="BH16" s="32">
        <v>26065</v>
      </c>
      <c r="BI16" s="32">
        <v>56950</v>
      </c>
      <c r="BJ16" s="32">
        <v>44258</v>
      </c>
      <c r="BK16" s="32">
        <v>33912</v>
      </c>
      <c r="BL16" s="32">
        <v>42390</v>
      </c>
      <c r="BM16" s="32">
        <v>16956</v>
      </c>
      <c r="BN16" s="32">
        <v>12146</v>
      </c>
      <c r="BO16" s="32">
        <v>55450</v>
      </c>
      <c r="BP16" s="32">
        <v>25170</v>
      </c>
      <c r="BQ16" s="32">
        <v>37648</v>
      </c>
      <c r="BR16" s="32">
        <v>42390</v>
      </c>
      <c r="BS16" s="32">
        <v>25434</v>
      </c>
      <c r="BT16" s="32">
        <v>26952</v>
      </c>
      <c r="BU16" s="32">
        <v>34543</v>
      </c>
      <c r="BV16" s="32">
        <v>39994</v>
      </c>
      <c r="BW16" s="32">
        <v>21860</v>
      </c>
      <c r="BX16" s="32">
        <v>37922</v>
      </c>
      <c r="BY16" s="32">
        <v>54286</v>
      </c>
      <c r="BZ16" s="32">
        <v>21422</v>
      </c>
      <c r="CA16" s="32">
        <v>84527</v>
      </c>
      <c r="CB16" s="32">
        <v>79354</v>
      </c>
      <c r="CC16" s="32">
        <v>67075</v>
      </c>
      <c r="CD16" s="32">
        <v>85339</v>
      </c>
      <c r="CE16" s="32">
        <v>94255</v>
      </c>
      <c r="CF16" s="32">
        <v>88876</v>
      </c>
      <c r="CG16" s="32">
        <v>90465</v>
      </c>
      <c r="CH16" s="32">
        <v>44767</v>
      </c>
      <c r="CI16" s="32">
        <v>53755</v>
      </c>
      <c r="CJ16" s="32">
        <v>36096</v>
      </c>
      <c r="CK16" s="32">
        <v>60864</v>
      </c>
      <c r="CL16" s="32">
        <v>47260</v>
      </c>
      <c r="CM16" s="32">
        <v>16210</v>
      </c>
      <c r="CN16" s="32">
        <v>22628</v>
      </c>
      <c r="CO16" s="32">
        <v>11588</v>
      </c>
      <c r="CP16" s="32">
        <v>33871</v>
      </c>
      <c r="CQ16" s="32">
        <v>34560</v>
      </c>
      <c r="CR16" s="32">
        <v>18074</v>
      </c>
      <c r="CS16" s="32">
        <v>16416</v>
      </c>
      <c r="CT16" s="32">
        <v>20141</v>
      </c>
      <c r="CU16" s="32">
        <v>18416</v>
      </c>
      <c r="CV16" s="32">
        <v>6897</v>
      </c>
      <c r="CW16" s="32"/>
      <c r="CX16" s="32">
        <v>3143</v>
      </c>
      <c r="CY16" s="32">
        <v>3143</v>
      </c>
      <c r="CZ16" s="32">
        <v>3143</v>
      </c>
      <c r="DA16" s="32">
        <v>1571</v>
      </c>
      <c r="DB16" s="32"/>
      <c r="DC16" s="32"/>
      <c r="DD16" s="32"/>
      <c r="DE16" s="32"/>
      <c r="DF16" s="32"/>
      <c r="DG16" s="32"/>
      <c r="DH16" s="32"/>
      <c r="DI16" s="32"/>
      <c r="DJ16" s="32"/>
      <c r="DK16" s="32">
        <v>1781708</v>
      </c>
    </row>
    <row r="17" spans="1:115" x14ac:dyDescent="0.25">
      <c r="A17" s="11" t="s">
        <v>2576</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v>14877</v>
      </c>
      <c r="BB17" s="32">
        <v>89261</v>
      </c>
      <c r="BC17" s="32">
        <v>89261</v>
      </c>
      <c r="BD17" s="32">
        <v>97526</v>
      </c>
      <c r="BE17" s="32">
        <v>40774</v>
      </c>
      <c r="BF17" s="32"/>
      <c r="BG17" s="32"/>
      <c r="BH17" s="32">
        <v>89260</v>
      </c>
      <c r="BI17" s="32">
        <v>193819</v>
      </c>
      <c r="BJ17" s="32">
        <v>181071</v>
      </c>
      <c r="BK17" s="32">
        <v>192297</v>
      </c>
      <c r="BL17" s="32">
        <v>240948</v>
      </c>
      <c r="BM17" s="32">
        <v>164903</v>
      </c>
      <c r="BN17" s="32">
        <v>65390</v>
      </c>
      <c r="BO17" s="32">
        <v>141607</v>
      </c>
      <c r="BP17" s="32">
        <v>59926</v>
      </c>
      <c r="BQ17" s="32">
        <v>94359</v>
      </c>
      <c r="BR17" s="32">
        <v>207927</v>
      </c>
      <c r="BS17" s="32">
        <v>118666</v>
      </c>
      <c r="BT17" s="32">
        <v>164180</v>
      </c>
      <c r="BU17" s="32">
        <v>223324</v>
      </c>
      <c r="BV17" s="32">
        <v>159583</v>
      </c>
      <c r="BW17" s="32">
        <v>143563</v>
      </c>
      <c r="BX17" s="32">
        <v>267970</v>
      </c>
      <c r="BY17" s="32">
        <v>189659</v>
      </c>
      <c r="BZ17" s="32">
        <v>31675</v>
      </c>
      <c r="CA17" s="32">
        <v>278024</v>
      </c>
      <c r="CB17" s="32">
        <v>275103</v>
      </c>
      <c r="CC17" s="32">
        <v>143653</v>
      </c>
      <c r="CD17" s="32">
        <v>243505</v>
      </c>
      <c r="CE17" s="32">
        <v>299702</v>
      </c>
      <c r="CF17" s="32">
        <v>194123</v>
      </c>
      <c r="CG17" s="32">
        <v>220375</v>
      </c>
      <c r="CH17" s="32">
        <v>1855956</v>
      </c>
      <c r="CI17" s="32">
        <v>1348180</v>
      </c>
      <c r="CJ17" s="32">
        <v>617931</v>
      </c>
      <c r="CK17" s="32">
        <v>701813</v>
      </c>
      <c r="CL17" s="32">
        <v>250951</v>
      </c>
      <c r="CM17" s="32">
        <v>98129</v>
      </c>
      <c r="CN17" s="32">
        <v>217477</v>
      </c>
      <c r="CO17" s="32">
        <v>80454</v>
      </c>
      <c r="CP17" s="32">
        <v>20473</v>
      </c>
      <c r="CQ17" s="32">
        <v>86448</v>
      </c>
      <c r="CR17" s="32">
        <v>253446</v>
      </c>
      <c r="CS17" s="32">
        <v>96135</v>
      </c>
      <c r="CT17" s="32">
        <v>123341</v>
      </c>
      <c r="CU17" s="32">
        <v>88176</v>
      </c>
      <c r="CV17" s="32"/>
      <c r="CW17" s="32"/>
      <c r="CX17" s="32">
        <v>23715</v>
      </c>
      <c r="CY17" s="32">
        <v>23715</v>
      </c>
      <c r="CZ17" s="32">
        <v>23715</v>
      </c>
      <c r="DA17" s="32">
        <v>23715</v>
      </c>
      <c r="DB17" s="32">
        <v>19761</v>
      </c>
      <c r="DC17" s="32">
        <v>11857</v>
      </c>
      <c r="DD17" s="32">
        <v>11857</v>
      </c>
      <c r="DE17" s="32"/>
      <c r="DF17" s="32"/>
      <c r="DG17" s="32"/>
      <c r="DH17" s="32"/>
      <c r="DI17" s="32"/>
      <c r="DJ17" s="32">
        <v>0</v>
      </c>
      <c r="DK17" s="32">
        <v>10893556</v>
      </c>
    </row>
    <row r="18" spans="1:115" x14ac:dyDescent="0.25">
      <c r="A18" s="11" t="s">
        <v>2577</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v>58338</v>
      </c>
      <c r="CE18" s="32">
        <v>58338</v>
      </c>
      <c r="CF18" s="32">
        <v>58338</v>
      </c>
      <c r="CG18" s="32">
        <v>68061</v>
      </c>
      <c r="CH18" s="32">
        <v>116676</v>
      </c>
      <c r="CI18" s="32">
        <v>204184</v>
      </c>
      <c r="CJ18" s="32">
        <v>106953</v>
      </c>
      <c r="CK18" s="32">
        <v>190294</v>
      </c>
      <c r="CL18" s="32">
        <v>198397</v>
      </c>
      <c r="CM18" s="32">
        <v>158578</v>
      </c>
      <c r="CN18" s="32">
        <v>266225</v>
      </c>
      <c r="CO18" s="32">
        <v>327342</v>
      </c>
      <c r="CP18" s="32">
        <v>232426</v>
      </c>
      <c r="CQ18" s="32">
        <v>215296</v>
      </c>
      <c r="CR18" s="32">
        <v>226871</v>
      </c>
      <c r="CS18" s="32">
        <v>166680</v>
      </c>
      <c r="CT18" s="32">
        <v>351188</v>
      </c>
      <c r="CU18" s="32">
        <v>235667</v>
      </c>
      <c r="CV18" s="32">
        <v>156263</v>
      </c>
      <c r="CW18" s="32">
        <v>118065</v>
      </c>
      <c r="CX18" s="32">
        <v>85722</v>
      </c>
      <c r="CY18" s="32">
        <v>85722</v>
      </c>
      <c r="CZ18" s="32">
        <v>112549</v>
      </c>
      <c r="DA18" s="32">
        <v>1428</v>
      </c>
      <c r="DB18" s="32">
        <v>952</v>
      </c>
      <c r="DC18" s="32">
        <v>952</v>
      </c>
      <c r="DD18" s="32">
        <v>476</v>
      </c>
      <c r="DE18" s="32"/>
      <c r="DF18" s="32"/>
      <c r="DG18" s="32"/>
      <c r="DH18" s="32"/>
      <c r="DI18" s="32"/>
      <c r="DJ18" s="32"/>
      <c r="DK18" s="32">
        <v>3801981</v>
      </c>
    </row>
    <row r="19" spans="1:115" x14ac:dyDescent="0.25">
      <c r="A19" s="11" t="s">
        <v>2578</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v>13645</v>
      </c>
      <c r="CB19" s="32">
        <v>2880</v>
      </c>
      <c r="CC19" s="32">
        <v>2399</v>
      </c>
      <c r="CD19" s="32">
        <v>5965</v>
      </c>
      <c r="CE19" s="32">
        <v>12136</v>
      </c>
      <c r="CF19" s="32">
        <v>2880</v>
      </c>
      <c r="CG19" s="32">
        <v>12136</v>
      </c>
      <c r="CH19" s="32">
        <v>5965</v>
      </c>
      <c r="CI19" s="32">
        <v>1234</v>
      </c>
      <c r="CJ19" s="32">
        <v>13576</v>
      </c>
      <c r="CK19" s="32">
        <v>1234</v>
      </c>
      <c r="CL19" s="32"/>
      <c r="CM19" s="32">
        <v>9256</v>
      </c>
      <c r="CN19" s="32">
        <v>3085</v>
      </c>
      <c r="CO19" s="32">
        <v>12341</v>
      </c>
      <c r="CP19" s="32">
        <v>15426</v>
      </c>
      <c r="CQ19" s="32">
        <v>9256</v>
      </c>
      <c r="CR19" s="32">
        <v>3085</v>
      </c>
      <c r="CS19" s="32">
        <v>9256</v>
      </c>
      <c r="CT19" s="32">
        <v>6171</v>
      </c>
      <c r="CU19" s="32">
        <v>6171</v>
      </c>
      <c r="CV19" s="32"/>
      <c r="CW19" s="32"/>
      <c r="CX19" s="32"/>
      <c r="CY19" s="32"/>
      <c r="CZ19" s="32"/>
      <c r="DA19" s="32"/>
      <c r="DB19" s="32"/>
      <c r="DC19" s="32"/>
      <c r="DD19" s="32"/>
      <c r="DE19" s="32"/>
      <c r="DF19" s="32"/>
      <c r="DG19" s="32"/>
      <c r="DH19" s="32"/>
      <c r="DI19" s="32"/>
      <c r="DJ19" s="32"/>
      <c r="DK19" s="32">
        <v>148097</v>
      </c>
    </row>
    <row r="20" spans="1:115" x14ac:dyDescent="0.25">
      <c r="A20" s="11" t="s">
        <v>2579</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v>15289</v>
      </c>
      <c r="AX20" s="32">
        <v>11466</v>
      </c>
      <c r="AY20" s="32"/>
      <c r="AZ20" s="32"/>
      <c r="BA20" s="32">
        <v>14047</v>
      </c>
      <c r="BB20" s="32">
        <v>91928</v>
      </c>
      <c r="BC20" s="32">
        <v>109588</v>
      </c>
      <c r="BD20" s="32">
        <v>69436</v>
      </c>
      <c r="BE20" s="32">
        <v>70570</v>
      </c>
      <c r="BF20" s="32">
        <v>31093</v>
      </c>
      <c r="BG20" s="32">
        <v>13520</v>
      </c>
      <c r="BH20" s="32">
        <v>44657</v>
      </c>
      <c r="BI20" s="32">
        <v>452548</v>
      </c>
      <c r="BJ20" s="32">
        <v>518902</v>
      </c>
      <c r="BK20" s="32">
        <v>118208</v>
      </c>
      <c r="BL20" s="32">
        <v>138345</v>
      </c>
      <c r="BM20" s="32">
        <v>98962</v>
      </c>
      <c r="BN20" s="32">
        <v>94854</v>
      </c>
      <c r="BO20" s="32">
        <v>282869</v>
      </c>
      <c r="BP20" s="32">
        <v>278729</v>
      </c>
      <c r="BQ20" s="32">
        <v>492985</v>
      </c>
      <c r="BR20" s="32">
        <v>671417</v>
      </c>
      <c r="BS20" s="32">
        <v>251316</v>
      </c>
      <c r="BT20" s="32">
        <v>119433</v>
      </c>
      <c r="BU20" s="32">
        <v>135324</v>
      </c>
      <c r="BV20" s="32">
        <v>174710</v>
      </c>
      <c r="BW20" s="32">
        <v>347448</v>
      </c>
      <c r="BX20" s="32">
        <v>194014</v>
      </c>
      <c r="BY20" s="32">
        <v>330340</v>
      </c>
      <c r="BZ20" s="32">
        <v>164639</v>
      </c>
      <c r="CA20" s="32">
        <v>224219</v>
      </c>
      <c r="CB20" s="32">
        <v>131214</v>
      </c>
      <c r="CC20" s="32">
        <v>173764</v>
      </c>
      <c r="CD20" s="32">
        <v>199901</v>
      </c>
      <c r="CE20" s="32">
        <v>209742</v>
      </c>
      <c r="CF20" s="32">
        <v>272626</v>
      </c>
      <c r="CG20" s="32">
        <v>954140</v>
      </c>
      <c r="CH20" s="32">
        <v>782131</v>
      </c>
      <c r="CI20" s="32">
        <v>789958</v>
      </c>
      <c r="CJ20" s="32">
        <v>263202</v>
      </c>
      <c r="CK20" s="32">
        <v>249808</v>
      </c>
      <c r="CL20" s="32">
        <v>235546</v>
      </c>
      <c r="CM20" s="32">
        <v>355338</v>
      </c>
      <c r="CN20" s="32">
        <v>614327</v>
      </c>
      <c r="CO20" s="32">
        <v>207787</v>
      </c>
      <c r="CP20" s="32">
        <v>446153</v>
      </c>
      <c r="CQ20" s="32">
        <v>440326</v>
      </c>
      <c r="CR20" s="32">
        <v>225141</v>
      </c>
      <c r="CS20" s="32">
        <v>230856</v>
      </c>
      <c r="CT20" s="32">
        <v>212481</v>
      </c>
      <c r="CU20" s="32">
        <v>253399</v>
      </c>
      <c r="CV20" s="32">
        <v>57855</v>
      </c>
      <c r="CW20" s="32">
        <v>1700</v>
      </c>
      <c r="CX20" s="32">
        <v>2040</v>
      </c>
      <c r="CY20" s="32">
        <v>1224</v>
      </c>
      <c r="CZ20" s="32">
        <v>408</v>
      </c>
      <c r="DA20" s="32">
        <v>408</v>
      </c>
      <c r="DB20" s="32">
        <v>408</v>
      </c>
      <c r="DC20" s="32"/>
      <c r="DD20" s="32"/>
      <c r="DE20" s="32"/>
      <c r="DF20" s="32"/>
      <c r="DG20" s="32"/>
      <c r="DH20" s="32"/>
      <c r="DI20" s="32"/>
      <c r="DJ20" s="32">
        <v>0</v>
      </c>
      <c r="DK20" s="32">
        <v>12872739</v>
      </c>
    </row>
    <row r="21" spans="1:115" x14ac:dyDescent="0.25">
      <c r="A21" s="11" t="s">
        <v>1298</v>
      </c>
      <c r="B21" s="32">
        <v>437102</v>
      </c>
      <c r="C21" s="32">
        <v>426640</v>
      </c>
      <c r="D21" s="32">
        <v>356609</v>
      </c>
      <c r="E21" s="32">
        <v>107015</v>
      </c>
      <c r="F21" s="32">
        <v>138418</v>
      </c>
      <c r="G21" s="32">
        <v>89743</v>
      </c>
      <c r="H21" s="32">
        <v>777472</v>
      </c>
      <c r="I21" s="32">
        <v>842372</v>
      </c>
      <c r="J21" s="32">
        <v>967240</v>
      </c>
      <c r="K21" s="32">
        <v>896457</v>
      </c>
      <c r="L21" s="32">
        <v>921994</v>
      </c>
      <c r="M21" s="32">
        <v>948334</v>
      </c>
      <c r="N21" s="32">
        <v>752996</v>
      </c>
      <c r="O21" s="32">
        <v>325208</v>
      </c>
      <c r="P21" s="32">
        <v>312024</v>
      </c>
      <c r="Q21" s="32">
        <v>293947</v>
      </c>
      <c r="R21" s="32">
        <v>235916</v>
      </c>
      <c r="S21" s="32">
        <v>396342</v>
      </c>
      <c r="T21" s="32">
        <v>287556</v>
      </c>
      <c r="U21" s="32">
        <v>253774</v>
      </c>
      <c r="V21" s="32">
        <v>351757</v>
      </c>
      <c r="W21" s="32">
        <v>378836</v>
      </c>
      <c r="X21" s="32">
        <v>537486</v>
      </c>
      <c r="Y21" s="32">
        <v>455886</v>
      </c>
      <c r="Z21" s="32">
        <v>1239333</v>
      </c>
      <c r="AA21" s="32">
        <v>144817</v>
      </c>
      <c r="AB21" s="32">
        <v>282255</v>
      </c>
      <c r="AC21" s="32">
        <v>1056991</v>
      </c>
      <c r="AD21" s="32">
        <v>751531</v>
      </c>
      <c r="AE21" s="32">
        <v>544649</v>
      </c>
      <c r="AF21" s="32">
        <v>343347</v>
      </c>
      <c r="AG21" s="32">
        <v>912511</v>
      </c>
      <c r="AH21" s="32">
        <v>472997</v>
      </c>
      <c r="AI21" s="32">
        <v>567029</v>
      </c>
      <c r="AJ21" s="32">
        <v>1138965</v>
      </c>
      <c r="AK21" s="32">
        <v>253321</v>
      </c>
      <c r="AL21" s="32">
        <v>295076</v>
      </c>
      <c r="AM21" s="32">
        <v>387442</v>
      </c>
      <c r="AN21" s="32">
        <v>343587</v>
      </c>
      <c r="AO21" s="32">
        <v>475431</v>
      </c>
      <c r="AP21" s="32">
        <v>319295</v>
      </c>
      <c r="AQ21" s="32">
        <v>364870</v>
      </c>
      <c r="AR21" s="32">
        <v>561084</v>
      </c>
      <c r="AS21" s="32">
        <v>179309</v>
      </c>
      <c r="AT21" s="32">
        <v>406582</v>
      </c>
      <c r="AU21" s="32">
        <v>751114</v>
      </c>
      <c r="AV21" s="32">
        <v>356177</v>
      </c>
      <c r="AW21" s="32">
        <v>464732</v>
      </c>
      <c r="AX21" s="32">
        <v>701533</v>
      </c>
      <c r="AY21" s="32">
        <v>461412</v>
      </c>
      <c r="AZ21" s="32">
        <v>687075</v>
      </c>
      <c r="BA21" s="32">
        <v>607516</v>
      </c>
      <c r="BB21" s="32">
        <v>1013620</v>
      </c>
      <c r="BC21" s="32">
        <v>731023</v>
      </c>
      <c r="BD21" s="32">
        <v>836370</v>
      </c>
      <c r="BE21" s="32">
        <v>671519</v>
      </c>
      <c r="BF21" s="32">
        <v>718451</v>
      </c>
      <c r="BG21" s="32">
        <v>498853</v>
      </c>
      <c r="BH21" s="32">
        <v>811672</v>
      </c>
      <c r="BI21" s="32">
        <v>1515032</v>
      </c>
      <c r="BJ21" s="32">
        <v>1255689</v>
      </c>
      <c r="BK21" s="32">
        <v>1291328</v>
      </c>
      <c r="BL21" s="32">
        <v>1011587</v>
      </c>
      <c r="BM21" s="32">
        <v>1429537</v>
      </c>
      <c r="BN21" s="32">
        <v>770951</v>
      </c>
      <c r="BO21" s="32">
        <v>1147981</v>
      </c>
      <c r="BP21" s="32">
        <v>825610</v>
      </c>
      <c r="BQ21" s="32">
        <v>1150821</v>
      </c>
      <c r="BR21" s="32">
        <v>1432413</v>
      </c>
      <c r="BS21" s="32">
        <v>901227</v>
      </c>
      <c r="BT21" s="32">
        <v>1093658</v>
      </c>
      <c r="BU21" s="32">
        <v>979442</v>
      </c>
      <c r="BV21" s="32">
        <v>1294002</v>
      </c>
      <c r="BW21" s="32">
        <v>1302528</v>
      </c>
      <c r="BX21" s="32">
        <v>1377389</v>
      </c>
      <c r="BY21" s="32">
        <v>1377551</v>
      </c>
      <c r="BZ21" s="32">
        <v>349023</v>
      </c>
      <c r="CA21" s="32">
        <v>1087730</v>
      </c>
      <c r="CB21" s="32">
        <v>950818</v>
      </c>
      <c r="CC21" s="32">
        <v>986203</v>
      </c>
      <c r="CD21" s="32">
        <v>1013096</v>
      </c>
      <c r="CE21" s="32">
        <v>1223593</v>
      </c>
      <c r="CF21" s="32">
        <v>1046791</v>
      </c>
      <c r="CG21" s="32">
        <v>1949433</v>
      </c>
      <c r="CH21" s="32">
        <v>3539263</v>
      </c>
      <c r="CI21" s="32">
        <v>3361024</v>
      </c>
      <c r="CJ21" s="32">
        <v>1562005</v>
      </c>
      <c r="CK21" s="32">
        <v>2060586</v>
      </c>
      <c r="CL21" s="32">
        <v>1554689</v>
      </c>
      <c r="CM21" s="32">
        <v>1514477</v>
      </c>
      <c r="CN21" s="32">
        <v>1962295</v>
      </c>
      <c r="CO21" s="32">
        <v>1409771</v>
      </c>
      <c r="CP21" s="32">
        <v>1401001</v>
      </c>
      <c r="CQ21" s="32">
        <v>1293684</v>
      </c>
      <c r="CR21" s="32">
        <v>1091175</v>
      </c>
      <c r="CS21" s="32">
        <v>695460</v>
      </c>
      <c r="CT21" s="32">
        <v>879180</v>
      </c>
      <c r="CU21" s="32">
        <v>799627</v>
      </c>
      <c r="CV21" s="32">
        <v>779907</v>
      </c>
      <c r="CW21" s="32">
        <v>512513</v>
      </c>
      <c r="CX21" s="32">
        <v>497981</v>
      </c>
      <c r="CY21" s="32">
        <v>296553</v>
      </c>
      <c r="CZ21" s="32">
        <v>326451</v>
      </c>
      <c r="DA21" s="32">
        <v>103177</v>
      </c>
      <c r="DB21" s="32">
        <v>88399</v>
      </c>
      <c r="DC21" s="32">
        <v>67561</v>
      </c>
      <c r="DD21" s="32">
        <v>53401</v>
      </c>
      <c r="DE21" s="32">
        <v>41068</v>
      </c>
      <c r="DF21" s="32">
        <v>41068</v>
      </c>
      <c r="DG21" s="32">
        <v>41068</v>
      </c>
      <c r="DH21" s="32">
        <v>41068</v>
      </c>
      <c r="DI21" s="32">
        <v>41068</v>
      </c>
      <c r="DJ21" s="32">
        <v>82136</v>
      </c>
      <c r="DK21" s="32">
        <v>86743702</v>
      </c>
    </row>
    <row r="68" spans="1:81" x14ac:dyDescent="0.25">
      <c r="A68" s="10" t="s">
        <v>2735</v>
      </c>
      <c r="B68" s="10" t="s">
        <v>2629</v>
      </c>
    </row>
    <row r="69" spans="1:81" x14ac:dyDescent="0.25">
      <c r="A69" s="10" t="s">
        <v>2593</v>
      </c>
      <c r="B69">
        <v>1</v>
      </c>
      <c r="C69">
        <v>2</v>
      </c>
      <c r="D69">
        <v>3</v>
      </c>
      <c r="E69">
        <v>4</v>
      </c>
      <c r="F69">
        <v>5</v>
      </c>
      <c r="G69">
        <v>6</v>
      </c>
      <c r="H69">
        <v>7</v>
      </c>
      <c r="I69">
        <v>8</v>
      </c>
      <c r="J69">
        <v>9</v>
      </c>
      <c r="K69">
        <v>10</v>
      </c>
      <c r="L69">
        <v>11</v>
      </c>
      <c r="M69">
        <v>12</v>
      </c>
      <c r="N69">
        <v>13</v>
      </c>
      <c r="O69">
        <v>14</v>
      </c>
      <c r="P69">
        <v>15</v>
      </c>
      <c r="Q69">
        <v>16</v>
      </c>
      <c r="R69">
        <v>17</v>
      </c>
      <c r="S69">
        <v>18</v>
      </c>
      <c r="T69">
        <v>19</v>
      </c>
      <c r="U69">
        <v>20</v>
      </c>
      <c r="V69">
        <v>21</v>
      </c>
      <c r="W69">
        <v>22</v>
      </c>
      <c r="X69">
        <v>23</v>
      </c>
      <c r="Y69">
        <v>24</v>
      </c>
      <c r="Z69">
        <v>25</v>
      </c>
      <c r="AA69">
        <v>26</v>
      </c>
      <c r="AB69">
        <v>27</v>
      </c>
      <c r="AC69">
        <v>28</v>
      </c>
      <c r="AD69">
        <v>29</v>
      </c>
      <c r="AE69">
        <v>30</v>
      </c>
      <c r="AF69">
        <v>31</v>
      </c>
      <c r="AG69">
        <v>32</v>
      </c>
      <c r="AH69">
        <v>33</v>
      </c>
      <c r="AI69">
        <v>34</v>
      </c>
      <c r="AJ69">
        <v>35</v>
      </c>
      <c r="AK69">
        <v>36</v>
      </c>
      <c r="AL69">
        <v>37</v>
      </c>
      <c r="AM69">
        <v>38</v>
      </c>
      <c r="AN69">
        <v>39</v>
      </c>
      <c r="AO69">
        <v>40</v>
      </c>
      <c r="AP69">
        <v>41</v>
      </c>
      <c r="AQ69">
        <v>42</v>
      </c>
      <c r="AR69">
        <v>43</v>
      </c>
      <c r="AS69">
        <v>44</v>
      </c>
      <c r="AT69">
        <v>45</v>
      </c>
      <c r="AU69">
        <v>46</v>
      </c>
      <c r="AV69">
        <v>47</v>
      </c>
      <c r="AW69">
        <v>48</v>
      </c>
      <c r="AX69">
        <v>49</v>
      </c>
      <c r="AY69">
        <v>50</v>
      </c>
      <c r="AZ69">
        <v>51</v>
      </c>
      <c r="BA69">
        <v>52</v>
      </c>
      <c r="BB69">
        <v>53</v>
      </c>
      <c r="BC69">
        <v>54</v>
      </c>
      <c r="BD69">
        <v>55</v>
      </c>
      <c r="BE69">
        <v>56</v>
      </c>
      <c r="BF69">
        <v>57</v>
      </c>
      <c r="BG69">
        <v>58</v>
      </c>
      <c r="BH69">
        <v>59</v>
      </c>
      <c r="BI69">
        <v>60</v>
      </c>
      <c r="BJ69">
        <v>61</v>
      </c>
      <c r="BK69">
        <v>62</v>
      </c>
      <c r="BL69">
        <v>63</v>
      </c>
      <c r="BM69">
        <v>64</v>
      </c>
      <c r="BN69">
        <v>65</v>
      </c>
      <c r="BO69">
        <v>66</v>
      </c>
      <c r="BP69">
        <v>67</v>
      </c>
      <c r="BQ69">
        <v>68</v>
      </c>
      <c r="BR69">
        <v>69</v>
      </c>
      <c r="BS69">
        <v>70</v>
      </c>
      <c r="BT69">
        <v>71</v>
      </c>
      <c r="BU69">
        <v>72</v>
      </c>
      <c r="BV69">
        <v>73</v>
      </c>
      <c r="BW69">
        <v>74</v>
      </c>
      <c r="BX69">
        <v>75</v>
      </c>
      <c r="BY69">
        <v>76</v>
      </c>
      <c r="BZ69">
        <v>77</v>
      </c>
      <c r="CA69">
        <v>78</v>
      </c>
      <c r="CB69">
        <v>79</v>
      </c>
      <c r="CC69" t="s">
        <v>1298</v>
      </c>
    </row>
    <row r="70" spans="1:81" x14ac:dyDescent="0.25">
      <c r="A70" s="11" t="s">
        <v>2596</v>
      </c>
      <c r="B70" s="32">
        <v>393</v>
      </c>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v>393</v>
      </c>
    </row>
    <row r="71" spans="1:81" x14ac:dyDescent="0.25">
      <c r="A71" s="11" t="s">
        <v>2566</v>
      </c>
      <c r="B71" s="32">
        <v>272</v>
      </c>
      <c r="C71" s="32">
        <v>411</v>
      </c>
      <c r="D71" s="32">
        <v>4770</v>
      </c>
      <c r="E71" s="32">
        <v>2031</v>
      </c>
      <c r="F71" s="32">
        <v>3125</v>
      </c>
      <c r="G71" s="32"/>
      <c r="H71" s="32">
        <v>207</v>
      </c>
      <c r="I71" s="32"/>
      <c r="J71" s="32">
        <v>2173</v>
      </c>
      <c r="K71" s="32">
        <v>34</v>
      </c>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v>13023</v>
      </c>
    </row>
    <row r="72" spans="1:81" x14ac:dyDescent="0.25">
      <c r="A72" s="11" t="s">
        <v>2567</v>
      </c>
      <c r="B72" s="32"/>
      <c r="C72" s="32"/>
      <c r="D72" s="32"/>
      <c r="E72" s="32"/>
      <c r="F72" s="32"/>
      <c r="G72" s="32">
        <v>126</v>
      </c>
      <c r="H72" s="32">
        <v>162</v>
      </c>
      <c r="I72" s="32">
        <v>54</v>
      </c>
      <c r="J72" s="32">
        <v>1996</v>
      </c>
      <c r="K72" s="32">
        <v>1</v>
      </c>
      <c r="L72" s="32">
        <v>184</v>
      </c>
      <c r="M72" s="32">
        <v>0</v>
      </c>
      <c r="N72" s="32">
        <v>40</v>
      </c>
      <c r="O72" s="32">
        <v>2276</v>
      </c>
      <c r="P72" s="32">
        <v>1843</v>
      </c>
      <c r="Q72" s="32">
        <v>702</v>
      </c>
      <c r="R72" s="32">
        <v>1888</v>
      </c>
      <c r="S72" s="32">
        <v>9604</v>
      </c>
      <c r="T72" s="32">
        <v>4155</v>
      </c>
      <c r="U72" s="32">
        <v>15980</v>
      </c>
      <c r="V72" s="32">
        <v>7270</v>
      </c>
      <c r="W72" s="32">
        <v>6715</v>
      </c>
      <c r="X72" s="32">
        <v>10618</v>
      </c>
      <c r="Y72" s="32">
        <v>325</v>
      </c>
      <c r="Z72" s="32">
        <v>76</v>
      </c>
      <c r="AA72" s="32">
        <v>58</v>
      </c>
      <c r="AB72" s="32">
        <v>428</v>
      </c>
      <c r="AC72" s="32">
        <v>222</v>
      </c>
      <c r="AD72" s="32">
        <v>2205</v>
      </c>
      <c r="AE72" s="32">
        <v>4450</v>
      </c>
      <c r="AF72" s="32">
        <v>7749</v>
      </c>
      <c r="AG72" s="32">
        <v>684</v>
      </c>
      <c r="AH72" s="32">
        <v>1065</v>
      </c>
      <c r="AI72" s="32">
        <v>7331</v>
      </c>
      <c r="AJ72" s="32">
        <v>1952</v>
      </c>
      <c r="AK72" s="32">
        <v>820</v>
      </c>
      <c r="AL72" s="32">
        <v>1110</v>
      </c>
      <c r="AM72" s="32">
        <v>855</v>
      </c>
      <c r="AN72" s="32">
        <v>3374</v>
      </c>
      <c r="AO72" s="32">
        <v>9057</v>
      </c>
      <c r="AP72" s="32">
        <v>2148</v>
      </c>
      <c r="AQ72" s="32">
        <v>1624</v>
      </c>
      <c r="AR72" s="32">
        <v>2653</v>
      </c>
      <c r="AS72" s="32">
        <v>670</v>
      </c>
      <c r="AT72" s="32">
        <v>1903</v>
      </c>
      <c r="AU72" s="32">
        <v>2429</v>
      </c>
      <c r="AV72" s="32">
        <v>1861</v>
      </c>
      <c r="AW72" s="32">
        <v>149</v>
      </c>
      <c r="AX72" s="32">
        <v>1125</v>
      </c>
      <c r="AY72" s="32">
        <v>2547</v>
      </c>
      <c r="AZ72" s="32">
        <v>6829</v>
      </c>
      <c r="BA72" s="32">
        <v>18578</v>
      </c>
      <c r="BB72" s="32">
        <v>4858</v>
      </c>
      <c r="BC72" s="32">
        <v>5366</v>
      </c>
      <c r="BD72" s="32">
        <v>4686</v>
      </c>
      <c r="BE72" s="32">
        <v>1604</v>
      </c>
      <c r="BF72" s="32">
        <v>7088</v>
      </c>
      <c r="BG72" s="32">
        <v>7617</v>
      </c>
      <c r="BH72" s="32">
        <v>2756</v>
      </c>
      <c r="BI72" s="32">
        <v>12357</v>
      </c>
      <c r="BJ72" s="32">
        <v>6235</v>
      </c>
      <c r="BK72" s="32">
        <v>2854</v>
      </c>
      <c r="BL72" s="32">
        <v>5040</v>
      </c>
      <c r="BM72" s="32">
        <v>1252</v>
      </c>
      <c r="BN72" s="32">
        <v>292</v>
      </c>
      <c r="BO72" s="32">
        <v>968</v>
      </c>
      <c r="BP72" s="32">
        <v>1049</v>
      </c>
      <c r="BQ72" s="32">
        <v>489</v>
      </c>
      <c r="BR72" s="32">
        <v>64</v>
      </c>
      <c r="BS72" s="32">
        <v>148</v>
      </c>
      <c r="BT72" s="32"/>
      <c r="BU72" s="32"/>
      <c r="BV72" s="32"/>
      <c r="BW72" s="32"/>
      <c r="BX72" s="32"/>
      <c r="BY72" s="32"/>
      <c r="BZ72" s="32"/>
      <c r="CA72" s="32"/>
      <c r="CB72" s="32"/>
      <c r="CC72" s="32">
        <v>212614</v>
      </c>
    </row>
    <row r="73" spans="1:81" x14ac:dyDescent="0.25">
      <c r="A73" s="11" t="s">
        <v>2568</v>
      </c>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v>2</v>
      </c>
      <c r="AI73" s="32"/>
      <c r="AJ73" s="32"/>
      <c r="AK73" s="32">
        <v>20</v>
      </c>
      <c r="AL73" s="32"/>
      <c r="AM73" s="32">
        <v>8</v>
      </c>
      <c r="AN73" s="32"/>
      <c r="AO73" s="32">
        <v>212</v>
      </c>
      <c r="AP73" s="32">
        <v>690</v>
      </c>
      <c r="AQ73" s="32">
        <v>690</v>
      </c>
      <c r="AR73" s="32"/>
      <c r="AS73" s="32"/>
      <c r="AT73" s="32">
        <v>140</v>
      </c>
      <c r="AU73" s="32"/>
      <c r="AV73" s="32"/>
      <c r="AW73" s="32"/>
      <c r="AX73" s="32"/>
      <c r="AY73" s="32"/>
      <c r="AZ73" s="32">
        <v>4146</v>
      </c>
      <c r="BA73" s="32">
        <v>4146</v>
      </c>
      <c r="BB73" s="32">
        <v>1300</v>
      </c>
      <c r="BC73" s="32"/>
      <c r="BD73" s="32">
        <v>217</v>
      </c>
      <c r="BE73" s="32"/>
      <c r="BF73" s="32">
        <v>2273</v>
      </c>
      <c r="BG73" s="32"/>
      <c r="BH73" s="32">
        <v>1782</v>
      </c>
      <c r="BI73" s="32"/>
      <c r="BJ73" s="32">
        <v>764</v>
      </c>
      <c r="BK73" s="32">
        <v>1908</v>
      </c>
      <c r="BL73" s="32"/>
      <c r="BM73" s="32">
        <v>777</v>
      </c>
      <c r="BN73" s="32"/>
      <c r="BO73" s="32">
        <v>532</v>
      </c>
      <c r="BP73" s="32">
        <v>2292</v>
      </c>
      <c r="BQ73" s="32"/>
      <c r="BR73" s="32"/>
      <c r="BS73" s="32">
        <v>342</v>
      </c>
      <c r="BT73" s="32"/>
      <c r="BU73" s="32"/>
      <c r="BV73" s="32"/>
      <c r="BW73" s="32"/>
      <c r="BX73" s="32"/>
      <c r="BY73" s="32"/>
      <c r="BZ73" s="32"/>
      <c r="CA73" s="32"/>
      <c r="CB73" s="32"/>
      <c r="CC73" s="32">
        <v>22241</v>
      </c>
    </row>
    <row r="74" spans="1:81" x14ac:dyDescent="0.25">
      <c r="A74" s="11" t="s">
        <v>2569</v>
      </c>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v>2</v>
      </c>
      <c r="AK74" s="32"/>
      <c r="AL74" s="32"/>
      <c r="AM74" s="32"/>
      <c r="AN74" s="32"/>
      <c r="AO74" s="32"/>
      <c r="AP74" s="32"/>
      <c r="AQ74" s="32"/>
      <c r="AR74" s="32">
        <v>11</v>
      </c>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v>519</v>
      </c>
      <c r="BW74" s="32"/>
      <c r="BX74" s="32">
        <v>1839</v>
      </c>
      <c r="BY74" s="32">
        <v>1282</v>
      </c>
      <c r="BZ74" s="32">
        <v>1038</v>
      </c>
      <c r="CA74" s="32">
        <v>424</v>
      </c>
      <c r="CB74" s="32"/>
      <c r="CC74" s="32">
        <v>5115</v>
      </c>
    </row>
    <row r="75" spans="1:81" x14ac:dyDescent="0.25">
      <c r="A75" s="11" t="s">
        <v>2570</v>
      </c>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v>382</v>
      </c>
      <c r="BT75" s="32">
        <v>382</v>
      </c>
      <c r="BU75" s="32"/>
      <c r="BV75" s="32"/>
      <c r="BW75" s="32">
        <v>764</v>
      </c>
      <c r="BX75" s="32"/>
      <c r="BY75" s="32"/>
      <c r="BZ75" s="32"/>
      <c r="CA75" s="32"/>
      <c r="CB75" s="32"/>
      <c r="CC75" s="32">
        <v>1528</v>
      </c>
    </row>
    <row r="76" spans="1:81" x14ac:dyDescent="0.25">
      <c r="A76" s="11" t="s">
        <v>2571</v>
      </c>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v>29</v>
      </c>
      <c r="BC76" s="32"/>
      <c r="BD76" s="32"/>
      <c r="BE76" s="32"/>
      <c r="BF76" s="32"/>
      <c r="BG76" s="32">
        <v>29</v>
      </c>
      <c r="BH76" s="32"/>
      <c r="BI76" s="32"/>
      <c r="BJ76" s="32"/>
      <c r="BK76" s="32"/>
      <c r="BL76" s="32">
        <v>56</v>
      </c>
      <c r="BM76" s="32"/>
      <c r="BN76" s="32">
        <v>496</v>
      </c>
      <c r="BO76" s="32">
        <v>2527</v>
      </c>
      <c r="BP76" s="32">
        <v>1695</v>
      </c>
      <c r="BQ76" s="32">
        <v>114</v>
      </c>
      <c r="BR76" s="32">
        <v>58</v>
      </c>
      <c r="BS76" s="32"/>
      <c r="BT76" s="32">
        <v>5403</v>
      </c>
      <c r="BU76" s="32">
        <v>1931</v>
      </c>
      <c r="BV76" s="32">
        <v>343</v>
      </c>
      <c r="BW76" s="32">
        <v>58</v>
      </c>
      <c r="BX76" s="32"/>
      <c r="BY76" s="32"/>
      <c r="BZ76" s="32"/>
      <c r="CA76" s="32"/>
      <c r="CB76" s="32"/>
      <c r="CC76" s="32">
        <v>12739</v>
      </c>
    </row>
    <row r="77" spans="1:81" x14ac:dyDescent="0.25">
      <c r="A77" s="11" t="s">
        <v>2572</v>
      </c>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v>32</v>
      </c>
      <c r="AM77" s="32"/>
      <c r="AN77" s="32">
        <v>58</v>
      </c>
      <c r="AO77" s="32"/>
      <c r="AP77" s="32"/>
      <c r="AQ77" s="32"/>
      <c r="AR77" s="32"/>
      <c r="AS77" s="32"/>
      <c r="AT77" s="32"/>
      <c r="AU77" s="32">
        <v>243</v>
      </c>
      <c r="AV77" s="32"/>
      <c r="AW77" s="32"/>
      <c r="AX77" s="32">
        <v>88</v>
      </c>
      <c r="AY77" s="32">
        <v>367</v>
      </c>
      <c r="AZ77" s="32"/>
      <c r="BA77" s="32"/>
      <c r="BB77" s="32"/>
      <c r="BC77" s="32">
        <v>556</v>
      </c>
      <c r="BD77" s="32">
        <v>88</v>
      </c>
      <c r="BE77" s="32">
        <v>147</v>
      </c>
      <c r="BF77" s="32">
        <v>88</v>
      </c>
      <c r="BG77" s="32"/>
      <c r="BH77" s="32">
        <v>60</v>
      </c>
      <c r="BI77" s="32">
        <v>470</v>
      </c>
      <c r="BJ77" s="32"/>
      <c r="BK77" s="32"/>
      <c r="BL77" s="32">
        <v>176</v>
      </c>
      <c r="BM77" s="32">
        <v>166</v>
      </c>
      <c r="BN77" s="32">
        <v>24</v>
      </c>
      <c r="BO77" s="32">
        <v>147</v>
      </c>
      <c r="BP77" s="32">
        <v>59</v>
      </c>
      <c r="BQ77" s="32"/>
      <c r="BR77" s="32">
        <v>120</v>
      </c>
      <c r="BS77" s="32"/>
      <c r="BT77" s="32">
        <v>1756</v>
      </c>
      <c r="BU77" s="32">
        <v>162</v>
      </c>
      <c r="BV77" s="32">
        <v>1224</v>
      </c>
      <c r="BW77" s="32">
        <v>432</v>
      </c>
      <c r="BX77" s="32">
        <v>910</v>
      </c>
      <c r="BY77" s="32">
        <v>568</v>
      </c>
      <c r="BZ77" s="32">
        <v>191</v>
      </c>
      <c r="CA77" s="32">
        <v>569</v>
      </c>
      <c r="CB77" s="32"/>
      <c r="CC77" s="32">
        <v>8701</v>
      </c>
    </row>
    <row r="78" spans="1:81" x14ac:dyDescent="0.25">
      <c r="A78" s="11" t="s">
        <v>2573</v>
      </c>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v>805</v>
      </c>
      <c r="AK78" s="32">
        <v>108</v>
      </c>
      <c r="AL78" s="32">
        <v>290</v>
      </c>
      <c r="AM78" s="32">
        <v>328</v>
      </c>
      <c r="AN78" s="32"/>
      <c r="AO78" s="32">
        <v>6774</v>
      </c>
      <c r="AP78" s="32">
        <v>2130</v>
      </c>
      <c r="AQ78" s="32"/>
      <c r="AR78" s="32">
        <v>2181</v>
      </c>
      <c r="AS78" s="32">
        <v>216</v>
      </c>
      <c r="AT78" s="32">
        <v>41</v>
      </c>
      <c r="AU78" s="32">
        <v>2209</v>
      </c>
      <c r="AV78" s="32">
        <v>1966</v>
      </c>
      <c r="AW78" s="32">
        <v>4043</v>
      </c>
      <c r="AX78" s="32">
        <v>83</v>
      </c>
      <c r="AY78" s="32"/>
      <c r="AZ78" s="32">
        <v>12782</v>
      </c>
      <c r="BA78" s="32">
        <v>15151</v>
      </c>
      <c r="BB78" s="32">
        <v>2696</v>
      </c>
      <c r="BC78" s="32">
        <v>3160</v>
      </c>
      <c r="BD78" s="32">
        <v>5771</v>
      </c>
      <c r="BE78" s="32">
        <v>810</v>
      </c>
      <c r="BF78" s="32">
        <v>2374</v>
      </c>
      <c r="BG78" s="32">
        <v>765</v>
      </c>
      <c r="BH78" s="32">
        <v>4328</v>
      </c>
      <c r="BI78" s="32">
        <v>7200</v>
      </c>
      <c r="BJ78" s="32">
        <v>3301</v>
      </c>
      <c r="BK78" s="32">
        <v>6465</v>
      </c>
      <c r="BL78" s="32">
        <v>1452</v>
      </c>
      <c r="BM78" s="32">
        <v>2235</v>
      </c>
      <c r="BN78" s="32">
        <v>3951</v>
      </c>
      <c r="BO78" s="32">
        <v>11615</v>
      </c>
      <c r="BP78" s="32">
        <v>10863</v>
      </c>
      <c r="BQ78" s="32">
        <v>7388</v>
      </c>
      <c r="BR78" s="32">
        <v>10235</v>
      </c>
      <c r="BS78" s="32">
        <v>17040</v>
      </c>
      <c r="BT78" s="32">
        <v>6792</v>
      </c>
      <c r="BU78" s="32">
        <v>3679</v>
      </c>
      <c r="BV78" s="32">
        <v>9845</v>
      </c>
      <c r="BW78" s="32">
        <v>9224</v>
      </c>
      <c r="BX78" s="32">
        <v>7308</v>
      </c>
      <c r="BY78" s="32">
        <v>4683</v>
      </c>
      <c r="BZ78" s="32">
        <v>1120</v>
      </c>
      <c r="CA78" s="32">
        <v>10032</v>
      </c>
      <c r="CB78" s="32">
        <v>42</v>
      </c>
      <c r="CC78" s="32">
        <v>203481</v>
      </c>
    </row>
    <row r="79" spans="1:81" x14ac:dyDescent="0.25">
      <c r="A79" s="11" t="s">
        <v>2574</v>
      </c>
      <c r="B79" s="32"/>
      <c r="C79" s="32"/>
      <c r="D79" s="32"/>
      <c r="E79" s="32"/>
      <c r="F79" s="32"/>
      <c r="G79" s="32"/>
      <c r="H79" s="32"/>
      <c r="I79" s="32"/>
      <c r="J79" s="32"/>
      <c r="K79" s="32"/>
      <c r="L79" s="32"/>
      <c r="M79" s="32"/>
      <c r="N79" s="32">
        <v>21</v>
      </c>
      <c r="O79" s="32"/>
      <c r="P79" s="32"/>
      <c r="Q79" s="32"/>
      <c r="R79" s="32"/>
      <c r="S79" s="32">
        <v>50</v>
      </c>
      <c r="T79" s="32">
        <v>35</v>
      </c>
      <c r="U79" s="32"/>
      <c r="V79" s="32"/>
      <c r="W79" s="32">
        <v>85</v>
      </c>
      <c r="X79" s="32"/>
      <c r="Y79" s="32"/>
      <c r="Z79" s="32"/>
      <c r="AA79" s="32"/>
      <c r="AB79" s="32"/>
      <c r="AC79" s="32"/>
      <c r="AD79" s="32"/>
      <c r="AE79" s="32"/>
      <c r="AF79" s="32"/>
      <c r="AG79" s="32"/>
      <c r="AH79" s="32"/>
      <c r="AI79" s="32"/>
      <c r="AJ79" s="32"/>
      <c r="AK79" s="32"/>
      <c r="AL79" s="32">
        <v>19</v>
      </c>
      <c r="AM79" s="32">
        <v>37</v>
      </c>
      <c r="AN79" s="32">
        <v>261</v>
      </c>
      <c r="AO79" s="32"/>
      <c r="AP79" s="32"/>
      <c r="AQ79" s="32"/>
      <c r="AR79" s="32"/>
      <c r="AS79" s="32"/>
      <c r="AT79" s="32">
        <v>12</v>
      </c>
      <c r="AU79" s="32"/>
      <c r="AV79" s="32">
        <v>162</v>
      </c>
      <c r="AW79" s="32">
        <v>162</v>
      </c>
      <c r="AX79" s="32"/>
      <c r="AY79" s="32"/>
      <c r="AZ79" s="32">
        <v>249</v>
      </c>
      <c r="BA79" s="32">
        <v>249</v>
      </c>
      <c r="BB79" s="32">
        <v>417</v>
      </c>
      <c r="BC79" s="32"/>
      <c r="BD79" s="32">
        <v>86</v>
      </c>
      <c r="BE79" s="32">
        <v>431</v>
      </c>
      <c r="BF79" s="32">
        <v>212</v>
      </c>
      <c r="BG79" s="32">
        <v>626</v>
      </c>
      <c r="BH79" s="32">
        <v>264</v>
      </c>
      <c r="BI79" s="32">
        <v>456</v>
      </c>
      <c r="BJ79" s="32">
        <v>413</v>
      </c>
      <c r="BK79" s="32">
        <v>672</v>
      </c>
      <c r="BL79" s="32">
        <v>906</v>
      </c>
      <c r="BM79" s="32">
        <v>91</v>
      </c>
      <c r="BN79" s="32">
        <v>57</v>
      </c>
      <c r="BO79" s="32">
        <v>1189</v>
      </c>
      <c r="BP79" s="32">
        <v>42</v>
      </c>
      <c r="BQ79" s="32">
        <v>537</v>
      </c>
      <c r="BR79" s="32">
        <v>866</v>
      </c>
      <c r="BS79" s="32">
        <v>485</v>
      </c>
      <c r="BT79" s="32">
        <v>623</v>
      </c>
      <c r="BU79" s="32">
        <v>154</v>
      </c>
      <c r="BV79" s="32">
        <v>106</v>
      </c>
      <c r="BW79" s="32">
        <v>636</v>
      </c>
      <c r="BX79" s="32"/>
      <c r="BY79" s="32">
        <v>1051</v>
      </c>
      <c r="BZ79" s="32">
        <v>81</v>
      </c>
      <c r="CA79" s="32">
        <v>1104</v>
      </c>
      <c r="CB79" s="32">
        <v>85</v>
      </c>
      <c r="CC79" s="32">
        <v>12932</v>
      </c>
    </row>
    <row r="80" spans="1:81" x14ac:dyDescent="0.25">
      <c r="A80" s="11" t="s">
        <v>2575</v>
      </c>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v>75</v>
      </c>
      <c r="AN80" s="32">
        <v>385</v>
      </c>
      <c r="AO80" s="32"/>
      <c r="AP80" s="32"/>
      <c r="AQ80" s="32"/>
      <c r="AR80" s="32"/>
      <c r="AS80" s="32"/>
      <c r="AT80" s="32"/>
      <c r="AU80" s="32">
        <v>12</v>
      </c>
      <c r="AV80" s="32">
        <v>325</v>
      </c>
      <c r="AW80" s="32">
        <v>325</v>
      </c>
      <c r="AX80" s="32">
        <v>396</v>
      </c>
      <c r="AY80" s="32"/>
      <c r="AZ80" s="32">
        <v>500</v>
      </c>
      <c r="BA80" s="32">
        <v>1000</v>
      </c>
      <c r="BB80" s="32">
        <v>425</v>
      </c>
      <c r="BC80" s="32">
        <v>18</v>
      </c>
      <c r="BD80" s="32">
        <v>66</v>
      </c>
      <c r="BE80" s="32">
        <v>893</v>
      </c>
      <c r="BF80" s="32">
        <v>468</v>
      </c>
      <c r="BG80" s="32">
        <v>242</v>
      </c>
      <c r="BH80" s="32">
        <v>182</v>
      </c>
      <c r="BI80" s="32">
        <v>468</v>
      </c>
      <c r="BJ80" s="32">
        <v>396</v>
      </c>
      <c r="BK80" s="32">
        <v>71</v>
      </c>
      <c r="BL80" s="32">
        <v>467</v>
      </c>
      <c r="BM80" s="32">
        <v>697</v>
      </c>
      <c r="BN80" s="32">
        <v>115</v>
      </c>
      <c r="BO80" s="32">
        <v>732</v>
      </c>
      <c r="BP80" s="32">
        <v>552</v>
      </c>
      <c r="BQ80" s="32">
        <v>340</v>
      </c>
      <c r="BR80" s="32">
        <v>315</v>
      </c>
      <c r="BS80" s="32">
        <v>467</v>
      </c>
      <c r="BT80" s="32">
        <v>857</v>
      </c>
      <c r="BU80" s="32">
        <v>163</v>
      </c>
      <c r="BV80" s="32">
        <v>637</v>
      </c>
      <c r="BW80" s="32">
        <v>483</v>
      </c>
      <c r="BX80" s="32">
        <v>71</v>
      </c>
      <c r="BY80" s="32">
        <v>1021</v>
      </c>
      <c r="BZ80" s="32">
        <v>469</v>
      </c>
      <c r="CA80" s="32">
        <v>553</v>
      </c>
      <c r="CB80" s="32"/>
      <c r="CC80" s="32">
        <v>14186</v>
      </c>
    </row>
    <row r="81" spans="1:81" x14ac:dyDescent="0.25">
      <c r="A81" s="11" t="s">
        <v>2576</v>
      </c>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v>150</v>
      </c>
      <c r="AN81" s="32">
        <v>767</v>
      </c>
      <c r="AO81" s="32"/>
      <c r="AP81" s="32">
        <v>56</v>
      </c>
      <c r="AQ81" s="32"/>
      <c r="AR81" s="32"/>
      <c r="AS81" s="32"/>
      <c r="AT81" s="32"/>
      <c r="AU81" s="32"/>
      <c r="AV81" s="32">
        <v>648</v>
      </c>
      <c r="AW81" s="32">
        <v>648</v>
      </c>
      <c r="AX81" s="32">
        <v>243</v>
      </c>
      <c r="AY81" s="32"/>
      <c r="AZ81" s="32">
        <v>998</v>
      </c>
      <c r="BA81" s="32">
        <v>1083</v>
      </c>
      <c r="BB81" s="32">
        <v>866</v>
      </c>
      <c r="BC81" s="32">
        <v>36</v>
      </c>
      <c r="BD81" s="32">
        <v>116</v>
      </c>
      <c r="BE81" s="32">
        <v>1090</v>
      </c>
      <c r="BF81" s="32">
        <v>242</v>
      </c>
      <c r="BG81" s="32">
        <v>432</v>
      </c>
      <c r="BH81" s="32">
        <v>418</v>
      </c>
      <c r="BI81" s="32">
        <v>1090</v>
      </c>
      <c r="BJ81" s="32">
        <v>271</v>
      </c>
      <c r="BK81" s="32">
        <v>70</v>
      </c>
      <c r="BL81" s="32">
        <v>1312</v>
      </c>
      <c r="BM81" s="32">
        <v>473</v>
      </c>
      <c r="BN81" s="32">
        <v>481</v>
      </c>
      <c r="BO81" s="32">
        <v>1655</v>
      </c>
      <c r="BP81" s="32">
        <v>667</v>
      </c>
      <c r="BQ81" s="32">
        <v>711</v>
      </c>
      <c r="BR81" s="32">
        <v>1003</v>
      </c>
      <c r="BS81" s="32">
        <v>1589</v>
      </c>
      <c r="BT81" s="32">
        <v>1046</v>
      </c>
      <c r="BU81" s="32">
        <v>1214</v>
      </c>
      <c r="BV81" s="32">
        <v>1587</v>
      </c>
      <c r="BW81" s="32">
        <v>837</v>
      </c>
      <c r="BX81" s="32">
        <v>425</v>
      </c>
      <c r="BY81" s="32">
        <v>1202</v>
      </c>
      <c r="BZ81" s="32">
        <v>378</v>
      </c>
      <c r="CA81" s="32">
        <v>580</v>
      </c>
      <c r="CB81" s="32">
        <v>85</v>
      </c>
      <c r="CC81" s="32">
        <v>24469</v>
      </c>
    </row>
    <row r="82" spans="1:81" x14ac:dyDescent="0.25">
      <c r="A82" s="11" t="s">
        <v>2577</v>
      </c>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v>85</v>
      </c>
      <c r="BQ82" s="32"/>
      <c r="BR82" s="32">
        <v>42</v>
      </c>
      <c r="BS82" s="32">
        <v>127</v>
      </c>
      <c r="BT82" s="32">
        <v>248</v>
      </c>
      <c r="BU82" s="32">
        <v>68</v>
      </c>
      <c r="BV82" s="32">
        <v>297</v>
      </c>
      <c r="BW82" s="32">
        <v>340</v>
      </c>
      <c r="BX82" s="32">
        <v>431</v>
      </c>
      <c r="BY82" s="32">
        <v>1009</v>
      </c>
      <c r="BZ82" s="32">
        <v>157</v>
      </c>
      <c r="CA82" s="32">
        <v>1192</v>
      </c>
      <c r="CB82" s="32"/>
      <c r="CC82" s="32">
        <v>3996</v>
      </c>
    </row>
    <row r="83" spans="1:81" x14ac:dyDescent="0.25">
      <c r="A83" s="11" t="s">
        <v>2578</v>
      </c>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v>115</v>
      </c>
      <c r="BO83" s="32">
        <v>145</v>
      </c>
      <c r="BP83" s="32"/>
      <c r="BQ83" s="32">
        <v>142</v>
      </c>
      <c r="BR83" s="32">
        <v>110</v>
      </c>
      <c r="BS83" s="32">
        <v>142</v>
      </c>
      <c r="BT83" s="32"/>
      <c r="BU83" s="32">
        <v>159</v>
      </c>
      <c r="BV83" s="32"/>
      <c r="BW83" s="32">
        <v>142</v>
      </c>
      <c r="BX83" s="32"/>
      <c r="BY83" s="32">
        <v>426</v>
      </c>
      <c r="BZ83" s="32">
        <v>141</v>
      </c>
      <c r="CA83" s="32">
        <v>141</v>
      </c>
      <c r="CB83" s="32"/>
      <c r="CC83" s="32">
        <v>1663</v>
      </c>
    </row>
    <row r="84" spans="1:81" x14ac:dyDescent="0.25">
      <c r="A84" s="11" t="s">
        <v>2579</v>
      </c>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v>26</v>
      </c>
      <c r="AJ84" s="32"/>
      <c r="AK84" s="32"/>
      <c r="AL84" s="32">
        <v>38</v>
      </c>
      <c r="AM84" s="32">
        <v>265</v>
      </c>
      <c r="AN84" s="32">
        <v>394</v>
      </c>
      <c r="AO84" s="32">
        <v>47</v>
      </c>
      <c r="AP84" s="32">
        <v>282</v>
      </c>
      <c r="AQ84" s="32">
        <v>112</v>
      </c>
      <c r="AR84" s="32"/>
      <c r="AS84" s="32"/>
      <c r="AT84" s="32">
        <v>12</v>
      </c>
      <c r="AU84" s="32"/>
      <c r="AV84" s="32">
        <v>487</v>
      </c>
      <c r="AW84" s="32">
        <v>487</v>
      </c>
      <c r="AX84" s="32">
        <v>549</v>
      </c>
      <c r="AY84" s="32"/>
      <c r="AZ84" s="32">
        <v>1770</v>
      </c>
      <c r="BA84" s="32">
        <v>1202</v>
      </c>
      <c r="BB84" s="32">
        <v>366</v>
      </c>
      <c r="BC84" s="32">
        <v>248</v>
      </c>
      <c r="BD84" s="32">
        <v>200</v>
      </c>
      <c r="BE84" s="32">
        <v>737</v>
      </c>
      <c r="BF84" s="32">
        <v>1085</v>
      </c>
      <c r="BG84" s="32">
        <v>322</v>
      </c>
      <c r="BH84" s="32">
        <v>1485</v>
      </c>
      <c r="BI84" s="32">
        <v>691</v>
      </c>
      <c r="BJ84" s="32">
        <v>378</v>
      </c>
      <c r="BK84" s="32">
        <v>275</v>
      </c>
      <c r="BL84" s="32">
        <v>1232</v>
      </c>
      <c r="BM84" s="32">
        <v>436</v>
      </c>
      <c r="BN84" s="32">
        <v>46</v>
      </c>
      <c r="BO84" s="32">
        <v>1161</v>
      </c>
      <c r="BP84" s="32">
        <v>340</v>
      </c>
      <c r="BQ84" s="32">
        <v>361</v>
      </c>
      <c r="BR84" s="32">
        <v>766</v>
      </c>
      <c r="BS84" s="32">
        <v>1638</v>
      </c>
      <c r="BT84" s="32">
        <v>774</v>
      </c>
      <c r="BU84" s="32">
        <v>442</v>
      </c>
      <c r="BV84" s="32">
        <v>1285</v>
      </c>
      <c r="BW84" s="32">
        <v>1191</v>
      </c>
      <c r="BX84" s="32">
        <v>590</v>
      </c>
      <c r="BY84" s="32">
        <v>1138</v>
      </c>
      <c r="BZ84" s="32">
        <v>482</v>
      </c>
      <c r="CA84" s="32">
        <v>1949</v>
      </c>
      <c r="CB84" s="32">
        <v>0</v>
      </c>
      <c r="CC84" s="32">
        <v>25289</v>
      </c>
    </row>
    <row r="85" spans="1:81" x14ac:dyDescent="0.25">
      <c r="A85" s="11" t="s">
        <v>1298</v>
      </c>
      <c r="B85" s="32">
        <v>665</v>
      </c>
      <c r="C85" s="32">
        <v>411</v>
      </c>
      <c r="D85" s="32">
        <v>4770</v>
      </c>
      <c r="E85" s="32">
        <v>2031</v>
      </c>
      <c r="F85" s="32">
        <v>3125</v>
      </c>
      <c r="G85" s="32">
        <v>126</v>
      </c>
      <c r="H85" s="32">
        <v>369</v>
      </c>
      <c r="I85" s="32">
        <v>54</v>
      </c>
      <c r="J85" s="32">
        <v>4169</v>
      </c>
      <c r="K85" s="32">
        <v>35</v>
      </c>
      <c r="L85" s="32">
        <v>184</v>
      </c>
      <c r="M85" s="32">
        <v>0</v>
      </c>
      <c r="N85" s="32">
        <v>61</v>
      </c>
      <c r="O85" s="32">
        <v>2276</v>
      </c>
      <c r="P85" s="32">
        <v>1843</v>
      </c>
      <c r="Q85" s="32">
        <v>702</v>
      </c>
      <c r="R85" s="32">
        <v>1888</v>
      </c>
      <c r="S85" s="32">
        <v>9654</v>
      </c>
      <c r="T85" s="32">
        <v>4190</v>
      </c>
      <c r="U85" s="32">
        <v>15980</v>
      </c>
      <c r="V85" s="32">
        <v>7270</v>
      </c>
      <c r="W85" s="32">
        <v>6800</v>
      </c>
      <c r="X85" s="32">
        <v>10618</v>
      </c>
      <c r="Y85" s="32">
        <v>325</v>
      </c>
      <c r="Z85" s="32">
        <v>76</v>
      </c>
      <c r="AA85" s="32">
        <v>58</v>
      </c>
      <c r="AB85" s="32">
        <v>428</v>
      </c>
      <c r="AC85" s="32">
        <v>222</v>
      </c>
      <c r="AD85" s="32">
        <v>2205</v>
      </c>
      <c r="AE85" s="32">
        <v>4450</v>
      </c>
      <c r="AF85" s="32">
        <v>7749</v>
      </c>
      <c r="AG85" s="32">
        <v>684</v>
      </c>
      <c r="AH85" s="32">
        <v>1067</v>
      </c>
      <c r="AI85" s="32">
        <v>7357</v>
      </c>
      <c r="AJ85" s="32">
        <v>2759</v>
      </c>
      <c r="AK85" s="32">
        <v>948</v>
      </c>
      <c r="AL85" s="32">
        <v>1489</v>
      </c>
      <c r="AM85" s="32">
        <v>1718</v>
      </c>
      <c r="AN85" s="32">
        <v>5239</v>
      </c>
      <c r="AO85" s="32">
        <v>16090</v>
      </c>
      <c r="AP85" s="32">
        <v>5306</v>
      </c>
      <c r="AQ85" s="32">
        <v>2426</v>
      </c>
      <c r="AR85" s="32">
        <v>4845</v>
      </c>
      <c r="AS85" s="32">
        <v>886</v>
      </c>
      <c r="AT85" s="32">
        <v>2108</v>
      </c>
      <c r="AU85" s="32">
        <v>4893</v>
      </c>
      <c r="AV85" s="32">
        <v>5449</v>
      </c>
      <c r="AW85" s="32">
        <v>5814</v>
      </c>
      <c r="AX85" s="32">
        <v>2484</v>
      </c>
      <c r="AY85" s="32">
        <v>2914</v>
      </c>
      <c r="AZ85" s="32">
        <v>27274</v>
      </c>
      <c r="BA85" s="32">
        <v>41409</v>
      </c>
      <c r="BB85" s="32">
        <v>10957</v>
      </c>
      <c r="BC85" s="32">
        <v>9384</v>
      </c>
      <c r="BD85" s="32">
        <v>11230</v>
      </c>
      <c r="BE85" s="32">
        <v>5712</v>
      </c>
      <c r="BF85" s="32">
        <v>13830</v>
      </c>
      <c r="BG85" s="32">
        <v>10033</v>
      </c>
      <c r="BH85" s="32">
        <v>11275</v>
      </c>
      <c r="BI85" s="32">
        <v>22732</v>
      </c>
      <c r="BJ85" s="32">
        <v>11758</v>
      </c>
      <c r="BK85" s="32">
        <v>12315</v>
      </c>
      <c r="BL85" s="32">
        <v>10641</v>
      </c>
      <c r="BM85" s="32">
        <v>6127</v>
      </c>
      <c r="BN85" s="32">
        <v>5577</v>
      </c>
      <c r="BO85" s="32">
        <v>20671</v>
      </c>
      <c r="BP85" s="32">
        <v>17644</v>
      </c>
      <c r="BQ85" s="32">
        <v>10082</v>
      </c>
      <c r="BR85" s="32">
        <v>13579</v>
      </c>
      <c r="BS85" s="32">
        <v>22360</v>
      </c>
      <c r="BT85" s="32">
        <v>17881</v>
      </c>
      <c r="BU85" s="32">
        <v>7972</v>
      </c>
      <c r="BV85" s="32">
        <v>15843</v>
      </c>
      <c r="BW85" s="32">
        <v>14107</v>
      </c>
      <c r="BX85" s="32">
        <v>11574</v>
      </c>
      <c r="BY85" s="32">
        <v>12380</v>
      </c>
      <c r="BZ85" s="32">
        <v>4057</v>
      </c>
      <c r="CA85" s="32">
        <v>16544</v>
      </c>
      <c r="CB85" s="32">
        <v>212</v>
      </c>
      <c r="CC85" s="32">
        <v>562370</v>
      </c>
    </row>
  </sheetData>
  <mergeCells count="1">
    <mergeCell ref="I1:J1"/>
  </mergeCells>
  <pageMargins left="0.7" right="0.7" top="0.75" bottom="0.75" header="0.3" footer="0.3"/>
  <pageSetup paperSize="8" scale="90" orientation="landscape" horizontalDpi="1200" verticalDpi="1200"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1:AB58"/>
  <sheetViews>
    <sheetView tabSelected="1" view="pageBreakPreview" topLeftCell="A19" zoomScale="80" zoomScaleNormal="60" zoomScaleSheetLayoutView="80" workbookViewId="0">
      <selection activeCell="L60" sqref="L60"/>
    </sheetView>
  </sheetViews>
  <sheetFormatPr defaultRowHeight="15" x14ac:dyDescent="0.25"/>
  <cols>
    <col min="1" max="1" width="5" customWidth="1"/>
    <col min="2" max="9" width="13.5703125" customWidth="1"/>
    <col min="10" max="10" width="8.28515625" customWidth="1"/>
    <col min="11" max="12" width="12.42578125" customWidth="1"/>
    <col min="13" max="13" width="12.7109375" customWidth="1"/>
    <col min="14" max="18" width="12.42578125" customWidth="1"/>
    <col min="19" max="19" width="10.5703125" customWidth="1"/>
    <col min="20" max="21" width="11.140625" customWidth="1"/>
    <col min="22" max="22" width="14.140625" hidden="1" customWidth="1"/>
    <col min="23" max="24" width="0" hidden="1" customWidth="1"/>
    <col min="25" max="25" width="14.5703125" hidden="1" customWidth="1"/>
    <col min="26" max="26" width="13.5703125" hidden="1" customWidth="1"/>
    <col min="27" max="28" width="0" hidden="1" customWidth="1"/>
  </cols>
  <sheetData>
    <row r="1" spans="2:28" ht="20.45" customHeight="1" x14ac:dyDescent="0.3">
      <c r="B1" s="106" t="str">
        <f>'Weekly Cost Summary'!A1</f>
        <v>Project Name</v>
      </c>
      <c r="P1" s="114" t="str">
        <f>'Monthly Cost Summary'!Q1</f>
        <v>Data Date:</v>
      </c>
      <c r="R1" s="205">
        <f>'Monthly Cost Summary'!S1</f>
        <v>44651</v>
      </c>
      <c r="S1" s="205"/>
      <c r="T1" s="205"/>
      <c r="U1" s="205"/>
      <c r="V1" s="205"/>
    </row>
    <row r="2" spans="2:28" ht="24" customHeight="1" x14ac:dyDescent="0.3">
      <c r="B2" s="106" t="str">
        <f>'Weekly Cost Summary'!A2</f>
        <v>Location</v>
      </c>
      <c r="G2" s="199" t="s">
        <v>2746</v>
      </c>
      <c r="H2" s="199"/>
      <c r="I2" s="199"/>
      <c r="J2" s="199"/>
      <c r="K2" s="199"/>
      <c r="L2" s="199"/>
      <c r="M2" s="199"/>
      <c r="N2" s="199"/>
      <c r="P2" s="115" t="str">
        <f>'Monthly Cost Summary'!Q2</f>
        <v>Current Month</v>
      </c>
      <c r="R2" s="111">
        <f>'Monthly Cost Summary'!S2</f>
        <v>26</v>
      </c>
      <c r="S2" s="91"/>
      <c r="T2" s="91"/>
      <c r="U2" s="91"/>
      <c r="V2" s="91"/>
    </row>
    <row r="3" spans="2:28" ht="15" customHeight="1" x14ac:dyDescent="0.25">
      <c r="G3" s="199"/>
      <c r="H3" s="199"/>
      <c r="I3" s="199"/>
      <c r="J3" s="199"/>
      <c r="K3" s="199"/>
      <c r="L3" s="199"/>
      <c r="M3" s="199"/>
      <c r="N3" s="199"/>
      <c r="P3" s="115" t="str">
        <f>'Monthly Cost Summary'!Q3</f>
        <v>Total Months</v>
      </c>
      <c r="R3" s="111">
        <f>'Monthly Cost Summary'!S3</f>
        <v>26</v>
      </c>
      <c r="S3" s="91"/>
      <c r="T3" s="91"/>
      <c r="U3" s="91"/>
      <c r="V3" s="91"/>
    </row>
    <row r="4" spans="2:28" x14ac:dyDescent="0.25">
      <c r="P4" s="113"/>
      <c r="Q4" s="113"/>
      <c r="R4" s="112"/>
      <c r="S4" s="92"/>
      <c r="T4" s="91"/>
      <c r="U4" s="91"/>
      <c r="V4" s="92"/>
    </row>
    <row r="5" spans="2:28" ht="19.5" thickBot="1" x14ac:dyDescent="0.35">
      <c r="B5" s="177"/>
      <c r="C5" s="178"/>
      <c r="D5" s="178"/>
      <c r="E5" s="178"/>
      <c r="F5" s="178"/>
      <c r="G5" s="178"/>
      <c r="H5" s="178"/>
      <c r="I5" s="178"/>
      <c r="J5" s="178"/>
      <c r="K5" s="203" t="s">
        <v>2684</v>
      </c>
      <c r="L5" s="203"/>
      <c r="M5" s="203"/>
      <c r="N5" s="203"/>
      <c r="O5" s="203"/>
      <c r="P5" s="203"/>
      <c r="Q5" s="203"/>
      <c r="R5" s="203"/>
      <c r="S5" s="204"/>
      <c r="T5" s="91"/>
      <c r="U5" s="91"/>
      <c r="Y5" t="s">
        <v>2699</v>
      </c>
      <c r="Z5" s="135">
        <f>Z6+790-1</f>
        <v>44651</v>
      </c>
    </row>
    <row r="6" spans="2:28" ht="27" customHeight="1" thickTop="1" x14ac:dyDescent="0.25">
      <c r="B6" s="179"/>
      <c r="C6" s="35"/>
      <c r="D6" s="35"/>
      <c r="E6" s="35"/>
      <c r="F6" s="35"/>
      <c r="G6" s="35"/>
      <c r="H6" s="35"/>
      <c r="I6" s="35"/>
      <c r="J6" s="35"/>
      <c r="K6" s="159" t="str">
        <f>'Monthly Cost Summary'!B4</f>
        <v>Budget Cost (AED)</v>
      </c>
      <c r="L6" s="159" t="str">
        <f>'Monthly Cost Summary'!C4</f>
        <v>Planned Cost (AED)</v>
      </c>
      <c r="M6" s="159" t="str">
        <f>'Monthly Cost Summary'!D4</f>
        <v xml:space="preserve"> Earned Cost (AED)</v>
      </c>
      <c r="N6" s="159" t="str">
        <f>'Monthly Cost Summary'!E4</f>
        <v>Planned %</v>
      </c>
      <c r="O6" s="159" t="str">
        <f>'Monthly Cost Summary'!F4</f>
        <v>Actual %</v>
      </c>
      <c r="P6" s="159" t="s">
        <v>2609</v>
      </c>
      <c r="Q6" s="159" t="s">
        <v>2692</v>
      </c>
      <c r="R6" s="159" t="str">
        <f>'Monthly Cost Summary'!G4</f>
        <v>Variance %</v>
      </c>
      <c r="S6" s="180" t="s">
        <v>2641</v>
      </c>
      <c r="T6" s="91"/>
      <c r="U6" s="91"/>
      <c r="Y6" t="s">
        <v>2683</v>
      </c>
      <c r="Z6" s="135">
        <v>43862</v>
      </c>
    </row>
    <row r="7" spans="2:28" ht="26.45" customHeight="1" x14ac:dyDescent="0.25">
      <c r="B7" s="179"/>
      <c r="C7" s="35"/>
      <c r="D7" s="35"/>
      <c r="E7" s="35"/>
      <c r="F7" s="35"/>
      <c r="G7" s="35"/>
      <c r="H7" s="35"/>
      <c r="I7" s="35"/>
      <c r="J7" s="35"/>
      <c r="K7" s="165">
        <f>'Monthly Cost Summary'!B20</f>
        <v>86743706</v>
      </c>
      <c r="L7" s="166">
        <f>'Monthly Cost Summary'!C20</f>
        <v>86743752</v>
      </c>
      <c r="M7" s="166">
        <f>'Monthly Cost Summary'!D20</f>
        <v>84700431</v>
      </c>
      <c r="N7" s="167">
        <f>'Monthly Cost Summary'!E20</f>
        <v>1.0000005302978408</v>
      </c>
      <c r="O7" s="167">
        <f>'Monthly Cost Summary'!F20</f>
        <v>0.976444688678623</v>
      </c>
      <c r="P7" s="168">
        <f>M7/L7</f>
        <v>0.97644417087238744</v>
      </c>
      <c r="Q7" s="166">
        <f>M7-L7</f>
        <v>-2043321</v>
      </c>
      <c r="R7" s="169">
        <f>'Monthly Cost Summary'!G20</f>
        <v>-2.3555841619217754E-2</v>
      </c>
      <c r="S7" s="170">
        <f>K7-M7</f>
        <v>2043275</v>
      </c>
      <c r="T7" s="91"/>
      <c r="U7" s="91"/>
      <c r="V7" s="10" t="s">
        <v>2593</v>
      </c>
      <c r="Y7" t="s">
        <v>2682</v>
      </c>
      <c r="AA7">
        <v>790</v>
      </c>
    </row>
    <row r="8" spans="2:28" x14ac:dyDescent="0.25">
      <c r="B8" s="179"/>
      <c r="C8" s="35"/>
      <c r="D8" s="35"/>
      <c r="E8" s="35"/>
      <c r="F8" s="35"/>
      <c r="G8" s="35"/>
      <c r="H8" s="35"/>
      <c r="I8" s="35"/>
      <c r="J8" s="35"/>
      <c r="K8" s="35"/>
      <c r="L8" s="35"/>
      <c r="M8" s="35"/>
      <c r="N8" s="35"/>
      <c r="O8" s="35"/>
      <c r="P8" s="35"/>
      <c r="Q8" s="35"/>
      <c r="R8" s="35"/>
      <c r="S8" s="181"/>
      <c r="T8" s="91"/>
      <c r="U8" s="91"/>
      <c r="V8" s="11">
        <v>1</v>
      </c>
      <c r="Y8" t="s">
        <v>2680</v>
      </c>
      <c r="Z8" s="136">
        <f>AA8/AA7</f>
        <v>1</v>
      </c>
      <c r="AA8">
        <f>R1-$Z$6+1</f>
        <v>790</v>
      </c>
    </row>
    <row r="9" spans="2:28" x14ac:dyDescent="0.25">
      <c r="B9" s="179"/>
      <c r="C9" s="35"/>
      <c r="D9" s="35"/>
      <c r="E9" s="35"/>
      <c r="F9" s="35"/>
      <c r="G9" s="35"/>
      <c r="H9" s="35"/>
      <c r="I9" s="35"/>
      <c r="J9" s="35"/>
      <c r="K9" s="35"/>
      <c r="L9" s="35"/>
      <c r="M9" s="35"/>
      <c r="N9" s="35"/>
      <c r="O9" s="35"/>
      <c r="P9" s="35" t="s">
        <v>2642</v>
      </c>
      <c r="Q9" s="35" t="s">
        <v>2643</v>
      </c>
      <c r="R9" s="35"/>
      <c r="S9" s="181"/>
      <c r="T9" s="91"/>
      <c r="U9" s="91"/>
      <c r="V9" s="11">
        <v>2</v>
      </c>
      <c r="Y9" t="s">
        <v>2681</v>
      </c>
      <c r="Z9" s="136">
        <f>AA9/AA7</f>
        <v>0</v>
      </c>
      <c r="AA9">
        <f>AA7-AA8</f>
        <v>0</v>
      </c>
    </row>
    <row r="10" spans="2:28" x14ac:dyDescent="0.25">
      <c r="B10" s="179"/>
      <c r="C10" s="35"/>
      <c r="D10" s="35"/>
      <c r="E10" s="35"/>
      <c r="F10" s="35"/>
      <c r="G10" s="35"/>
      <c r="H10" s="35"/>
      <c r="I10" s="35"/>
      <c r="J10" s="35"/>
      <c r="K10" s="35"/>
      <c r="L10" s="35"/>
      <c r="M10" s="35"/>
      <c r="N10" s="35"/>
      <c r="O10" s="35"/>
      <c r="P10" s="143">
        <f>O7</f>
        <v>0.976444688678623</v>
      </c>
      <c r="Q10" s="143">
        <f>100%-P10</f>
        <v>2.3555311321377004E-2</v>
      </c>
      <c r="R10" s="35"/>
      <c r="S10" s="181"/>
      <c r="T10" s="91"/>
      <c r="U10" s="91"/>
      <c r="V10" s="11">
        <v>3</v>
      </c>
      <c r="Y10" t="s">
        <v>2722</v>
      </c>
      <c r="Z10" s="153">
        <f>Q27-Z5+K27</f>
        <v>808.60869594389078</v>
      </c>
    </row>
    <row r="11" spans="2:28" x14ac:dyDescent="0.25">
      <c r="B11" s="179"/>
      <c r="C11" s="35"/>
      <c r="D11" s="35"/>
      <c r="E11" s="35"/>
      <c r="F11" s="35"/>
      <c r="G11" s="35"/>
      <c r="H11" s="35"/>
      <c r="I11" s="35"/>
      <c r="J11" s="35"/>
      <c r="K11" s="35"/>
      <c r="L11" s="35"/>
      <c r="M11" s="35"/>
      <c r="N11" s="35"/>
      <c r="O11" s="35"/>
      <c r="P11" s="35"/>
      <c r="Q11" s="35"/>
      <c r="R11" s="35"/>
      <c r="S11" s="181"/>
      <c r="T11" s="91"/>
      <c r="U11" s="91"/>
      <c r="V11" s="11">
        <v>4</v>
      </c>
    </row>
    <row r="12" spans="2:28" x14ac:dyDescent="0.25">
      <c r="B12" s="179"/>
      <c r="C12" s="35"/>
      <c r="D12" s="35"/>
      <c r="E12" s="35"/>
      <c r="F12" s="35"/>
      <c r="G12" s="35"/>
      <c r="H12" s="35"/>
      <c r="I12" s="35"/>
      <c r="J12" s="35"/>
      <c r="K12" s="35"/>
      <c r="L12" s="35"/>
      <c r="M12" s="35"/>
      <c r="N12" s="35"/>
      <c r="O12" s="35"/>
      <c r="P12" s="35"/>
      <c r="Q12" s="35"/>
      <c r="R12" s="35"/>
      <c r="S12" s="181"/>
      <c r="T12" s="91"/>
      <c r="U12" s="91"/>
      <c r="V12" s="11">
        <v>5</v>
      </c>
    </row>
    <row r="13" spans="2:28" x14ac:dyDescent="0.25">
      <c r="B13" s="179"/>
      <c r="C13" s="35"/>
      <c r="D13" s="35"/>
      <c r="E13" s="35"/>
      <c r="F13" s="35"/>
      <c r="G13" s="35"/>
      <c r="H13" s="35"/>
      <c r="I13" s="35"/>
      <c r="J13" s="35"/>
      <c r="K13" s="35"/>
      <c r="L13" s="35"/>
      <c r="M13" s="35"/>
      <c r="N13" s="35"/>
      <c r="O13" s="35"/>
      <c r="P13" s="35"/>
      <c r="Q13" s="35"/>
      <c r="R13" s="35"/>
      <c r="S13" s="181"/>
      <c r="T13" s="91"/>
      <c r="U13" s="91"/>
      <c r="V13" s="11">
        <v>6</v>
      </c>
    </row>
    <row r="14" spans="2:28" x14ac:dyDescent="0.25">
      <c r="B14" s="182"/>
      <c r="C14" s="35"/>
      <c r="D14" s="35"/>
      <c r="E14" s="35"/>
      <c r="F14" s="35"/>
      <c r="G14" s="35"/>
      <c r="H14" s="35"/>
      <c r="I14" s="35"/>
      <c r="J14" s="35"/>
      <c r="K14" s="35"/>
      <c r="L14" s="35"/>
      <c r="M14" s="35"/>
      <c r="N14" s="35"/>
      <c r="O14" s="35"/>
      <c r="P14" s="35"/>
      <c r="Q14" s="35"/>
      <c r="R14" s="35"/>
      <c r="S14" s="181"/>
      <c r="T14" s="91"/>
      <c r="U14" s="91"/>
      <c r="V14" s="11">
        <v>7</v>
      </c>
    </row>
    <row r="15" spans="2:28" ht="15.75" thickBot="1" x14ac:dyDescent="0.3">
      <c r="B15" s="182"/>
      <c r="C15" s="35"/>
      <c r="D15" s="35"/>
      <c r="E15" s="35"/>
      <c r="F15" s="35"/>
      <c r="G15" s="35"/>
      <c r="H15" s="35"/>
      <c r="I15" s="35"/>
      <c r="J15" s="35"/>
      <c r="K15" s="35"/>
      <c r="L15" s="35"/>
      <c r="M15" s="35"/>
      <c r="N15" s="35"/>
      <c r="O15" s="35"/>
      <c r="P15" s="35"/>
      <c r="Q15" s="35"/>
      <c r="R15" s="35"/>
      <c r="S15" s="181"/>
      <c r="T15" s="91"/>
      <c r="U15" s="91"/>
      <c r="V15" s="11">
        <v>8</v>
      </c>
    </row>
    <row r="16" spans="2:28" ht="29.45" customHeight="1" thickTop="1" thickBot="1" x14ac:dyDescent="0.3">
      <c r="B16" s="182"/>
      <c r="C16" s="35"/>
      <c r="D16" s="35"/>
      <c r="E16" s="35"/>
      <c r="F16" s="35"/>
      <c r="G16" s="35"/>
      <c r="H16" s="35"/>
      <c r="I16" s="35"/>
      <c r="J16" s="35"/>
      <c r="K16" s="159" t="str">
        <f>'Monthly Hrs Summary'!B4</f>
        <v>Budget Hrs</v>
      </c>
      <c r="L16" s="159" t="str">
        <f>'Monthly Hrs Summary'!C4</f>
        <v>Planned Hrs</v>
      </c>
      <c r="M16" s="159" t="str">
        <f>'Monthly Hrs Summary'!D4</f>
        <v>Earned Hrs</v>
      </c>
      <c r="N16" s="159" t="str">
        <f>'Monthly Hrs Summary'!E4</f>
        <v>Planned Hrs %</v>
      </c>
      <c r="O16" s="159" t="str">
        <f>'Monthly Hrs Summary'!F4</f>
        <v>Actual Hrs %</v>
      </c>
      <c r="P16" s="159" t="s">
        <v>2678</v>
      </c>
      <c r="Q16" s="159" t="s">
        <v>2679</v>
      </c>
      <c r="R16" s="159" t="s">
        <v>2687</v>
      </c>
      <c r="S16" s="180" t="s">
        <v>2709</v>
      </c>
      <c r="T16" s="91"/>
      <c r="U16" s="91"/>
      <c r="V16" s="11">
        <v>9</v>
      </c>
      <c r="Z16" t="s">
        <v>2688</v>
      </c>
      <c r="AB16">
        <f>L7/K7</f>
        <v>1.0000005302978408</v>
      </c>
    </row>
    <row r="17" spans="2:26" ht="26.45" customHeight="1" thickBot="1" x14ac:dyDescent="0.3">
      <c r="B17" s="179"/>
      <c r="C17" s="35"/>
      <c r="D17" s="35"/>
      <c r="E17" s="35"/>
      <c r="F17" s="35"/>
      <c r="G17" s="35"/>
      <c r="H17" s="35"/>
      <c r="I17" s="35"/>
      <c r="J17" s="35"/>
      <c r="K17" s="160">
        <f>'Monthly Hrs Summary'!B20</f>
        <v>791298</v>
      </c>
      <c r="L17" s="161">
        <f>'Monthly Hrs Summary'!C20</f>
        <v>791298</v>
      </c>
      <c r="M17" s="161">
        <f>'Monthly Hrs Summary'!D20</f>
        <v>562370</v>
      </c>
      <c r="N17" s="162">
        <f>'Monthly Hrs Summary'!E20</f>
        <v>1</v>
      </c>
      <c r="O17" s="162">
        <f>'Monthly Hrs Summary'!F20</f>
        <v>0.71069306380150088</v>
      </c>
      <c r="P17" s="163">
        <f>M17-L17</f>
        <v>-228928</v>
      </c>
      <c r="Q17" s="164">
        <f>'Monthly Hrs Summary'!G20</f>
        <v>-0.28930693619849912</v>
      </c>
      <c r="R17" s="161">
        <f>K17-M17</f>
        <v>228928</v>
      </c>
      <c r="S17" s="183">
        <f>100%-O17</f>
        <v>0.28930693619849912</v>
      </c>
      <c r="T17" s="91"/>
      <c r="U17" s="91"/>
      <c r="V17" s="11">
        <v>10</v>
      </c>
    </row>
    <row r="18" spans="2:26" x14ac:dyDescent="0.25">
      <c r="B18" s="182"/>
      <c r="C18" s="35"/>
      <c r="D18" s="35"/>
      <c r="E18" s="35"/>
      <c r="F18" s="35"/>
      <c r="G18" s="35"/>
      <c r="H18" s="35"/>
      <c r="I18" s="35"/>
      <c r="J18" s="35"/>
      <c r="K18" s="35"/>
      <c r="L18" s="35"/>
      <c r="M18" s="35"/>
      <c r="N18" s="35"/>
      <c r="O18" s="35"/>
      <c r="P18" s="35"/>
      <c r="Q18" s="35"/>
      <c r="R18" s="35"/>
      <c r="S18" s="181"/>
      <c r="T18" s="91"/>
      <c r="U18" s="91"/>
      <c r="V18" s="11">
        <v>11</v>
      </c>
    </row>
    <row r="19" spans="2:26" x14ac:dyDescent="0.25">
      <c r="B19" s="182"/>
      <c r="C19" s="35"/>
      <c r="D19" s="35"/>
      <c r="E19" s="35"/>
      <c r="F19" s="35"/>
      <c r="G19" s="35"/>
      <c r="H19" s="35"/>
      <c r="I19" s="35"/>
      <c r="J19" s="35"/>
      <c r="K19" s="35"/>
      <c r="L19" s="35"/>
      <c r="M19" s="35"/>
      <c r="N19" s="35"/>
      <c r="O19" s="35"/>
      <c r="P19" s="35"/>
      <c r="Q19" s="35"/>
      <c r="R19" s="35"/>
      <c r="S19" s="181"/>
      <c r="T19" s="91"/>
      <c r="U19" s="91"/>
      <c r="V19" s="11">
        <v>12</v>
      </c>
    </row>
    <row r="20" spans="2:26" ht="9.9499999999999993" customHeight="1" x14ac:dyDescent="0.25">
      <c r="B20" s="182"/>
      <c r="C20" s="35"/>
      <c r="D20" s="35"/>
      <c r="E20" s="35"/>
      <c r="F20" s="35"/>
      <c r="G20" s="35"/>
      <c r="H20" s="35"/>
      <c r="I20" s="35"/>
      <c r="J20" s="35"/>
      <c r="K20" s="35"/>
      <c r="L20" s="35"/>
      <c r="M20" s="35"/>
      <c r="N20" s="35"/>
      <c r="O20" s="35"/>
      <c r="P20" s="35"/>
      <c r="Q20" s="35"/>
      <c r="R20" s="35"/>
      <c r="S20" s="181"/>
      <c r="T20" s="91"/>
      <c r="U20" s="91"/>
      <c r="V20" s="11">
        <v>13</v>
      </c>
    </row>
    <row r="21" spans="2:26" ht="26.45" customHeight="1" x14ac:dyDescent="0.25">
      <c r="B21" s="179"/>
      <c r="C21" s="35"/>
      <c r="D21" s="35"/>
      <c r="E21" s="35"/>
      <c r="F21" s="35"/>
      <c r="G21" s="35"/>
      <c r="H21" s="35"/>
      <c r="I21" s="35"/>
      <c r="J21" s="35"/>
      <c r="K21" s="35"/>
      <c r="L21" s="35"/>
      <c r="M21" s="35"/>
      <c r="N21" s="35"/>
      <c r="O21" s="35"/>
      <c r="P21" s="35"/>
      <c r="Q21" s="35"/>
      <c r="R21" s="35"/>
      <c r="S21" s="181"/>
      <c r="T21" s="91"/>
      <c r="U21" s="91"/>
      <c r="V21" s="11">
        <v>14</v>
      </c>
    </row>
    <row r="22" spans="2:26" ht="31.5" customHeight="1" x14ac:dyDescent="0.25">
      <c r="B22" s="182"/>
      <c r="C22" s="35"/>
      <c r="D22" s="35"/>
      <c r="E22" s="35"/>
      <c r="F22" s="35"/>
      <c r="G22" s="35"/>
      <c r="H22" s="35"/>
      <c r="I22" s="35"/>
      <c r="J22" s="35"/>
      <c r="K22" s="35"/>
      <c r="L22" s="35"/>
      <c r="M22" s="35"/>
      <c r="N22" s="35"/>
      <c r="O22" s="35"/>
      <c r="P22" s="35"/>
      <c r="Q22" s="35"/>
      <c r="R22" s="35"/>
      <c r="S22" s="181"/>
      <c r="T22" s="91"/>
      <c r="U22" s="91"/>
      <c r="V22" s="11">
        <v>15</v>
      </c>
    </row>
    <row r="23" spans="2:26" x14ac:dyDescent="0.25">
      <c r="B23" s="182"/>
      <c r="C23" s="35"/>
      <c r="D23" s="35"/>
      <c r="E23" s="35"/>
      <c r="F23" s="35"/>
      <c r="G23" s="35"/>
      <c r="H23" s="35"/>
      <c r="I23" s="35"/>
      <c r="J23" s="35"/>
      <c r="K23" s="35"/>
      <c r="L23" s="35"/>
      <c r="M23" s="35"/>
      <c r="N23" s="35"/>
      <c r="O23" s="35"/>
      <c r="P23" s="35"/>
      <c r="Q23" s="35"/>
      <c r="R23" s="35"/>
      <c r="S23" s="181"/>
      <c r="T23" s="91"/>
      <c r="U23" s="91"/>
      <c r="V23" s="11">
        <v>16</v>
      </c>
    </row>
    <row r="24" spans="2:26" ht="15.75" thickBot="1" x14ac:dyDescent="0.3">
      <c r="B24" s="182"/>
      <c r="C24" s="35"/>
      <c r="D24" s="35"/>
      <c r="E24" s="35"/>
      <c r="F24" s="35"/>
      <c r="G24" s="35"/>
      <c r="H24" s="35"/>
      <c r="I24" s="35"/>
      <c r="J24" s="35"/>
      <c r="K24" s="35"/>
      <c r="L24" s="35"/>
      <c r="M24" s="35"/>
      <c r="N24" s="35"/>
      <c r="O24" s="35"/>
      <c r="P24" s="35"/>
      <c r="Q24" s="35"/>
      <c r="R24" s="35"/>
      <c r="S24" s="181"/>
      <c r="T24" s="91"/>
      <c r="U24" s="91"/>
      <c r="V24" s="11">
        <v>17</v>
      </c>
    </row>
    <row r="25" spans="2:26" ht="19.5" thickBot="1" x14ac:dyDescent="0.35">
      <c r="B25" s="182"/>
      <c r="C25" s="35"/>
      <c r="D25" s="35"/>
      <c r="E25" s="35"/>
      <c r="F25" s="35"/>
      <c r="G25" s="35"/>
      <c r="H25" s="35"/>
      <c r="I25" s="35"/>
      <c r="J25" s="35"/>
      <c r="K25" s="206" t="s">
        <v>2694</v>
      </c>
      <c r="L25" s="206"/>
      <c r="M25" s="206"/>
      <c r="N25" s="206"/>
      <c r="O25" s="206"/>
      <c r="P25" s="206"/>
      <c r="Q25" s="206"/>
      <c r="R25" s="206"/>
      <c r="S25" s="207"/>
      <c r="T25" s="91"/>
      <c r="U25" s="91"/>
      <c r="V25" s="11">
        <v>18</v>
      </c>
    </row>
    <row r="26" spans="2:26" ht="39.75" customHeight="1" thickTop="1" x14ac:dyDescent="0.25">
      <c r="B26" s="182"/>
      <c r="C26" s="35"/>
      <c r="D26" s="35"/>
      <c r="E26" s="35"/>
      <c r="F26" s="35"/>
      <c r="G26" s="35"/>
      <c r="H26" s="35"/>
      <c r="I26" s="35"/>
      <c r="J26" s="35"/>
      <c r="K26" s="173" t="s">
        <v>2689</v>
      </c>
      <c r="L26" s="159" t="s">
        <v>2690</v>
      </c>
      <c r="M26" s="159" t="s">
        <v>2701</v>
      </c>
      <c r="N26" s="159" t="s">
        <v>2693</v>
      </c>
      <c r="O26" s="159" t="s">
        <v>2691</v>
      </c>
      <c r="P26" s="159" t="s">
        <v>2702</v>
      </c>
      <c r="Q26" s="159" t="s">
        <v>2703</v>
      </c>
      <c r="R26" s="159" t="s">
        <v>2700</v>
      </c>
      <c r="S26" s="180" t="s">
        <v>2704</v>
      </c>
      <c r="T26" s="91"/>
      <c r="U26" s="91"/>
      <c r="V26" s="11">
        <v>19</v>
      </c>
    </row>
    <row r="27" spans="2:26" ht="24" customHeight="1" x14ac:dyDescent="0.25">
      <c r="B27" s="182"/>
      <c r="C27" s="35"/>
      <c r="D27" s="35"/>
      <c r="E27" s="35"/>
      <c r="F27" s="35"/>
      <c r="G27" s="35"/>
      <c r="H27" s="35"/>
      <c r="I27" s="35"/>
      <c r="J27" s="35"/>
      <c r="K27" s="165">
        <f>AA7</f>
        <v>790</v>
      </c>
      <c r="L27" s="166">
        <f>AA8</f>
        <v>790</v>
      </c>
      <c r="M27" s="166">
        <f>K7/K27</f>
        <v>109802.15949367089</v>
      </c>
      <c r="N27" s="166">
        <f>M7/M27</f>
        <v>771.39130405611218</v>
      </c>
      <c r="O27" s="166">
        <f>N27-L27</f>
        <v>-18.608695943887824</v>
      </c>
      <c r="P27" s="168">
        <f>N27/L27</f>
        <v>0.976444688678623</v>
      </c>
      <c r="Q27" s="171">
        <f>Z5-O27</f>
        <v>44669.608695943891</v>
      </c>
      <c r="R27" s="166" t="str">
        <f>IFERROR(S7/(K27-L27),"")</f>
        <v/>
      </c>
      <c r="S27" s="172" t="str">
        <f>IFERROR(R27/M27,"")</f>
        <v/>
      </c>
      <c r="T27" s="91"/>
      <c r="U27" s="91"/>
      <c r="V27" s="11">
        <v>20</v>
      </c>
      <c r="Y27" t="e">
        <f>S7/AA9</f>
        <v>#DIV/0!</v>
      </c>
      <c r="Z27" s="140" t="e">
        <f>Y27/M27</f>
        <v>#DIV/0!</v>
      </c>
    </row>
    <row r="28" spans="2:26" x14ac:dyDescent="0.25">
      <c r="B28" s="182"/>
      <c r="C28" s="35"/>
      <c r="D28" s="35"/>
      <c r="E28" s="35"/>
      <c r="F28" s="35"/>
      <c r="G28" s="35"/>
      <c r="H28" s="35"/>
      <c r="I28" s="35"/>
      <c r="J28" s="35"/>
      <c r="K28" s="35"/>
      <c r="L28" s="35"/>
      <c r="M28" s="35"/>
      <c r="N28" s="35"/>
      <c r="O28" s="35"/>
      <c r="P28" s="35"/>
      <c r="Q28" s="35"/>
      <c r="R28" s="35"/>
      <c r="S28" s="181"/>
      <c r="T28" s="91"/>
      <c r="U28" s="91"/>
      <c r="V28" s="11">
        <v>21</v>
      </c>
      <c r="Y28" s="6"/>
    </row>
    <row r="29" spans="2:26" x14ac:dyDescent="0.25">
      <c r="B29" s="182"/>
      <c r="C29" s="35"/>
      <c r="D29" s="35"/>
      <c r="E29" s="35"/>
      <c r="F29" s="35"/>
      <c r="G29" s="35"/>
      <c r="H29" s="35"/>
      <c r="I29" s="35"/>
      <c r="J29" s="35"/>
      <c r="K29" s="35"/>
      <c r="L29" s="35"/>
      <c r="M29" s="35"/>
      <c r="N29" s="35"/>
      <c r="O29" s="35"/>
      <c r="P29" s="35"/>
      <c r="Q29" s="35"/>
      <c r="R29" s="35"/>
      <c r="S29" s="181"/>
      <c r="T29" s="91"/>
      <c r="U29" s="91"/>
      <c r="V29" s="11">
        <v>22</v>
      </c>
    </row>
    <row r="30" spans="2:26" x14ac:dyDescent="0.25">
      <c r="B30" s="182"/>
      <c r="C30" s="35"/>
      <c r="D30" s="35"/>
      <c r="E30" s="35"/>
      <c r="F30" s="35"/>
      <c r="G30" s="35"/>
      <c r="H30" s="35"/>
      <c r="I30" s="35"/>
      <c r="J30" s="35"/>
      <c r="K30" s="35"/>
      <c r="L30" s="35"/>
      <c r="M30" s="35"/>
      <c r="N30" s="35"/>
      <c r="O30" s="35"/>
      <c r="P30" s="35"/>
      <c r="Q30" s="35"/>
      <c r="R30" s="35"/>
      <c r="S30" s="181"/>
      <c r="T30" s="91"/>
      <c r="U30" s="91"/>
      <c r="V30" s="11">
        <v>23</v>
      </c>
    </row>
    <row r="31" spans="2:26" x14ac:dyDescent="0.25">
      <c r="B31" s="182"/>
      <c r="C31" s="35"/>
      <c r="D31" s="35"/>
      <c r="E31" s="35"/>
      <c r="F31" s="35"/>
      <c r="G31" s="35"/>
      <c r="H31" s="35"/>
      <c r="I31" s="35"/>
      <c r="J31" s="35"/>
      <c r="K31" s="35"/>
      <c r="L31" s="35"/>
      <c r="M31" s="35"/>
      <c r="N31" s="35"/>
      <c r="O31" s="35"/>
      <c r="P31" s="35"/>
      <c r="Q31" s="35"/>
      <c r="R31" s="35"/>
      <c r="S31" s="181"/>
      <c r="T31" s="91"/>
      <c r="U31" s="91"/>
      <c r="V31" s="11">
        <v>24</v>
      </c>
    </row>
    <row r="32" spans="2:26" x14ac:dyDescent="0.25">
      <c r="B32" s="182"/>
      <c r="C32" s="35"/>
      <c r="D32" s="35"/>
      <c r="E32" s="35"/>
      <c r="F32" s="35"/>
      <c r="G32" s="35"/>
      <c r="H32" s="35"/>
      <c r="I32" s="35"/>
      <c r="J32" s="35"/>
      <c r="K32" s="35"/>
      <c r="L32" s="35"/>
      <c r="M32" s="35"/>
      <c r="N32" s="35"/>
      <c r="O32" s="35"/>
      <c r="P32" s="35"/>
      <c r="Q32" s="35"/>
      <c r="R32" s="35"/>
      <c r="S32" s="181"/>
      <c r="T32" s="91"/>
      <c r="U32" s="91"/>
      <c r="V32" s="11">
        <v>25</v>
      </c>
    </row>
    <row r="33" spans="2:26" x14ac:dyDescent="0.25">
      <c r="B33" s="182"/>
      <c r="C33" s="35"/>
      <c r="D33" s="35"/>
      <c r="E33" s="35"/>
      <c r="F33" s="35"/>
      <c r="G33" s="35"/>
      <c r="H33" s="35"/>
      <c r="I33" s="35"/>
      <c r="J33" s="35"/>
      <c r="K33" s="35"/>
      <c r="L33" s="35"/>
      <c r="M33" s="35"/>
      <c r="N33" s="35"/>
      <c r="O33" s="35"/>
      <c r="P33" s="35"/>
      <c r="Q33" s="35"/>
      <c r="R33" s="35"/>
      <c r="S33" s="181"/>
      <c r="T33" s="91"/>
      <c r="U33" s="91"/>
      <c r="V33" s="11">
        <v>26</v>
      </c>
    </row>
    <row r="34" spans="2:26" x14ac:dyDescent="0.25">
      <c r="B34" s="182"/>
      <c r="C34" s="35"/>
      <c r="D34" s="35"/>
      <c r="E34" s="35"/>
      <c r="F34" s="35"/>
      <c r="G34" s="35"/>
      <c r="H34" s="35"/>
      <c r="I34" s="35"/>
      <c r="J34" s="35"/>
      <c r="K34" s="35"/>
      <c r="L34" s="35"/>
      <c r="M34" s="35"/>
      <c r="N34" s="35"/>
      <c r="O34" s="35"/>
      <c r="P34" s="35"/>
      <c r="Q34" s="35"/>
      <c r="R34" s="35"/>
      <c r="S34" s="181"/>
      <c r="T34" s="91"/>
      <c r="U34" s="91"/>
      <c r="V34" s="11" t="s">
        <v>2745</v>
      </c>
    </row>
    <row r="35" spans="2:26" x14ac:dyDescent="0.25">
      <c r="B35" s="182"/>
      <c r="C35" s="35"/>
      <c r="D35" s="35"/>
      <c r="E35" s="35"/>
      <c r="F35" s="35"/>
      <c r="G35" s="35"/>
      <c r="H35" s="35"/>
      <c r="I35" s="35"/>
      <c r="J35" s="35"/>
      <c r="K35" s="35"/>
      <c r="L35" s="35"/>
      <c r="M35" s="35"/>
      <c r="N35" s="35"/>
      <c r="O35" s="35"/>
      <c r="P35" s="35"/>
      <c r="Q35" s="35"/>
      <c r="R35" s="35"/>
      <c r="S35" s="181"/>
      <c r="T35" s="91"/>
      <c r="U35" s="91"/>
      <c r="V35" s="11" t="s">
        <v>1298</v>
      </c>
    </row>
    <row r="36" spans="2:26" x14ac:dyDescent="0.25">
      <c r="B36" s="182"/>
      <c r="C36" s="35"/>
      <c r="D36" s="35"/>
      <c r="E36" s="35"/>
      <c r="F36" s="35"/>
      <c r="G36" s="35"/>
      <c r="H36" s="35"/>
      <c r="I36" s="35"/>
      <c r="J36" s="35"/>
      <c r="K36" s="35"/>
      <c r="L36" s="35"/>
      <c r="M36" s="35"/>
      <c r="N36" s="35"/>
      <c r="O36" s="35"/>
      <c r="P36" s="35"/>
      <c r="Q36" s="35"/>
      <c r="R36" s="35"/>
      <c r="S36" s="181"/>
      <c r="T36" s="91"/>
      <c r="U36" s="91"/>
      <c r="V36">
        <v>76.61</v>
      </c>
      <c r="W36">
        <v>76.61</v>
      </c>
    </row>
    <row r="37" spans="2:26" x14ac:dyDescent="0.25">
      <c r="B37" s="184"/>
      <c r="C37" s="150"/>
      <c r="D37" s="151"/>
      <c r="E37" s="35"/>
      <c r="F37" s="35"/>
      <c r="G37" s="35"/>
      <c r="H37" s="35"/>
      <c r="I37" s="35"/>
      <c r="J37" s="35"/>
      <c r="K37" s="35"/>
      <c r="L37" s="35"/>
      <c r="M37" s="35"/>
      <c r="N37" s="35"/>
      <c r="O37" s="35"/>
      <c r="P37" s="35"/>
      <c r="Q37" s="35"/>
      <c r="R37" s="35"/>
      <c r="S37" s="181"/>
      <c r="T37" s="91"/>
      <c r="U37" s="91"/>
      <c r="V37">
        <v>1</v>
      </c>
      <c r="W37">
        <v>76.61</v>
      </c>
    </row>
    <row r="38" spans="2:26" x14ac:dyDescent="0.25">
      <c r="B38" s="185"/>
      <c r="C38" s="13"/>
      <c r="D38" s="14"/>
      <c r="E38" s="35"/>
      <c r="F38" s="35"/>
      <c r="G38" s="35"/>
      <c r="H38" s="35"/>
      <c r="I38" s="35"/>
      <c r="J38" s="35"/>
      <c r="K38" s="35"/>
      <c r="L38" s="35"/>
      <c r="M38" s="35"/>
      <c r="N38" s="35"/>
      <c r="O38" s="35"/>
      <c r="P38" s="35"/>
      <c r="Q38" s="35"/>
      <c r="R38" s="35"/>
      <c r="S38" s="181"/>
      <c r="T38" s="91"/>
      <c r="U38" s="91"/>
      <c r="V38">
        <v>122.39</v>
      </c>
      <c r="W38">
        <v>76.61</v>
      </c>
      <c r="Y38" t="s">
        <v>2726</v>
      </c>
    </row>
    <row r="39" spans="2:26" x14ac:dyDescent="0.25">
      <c r="B39" s="185"/>
      <c r="C39" s="13"/>
      <c r="D39" s="14"/>
      <c r="E39" s="35"/>
      <c r="F39" s="35"/>
      <c r="G39" s="35"/>
      <c r="H39" s="35"/>
      <c r="I39" s="35"/>
      <c r="J39" s="35"/>
      <c r="K39" s="35"/>
      <c r="L39" s="35"/>
      <c r="M39" s="35"/>
      <c r="N39" s="35"/>
      <c r="O39" s="35"/>
      <c r="P39" s="35"/>
      <c r="Q39" s="35"/>
      <c r="R39" s="35"/>
      <c r="S39" s="181"/>
      <c r="T39" s="91"/>
      <c r="U39" s="91"/>
      <c r="Y39">
        <v>1</v>
      </c>
      <c r="Z39" t="s">
        <v>2733</v>
      </c>
    </row>
    <row r="40" spans="2:26" x14ac:dyDescent="0.25">
      <c r="B40" s="185"/>
      <c r="C40" s="13"/>
      <c r="D40" s="14"/>
      <c r="E40" s="35"/>
      <c r="F40" s="35"/>
      <c r="G40" s="35"/>
      <c r="H40" s="35"/>
      <c r="I40" s="35"/>
      <c r="J40" s="35"/>
      <c r="K40" s="35"/>
      <c r="L40" s="35"/>
      <c r="M40" s="35"/>
      <c r="N40" s="35"/>
      <c r="O40" s="35"/>
      <c r="P40" s="35"/>
      <c r="Q40" s="35"/>
      <c r="R40" s="35"/>
      <c r="S40" s="181"/>
      <c r="T40" s="91"/>
      <c r="U40" s="91"/>
      <c r="Y40">
        <v>0.45</v>
      </c>
      <c r="Z40" t="s">
        <v>2732</v>
      </c>
    </row>
    <row r="41" spans="2:26" x14ac:dyDescent="0.25">
      <c r="B41" s="185"/>
      <c r="C41" s="13"/>
      <c r="D41" s="14"/>
      <c r="E41" s="35"/>
      <c r="F41" s="35"/>
      <c r="G41" s="35"/>
      <c r="H41" s="35"/>
      <c r="I41" s="35"/>
      <c r="J41" s="35"/>
      <c r="K41" s="35"/>
      <c r="L41" s="35"/>
      <c r="M41" s="35"/>
      <c r="N41" s="35"/>
      <c r="O41" s="35"/>
      <c r="P41" s="35"/>
      <c r="Q41" s="35"/>
      <c r="R41" s="35"/>
      <c r="S41" s="181"/>
      <c r="T41" s="193"/>
      <c r="U41" s="150"/>
      <c r="V41" s="151"/>
      <c r="Y41">
        <v>0.3</v>
      </c>
      <c r="Z41" t="s">
        <v>2732</v>
      </c>
    </row>
    <row r="42" spans="2:26" x14ac:dyDescent="0.25">
      <c r="B42" s="185"/>
      <c r="C42" s="13"/>
      <c r="D42" s="14"/>
      <c r="E42" s="35"/>
      <c r="F42" s="35"/>
      <c r="G42" s="35"/>
      <c r="H42" s="35"/>
      <c r="I42" s="35"/>
      <c r="J42" s="35"/>
      <c r="K42" s="35"/>
      <c r="L42" s="35"/>
      <c r="M42" s="35"/>
      <c r="N42" s="35"/>
      <c r="O42" s="35"/>
      <c r="P42" s="35"/>
      <c r="Q42" s="35"/>
      <c r="R42" s="35"/>
      <c r="S42" s="181"/>
      <c r="T42" s="12"/>
      <c r="U42" s="13"/>
      <c r="V42" s="14"/>
      <c r="Y42">
        <v>0.25</v>
      </c>
      <c r="Z42" t="s">
        <v>2727</v>
      </c>
    </row>
    <row r="43" spans="2:26" x14ac:dyDescent="0.25">
      <c r="B43" s="185"/>
      <c r="C43" s="13"/>
      <c r="D43" s="14"/>
      <c r="E43" s="35"/>
      <c r="F43" s="35"/>
      <c r="G43" s="35"/>
      <c r="H43" s="35"/>
      <c r="I43" s="35"/>
      <c r="J43" s="35"/>
      <c r="K43" s="35"/>
      <c r="L43" s="35"/>
      <c r="M43" s="35"/>
      <c r="N43" s="35"/>
      <c r="O43" s="35"/>
      <c r="P43" s="35"/>
      <c r="Q43" s="35"/>
      <c r="R43" s="35"/>
      <c r="S43" s="181"/>
      <c r="T43" s="12"/>
      <c r="U43" s="13"/>
      <c r="V43" s="14"/>
    </row>
    <row r="44" spans="2:26" x14ac:dyDescent="0.25">
      <c r="B44" s="185"/>
      <c r="C44" s="13"/>
      <c r="D44" s="14"/>
      <c r="E44" s="35"/>
      <c r="F44" s="35"/>
      <c r="G44" s="35"/>
      <c r="H44" s="35"/>
      <c r="I44" s="35"/>
      <c r="J44" s="35"/>
      <c r="K44" s="35"/>
      <c r="L44" s="35"/>
      <c r="M44" s="35"/>
      <c r="N44" s="35"/>
      <c r="O44" s="35"/>
      <c r="P44" s="35"/>
      <c r="Q44" s="35"/>
      <c r="R44" s="35"/>
      <c r="S44" s="181"/>
      <c r="T44" s="12"/>
      <c r="U44" s="13"/>
      <c r="V44" s="14"/>
      <c r="Z44" t="s">
        <v>2728</v>
      </c>
    </row>
    <row r="45" spans="2:26" x14ac:dyDescent="0.25">
      <c r="B45" s="185"/>
      <c r="C45" s="13"/>
      <c r="D45" s="14"/>
      <c r="E45" s="35"/>
      <c r="F45" s="35"/>
      <c r="G45" s="35"/>
      <c r="H45" s="35"/>
      <c r="I45" s="35"/>
      <c r="J45" s="35"/>
      <c r="K45" s="35"/>
      <c r="L45" s="35"/>
      <c r="M45" s="35"/>
      <c r="N45" s="35"/>
      <c r="O45" s="35"/>
      <c r="P45" s="35"/>
      <c r="Q45" s="35"/>
      <c r="R45" s="35"/>
      <c r="S45" s="181"/>
      <c r="T45" s="12"/>
      <c r="U45" s="13"/>
      <c r="V45" s="14"/>
      <c r="Y45" s="157">
        <v>0.8</v>
      </c>
      <c r="Z45" t="s">
        <v>2729</v>
      </c>
    </row>
    <row r="46" spans="2:26" x14ac:dyDescent="0.25">
      <c r="B46" s="185"/>
      <c r="C46" s="13"/>
      <c r="D46" s="14"/>
      <c r="E46" s="35"/>
      <c r="F46" s="35"/>
      <c r="G46" s="35"/>
      <c r="H46" s="35"/>
      <c r="I46" s="35"/>
      <c r="J46" s="35"/>
      <c r="K46" s="35"/>
      <c r="L46" s="35"/>
      <c r="M46" s="35"/>
      <c r="N46" s="35"/>
      <c r="O46" s="35"/>
      <c r="P46" s="35"/>
      <c r="Q46" s="35"/>
      <c r="R46" s="35"/>
      <c r="S46" s="181"/>
      <c r="T46" s="12"/>
      <c r="U46" s="13"/>
      <c r="V46" s="14"/>
      <c r="Y46">
        <v>0.01</v>
      </c>
      <c r="Z46" t="s">
        <v>2730</v>
      </c>
    </row>
    <row r="47" spans="2:26" x14ac:dyDescent="0.25">
      <c r="B47" s="185"/>
      <c r="C47" s="13"/>
      <c r="D47" s="14"/>
      <c r="E47" s="35"/>
      <c r="F47" s="35"/>
      <c r="G47" s="35"/>
      <c r="H47" s="35"/>
      <c r="I47" s="35"/>
      <c r="J47" s="35"/>
      <c r="K47" s="35"/>
      <c r="L47" s="35"/>
      <c r="M47" s="35"/>
      <c r="N47" s="35"/>
      <c r="O47" s="35"/>
      <c r="P47" s="35"/>
      <c r="Q47" s="35"/>
      <c r="R47" s="35"/>
      <c r="S47" s="181"/>
      <c r="T47" s="12"/>
      <c r="U47" s="13"/>
      <c r="V47" s="14"/>
      <c r="Y47" s="157">
        <f>2-Y46-Y45</f>
        <v>1.19</v>
      </c>
      <c r="Z47" t="s">
        <v>2731</v>
      </c>
    </row>
    <row r="48" spans="2:26" x14ac:dyDescent="0.25">
      <c r="B48" s="185"/>
      <c r="C48" s="13"/>
      <c r="D48" s="14"/>
      <c r="E48" s="35"/>
      <c r="F48" s="35"/>
      <c r="G48" s="35"/>
      <c r="H48" s="35"/>
      <c r="I48" s="35"/>
      <c r="J48" s="35"/>
      <c r="K48" s="35"/>
      <c r="L48" s="35"/>
      <c r="M48" s="35"/>
      <c r="N48" s="35"/>
      <c r="O48" s="35"/>
      <c r="P48" s="35"/>
      <c r="Q48" s="35"/>
      <c r="R48" s="35"/>
      <c r="S48" s="181"/>
      <c r="T48" s="12"/>
      <c r="U48" s="13"/>
      <c r="V48" s="14"/>
    </row>
    <row r="49" spans="2:22" x14ac:dyDescent="0.25">
      <c r="B49" s="185"/>
      <c r="C49" s="13"/>
      <c r="D49" s="14"/>
      <c r="E49" s="35"/>
      <c r="F49" s="35"/>
      <c r="G49" s="35"/>
      <c r="H49" s="35"/>
      <c r="I49" s="35"/>
      <c r="J49" s="35"/>
      <c r="K49" s="35"/>
      <c r="L49" s="35"/>
      <c r="M49" s="35"/>
      <c r="N49" s="35"/>
      <c r="O49" s="35"/>
      <c r="P49" s="35"/>
      <c r="Q49" s="35"/>
      <c r="R49" s="35"/>
      <c r="S49" s="181"/>
      <c r="T49" s="12"/>
      <c r="U49" s="13"/>
      <c r="V49" s="14"/>
    </row>
    <row r="50" spans="2:22" x14ac:dyDescent="0.25">
      <c r="B50" s="185"/>
      <c r="C50" s="13"/>
      <c r="D50" s="14"/>
      <c r="E50" s="35"/>
      <c r="F50" s="35"/>
      <c r="G50" s="35"/>
      <c r="H50" s="35"/>
      <c r="I50" s="35"/>
      <c r="J50" s="35"/>
      <c r="K50" s="35"/>
      <c r="L50" s="35"/>
      <c r="M50" s="35"/>
      <c r="N50" s="35"/>
      <c r="O50" s="35"/>
      <c r="P50" s="35"/>
      <c r="Q50" s="35"/>
      <c r="R50" s="35"/>
      <c r="S50" s="181"/>
      <c r="T50" s="12"/>
      <c r="U50" s="13"/>
      <c r="V50" s="14"/>
    </row>
    <row r="51" spans="2:22" x14ac:dyDescent="0.25">
      <c r="B51" s="185"/>
      <c r="C51" s="13"/>
      <c r="D51" s="14"/>
      <c r="E51" s="35"/>
      <c r="F51" s="35"/>
      <c r="G51" s="35"/>
      <c r="H51" s="35"/>
      <c r="I51" s="35"/>
      <c r="J51" s="35"/>
      <c r="K51" s="35"/>
      <c r="L51" s="35"/>
      <c r="M51" s="35"/>
      <c r="N51" s="35"/>
      <c r="O51" s="35"/>
      <c r="P51" s="35"/>
      <c r="Q51" s="35"/>
      <c r="R51" s="35"/>
      <c r="S51" s="181"/>
      <c r="T51" s="12"/>
      <c r="U51" s="13"/>
      <c r="V51" s="14"/>
    </row>
    <row r="52" spans="2:22" x14ac:dyDescent="0.25">
      <c r="B52" s="186"/>
      <c r="C52" s="187"/>
      <c r="D52" s="188"/>
      <c r="E52" s="189"/>
      <c r="F52" s="189"/>
      <c r="G52" s="189"/>
      <c r="H52" s="189"/>
      <c r="I52" s="189"/>
      <c r="J52" s="189"/>
      <c r="K52" s="189"/>
      <c r="L52" s="189"/>
      <c r="M52" s="189"/>
      <c r="N52" s="189"/>
      <c r="O52" s="189"/>
      <c r="P52" s="189"/>
      <c r="Q52" s="189"/>
      <c r="R52" s="189"/>
      <c r="S52" s="190"/>
      <c r="T52" s="12"/>
      <c r="U52" s="13"/>
      <c r="V52" s="14"/>
    </row>
    <row r="53" spans="2:22" x14ac:dyDescent="0.25">
      <c r="B53" s="174"/>
      <c r="C53" s="175"/>
      <c r="D53" s="176"/>
      <c r="T53" s="12"/>
      <c r="U53" s="13"/>
      <c r="V53" s="14"/>
    </row>
    <row r="54" spans="2:22" x14ac:dyDescent="0.25">
      <c r="B54" s="15"/>
      <c r="C54" s="16"/>
      <c r="D54" s="17"/>
      <c r="T54" s="12"/>
      <c r="U54" s="13"/>
      <c r="V54" s="14"/>
    </row>
    <row r="55" spans="2:22" x14ac:dyDescent="0.25">
      <c r="T55" s="12"/>
      <c r="U55" s="13"/>
      <c r="V55" s="14"/>
    </row>
    <row r="56" spans="2:22" x14ac:dyDescent="0.25">
      <c r="T56" s="12"/>
      <c r="U56" s="13"/>
      <c r="V56" s="14"/>
    </row>
    <row r="57" spans="2:22" x14ac:dyDescent="0.25">
      <c r="T57" s="12"/>
      <c r="U57" s="13"/>
      <c r="V57" s="14"/>
    </row>
    <row r="58" spans="2:22" x14ac:dyDescent="0.25">
      <c r="T58" s="15"/>
      <c r="U58" s="16"/>
      <c r="V58" s="17"/>
    </row>
  </sheetData>
  <mergeCells count="4">
    <mergeCell ref="K5:S5"/>
    <mergeCell ref="R1:V1"/>
    <mergeCell ref="K25:S25"/>
    <mergeCell ref="G2:N3"/>
  </mergeCells>
  <conditionalFormatting sqref="R7">
    <cfRule type="cellIs" dxfId="281" priority="28" operator="lessThan">
      <formula>0</formula>
    </cfRule>
    <cfRule type="cellIs" dxfId="280" priority="29" operator="greaterThan">
      <formula>0</formula>
    </cfRule>
  </conditionalFormatting>
  <conditionalFormatting sqref="Q7">
    <cfRule type="cellIs" dxfId="279" priority="26" operator="lessThan">
      <formula>0</formula>
    </cfRule>
    <cfRule type="cellIs" dxfId="278" priority="27" operator="greaterThan">
      <formula>0</formula>
    </cfRule>
  </conditionalFormatting>
  <conditionalFormatting sqref="P17">
    <cfRule type="cellIs" dxfId="277" priority="22" operator="lessThan">
      <formula>0</formula>
    </cfRule>
    <cfRule type="cellIs" dxfId="276" priority="23" operator="greaterThan">
      <formula>0</formula>
    </cfRule>
  </conditionalFormatting>
  <conditionalFormatting sqref="Q17">
    <cfRule type="cellIs" dxfId="275" priority="24" operator="lessThan">
      <formula>0</formula>
    </cfRule>
    <cfRule type="cellIs" dxfId="274" priority="25" operator="greaterThan">
      <formula>0</formula>
    </cfRule>
  </conditionalFormatting>
  <conditionalFormatting sqref="Q27">
    <cfRule type="cellIs" dxfId="273" priority="1" operator="greaterThan">
      <formula>$Z$5</formula>
    </cfRule>
    <cfRule type="cellIs" dxfId="272" priority="14" operator="greaterThan">
      <formula>1</formula>
    </cfRule>
    <cfRule type="cellIs" dxfId="271" priority="15" operator="lessThan">
      <formula>1</formula>
    </cfRule>
    <cfRule type="cellIs" dxfId="270" priority="20" operator="lessThan">
      <formula>0</formula>
    </cfRule>
    <cfRule type="cellIs" dxfId="269" priority="21" operator="greaterThan">
      <formula>0</formula>
    </cfRule>
  </conditionalFormatting>
  <conditionalFormatting sqref="P27">
    <cfRule type="cellIs" dxfId="268" priority="10" operator="greaterThan">
      <formula>1</formula>
    </cfRule>
    <cfRule type="cellIs" dxfId="267" priority="11" operator="lessThan">
      <formula>1</formula>
    </cfRule>
    <cfRule type="cellIs" dxfId="266" priority="12" operator="lessThan">
      <formula>0</formula>
    </cfRule>
    <cfRule type="cellIs" dxfId="265" priority="13" operator="greaterThan">
      <formula>0</formula>
    </cfRule>
  </conditionalFormatting>
  <conditionalFormatting sqref="P7">
    <cfRule type="cellIs" dxfId="264" priority="6" operator="greaterThan">
      <formula>1</formula>
    </cfRule>
    <cfRule type="cellIs" dxfId="263" priority="7" operator="lessThan">
      <formula>1</formula>
    </cfRule>
    <cfRule type="cellIs" dxfId="262" priority="8" operator="lessThan">
      <formula>0</formula>
    </cfRule>
    <cfRule type="cellIs" dxfId="261" priority="9" operator="greaterThan">
      <formula>0</formula>
    </cfRule>
  </conditionalFormatting>
  <conditionalFormatting sqref="R27">
    <cfRule type="cellIs" dxfId="260" priority="4" operator="greaterThan">
      <formula>$M$27</formula>
    </cfRule>
    <cfRule type="cellIs" dxfId="259" priority="5" operator="lessThan">
      <formula>$M$27</formula>
    </cfRule>
  </conditionalFormatting>
  <conditionalFormatting sqref="S27">
    <cfRule type="cellIs" dxfId="258" priority="2" operator="lessThan">
      <formula>1</formula>
    </cfRule>
    <cfRule type="cellIs" dxfId="257" priority="3" operator="greaterThan">
      <formula>1</formula>
    </cfRule>
  </conditionalFormatting>
  <pageMargins left="6.4960630000000005E-2" right="6.4960630000000005E-2" top="0.35433070866141703" bottom="0.35433070866141703" header="0.31496062992126" footer="0.31496062992126"/>
  <pageSetup paperSize="8" scale="90" orientation="landscape" verticalDpi="1200" r:id="rId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W47"/>
  <sheetViews>
    <sheetView view="pageBreakPreview" zoomScale="90" zoomScaleNormal="100" zoomScaleSheetLayoutView="90" workbookViewId="0">
      <selection activeCell="X24" sqref="X24"/>
    </sheetView>
  </sheetViews>
  <sheetFormatPr defaultRowHeight="15" x14ac:dyDescent="0.25"/>
  <cols>
    <col min="1" max="1" width="24.42578125" customWidth="1"/>
    <col min="2" max="2" width="11.42578125" customWidth="1"/>
    <col min="3" max="3" width="9.5703125" customWidth="1"/>
    <col min="4" max="4" width="10.5703125" customWidth="1"/>
    <col min="5" max="5" width="10.28515625" customWidth="1"/>
    <col min="6" max="7" width="9.5703125" customWidth="1"/>
    <col min="8" max="8" width="10.7109375" customWidth="1"/>
    <col min="10" max="10" width="10.42578125" style="9" customWidth="1"/>
    <col min="11" max="11" width="6.28515625" style="9" customWidth="1"/>
    <col min="12" max="12" width="7" style="9" customWidth="1"/>
    <col min="13" max="13" width="5.28515625" style="7" customWidth="1"/>
    <col min="14" max="14" width="9.85546875" customWidth="1"/>
    <col min="15" max="15" width="7.5703125" customWidth="1"/>
    <col min="16" max="16" width="11.5703125" customWidth="1"/>
    <col min="17" max="17" width="7.140625" customWidth="1"/>
    <col min="18" max="20" width="7.85546875" customWidth="1"/>
    <col min="21" max="22" width="5.7109375" customWidth="1"/>
    <col min="23" max="23" width="13.28515625" bestFit="1" customWidth="1"/>
  </cols>
  <sheetData>
    <row r="1" spans="1:23" ht="18" customHeight="1" x14ac:dyDescent="0.35">
      <c r="A1" s="109" t="str">
        <f>'Weekly Cost Summary'!A1</f>
        <v>Project Name</v>
      </c>
      <c r="E1" s="199" t="s">
        <v>2676</v>
      </c>
      <c r="F1" s="199"/>
      <c r="G1" s="199"/>
      <c r="H1" s="199"/>
      <c r="I1" s="199"/>
      <c r="J1" s="199"/>
      <c r="K1" s="199"/>
      <c r="L1" s="199"/>
      <c r="M1" s="199"/>
      <c r="P1" s="41"/>
      <c r="Q1" s="200" t="s">
        <v>2605</v>
      </c>
      <c r="R1" s="200"/>
      <c r="S1" s="205">
        <f>INDEX(MonthDates!B2:B27,MATCH($S$2,MonthDates!A2:A27,0))</f>
        <v>44651</v>
      </c>
      <c r="T1" s="205"/>
      <c r="U1" s="205"/>
    </row>
    <row r="2" spans="1:23" ht="17.45" customHeight="1" x14ac:dyDescent="0.35">
      <c r="A2" s="109" t="str">
        <f>'Weekly Cost Summary'!A2</f>
        <v>Location</v>
      </c>
      <c r="E2" s="199"/>
      <c r="F2" s="199"/>
      <c r="G2" s="199"/>
      <c r="H2" s="199"/>
      <c r="I2" s="199"/>
      <c r="J2" s="199"/>
      <c r="K2" s="199"/>
      <c r="L2" s="199"/>
      <c r="M2" s="199"/>
      <c r="Q2" s="200" t="s">
        <v>2613</v>
      </c>
      <c r="R2" s="200"/>
      <c r="S2" s="110">
        <f>MAX(W:W)</f>
        <v>26</v>
      </c>
      <c r="T2" s="92"/>
      <c r="U2" s="92"/>
    </row>
    <row r="3" spans="1:23" ht="19.5" thickBot="1" x14ac:dyDescent="0.35">
      <c r="A3" s="208" t="s">
        <v>2600</v>
      </c>
      <c r="B3" s="208"/>
      <c r="C3" s="208"/>
      <c r="D3" s="208"/>
      <c r="E3" s="208"/>
      <c r="F3" s="208"/>
      <c r="G3" s="208"/>
      <c r="H3" s="208"/>
      <c r="I3" s="19"/>
      <c r="J3" s="19"/>
      <c r="K3" s="19"/>
      <c r="L3" s="19"/>
      <c r="M3" s="19"/>
      <c r="N3" s="19"/>
      <c r="Q3" s="200" t="s">
        <v>2614</v>
      </c>
      <c r="R3" s="200"/>
      <c r="S3" s="110">
        <v>26</v>
      </c>
      <c r="T3" s="92"/>
      <c r="U3" s="92"/>
    </row>
    <row r="4" spans="1:23" ht="30.75" thickBot="1" x14ac:dyDescent="0.3">
      <c r="A4" s="73" t="s">
        <v>1300</v>
      </c>
      <c r="B4" s="123" t="s">
        <v>2664</v>
      </c>
      <c r="C4" s="123" t="s">
        <v>2656</v>
      </c>
      <c r="D4" s="127" t="s">
        <v>2657</v>
      </c>
      <c r="E4" s="42" t="s">
        <v>2674</v>
      </c>
      <c r="F4" s="42" t="s">
        <v>2666</v>
      </c>
      <c r="G4" s="42" t="s">
        <v>2608</v>
      </c>
      <c r="H4" s="42" t="s">
        <v>2675</v>
      </c>
      <c r="J4" s="9" t="str">
        <f>B4</f>
        <v>Budget Hrs</v>
      </c>
      <c r="K4" s="9" t="str">
        <f>C4</f>
        <v>Planned Hrs</v>
      </c>
      <c r="L4" s="9" t="str">
        <f>D4</f>
        <v>Earned Hrs</v>
      </c>
      <c r="M4" s="7" t="str">
        <f>E4</f>
        <v>Planned Hrs %</v>
      </c>
      <c r="O4" s="9"/>
      <c r="P4" s="9"/>
      <c r="Q4" s="9"/>
      <c r="W4" s="10" t="s">
        <v>2593</v>
      </c>
    </row>
    <row r="5" spans="1:23" x14ac:dyDescent="0.25">
      <c r="A5" s="24" t="s">
        <v>2596</v>
      </c>
      <c r="B5" s="62">
        <v>514</v>
      </c>
      <c r="C5" s="63">
        <v>513</v>
      </c>
      <c r="D5" s="64">
        <v>393</v>
      </c>
      <c r="E5" s="134">
        <f>IFERROR(C5/B5,"")</f>
        <v>0.99805447470817121</v>
      </c>
      <c r="F5" s="65">
        <f>IFERROR(D5/B5,"")</f>
        <v>0.7645914396887159</v>
      </c>
      <c r="G5" s="66">
        <f>IFERROR(_xlfn.IFNA(F5-E5,""),"")</f>
        <v>-0.23346303501945531</v>
      </c>
      <c r="H5" s="67">
        <f>IFERROR(D5/C5,"")</f>
        <v>0.76608187134502925</v>
      </c>
      <c r="J5" s="9">
        <f t="shared" ref="J5:M20" si="0">B5</f>
        <v>514</v>
      </c>
      <c r="K5" s="9">
        <f t="shared" si="0"/>
        <v>513</v>
      </c>
      <c r="L5" s="9">
        <f t="shared" si="0"/>
        <v>393</v>
      </c>
      <c r="M5" s="8">
        <f t="shared" si="0"/>
        <v>0.99805447470817121</v>
      </c>
      <c r="O5" s="9"/>
      <c r="P5" s="9"/>
      <c r="Q5" s="9"/>
      <c r="R5" s="11"/>
      <c r="S5" s="11"/>
      <c r="T5" s="11"/>
      <c r="W5" s="11">
        <v>1</v>
      </c>
    </row>
    <row r="6" spans="1:23" x14ac:dyDescent="0.25">
      <c r="A6" s="25" t="s">
        <v>2566</v>
      </c>
      <c r="B6" s="68">
        <v>20039</v>
      </c>
      <c r="C6" s="69">
        <v>20037</v>
      </c>
      <c r="D6" s="70">
        <v>13023</v>
      </c>
      <c r="E6" s="134">
        <f t="shared" ref="E6:E20" si="1">IFERROR(C6/B6,"")</f>
        <v>0.99990019462049007</v>
      </c>
      <c r="F6" s="65">
        <f t="shared" ref="F6:F20" si="2">IFERROR(D6/B6,"")</f>
        <v>0.64988272867907582</v>
      </c>
      <c r="G6" s="66">
        <f t="shared" ref="G6:G20" si="3">IFERROR(_xlfn.IFNA(F6-E6,""),"")</f>
        <v>-0.35001746594141425</v>
      </c>
      <c r="H6" s="67">
        <f t="shared" ref="H6:H20" si="4">IFERROR(D6/C6,"")</f>
        <v>0.64994759694565052</v>
      </c>
      <c r="J6" s="9">
        <f t="shared" si="0"/>
        <v>20039</v>
      </c>
      <c r="K6" s="9">
        <f t="shared" si="0"/>
        <v>20037</v>
      </c>
      <c r="L6" s="9">
        <f t="shared" si="0"/>
        <v>13023</v>
      </c>
      <c r="M6" s="8">
        <f t="shared" si="0"/>
        <v>0.99990019462049007</v>
      </c>
      <c r="O6" s="9"/>
      <c r="P6" s="9"/>
      <c r="Q6" s="9"/>
      <c r="R6" s="11"/>
      <c r="S6" s="11"/>
      <c r="T6" s="11"/>
      <c r="W6" s="11">
        <v>2</v>
      </c>
    </row>
    <row r="7" spans="1:23" x14ac:dyDescent="0.25">
      <c r="A7" s="25" t="s">
        <v>2567</v>
      </c>
      <c r="B7" s="68">
        <v>377918</v>
      </c>
      <c r="C7" s="69">
        <v>377914</v>
      </c>
      <c r="D7" s="70">
        <v>212614</v>
      </c>
      <c r="E7" s="134">
        <f t="shared" si="1"/>
        <v>0.99998941569335142</v>
      </c>
      <c r="F7" s="65">
        <f t="shared" si="2"/>
        <v>0.56259294344275745</v>
      </c>
      <c r="G7" s="66">
        <f t="shared" si="3"/>
        <v>-0.43739647225059397</v>
      </c>
      <c r="H7" s="67">
        <f t="shared" si="4"/>
        <v>0.56259889816201569</v>
      </c>
      <c r="J7" s="9">
        <f t="shared" si="0"/>
        <v>377918</v>
      </c>
      <c r="K7" s="9">
        <f t="shared" si="0"/>
        <v>377914</v>
      </c>
      <c r="L7" s="9">
        <f t="shared" si="0"/>
        <v>212614</v>
      </c>
      <c r="M7" s="8">
        <f t="shared" si="0"/>
        <v>0.99998941569335142</v>
      </c>
      <c r="O7" s="9"/>
      <c r="P7" s="9"/>
      <c r="Q7" s="9"/>
      <c r="R7" s="11"/>
      <c r="S7" s="11"/>
      <c r="T7" s="11"/>
      <c r="W7" s="11">
        <v>3</v>
      </c>
    </row>
    <row r="8" spans="1:23" x14ac:dyDescent="0.25">
      <c r="A8" s="25" t="s">
        <v>2568</v>
      </c>
      <c r="B8" s="68">
        <v>22530</v>
      </c>
      <c r="C8" s="69">
        <v>22522</v>
      </c>
      <c r="D8" s="70">
        <v>22241</v>
      </c>
      <c r="E8" s="134">
        <f t="shared" si="1"/>
        <v>0.9996449178872614</v>
      </c>
      <c r="F8" s="65">
        <f t="shared" si="2"/>
        <v>0.98717265867731918</v>
      </c>
      <c r="G8" s="66">
        <f t="shared" si="3"/>
        <v>-1.2472259209942216E-2</v>
      </c>
      <c r="H8" s="67">
        <f t="shared" si="4"/>
        <v>0.98752331054080456</v>
      </c>
      <c r="J8" s="9">
        <f t="shared" si="0"/>
        <v>22530</v>
      </c>
      <c r="K8" s="9">
        <f t="shared" si="0"/>
        <v>22522</v>
      </c>
      <c r="L8" s="9">
        <f t="shared" si="0"/>
        <v>22241</v>
      </c>
      <c r="M8" s="8">
        <f t="shared" si="0"/>
        <v>0.9996449178872614</v>
      </c>
      <c r="O8" s="9"/>
      <c r="P8" s="9"/>
      <c r="Q8" s="9"/>
      <c r="R8" s="11"/>
      <c r="S8" s="11"/>
      <c r="T8" s="11"/>
      <c r="W8" s="11">
        <v>4</v>
      </c>
    </row>
    <row r="9" spans="1:23" x14ac:dyDescent="0.25">
      <c r="A9" s="25" t="s">
        <v>2569</v>
      </c>
      <c r="B9" s="68">
        <v>6395</v>
      </c>
      <c r="C9" s="69">
        <v>6393</v>
      </c>
      <c r="D9" s="70">
        <v>5115</v>
      </c>
      <c r="E9" s="134">
        <f t="shared" si="1"/>
        <v>0.99968725566849104</v>
      </c>
      <c r="F9" s="65">
        <f t="shared" si="2"/>
        <v>0.79984362783424545</v>
      </c>
      <c r="G9" s="66">
        <f t="shared" si="3"/>
        <v>-0.19984362783424559</v>
      </c>
      <c r="H9" s="67">
        <f t="shared" si="4"/>
        <v>0.80009385265133737</v>
      </c>
      <c r="J9" s="9">
        <f t="shared" si="0"/>
        <v>6395</v>
      </c>
      <c r="K9" s="9">
        <f t="shared" si="0"/>
        <v>6393</v>
      </c>
      <c r="L9" s="9">
        <f t="shared" si="0"/>
        <v>5115</v>
      </c>
      <c r="M9" s="8">
        <f t="shared" si="0"/>
        <v>0.99968725566849104</v>
      </c>
      <c r="O9" s="9"/>
      <c r="P9" s="9"/>
      <c r="Q9" s="9"/>
      <c r="R9" s="11"/>
      <c r="S9" s="11"/>
      <c r="T9" s="11"/>
      <c r="W9" s="11">
        <v>5</v>
      </c>
    </row>
    <row r="10" spans="1:23" x14ac:dyDescent="0.25">
      <c r="A10" s="25" t="s">
        <v>2570</v>
      </c>
      <c r="B10" s="68">
        <v>1800</v>
      </c>
      <c r="C10" s="69">
        <v>1800</v>
      </c>
      <c r="D10" s="70">
        <v>1528</v>
      </c>
      <c r="E10" s="134">
        <f t="shared" si="1"/>
        <v>1</v>
      </c>
      <c r="F10" s="65">
        <f t="shared" si="2"/>
        <v>0.84888888888888892</v>
      </c>
      <c r="G10" s="66">
        <f t="shared" si="3"/>
        <v>-0.15111111111111108</v>
      </c>
      <c r="H10" s="67">
        <f t="shared" si="4"/>
        <v>0.84888888888888892</v>
      </c>
      <c r="J10" s="9">
        <f t="shared" si="0"/>
        <v>1800</v>
      </c>
      <c r="K10" s="9">
        <f t="shared" si="0"/>
        <v>1800</v>
      </c>
      <c r="L10" s="9">
        <f t="shared" si="0"/>
        <v>1528</v>
      </c>
      <c r="M10" s="8">
        <f t="shared" si="0"/>
        <v>1</v>
      </c>
      <c r="O10" s="9"/>
      <c r="P10" s="9"/>
      <c r="Q10" s="9"/>
      <c r="R10" s="11"/>
      <c r="S10" s="11"/>
      <c r="T10" s="11"/>
      <c r="W10" s="11">
        <v>6</v>
      </c>
    </row>
    <row r="11" spans="1:23" x14ac:dyDescent="0.25">
      <c r="A11" s="25" t="s">
        <v>2571</v>
      </c>
      <c r="B11" s="68">
        <v>15326</v>
      </c>
      <c r="C11" s="69">
        <v>15334</v>
      </c>
      <c r="D11" s="70">
        <v>12739</v>
      </c>
      <c r="E11" s="134">
        <f t="shared" si="1"/>
        <v>1.0005219887772412</v>
      </c>
      <c r="F11" s="65">
        <f t="shared" si="2"/>
        <v>0.83120187915959809</v>
      </c>
      <c r="G11" s="66">
        <f t="shared" si="3"/>
        <v>-0.1693201096176431</v>
      </c>
      <c r="H11" s="67">
        <f t="shared" si="4"/>
        <v>0.83076822746837098</v>
      </c>
      <c r="J11" s="9">
        <f t="shared" si="0"/>
        <v>15326</v>
      </c>
      <c r="K11" s="9">
        <f t="shared" si="0"/>
        <v>15334</v>
      </c>
      <c r="L11" s="9">
        <f t="shared" si="0"/>
        <v>12739</v>
      </c>
      <c r="M11" s="8">
        <f t="shared" si="0"/>
        <v>1.0005219887772412</v>
      </c>
      <c r="O11" s="9"/>
      <c r="P11" s="9"/>
      <c r="Q11" s="9"/>
      <c r="R11" s="11"/>
      <c r="S11" s="11"/>
      <c r="T11" s="11"/>
      <c r="W11" s="11">
        <v>7</v>
      </c>
    </row>
    <row r="12" spans="1:23" x14ac:dyDescent="0.25">
      <c r="A12" s="25" t="s">
        <v>2572</v>
      </c>
      <c r="B12" s="68">
        <v>12173</v>
      </c>
      <c r="C12" s="69">
        <v>12163</v>
      </c>
      <c r="D12" s="70">
        <v>8701</v>
      </c>
      <c r="E12" s="134">
        <f t="shared" si="1"/>
        <v>0.99917850981680767</v>
      </c>
      <c r="F12" s="65">
        <f t="shared" si="2"/>
        <v>0.71477860839562968</v>
      </c>
      <c r="G12" s="66">
        <f t="shared" si="3"/>
        <v>-0.28439990142117799</v>
      </c>
      <c r="H12" s="67">
        <f t="shared" si="4"/>
        <v>0.71536627476773818</v>
      </c>
      <c r="J12" s="9">
        <f t="shared" si="0"/>
        <v>12173</v>
      </c>
      <c r="K12" s="9">
        <f t="shared" si="0"/>
        <v>12163</v>
      </c>
      <c r="L12" s="9">
        <f t="shared" si="0"/>
        <v>8701</v>
      </c>
      <c r="M12" s="8">
        <f t="shared" si="0"/>
        <v>0.99917850981680767</v>
      </c>
      <c r="O12" s="9"/>
      <c r="P12" s="9"/>
      <c r="Q12" s="9"/>
      <c r="R12" s="11"/>
      <c r="S12" s="11"/>
      <c r="T12" s="11"/>
      <c r="W12" s="11">
        <v>8</v>
      </c>
    </row>
    <row r="13" spans="1:23" x14ac:dyDescent="0.25">
      <c r="A13" s="25" t="s">
        <v>2573</v>
      </c>
      <c r="B13" s="68">
        <v>239501</v>
      </c>
      <c r="C13" s="69">
        <v>239551</v>
      </c>
      <c r="D13" s="70">
        <v>203481</v>
      </c>
      <c r="E13" s="134">
        <f t="shared" si="1"/>
        <v>1.0002087673955433</v>
      </c>
      <c r="F13" s="65">
        <f t="shared" si="2"/>
        <v>0.84960396825065454</v>
      </c>
      <c r="G13" s="66">
        <f t="shared" si="3"/>
        <v>-0.15060479914488878</v>
      </c>
      <c r="H13" s="67">
        <f t="shared" si="4"/>
        <v>0.84942663566422183</v>
      </c>
      <c r="J13" s="9">
        <f t="shared" si="0"/>
        <v>239501</v>
      </c>
      <c r="K13" s="9">
        <f t="shared" si="0"/>
        <v>239551</v>
      </c>
      <c r="L13" s="9">
        <f t="shared" si="0"/>
        <v>203481</v>
      </c>
      <c r="M13" s="8">
        <f t="shared" si="0"/>
        <v>1.0002087673955433</v>
      </c>
      <c r="O13" s="9"/>
      <c r="P13" s="9"/>
      <c r="Q13" s="9"/>
      <c r="R13" s="11"/>
      <c r="S13" s="11"/>
      <c r="T13" s="11"/>
      <c r="W13" s="11">
        <v>9</v>
      </c>
    </row>
    <row r="14" spans="1:23" x14ac:dyDescent="0.25">
      <c r="A14" s="25" t="s">
        <v>2574</v>
      </c>
      <c r="B14" s="68">
        <v>16004</v>
      </c>
      <c r="C14" s="69">
        <v>16013</v>
      </c>
      <c r="D14" s="70">
        <v>12932</v>
      </c>
      <c r="E14" s="134">
        <f t="shared" si="1"/>
        <v>1.0005623594101474</v>
      </c>
      <c r="F14" s="65">
        <f t="shared" si="2"/>
        <v>0.80804798800299926</v>
      </c>
      <c r="G14" s="66">
        <f t="shared" si="3"/>
        <v>-0.19251437140714811</v>
      </c>
      <c r="H14" s="67">
        <f t="shared" si="4"/>
        <v>0.80759383001311436</v>
      </c>
      <c r="J14" s="9">
        <f t="shared" si="0"/>
        <v>16004</v>
      </c>
      <c r="K14" s="9">
        <f t="shared" si="0"/>
        <v>16013</v>
      </c>
      <c r="L14" s="9">
        <f t="shared" si="0"/>
        <v>12932</v>
      </c>
      <c r="M14" s="8">
        <f t="shared" si="0"/>
        <v>1.0005623594101474</v>
      </c>
      <c r="O14" s="9"/>
      <c r="P14" s="9"/>
      <c r="Q14" s="9"/>
      <c r="R14" s="11"/>
      <c r="S14" s="11"/>
      <c r="T14" s="11"/>
      <c r="W14" s="11">
        <v>10</v>
      </c>
    </row>
    <row r="15" spans="1:23" x14ac:dyDescent="0.25">
      <c r="A15" s="25" t="s">
        <v>2575</v>
      </c>
      <c r="B15" s="68">
        <v>15404</v>
      </c>
      <c r="C15" s="69">
        <v>15401</v>
      </c>
      <c r="D15" s="70">
        <v>14186</v>
      </c>
      <c r="E15" s="134">
        <f t="shared" si="1"/>
        <v>0.99980524539080762</v>
      </c>
      <c r="F15" s="65">
        <f t="shared" si="2"/>
        <v>0.92092962866787842</v>
      </c>
      <c r="G15" s="66">
        <f t="shared" si="3"/>
        <v>-7.8875616722929198E-2</v>
      </c>
      <c r="H15" s="67">
        <f t="shared" si="4"/>
        <v>0.92110901889487695</v>
      </c>
      <c r="J15" s="9">
        <f t="shared" si="0"/>
        <v>15404</v>
      </c>
      <c r="K15" s="9">
        <f t="shared" si="0"/>
        <v>15401</v>
      </c>
      <c r="L15" s="9">
        <f t="shared" si="0"/>
        <v>14186</v>
      </c>
      <c r="M15" s="8">
        <f t="shared" si="0"/>
        <v>0.99980524539080762</v>
      </c>
      <c r="O15" s="9"/>
      <c r="P15" s="9"/>
      <c r="Q15" s="9"/>
      <c r="R15" s="11"/>
      <c r="S15" s="11"/>
      <c r="T15" s="11"/>
      <c r="W15" s="11">
        <v>11</v>
      </c>
    </row>
    <row r="16" spans="1:23" x14ac:dyDescent="0.25">
      <c r="A16" s="25" t="s">
        <v>2576</v>
      </c>
      <c r="B16" s="68">
        <v>27542</v>
      </c>
      <c r="C16" s="69">
        <v>27560</v>
      </c>
      <c r="D16" s="70">
        <v>24469</v>
      </c>
      <c r="E16" s="134">
        <f t="shared" si="1"/>
        <v>1.0006535473095637</v>
      </c>
      <c r="F16" s="65">
        <f t="shared" si="2"/>
        <v>0.8884249509839518</v>
      </c>
      <c r="G16" s="66">
        <f t="shared" si="3"/>
        <v>-0.11222859632561188</v>
      </c>
      <c r="H16" s="67">
        <f t="shared" si="4"/>
        <v>0.88784470246734393</v>
      </c>
      <c r="J16" s="9">
        <f t="shared" si="0"/>
        <v>27542</v>
      </c>
      <c r="K16" s="9">
        <f t="shared" si="0"/>
        <v>27560</v>
      </c>
      <c r="L16" s="9">
        <f t="shared" si="0"/>
        <v>24469</v>
      </c>
      <c r="M16" s="8">
        <f t="shared" si="0"/>
        <v>1.0006535473095637</v>
      </c>
      <c r="O16" s="12"/>
      <c r="P16" s="13"/>
      <c r="Q16" s="14"/>
      <c r="R16" s="11"/>
      <c r="S16" s="11"/>
      <c r="T16" s="11"/>
      <c r="W16" s="11">
        <v>12</v>
      </c>
    </row>
    <row r="17" spans="1:23" x14ac:dyDescent="0.25">
      <c r="A17" s="25" t="s">
        <v>2577</v>
      </c>
      <c r="B17" s="68">
        <v>4682</v>
      </c>
      <c r="C17" s="69">
        <v>4680</v>
      </c>
      <c r="D17" s="70">
        <v>3996</v>
      </c>
      <c r="E17" s="134">
        <f t="shared" si="1"/>
        <v>0.99957283212302439</v>
      </c>
      <c r="F17" s="65">
        <f t="shared" si="2"/>
        <v>0.85348141819735157</v>
      </c>
      <c r="G17" s="66">
        <f t="shared" si="3"/>
        <v>-0.14609141392567282</v>
      </c>
      <c r="H17" s="67">
        <f t="shared" si="4"/>
        <v>0.85384615384615381</v>
      </c>
      <c r="J17" s="9">
        <f t="shared" si="0"/>
        <v>4682</v>
      </c>
      <c r="K17" s="9">
        <f t="shared" si="0"/>
        <v>4680</v>
      </c>
      <c r="L17" s="9">
        <f t="shared" si="0"/>
        <v>3996</v>
      </c>
      <c r="M17" s="8">
        <f t="shared" si="0"/>
        <v>0.99957283212302439</v>
      </c>
      <c r="O17" s="12"/>
      <c r="P17" s="13"/>
      <c r="Q17" s="14"/>
      <c r="R17" s="11"/>
      <c r="S17" s="11"/>
      <c r="T17" s="11"/>
      <c r="W17" s="11">
        <v>13</v>
      </c>
    </row>
    <row r="18" spans="1:23" x14ac:dyDescent="0.25">
      <c r="A18" s="25" t="s">
        <v>2578</v>
      </c>
      <c r="B18" s="68">
        <v>2173</v>
      </c>
      <c r="C18" s="69">
        <v>2170</v>
      </c>
      <c r="D18" s="70">
        <v>1663</v>
      </c>
      <c r="E18" s="134">
        <f t="shared" si="1"/>
        <v>0.99861942015646576</v>
      </c>
      <c r="F18" s="65">
        <f t="shared" si="2"/>
        <v>0.76530142659917166</v>
      </c>
      <c r="G18" s="66">
        <f t="shared" si="3"/>
        <v>-0.2333179935572941</v>
      </c>
      <c r="H18" s="67">
        <f t="shared" si="4"/>
        <v>0.76635944700460834</v>
      </c>
      <c r="J18" s="9">
        <f t="shared" si="0"/>
        <v>2173</v>
      </c>
      <c r="K18" s="9">
        <f t="shared" si="0"/>
        <v>2170</v>
      </c>
      <c r="L18" s="9">
        <f t="shared" si="0"/>
        <v>1663</v>
      </c>
      <c r="M18" s="8">
        <f t="shared" si="0"/>
        <v>0.99861942015646576</v>
      </c>
      <c r="O18" s="15"/>
      <c r="P18" s="16"/>
      <c r="Q18" s="17"/>
      <c r="R18" s="11"/>
      <c r="S18" s="11"/>
      <c r="T18" s="11"/>
      <c r="W18" s="11">
        <v>14</v>
      </c>
    </row>
    <row r="19" spans="1:23" ht="15.75" thickBot="1" x14ac:dyDescent="0.3">
      <c r="A19" s="26" t="s">
        <v>2579</v>
      </c>
      <c r="B19" s="68">
        <v>29297</v>
      </c>
      <c r="C19" s="69">
        <v>29247</v>
      </c>
      <c r="D19" s="70">
        <v>25289</v>
      </c>
      <c r="E19" s="134">
        <f t="shared" si="1"/>
        <v>0.99829334061508002</v>
      </c>
      <c r="F19" s="65">
        <f t="shared" si="2"/>
        <v>0.86319418370481615</v>
      </c>
      <c r="G19" s="66">
        <f t="shared" si="3"/>
        <v>-0.13509915691026386</v>
      </c>
      <c r="H19" s="67">
        <f t="shared" si="4"/>
        <v>0.86466988067152184</v>
      </c>
      <c r="J19" s="9">
        <f t="shared" si="0"/>
        <v>29297</v>
      </c>
      <c r="K19" s="9">
        <f t="shared" si="0"/>
        <v>29247</v>
      </c>
      <c r="L19" s="9">
        <f t="shared" si="0"/>
        <v>25289</v>
      </c>
      <c r="M19" s="8">
        <f t="shared" si="0"/>
        <v>0.99829334061508002</v>
      </c>
      <c r="R19" s="11"/>
      <c r="S19" s="11"/>
      <c r="T19" s="11"/>
      <c r="W19" s="11">
        <v>15</v>
      </c>
    </row>
    <row r="20" spans="1:23" ht="15.75" thickBot="1" x14ac:dyDescent="0.3">
      <c r="A20" s="132" t="s">
        <v>1298</v>
      </c>
      <c r="B20" s="133">
        <v>791298</v>
      </c>
      <c r="C20" s="133">
        <v>791298</v>
      </c>
      <c r="D20" s="133">
        <v>562370</v>
      </c>
      <c r="E20" s="134">
        <f t="shared" si="1"/>
        <v>1</v>
      </c>
      <c r="F20" s="65">
        <f t="shared" si="2"/>
        <v>0.71069306380150088</v>
      </c>
      <c r="G20" s="66">
        <f t="shared" si="3"/>
        <v>-0.28930693619849912</v>
      </c>
      <c r="H20" s="42">
        <f t="shared" si="4"/>
        <v>0.71069306380150088</v>
      </c>
      <c r="J20" s="9">
        <f t="shared" si="0"/>
        <v>791298</v>
      </c>
      <c r="K20" s="9">
        <f t="shared" si="0"/>
        <v>791298</v>
      </c>
      <c r="L20" s="9">
        <f t="shared" si="0"/>
        <v>562370</v>
      </c>
      <c r="M20" s="8">
        <f t="shared" si="0"/>
        <v>1</v>
      </c>
      <c r="R20" s="11"/>
      <c r="S20" s="11"/>
      <c r="T20" s="11"/>
      <c r="W20" s="11">
        <v>16</v>
      </c>
    </row>
    <row r="21" spans="1:23" ht="9.9499999999999993" customHeight="1" x14ac:dyDescent="0.25">
      <c r="R21" s="11"/>
      <c r="S21" s="11"/>
      <c r="T21" s="11"/>
      <c r="W21" s="11">
        <v>17</v>
      </c>
    </row>
    <row r="22" spans="1:23" ht="21.75" thickBot="1" x14ac:dyDescent="0.4">
      <c r="A22" s="198" t="s">
        <v>2601</v>
      </c>
      <c r="B22" s="198"/>
      <c r="C22" s="198"/>
      <c r="D22" s="198"/>
      <c r="E22" s="198"/>
      <c r="F22" s="198"/>
      <c r="G22" s="198"/>
      <c r="H22" s="198"/>
      <c r="J22" s="20"/>
      <c r="K22" s="20"/>
      <c r="L22" s="20"/>
      <c r="M22" s="20"/>
      <c r="N22" s="20"/>
      <c r="O22" s="20"/>
      <c r="P22" s="20"/>
      <c r="R22" s="11"/>
      <c r="S22" s="11"/>
      <c r="T22" s="11"/>
      <c r="W22" s="11">
        <v>18</v>
      </c>
    </row>
    <row r="23" spans="1:23" ht="26.25" thickBot="1" x14ac:dyDescent="0.3">
      <c r="A23" s="38" t="s">
        <v>2590</v>
      </c>
      <c r="B23" s="117" t="s">
        <v>2664</v>
      </c>
      <c r="C23" s="117" t="s">
        <v>2656</v>
      </c>
      <c r="D23" s="118" t="s">
        <v>2657</v>
      </c>
      <c r="E23" s="42" t="s">
        <v>2674</v>
      </c>
      <c r="F23" s="42" t="s">
        <v>2666</v>
      </c>
      <c r="G23" s="42" t="s">
        <v>2608</v>
      </c>
      <c r="H23" s="42" t="s">
        <v>2675</v>
      </c>
      <c r="L23" t="str">
        <f t="shared" ref="L23:P38" si="5">A23</f>
        <v>1817-Trade</v>
      </c>
      <c r="M23" s="9" t="str">
        <f t="shared" si="5"/>
        <v>Budget Hrs</v>
      </c>
      <c r="N23" s="9" t="str">
        <f t="shared" si="5"/>
        <v>Planned Hrs</v>
      </c>
      <c r="O23" s="9" t="str">
        <f t="shared" si="5"/>
        <v>Earned Hrs</v>
      </c>
      <c r="P23" s="7" t="str">
        <f t="shared" si="5"/>
        <v>Planned Hrs %</v>
      </c>
      <c r="R23" s="11"/>
      <c r="S23" s="11"/>
      <c r="T23" s="11"/>
      <c r="W23" s="11">
        <v>19</v>
      </c>
    </row>
    <row r="24" spans="1:23" x14ac:dyDescent="0.25">
      <c r="A24" s="33" t="s">
        <v>2624</v>
      </c>
      <c r="B24" s="62">
        <v>12793</v>
      </c>
      <c r="C24" s="63">
        <v>12789</v>
      </c>
      <c r="D24" s="64">
        <v>9700</v>
      </c>
      <c r="E24" s="134">
        <f>IFERROR(C24/B24,"")</f>
        <v>0.99968732900805124</v>
      </c>
      <c r="F24" s="65">
        <f>IFERROR(D24/B24,"")</f>
        <v>0.75822715547565078</v>
      </c>
      <c r="G24" s="66">
        <f>IFERROR(_xlfn.IFNA(F24-E24,""),"")</f>
        <v>-0.24146017353240046</v>
      </c>
      <c r="H24" s="67">
        <f>IFERROR(D24/C24,"")</f>
        <v>0.75846430526233477</v>
      </c>
      <c r="L24" t="str">
        <f t="shared" si="5"/>
        <v>Anti-Fungal &amp; Carbonation</v>
      </c>
      <c r="M24" s="9">
        <f t="shared" si="5"/>
        <v>12793</v>
      </c>
      <c r="N24" s="9">
        <f t="shared" si="5"/>
        <v>12789</v>
      </c>
      <c r="O24" s="9">
        <f t="shared" si="5"/>
        <v>9700</v>
      </c>
      <c r="P24" s="7">
        <f t="shared" si="5"/>
        <v>0.99968732900805124</v>
      </c>
      <c r="R24" s="11"/>
      <c r="S24" s="11"/>
      <c r="T24" s="11"/>
      <c r="W24" s="11">
        <v>20</v>
      </c>
    </row>
    <row r="25" spans="1:23" x14ac:dyDescent="0.25">
      <c r="A25" s="33" t="s">
        <v>2581</v>
      </c>
      <c r="B25" s="68">
        <v>12431</v>
      </c>
      <c r="C25" s="69">
        <v>12432</v>
      </c>
      <c r="D25" s="70">
        <v>10451</v>
      </c>
      <c r="E25" s="134">
        <f t="shared" ref="E25:E46" si="6">IFERROR(C25/B25,"")</f>
        <v>1.0000804440511624</v>
      </c>
      <c r="F25" s="65">
        <f t="shared" ref="F25:F46" si="7">IFERROR(D25/B25,"")</f>
        <v>0.84072077869841522</v>
      </c>
      <c r="G25" s="66">
        <f t="shared" ref="G25:G46" si="8">IFERROR(_xlfn.IFNA(F25-E25,""),"")</f>
        <v>-0.15935966535274715</v>
      </c>
      <c r="H25" s="67">
        <f t="shared" ref="H25:H46" si="9">IFERROR(D25/C25,"")</f>
        <v>0.84065315315315314</v>
      </c>
      <c r="L25" t="str">
        <f t="shared" si="5"/>
        <v>Ceramic</v>
      </c>
      <c r="M25" s="9">
        <f t="shared" si="5"/>
        <v>12431</v>
      </c>
      <c r="N25" s="9">
        <f t="shared" si="5"/>
        <v>12432</v>
      </c>
      <c r="O25" s="9">
        <f t="shared" si="5"/>
        <v>10451</v>
      </c>
      <c r="P25" s="7">
        <f t="shared" si="5"/>
        <v>1.0000804440511624</v>
      </c>
      <c r="R25" s="11"/>
      <c r="S25" s="11"/>
      <c r="T25" s="11"/>
      <c r="W25" s="11">
        <v>21</v>
      </c>
    </row>
    <row r="26" spans="1:23" x14ac:dyDescent="0.25">
      <c r="A26" s="33" t="s">
        <v>2582</v>
      </c>
      <c r="B26" s="68">
        <v>377918</v>
      </c>
      <c r="C26" s="69">
        <v>377914</v>
      </c>
      <c r="D26" s="70">
        <v>212614</v>
      </c>
      <c r="E26" s="134">
        <f t="shared" si="6"/>
        <v>0.99998941569335142</v>
      </c>
      <c r="F26" s="65">
        <f t="shared" si="7"/>
        <v>0.56259294344275745</v>
      </c>
      <c r="G26" s="66">
        <f t="shared" si="8"/>
        <v>-0.43739647225059397</v>
      </c>
      <c r="H26" s="67">
        <f t="shared" si="9"/>
        <v>0.56259889816201569</v>
      </c>
      <c r="L26" t="str">
        <f t="shared" si="5"/>
        <v>Concrete</v>
      </c>
      <c r="M26" s="9">
        <f t="shared" si="5"/>
        <v>377918</v>
      </c>
      <c r="N26" s="9">
        <f t="shared" si="5"/>
        <v>377914</v>
      </c>
      <c r="O26" s="9">
        <f t="shared" si="5"/>
        <v>212614</v>
      </c>
      <c r="P26" s="7">
        <f t="shared" si="5"/>
        <v>0.99998941569335142</v>
      </c>
      <c r="W26" s="11">
        <v>22</v>
      </c>
    </row>
    <row r="27" spans="1:23" x14ac:dyDescent="0.25">
      <c r="A27" s="33" t="s">
        <v>2616</v>
      </c>
      <c r="B27" s="68">
        <v>4682</v>
      </c>
      <c r="C27" s="69">
        <v>4680</v>
      </c>
      <c r="D27" s="70">
        <v>3996</v>
      </c>
      <c r="E27" s="134">
        <f t="shared" si="6"/>
        <v>0.99957283212302439</v>
      </c>
      <c r="F27" s="65">
        <f t="shared" si="7"/>
        <v>0.85348141819735157</v>
      </c>
      <c r="G27" s="66">
        <f t="shared" si="8"/>
        <v>-0.14609141392567282</v>
      </c>
      <c r="H27" s="67">
        <f t="shared" si="9"/>
        <v>0.85384615384615381</v>
      </c>
      <c r="L27" t="str">
        <f t="shared" si="5"/>
        <v>Conveying System</v>
      </c>
      <c r="M27" s="9">
        <f t="shared" si="5"/>
        <v>4682</v>
      </c>
      <c r="N27" s="9">
        <f t="shared" si="5"/>
        <v>4680</v>
      </c>
      <c r="O27" s="9">
        <f t="shared" si="5"/>
        <v>3996</v>
      </c>
      <c r="P27" s="7">
        <f t="shared" si="5"/>
        <v>0.99957283212302439</v>
      </c>
      <c r="W27" s="11">
        <v>23</v>
      </c>
    </row>
    <row r="28" spans="1:23" x14ac:dyDescent="0.25">
      <c r="A28" s="33" t="s">
        <v>2583</v>
      </c>
      <c r="B28" s="68">
        <v>5692</v>
      </c>
      <c r="C28" s="69">
        <v>5678</v>
      </c>
      <c r="D28" s="70">
        <v>4399</v>
      </c>
      <c r="E28" s="134">
        <f t="shared" si="6"/>
        <v>0.99754040758959939</v>
      </c>
      <c r="F28" s="65">
        <f t="shared" si="7"/>
        <v>0.77283907238229088</v>
      </c>
      <c r="G28" s="66">
        <f t="shared" si="8"/>
        <v>-0.22470133520730851</v>
      </c>
      <c r="H28" s="67">
        <f t="shared" si="9"/>
        <v>0.77474462839027824</v>
      </c>
      <c r="L28" t="str">
        <f t="shared" si="5"/>
        <v>Doors</v>
      </c>
      <c r="M28" s="9">
        <f t="shared" si="5"/>
        <v>5692</v>
      </c>
      <c r="N28" s="9">
        <f t="shared" si="5"/>
        <v>5678</v>
      </c>
      <c r="O28" s="9">
        <f t="shared" si="5"/>
        <v>4399</v>
      </c>
      <c r="P28" s="7">
        <f t="shared" si="5"/>
        <v>0.99754040758959939</v>
      </c>
      <c r="W28" s="11">
        <v>24</v>
      </c>
    </row>
    <row r="29" spans="1:23" x14ac:dyDescent="0.25">
      <c r="A29" s="33" t="s">
        <v>2617</v>
      </c>
      <c r="B29" s="68">
        <v>28801</v>
      </c>
      <c r="C29" s="69">
        <v>28780</v>
      </c>
      <c r="D29" s="70">
        <v>25289</v>
      </c>
      <c r="E29" s="134">
        <f t="shared" si="6"/>
        <v>0.99927085865074128</v>
      </c>
      <c r="F29" s="65">
        <f t="shared" si="7"/>
        <v>0.87805978959063924</v>
      </c>
      <c r="G29" s="66">
        <f t="shared" si="8"/>
        <v>-0.12121106906010204</v>
      </c>
      <c r="H29" s="67">
        <f t="shared" si="9"/>
        <v>0.87870048644892285</v>
      </c>
      <c r="L29" t="str">
        <f t="shared" si="5"/>
        <v>Electrical</v>
      </c>
      <c r="M29" s="9">
        <f t="shared" si="5"/>
        <v>28801</v>
      </c>
      <c r="N29" s="9">
        <f t="shared" si="5"/>
        <v>28780</v>
      </c>
      <c r="O29" s="9">
        <f t="shared" si="5"/>
        <v>25289</v>
      </c>
      <c r="P29" s="7">
        <f t="shared" si="5"/>
        <v>0.99927085865074128</v>
      </c>
      <c r="W29" s="11">
        <v>25</v>
      </c>
    </row>
    <row r="30" spans="1:23" x14ac:dyDescent="0.25">
      <c r="A30" s="33" t="s">
        <v>2625</v>
      </c>
      <c r="B30" s="68">
        <v>4452</v>
      </c>
      <c r="C30" s="69">
        <v>4453</v>
      </c>
      <c r="D30" s="70">
        <v>3741</v>
      </c>
      <c r="E30" s="134">
        <f t="shared" si="6"/>
        <v>1.0002246181491465</v>
      </c>
      <c r="F30" s="65">
        <f t="shared" si="7"/>
        <v>0.84029649595687328</v>
      </c>
      <c r="G30" s="66">
        <f t="shared" si="8"/>
        <v>-0.15992812219227326</v>
      </c>
      <c r="H30" s="67">
        <f t="shared" si="9"/>
        <v>0.84010779249943857</v>
      </c>
      <c r="L30" t="str">
        <f t="shared" si="5"/>
        <v>Epoxy &amp; Traffic Coating</v>
      </c>
      <c r="M30" s="9">
        <f t="shared" si="5"/>
        <v>4452</v>
      </c>
      <c r="N30" s="9">
        <f t="shared" si="5"/>
        <v>4453</v>
      </c>
      <c r="O30" s="9">
        <f t="shared" si="5"/>
        <v>3741</v>
      </c>
      <c r="P30" s="7">
        <f t="shared" si="5"/>
        <v>1.0002246181491465</v>
      </c>
      <c r="W30" s="11">
        <v>26</v>
      </c>
    </row>
    <row r="31" spans="1:23" x14ac:dyDescent="0.25">
      <c r="A31" s="33" t="s">
        <v>2584</v>
      </c>
      <c r="B31" s="68">
        <v>20728</v>
      </c>
      <c r="C31" s="69">
        <v>20726</v>
      </c>
      <c r="D31" s="70">
        <v>17639</v>
      </c>
      <c r="E31" s="134">
        <f t="shared" si="6"/>
        <v>0.9999035121574682</v>
      </c>
      <c r="F31" s="65">
        <f t="shared" si="7"/>
        <v>0.85097452720957156</v>
      </c>
      <c r="G31" s="66">
        <f t="shared" si="8"/>
        <v>-0.14892898494789664</v>
      </c>
      <c r="H31" s="67">
        <f t="shared" si="9"/>
        <v>0.85105664382900703</v>
      </c>
      <c r="L31" t="str">
        <f t="shared" si="5"/>
        <v>False Ceiling</v>
      </c>
      <c r="M31" s="9">
        <f t="shared" si="5"/>
        <v>20728</v>
      </c>
      <c r="N31" s="9">
        <f t="shared" si="5"/>
        <v>20726</v>
      </c>
      <c r="O31" s="9">
        <f t="shared" si="5"/>
        <v>17639</v>
      </c>
      <c r="P31" s="7">
        <f t="shared" si="5"/>
        <v>0.9999035121574682</v>
      </c>
      <c r="W31" s="11" t="s">
        <v>2745</v>
      </c>
    </row>
    <row r="32" spans="1:23" x14ac:dyDescent="0.25">
      <c r="A32" s="33" t="s">
        <v>2618</v>
      </c>
      <c r="B32" s="68">
        <v>15404</v>
      </c>
      <c r="C32" s="69">
        <v>15401</v>
      </c>
      <c r="D32" s="70">
        <v>14186</v>
      </c>
      <c r="E32" s="134">
        <f t="shared" si="6"/>
        <v>0.99980524539080762</v>
      </c>
      <c r="F32" s="65">
        <f t="shared" si="7"/>
        <v>0.92092962866787842</v>
      </c>
      <c r="G32" s="66">
        <f t="shared" si="8"/>
        <v>-7.8875616722929198E-2</v>
      </c>
      <c r="H32" s="67">
        <f t="shared" si="9"/>
        <v>0.92110901889487695</v>
      </c>
      <c r="L32" t="str">
        <f t="shared" si="5"/>
        <v>Fire Fighting</v>
      </c>
      <c r="M32" s="9">
        <f t="shared" si="5"/>
        <v>15404</v>
      </c>
      <c r="N32" s="9">
        <f t="shared" si="5"/>
        <v>15401</v>
      </c>
      <c r="O32" s="9">
        <f t="shared" si="5"/>
        <v>14186</v>
      </c>
      <c r="P32" s="7">
        <f t="shared" si="5"/>
        <v>0.99980524539080762</v>
      </c>
      <c r="W32" s="11" t="s">
        <v>1298</v>
      </c>
    </row>
    <row r="33" spans="1:16" x14ac:dyDescent="0.25">
      <c r="A33" s="33" t="s">
        <v>2585</v>
      </c>
      <c r="B33" s="68">
        <v>5473</v>
      </c>
      <c r="C33" s="69">
        <v>5475</v>
      </c>
      <c r="D33" s="70">
        <v>3392</v>
      </c>
      <c r="E33" s="134">
        <f t="shared" si="6"/>
        <v>1.0003654302941714</v>
      </c>
      <c r="F33" s="65">
        <f t="shared" si="7"/>
        <v>0.619769778914672</v>
      </c>
      <c r="G33" s="66">
        <f t="shared" si="8"/>
        <v>-0.38059565137949936</v>
      </c>
      <c r="H33" s="67">
        <f t="shared" si="9"/>
        <v>0.61954337899543377</v>
      </c>
      <c r="L33" t="str">
        <f t="shared" si="5"/>
        <v>Glazing</v>
      </c>
      <c r="M33" s="9">
        <f t="shared" si="5"/>
        <v>5473</v>
      </c>
      <c r="N33" s="9">
        <f t="shared" si="5"/>
        <v>5475</v>
      </c>
      <c r="O33" s="9">
        <f t="shared" si="5"/>
        <v>3392</v>
      </c>
      <c r="P33" s="7">
        <f t="shared" si="5"/>
        <v>1.0003654302941714</v>
      </c>
    </row>
    <row r="34" spans="1:16" x14ac:dyDescent="0.25">
      <c r="A34" s="33" t="s">
        <v>2619</v>
      </c>
      <c r="B34" s="68">
        <v>27438</v>
      </c>
      <c r="C34" s="69">
        <v>27460</v>
      </c>
      <c r="D34" s="70">
        <v>24469</v>
      </c>
      <c r="E34" s="134">
        <f t="shared" si="6"/>
        <v>1.0008018077119323</v>
      </c>
      <c r="F34" s="65">
        <f t="shared" si="7"/>
        <v>0.89179240469421972</v>
      </c>
      <c r="G34" s="66">
        <f t="shared" si="8"/>
        <v>-0.10900940301771256</v>
      </c>
      <c r="H34" s="67">
        <f t="shared" si="9"/>
        <v>0.89107793153678072</v>
      </c>
      <c r="L34" t="str">
        <f t="shared" si="5"/>
        <v>HVAC</v>
      </c>
      <c r="M34" s="9">
        <f t="shared" si="5"/>
        <v>27438</v>
      </c>
      <c r="N34" s="9">
        <f t="shared" si="5"/>
        <v>27460</v>
      </c>
      <c r="O34" s="9">
        <f t="shared" si="5"/>
        <v>24469</v>
      </c>
      <c r="P34" s="7">
        <f t="shared" si="5"/>
        <v>1.0008018077119323</v>
      </c>
    </row>
    <row r="35" spans="1:16" x14ac:dyDescent="0.25">
      <c r="A35" s="33" t="s">
        <v>2620</v>
      </c>
      <c r="B35" s="68">
        <v>2173</v>
      </c>
      <c r="C35" s="69">
        <v>2170</v>
      </c>
      <c r="D35" s="70">
        <v>1663</v>
      </c>
      <c r="E35" s="134">
        <f t="shared" si="6"/>
        <v>0.99861942015646576</v>
      </c>
      <c r="F35" s="65">
        <f t="shared" si="7"/>
        <v>0.76530142659917166</v>
      </c>
      <c r="G35" s="66">
        <f t="shared" si="8"/>
        <v>-0.2333179935572941</v>
      </c>
      <c r="H35" s="67">
        <f t="shared" si="9"/>
        <v>0.76635944700460834</v>
      </c>
      <c r="L35" t="str">
        <f t="shared" si="5"/>
        <v>LPG System</v>
      </c>
      <c r="M35" s="9">
        <f t="shared" si="5"/>
        <v>2173</v>
      </c>
      <c r="N35" s="9">
        <f t="shared" si="5"/>
        <v>2170</v>
      </c>
      <c r="O35" s="9">
        <f t="shared" si="5"/>
        <v>1663</v>
      </c>
      <c r="P35" s="7">
        <f t="shared" si="5"/>
        <v>0.99861942015646576</v>
      </c>
    </row>
    <row r="36" spans="1:16" x14ac:dyDescent="0.25">
      <c r="A36" s="33" t="s">
        <v>2586</v>
      </c>
      <c r="B36" s="68">
        <v>22530</v>
      </c>
      <c r="C36" s="69">
        <v>22522</v>
      </c>
      <c r="D36" s="70">
        <v>22241</v>
      </c>
      <c r="E36" s="134">
        <f t="shared" si="6"/>
        <v>0.9996449178872614</v>
      </c>
      <c r="F36" s="65">
        <f t="shared" si="7"/>
        <v>0.98717265867731918</v>
      </c>
      <c r="G36" s="66">
        <f t="shared" si="8"/>
        <v>-1.2472259209942216E-2</v>
      </c>
      <c r="H36" s="67">
        <f t="shared" si="9"/>
        <v>0.98752331054080456</v>
      </c>
      <c r="L36" t="str">
        <f t="shared" si="5"/>
        <v>Masonry</v>
      </c>
      <c r="M36" s="9">
        <f t="shared" si="5"/>
        <v>22530</v>
      </c>
      <c r="N36" s="9">
        <f t="shared" si="5"/>
        <v>22522</v>
      </c>
      <c r="O36" s="9">
        <f t="shared" si="5"/>
        <v>22241</v>
      </c>
      <c r="P36" s="7">
        <f t="shared" si="5"/>
        <v>0.9996449178872614</v>
      </c>
    </row>
    <row r="37" spans="1:16" x14ac:dyDescent="0.25">
      <c r="A37" s="33" t="s">
        <v>2621</v>
      </c>
      <c r="B37" s="68">
        <v>13058</v>
      </c>
      <c r="C37" s="69">
        <v>13058</v>
      </c>
      <c r="D37" s="70">
        <v>11055</v>
      </c>
      <c r="E37" s="134">
        <f t="shared" si="6"/>
        <v>1</v>
      </c>
      <c r="F37" s="65">
        <f t="shared" si="7"/>
        <v>0.84660744371266661</v>
      </c>
      <c r="G37" s="66">
        <f t="shared" si="8"/>
        <v>-0.15339255628733339</v>
      </c>
      <c r="H37" s="67">
        <f t="shared" si="9"/>
        <v>0.84660744371266661</v>
      </c>
      <c r="L37" t="str">
        <f t="shared" si="5"/>
        <v>Natural Stone</v>
      </c>
      <c r="M37" s="9">
        <f t="shared" si="5"/>
        <v>13058</v>
      </c>
      <c r="N37" s="9">
        <f t="shared" si="5"/>
        <v>13058</v>
      </c>
      <c r="O37" s="9">
        <f t="shared" si="5"/>
        <v>11055</v>
      </c>
      <c r="P37" s="7">
        <f t="shared" si="5"/>
        <v>1</v>
      </c>
    </row>
    <row r="38" spans="1:16" x14ac:dyDescent="0.25">
      <c r="A38" s="33" t="s">
        <v>2626</v>
      </c>
      <c r="B38" s="68">
        <v>36854</v>
      </c>
      <c r="C38" s="69">
        <v>36867</v>
      </c>
      <c r="D38" s="70">
        <v>30104</v>
      </c>
      <c r="E38" s="134">
        <f t="shared" si="6"/>
        <v>1.000352743257177</v>
      </c>
      <c r="F38" s="65">
        <f t="shared" si="7"/>
        <v>0.81684484723503559</v>
      </c>
      <c r="G38" s="66">
        <f t="shared" si="8"/>
        <v>-0.18350789602214146</v>
      </c>
      <c r="H38" s="67">
        <f t="shared" si="9"/>
        <v>0.81655681232538579</v>
      </c>
      <c r="L38" t="str">
        <f t="shared" si="5"/>
        <v>Others Finishes</v>
      </c>
      <c r="M38" s="9">
        <f t="shared" si="5"/>
        <v>36854</v>
      </c>
      <c r="N38" s="9">
        <f t="shared" si="5"/>
        <v>36867</v>
      </c>
      <c r="O38" s="9">
        <f t="shared" si="5"/>
        <v>30104</v>
      </c>
      <c r="P38" s="7">
        <f t="shared" si="5"/>
        <v>1.000352743257177</v>
      </c>
    </row>
    <row r="39" spans="1:16" x14ac:dyDescent="0.25">
      <c r="A39" s="33" t="s">
        <v>2587</v>
      </c>
      <c r="B39" s="68">
        <v>18963</v>
      </c>
      <c r="C39" s="69">
        <v>18967</v>
      </c>
      <c r="D39" s="70">
        <v>14408</v>
      </c>
      <c r="E39" s="134">
        <f t="shared" si="6"/>
        <v>1.0002109370880135</v>
      </c>
      <c r="F39" s="65">
        <f t="shared" si="7"/>
        <v>0.7597953910246269</v>
      </c>
      <c r="G39" s="66">
        <f t="shared" si="8"/>
        <v>-0.24041554606338655</v>
      </c>
      <c r="H39" s="67">
        <f t="shared" si="9"/>
        <v>0.75963515579691043</v>
      </c>
    </row>
    <row r="40" spans="1:16" x14ac:dyDescent="0.25">
      <c r="A40" s="33" t="s">
        <v>2588</v>
      </c>
      <c r="B40" s="68">
        <v>112175</v>
      </c>
      <c r="C40" s="69">
        <v>112179</v>
      </c>
      <c r="D40" s="70">
        <v>98858</v>
      </c>
      <c r="E40" s="134">
        <f t="shared" si="6"/>
        <v>1.0000356585691998</v>
      </c>
      <c r="F40" s="65">
        <f t="shared" si="7"/>
        <v>0.88128370849119675</v>
      </c>
      <c r="G40" s="66">
        <f t="shared" si="8"/>
        <v>-0.1187519500780031</v>
      </c>
      <c r="H40" s="67">
        <f t="shared" si="9"/>
        <v>0.88125228429563462</v>
      </c>
    </row>
    <row r="41" spans="1:16" x14ac:dyDescent="0.25">
      <c r="A41" s="33" t="s">
        <v>2622</v>
      </c>
      <c r="B41" s="68">
        <v>16004</v>
      </c>
      <c r="C41" s="69">
        <v>16013</v>
      </c>
      <c r="D41" s="70">
        <v>12932</v>
      </c>
      <c r="E41" s="134">
        <f t="shared" si="6"/>
        <v>1.0005623594101474</v>
      </c>
      <c r="F41" s="65">
        <f t="shared" si="7"/>
        <v>0.80804798800299926</v>
      </c>
      <c r="G41" s="66">
        <f t="shared" si="8"/>
        <v>-0.19251437140714811</v>
      </c>
      <c r="H41" s="67">
        <f t="shared" si="9"/>
        <v>0.80759383001311436</v>
      </c>
    </row>
    <row r="42" spans="1:16" x14ac:dyDescent="0.25">
      <c r="A42" s="33" t="s">
        <v>2589</v>
      </c>
      <c r="B42" s="68">
        <v>18774</v>
      </c>
      <c r="C42" s="69">
        <v>18781</v>
      </c>
      <c r="D42" s="70">
        <v>15716</v>
      </c>
      <c r="E42" s="134">
        <f t="shared" si="6"/>
        <v>1.000372856077554</v>
      </c>
      <c r="F42" s="65">
        <f t="shared" si="7"/>
        <v>0.83711515926281022</v>
      </c>
      <c r="G42" s="66">
        <f t="shared" si="8"/>
        <v>-0.16325769681474378</v>
      </c>
      <c r="H42" s="67">
        <f t="shared" si="9"/>
        <v>0.83680315212182521</v>
      </c>
    </row>
    <row r="43" spans="1:16" x14ac:dyDescent="0.25">
      <c r="A43" s="33" t="s">
        <v>2591</v>
      </c>
      <c r="B43" s="68">
        <v>514</v>
      </c>
      <c r="C43" s="69">
        <v>513</v>
      </c>
      <c r="D43" s="70">
        <v>393</v>
      </c>
      <c r="E43" s="134">
        <f t="shared" si="6"/>
        <v>0.99805447470817121</v>
      </c>
      <c r="F43" s="65">
        <f t="shared" si="7"/>
        <v>0.7645914396887159</v>
      </c>
      <c r="G43" s="66">
        <f t="shared" si="8"/>
        <v>-0.23346303501945531</v>
      </c>
      <c r="H43" s="67">
        <f t="shared" si="9"/>
        <v>0.76608187134502925</v>
      </c>
    </row>
    <row r="44" spans="1:16" x14ac:dyDescent="0.25">
      <c r="A44" s="33" t="s">
        <v>2592</v>
      </c>
      <c r="B44" s="68">
        <v>20039</v>
      </c>
      <c r="C44" s="69">
        <v>20037</v>
      </c>
      <c r="D44" s="70">
        <v>13023</v>
      </c>
      <c r="E44" s="134">
        <f t="shared" si="6"/>
        <v>0.99990019462049007</v>
      </c>
      <c r="F44" s="65">
        <f t="shared" si="7"/>
        <v>0.64988272867907582</v>
      </c>
      <c r="G44" s="66">
        <f t="shared" si="8"/>
        <v>-0.35001746594141425</v>
      </c>
      <c r="H44" s="67">
        <f t="shared" si="9"/>
        <v>0.64994759694565052</v>
      </c>
    </row>
    <row r="45" spans="1:16" ht="15.75" thickBot="1" x14ac:dyDescent="0.3">
      <c r="A45" s="33" t="s">
        <v>2623</v>
      </c>
      <c r="B45" s="68">
        <v>14402</v>
      </c>
      <c r="C45" s="69">
        <v>14403</v>
      </c>
      <c r="D45" s="70">
        <v>12101</v>
      </c>
      <c r="E45" s="134">
        <f t="shared" si="6"/>
        <v>1.0000694348007222</v>
      </c>
      <c r="F45" s="65">
        <f t="shared" si="7"/>
        <v>0.84023052353839744</v>
      </c>
      <c r="G45" s="66">
        <f t="shared" si="8"/>
        <v>-0.15983891126232475</v>
      </c>
      <c r="H45" s="67">
        <f t="shared" si="9"/>
        <v>0.84017218635006596</v>
      </c>
    </row>
    <row r="46" spans="1:16" ht="15.75" thickBot="1" x14ac:dyDescent="0.3">
      <c r="A46" s="60" t="s">
        <v>1298</v>
      </c>
      <c r="B46" s="75">
        <v>791298</v>
      </c>
      <c r="C46" s="76">
        <v>791298</v>
      </c>
      <c r="D46" s="77">
        <v>562370</v>
      </c>
      <c r="E46" s="134">
        <f t="shared" si="6"/>
        <v>1</v>
      </c>
      <c r="F46" s="65">
        <f t="shared" si="7"/>
        <v>0.71069306380150088</v>
      </c>
      <c r="G46" s="66">
        <f t="shared" si="8"/>
        <v>-0.28930693619849912</v>
      </c>
      <c r="H46" s="42">
        <f t="shared" si="9"/>
        <v>0.71069306380150088</v>
      </c>
    </row>
    <row r="47" spans="1:16" ht="15.75" thickBot="1" x14ac:dyDescent="0.3">
      <c r="E47" s="56"/>
    </row>
  </sheetData>
  <mergeCells count="7">
    <mergeCell ref="A22:H22"/>
    <mergeCell ref="E1:M2"/>
    <mergeCell ref="Q1:R1"/>
    <mergeCell ref="S1:U1"/>
    <mergeCell ref="Q2:R2"/>
    <mergeCell ref="A3:H3"/>
    <mergeCell ref="Q3:R3"/>
  </mergeCells>
  <conditionalFormatting sqref="G5:G20">
    <cfRule type="cellIs" dxfId="254" priority="16" operator="lessThan">
      <formula>0</formula>
    </cfRule>
    <cfRule type="cellIs" dxfId="253" priority="17" operator="greaterThan">
      <formula>0</formula>
    </cfRule>
  </conditionalFormatting>
  <conditionalFormatting sqref="G24:G46">
    <cfRule type="cellIs" dxfId="252" priority="14" operator="lessThan">
      <formula>0</formula>
    </cfRule>
    <cfRule type="cellIs" dxfId="251" priority="15" operator="greaterThan">
      <formula>0</formula>
    </cfRule>
  </conditionalFormatting>
  <conditionalFormatting sqref="H5:H19">
    <cfRule type="cellIs" dxfId="250" priority="7" operator="greaterThan">
      <formula>1</formula>
    </cfRule>
    <cfRule type="cellIs" dxfId="249" priority="8" operator="equal">
      <formula>1</formula>
    </cfRule>
    <cfRule type="cellIs" dxfId="248" priority="9" operator="lessThan">
      <formula>1</formula>
    </cfRule>
  </conditionalFormatting>
  <conditionalFormatting sqref="H24:H44">
    <cfRule type="cellIs" dxfId="247" priority="4" operator="greaterThan">
      <formula>1</formula>
    </cfRule>
    <cfRule type="cellIs" dxfId="246" priority="5" operator="equal">
      <formula>1</formula>
    </cfRule>
    <cfRule type="cellIs" dxfId="245" priority="6" operator="lessThan">
      <formula>1</formula>
    </cfRule>
  </conditionalFormatting>
  <conditionalFormatting sqref="H45">
    <cfRule type="cellIs" dxfId="244" priority="1" operator="greaterThan">
      <formula>1</formula>
    </cfRule>
    <cfRule type="cellIs" dxfId="243" priority="2" operator="equal">
      <formula>1</formula>
    </cfRule>
    <cfRule type="cellIs" dxfId="242" priority="3" operator="lessThan">
      <formula>1</formula>
    </cfRule>
  </conditionalFormatting>
  <pageMargins left="0.31496062992125984" right="0.31496062992125984" top="0.19685039370078741" bottom="0.19685039370078741" header="0.31496062992125984" footer="0.31496062992125984"/>
  <pageSetup paperSize="9" scale="70" orientation="landscape" horizontalDpi="1200" verticalDpi="1200" r:id="rId4"/>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W46"/>
  <sheetViews>
    <sheetView view="pageBreakPreview" zoomScale="90" zoomScaleNormal="100" zoomScaleSheetLayoutView="90" workbookViewId="0">
      <selection activeCell="D20" sqref="D20"/>
    </sheetView>
  </sheetViews>
  <sheetFormatPr defaultRowHeight="15" x14ac:dyDescent="0.25"/>
  <cols>
    <col min="1" max="1" width="24.42578125" bestFit="1" customWidth="1"/>
    <col min="2" max="2" width="10.42578125" bestFit="1" customWidth="1"/>
    <col min="3" max="3" width="11.140625" bestFit="1" customWidth="1"/>
    <col min="4" max="4" width="11.85546875" bestFit="1" customWidth="1"/>
    <col min="5" max="5" width="10.28515625" customWidth="1"/>
    <col min="6" max="7" width="9.5703125" customWidth="1"/>
    <col min="8" max="8" width="6.28515625" customWidth="1"/>
    <col min="10" max="10" width="10.42578125" style="9" customWidth="1"/>
    <col min="11" max="11" width="6.28515625" style="9" customWidth="1"/>
    <col min="12" max="12" width="7" style="9" customWidth="1"/>
    <col min="13" max="13" width="5.28515625" style="7" customWidth="1"/>
    <col min="14" max="14" width="9.85546875" customWidth="1"/>
    <col min="15" max="15" width="7.5703125" customWidth="1"/>
    <col min="16" max="16" width="11.5703125" customWidth="1"/>
    <col min="17" max="17" width="7.140625" customWidth="1"/>
    <col min="18" max="20" width="7.85546875" customWidth="1"/>
    <col min="21" max="22" width="5.7109375" customWidth="1"/>
    <col min="23" max="23" width="13.28515625" bestFit="1" customWidth="1"/>
  </cols>
  <sheetData>
    <row r="1" spans="1:23" ht="18" customHeight="1" x14ac:dyDescent="0.35">
      <c r="A1" s="109" t="str">
        <f>'Weekly Cost Summary'!A1</f>
        <v>Project Name</v>
      </c>
      <c r="E1" s="199" t="s">
        <v>2677</v>
      </c>
      <c r="F1" s="199"/>
      <c r="G1" s="199"/>
      <c r="H1" s="199"/>
      <c r="I1" s="199"/>
      <c r="J1" s="199"/>
      <c r="K1" s="199"/>
      <c r="L1" s="199"/>
      <c r="M1" s="199"/>
      <c r="P1" s="41"/>
      <c r="Q1" s="200" t="s">
        <v>2605</v>
      </c>
      <c r="R1" s="200"/>
      <c r="S1" s="197">
        <f>INDEX(MonthDates!B2:B27,MATCH($S$2,MonthDates!A2:A27,0))</f>
        <v>44651</v>
      </c>
      <c r="T1" s="197"/>
      <c r="U1" s="139"/>
    </row>
    <row r="2" spans="1:23" ht="17.45" customHeight="1" x14ac:dyDescent="0.35">
      <c r="A2" s="109" t="str">
        <f>'Weekly Cost Summary'!A2</f>
        <v>Location</v>
      </c>
      <c r="E2" s="199"/>
      <c r="F2" s="199"/>
      <c r="G2" s="199"/>
      <c r="H2" s="199"/>
      <c r="I2" s="199"/>
      <c r="J2" s="199"/>
      <c r="K2" s="199"/>
      <c r="L2" s="199"/>
      <c r="M2" s="199"/>
      <c r="Q2" s="200" t="s">
        <v>2613</v>
      </c>
      <c r="R2" s="200"/>
      <c r="S2" s="110">
        <f>MAX(W:W)</f>
        <v>26</v>
      </c>
      <c r="T2" s="92"/>
      <c r="U2" s="92"/>
    </row>
    <row r="3" spans="1:23" ht="19.5" thickBot="1" x14ac:dyDescent="0.35">
      <c r="A3" s="208" t="s">
        <v>2600</v>
      </c>
      <c r="B3" s="208"/>
      <c r="C3" s="208"/>
      <c r="D3" s="208"/>
      <c r="E3" s="208"/>
      <c r="F3" s="208"/>
      <c r="G3" s="208"/>
      <c r="H3" s="208"/>
      <c r="I3" s="19"/>
      <c r="J3" s="19"/>
      <c r="K3" s="19"/>
      <c r="L3" s="19"/>
      <c r="M3" s="19"/>
      <c r="N3" s="19"/>
      <c r="Q3" s="200" t="s">
        <v>2614</v>
      </c>
      <c r="R3" s="200"/>
      <c r="S3" s="110">
        <v>26</v>
      </c>
      <c r="T3" s="92"/>
      <c r="U3" s="92"/>
    </row>
    <row r="4" spans="1:23" ht="26.25" thickBot="1" x14ac:dyDescent="0.3">
      <c r="A4" s="73" t="s">
        <v>1300</v>
      </c>
      <c r="B4" s="36" t="s">
        <v>2669</v>
      </c>
      <c r="C4" s="36" t="s">
        <v>2670</v>
      </c>
      <c r="D4" s="36" t="s">
        <v>2671</v>
      </c>
      <c r="E4" s="42" t="s">
        <v>2632</v>
      </c>
      <c r="F4" s="42" t="s">
        <v>2636</v>
      </c>
      <c r="G4" s="42" t="s">
        <v>2608</v>
      </c>
      <c r="H4" s="42" t="s">
        <v>2609</v>
      </c>
      <c r="J4" s="9" t="str">
        <f>B4</f>
        <v>Budget Cost (AED)</v>
      </c>
      <c r="K4" s="9" t="str">
        <f>C4</f>
        <v>Planned Cost (AED)</v>
      </c>
      <c r="L4" s="9" t="str">
        <f>D4</f>
        <v xml:space="preserve"> Earned Cost (AED)</v>
      </c>
      <c r="M4" s="7" t="str">
        <f>E4</f>
        <v>Planned %</v>
      </c>
      <c r="O4" s="9"/>
      <c r="P4" s="9"/>
      <c r="Q4" s="9"/>
      <c r="W4" s="10" t="s">
        <v>2593</v>
      </c>
    </row>
    <row r="5" spans="1:23" x14ac:dyDescent="0.25">
      <c r="A5" s="24" t="s">
        <v>2596</v>
      </c>
      <c r="B5" s="62">
        <v>5594621</v>
      </c>
      <c r="C5" s="63">
        <v>5573826</v>
      </c>
      <c r="D5" s="64">
        <v>23321997</v>
      </c>
      <c r="E5" s="65">
        <f>C5/B5</f>
        <v>0.99628303686701924</v>
      </c>
      <c r="F5" s="65">
        <f>D5/B5</f>
        <v>4.1686464552290499</v>
      </c>
      <c r="G5" s="66">
        <f>_xlfn.IFNA(F5-E5,"")</f>
        <v>3.1723634183620306</v>
      </c>
      <c r="H5" s="67">
        <f>IFERROR(D5/C5,"")</f>
        <v>4.1841989685361547</v>
      </c>
      <c r="J5" s="9">
        <f t="shared" ref="J5:J20" si="0">B5</f>
        <v>5594621</v>
      </c>
      <c r="K5" s="9">
        <f t="shared" ref="K5:K20" si="1">C5</f>
        <v>5573826</v>
      </c>
      <c r="L5" s="9">
        <f t="shared" ref="L5:L20" si="2">D5</f>
        <v>23321997</v>
      </c>
      <c r="M5" s="8">
        <f t="shared" ref="M5:M20" si="3">E5</f>
        <v>0.99628303686701924</v>
      </c>
      <c r="O5" s="9"/>
      <c r="P5" s="9"/>
      <c r="Q5" s="9"/>
      <c r="R5" s="11"/>
      <c r="S5" s="11"/>
      <c r="T5" s="11"/>
      <c r="W5" s="11">
        <v>1</v>
      </c>
    </row>
    <row r="6" spans="1:23" x14ac:dyDescent="0.25">
      <c r="A6" s="25" t="s">
        <v>2566</v>
      </c>
      <c r="B6" s="68">
        <v>8101845</v>
      </c>
      <c r="C6" s="69">
        <v>8101840</v>
      </c>
      <c r="D6" s="70">
        <v>6246369</v>
      </c>
      <c r="E6" s="65">
        <f t="shared" ref="E6:E20" si="4">C6/B6</f>
        <v>0.99999938285662093</v>
      </c>
      <c r="F6" s="65">
        <f t="shared" ref="F6:F19" si="5">D6/B6</f>
        <v>0.77098105431540598</v>
      </c>
      <c r="G6" s="66">
        <f t="shared" ref="G6:G20" si="6">_xlfn.IFNA(F6-E6,"")</f>
        <v>-0.22901832854121495</v>
      </c>
      <c r="H6" s="67">
        <f t="shared" ref="H6:H20" si="7">IFERROR(D6/C6,"")</f>
        <v>0.77098153012155268</v>
      </c>
      <c r="J6" s="9">
        <f t="shared" si="0"/>
        <v>8101845</v>
      </c>
      <c r="K6" s="9">
        <f t="shared" si="1"/>
        <v>8101840</v>
      </c>
      <c r="L6" s="9">
        <f t="shared" si="2"/>
        <v>6246369</v>
      </c>
      <c r="M6" s="8">
        <f t="shared" si="3"/>
        <v>0.99999938285662093</v>
      </c>
      <c r="O6" s="9"/>
      <c r="P6" s="9"/>
      <c r="Q6" s="9"/>
      <c r="R6" s="11"/>
      <c r="S6" s="11"/>
      <c r="T6" s="11"/>
      <c r="W6" s="11">
        <v>2</v>
      </c>
    </row>
    <row r="7" spans="1:23" x14ac:dyDescent="0.25">
      <c r="A7" s="25" t="s">
        <v>2567</v>
      </c>
      <c r="B7" s="68">
        <v>26658801</v>
      </c>
      <c r="C7" s="69">
        <v>26615432</v>
      </c>
      <c r="D7" s="70">
        <v>15438803</v>
      </c>
      <c r="E7" s="65">
        <f t="shared" si="4"/>
        <v>0.99837318264988739</v>
      </c>
      <c r="F7" s="65">
        <f t="shared" si="5"/>
        <v>0.57912593293299275</v>
      </c>
      <c r="G7" s="66">
        <f t="shared" si="6"/>
        <v>-0.41924724971689464</v>
      </c>
      <c r="H7" s="67">
        <f t="shared" si="7"/>
        <v>0.58006960022290832</v>
      </c>
      <c r="J7" s="9">
        <f t="shared" si="0"/>
        <v>26658801</v>
      </c>
      <c r="K7" s="9">
        <f t="shared" si="1"/>
        <v>26615432</v>
      </c>
      <c r="L7" s="9">
        <f t="shared" si="2"/>
        <v>15438803</v>
      </c>
      <c r="M7" s="8">
        <f t="shared" si="3"/>
        <v>0.99837318264988739</v>
      </c>
      <c r="O7" s="9"/>
      <c r="P7" s="9"/>
      <c r="Q7" s="9"/>
      <c r="R7" s="11"/>
      <c r="S7" s="11"/>
      <c r="T7" s="11"/>
      <c r="W7" s="11">
        <v>3</v>
      </c>
    </row>
    <row r="8" spans="1:23" x14ac:dyDescent="0.25">
      <c r="A8" s="25" t="s">
        <v>2568</v>
      </c>
      <c r="B8" s="68">
        <v>1709702</v>
      </c>
      <c r="C8" s="69">
        <v>1709700</v>
      </c>
      <c r="D8" s="70">
        <v>1703030</v>
      </c>
      <c r="E8" s="65">
        <f t="shared" si="4"/>
        <v>0.99999883020549785</v>
      </c>
      <c r="F8" s="65">
        <f t="shared" si="5"/>
        <v>0.99609756554066142</v>
      </c>
      <c r="G8" s="66">
        <f t="shared" si="6"/>
        <v>-3.9012646648364235E-3</v>
      </c>
      <c r="H8" s="67">
        <f t="shared" si="7"/>
        <v>0.99609873077148037</v>
      </c>
      <c r="J8" s="9">
        <f t="shared" si="0"/>
        <v>1709702</v>
      </c>
      <c r="K8" s="9">
        <f t="shared" si="1"/>
        <v>1709700</v>
      </c>
      <c r="L8" s="9">
        <f t="shared" si="2"/>
        <v>1703030</v>
      </c>
      <c r="M8" s="8">
        <f t="shared" si="3"/>
        <v>0.99999883020549785</v>
      </c>
      <c r="O8" s="9"/>
      <c r="P8" s="9"/>
      <c r="Q8" s="9"/>
      <c r="R8" s="11"/>
      <c r="S8" s="11"/>
      <c r="T8" s="11"/>
      <c r="W8" s="11">
        <v>4</v>
      </c>
    </row>
    <row r="9" spans="1:23" x14ac:dyDescent="0.25">
      <c r="A9" s="25" t="s">
        <v>2569</v>
      </c>
      <c r="B9" s="68">
        <v>432738</v>
      </c>
      <c r="C9" s="69">
        <v>432738</v>
      </c>
      <c r="D9" s="70">
        <v>367018</v>
      </c>
      <c r="E9" s="65">
        <f t="shared" si="4"/>
        <v>1</v>
      </c>
      <c r="F9" s="65">
        <f t="shared" si="5"/>
        <v>0.84812981526928533</v>
      </c>
      <c r="G9" s="66">
        <f t="shared" si="6"/>
        <v>-0.15187018473071467</v>
      </c>
      <c r="H9" s="67">
        <f t="shared" si="7"/>
        <v>0.84812981526928533</v>
      </c>
      <c r="J9" s="9">
        <f t="shared" si="0"/>
        <v>432738</v>
      </c>
      <c r="K9" s="9">
        <f t="shared" si="1"/>
        <v>432738</v>
      </c>
      <c r="L9" s="9">
        <f t="shared" si="2"/>
        <v>367018</v>
      </c>
      <c r="M9" s="8">
        <f t="shared" si="3"/>
        <v>1</v>
      </c>
      <c r="O9" s="9"/>
      <c r="P9" s="9"/>
      <c r="Q9" s="9"/>
      <c r="R9" s="11"/>
      <c r="S9" s="11"/>
      <c r="T9" s="11"/>
      <c r="W9" s="11">
        <v>5</v>
      </c>
    </row>
    <row r="10" spans="1:23" x14ac:dyDescent="0.25">
      <c r="A10" s="25" t="s">
        <v>2570</v>
      </c>
      <c r="B10" s="68">
        <v>358000</v>
      </c>
      <c r="C10" s="69">
        <v>358000</v>
      </c>
      <c r="D10" s="70">
        <v>304300</v>
      </c>
      <c r="E10" s="65">
        <f t="shared" si="4"/>
        <v>1</v>
      </c>
      <c r="F10" s="65">
        <f t="shared" si="5"/>
        <v>0.85</v>
      </c>
      <c r="G10" s="66">
        <f t="shared" si="6"/>
        <v>-0.15000000000000002</v>
      </c>
      <c r="H10" s="67">
        <f t="shared" si="7"/>
        <v>0.85</v>
      </c>
      <c r="J10" s="9">
        <f t="shared" si="0"/>
        <v>358000</v>
      </c>
      <c r="K10" s="9">
        <f t="shared" si="1"/>
        <v>358000</v>
      </c>
      <c r="L10" s="9">
        <f t="shared" si="2"/>
        <v>304300</v>
      </c>
      <c r="M10" s="8">
        <f t="shared" si="3"/>
        <v>1</v>
      </c>
      <c r="O10" s="9"/>
      <c r="P10" s="9"/>
      <c r="Q10" s="9"/>
      <c r="R10" s="11"/>
      <c r="S10" s="11"/>
      <c r="T10" s="11"/>
      <c r="W10" s="11">
        <v>6</v>
      </c>
    </row>
    <row r="11" spans="1:23" x14ac:dyDescent="0.25">
      <c r="A11" s="25" t="s">
        <v>2571</v>
      </c>
      <c r="B11" s="68">
        <v>1024731</v>
      </c>
      <c r="C11" s="69">
        <v>1024724</v>
      </c>
      <c r="D11" s="70">
        <v>843510</v>
      </c>
      <c r="E11" s="65">
        <f t="shared" si="4"/>
        <v>0.99999316893897028</v>
      </c>
      <c r="F11" s="65">
        <f t="shared" si="5"/>
        <v>0.82315261273446394</v>
      </c>
      <c r="G11" s="66">
        <f t="shared" si="6"/>
        <v>-0.17684055620450634</v>
      </c>
      <c r="H11" s="67">
        <f t="shared" si="7"/>
        <v>0.82315823577860969</v>
      </c>
      <c r="J11" s="9">
        <f t="shared" si="0"/>
        <v>1024731</v>
      </c>
      <c r="K11" s="9">
        <f t="shared" si="1"/>
        <v>1024724</v>
      </c>
      <c r="L11" s="9">
        <f t="shared" si="2"/>
        <v>843510</v>
      </c>
      <c r="M11" s="8">
        <f t="shared" si="3"/>
        <v>0.99999316893897028</v>
      </c>
      <c r="O11" s="9"/>
      <c r="P11" s="9"/>
      <c r="Q11" s="9"/>
      <c r="R11" s="11"/>
      <c r="S11" s="11"/>
      <c r="T11" s="11"/>
      <c r="W11" s="11">
        <v>7</v>
      </c>
    </row>
    <row r="12" spans="1:23" x14ac:dyDescent="0.25">
      <c r="A12" s="25" t="s">
        <v>2572</v>
      </c>
      <c r="B12" s="68">
        <v>2748699</v>
      </c>
      <c r="C12" s="69">
        <v>2748699</v>
      </c>
      <c r="D12" s="70">
        <v>1879885</v>
      </c>
      <c r="E12" s="65">
        <f t="shared" si="4"/>
        <v>1</v>
      </c>
      <c r="F12" s="65">
        <f t="shared" si="5"/>
        <v>0.68391810089063954</v>
      </c>
      <c r="G12" s="66">
        <f t="shared" si="6"/>
        <v>-0.31608189910936046</v>
      </c>
      <c r="H12" s="67">
        <f t="shared" si="7"/>
        <v>0.68391810089063954</v>
      </c>
      <c r="J12" s="9">
        <f t="shared" si="0"/>
        <v>2748699</v>
      </c>
      <c r="K12" s="9">
        <f t="shared" si="1"/>
        <v>2748699</v>
      </c>
      <c r="L12" s="9">
        <f t="shared" si="2"/>
        <v>1879885</v>
      </c>
      <c r="M12" s="8">
        <f t="shared" si="3"/>
        <v>1</v>
      </c>
      <c r="O12" s="9"/>
      <c r="P12" s="9"/>
      <c r="Q12" s="9"/>
      <c r="R12" s="11"/>
      <c r="S12" s="11"/>
      <c r="T12" s="11"/>
      <c r="W12" s="11">
        <v>8</v>
      </c>
    </row>
    <row r="13" spans="1:23" x14ac:dyDescent="0.25">
      <c r="A13" s="25" t="s">
        <v>2573</v>
      </c>
      <c r="B13" s="68">
        <v>8267790</v>
      </c>
      <c r="C13" s="69">
        <v>8270937</v>
      </c>
      <c r="D13" s="70">
        <v>6891653</v>
      </c>
      <c r="E13" s="65">
        <f t="shared" si="4"/>
        <v>1.0003806337606542</v>
      </c>
      <c r="F13" s="65">
        <f t="shared" si="5"/>
        <v>0.83355443232109183</v>
      </c>
      <c r="G13" s="66">
        <f t="shared" si="6"/>
        <v>-0.16682620143956239</v>
      </c>
      <c r="H13" s="67">
        <f t="shared" si="7"/>
        <v>0.83323727408393999</v>
      </c>
      <c r="J13" s="9">
        <f t="shared" si="0"/>
        <v>8267790</v>
      </c>
      <c r="K13" s="9">
        <f t="shared" si="1"/>
        <v>8270937</v>
      </c>
      <c r="L13" s="9">
        <f t="shared" si="2"/>
        <v>6891653</v>
      </c>
      <c r="M13" s="8">
        <f t="shared" si="3"/>
        <v>1.0003806337606542</v>
      </c>
      <c r="O13" s="9"/>
      <c r="P13" s="9"/>
      <c r="Q13" s="9"/>
      <c r="R13" s="11"/>
      <c r="S13" s="11"/>
      <c r="T13" s="11"/>
      <c r="W13" s="11">
        <v>9</v>
      </c>
    </row>
    <row r="14" spans="1:23" x14ac:dyDescent="0.25">
      <c r="A14" s="25" t="s">
        <v>2574</v>
      </c>
      <c r="B14" s="68">
        <v>2348697</v>
      </c>
      <c r="C14" s="69">
        <v>2348702</v>
      </c>
      <c r="D14" s="70">
        <v>1939800</v>
      </c>
      <c r="E14" s="65">
        <f t="shared" si="4"/>
        <v>1.0000021288399483</v>
      </c>
      <c r="F14" s="65">
        <f t="shared" si="5"/>
        <v>0.82590474633381827</v>
      </c>
      <c r="G14" s="66">
        <f t="shared" si="6"/>
        <v>-0.17409738250613005</v>
      </c>
      <c r="H14" s="67">
        <f t="shared" si="7"/>
        <v>0.82590298811854379</v>
      </c>
      <c r="J14" s="9">
        <f t="shared" si="0"/>
        <v>2348697</v>
      </c>
      <c r="K14" s="9">
        <f t="shared" si="1"/>
        <v>2348702</v>
      </c>
      <c r="L14" s="9">
        <f t="shared" si="2"/>
        <v>1939800</v>
      </c>
      <c r="M14" s="8">
        <f t="shared" si="3"/>
        <v>1.0000021288399483</v>
      </c>
      <c r="O14" s="9"/>
      <c r="P14" s="9"/>
      <c r="Q14" s="9"/>
      <c r="R14" s="11"/>
      <c r="S14" s="11"/>
      <c r="T14" s="11"/>
      <c r="W14" s="11">
        <v>10</v>
      </c>
    </row>
    <row r="15" spans="1:23" x14ac:dyDescent="0.25">
      <c r="A15" s="25" t="s">
        <v>2575</v>
      </c>
      <c r="B15" s="68">
        <v>1781708</v>
      </c>
      <c r="C15" s="69">
        <v>1781719</v>
      </c>
      <c r="D15" s="70">
        <v>1622032</v>
      </c>
      <c r="E15" s="65">
        <f t="shared" si="4"/>
        <v>1.0000061738511585</v>
      </c>
      <c r="F15" s="65">
        <f t="shared" si="5"/>
        <v>0.91038037658247029</v>
      </c>
      <c r="G15" s="66">
        <f t="shared" si="6"/>
        <v>-8.9625797268688245E-2</v>
      </c>
      <c r="H15" s="67">
        <f t="shared" si="7"/>
        <v>0.91037475606422791</v>
      </c>
      <c r="J15" s="9">
        <f t="shared" si="0"/>
        <v>1781708</v>
      </c>
      <c r="K15" s="9">
        <f t="shared" si="1"/>
        <v>1781719</v>
      </c>
      <c r="L15" s="9">
        <f t="shared" si="2"/>
        <v>1622032</v>
      </c>
      <c r="M15" s="8">
        <f t="shared" si="3"/>
        <v>1.0000061738511585</v>
      </c>
      <c r="O15" s="9"/>
      <c r="P15" s="9"/>
      <c r="Q15" s="9"/>
      <c r="R15" s="11"/>
      <c r="S15" s="11"/>
      <c r="T15" s="11"/>
      <c r="W15" s="11">
        <v>11</v>
      </c>
    </row>
    <row r="16" spans="1:23" x14ac:dyDescent="0.25">
      <c r="A16" s="25" t="s">
        <v>2576</v>
      </c>
      <c r="B16" s="68">
        <v>10893557</v>
      </c>
      <c r="C16" s="69">
        <v>10951726</v>
      </c>
      <c r="D16" s="70">
        <v>9514255</v>
      </c>
      <c r="E16" s="65">
        <f t="shared" si="4"/>
        <v>1.0053397618427113</v>
      </c>
      <c r="F16" s="65">
        <f t="shared" si="5"/>
        <v>0.8733836890925526</v>
      </c>
      <c r="G16" s="66">
        <f t="shared" si="6"/>
        <v>-0.13195607275015875</v>
      </c>
      <c r="H16" s="67">
        <f t="shared" si="7"/>
        <v>0.86874479876505306</v>
      </c>
      <c r="J16" s="9">
        <f t="shared" si="0"/>
        <v>10893557</v>
      </c>
      <c r="K16" s="9">
        <f t="shared" si="1"/>
        <v>10951726</v>
      </c>
      <c r="L16" s="9">
        <f t="shared" si="2"/>
        <v>9514255</v>
      </c>
      <c r="M16" s="8">
        <f t="shared" si="3"/>
        <v>1.0053397618427113</v>
      </c>
      <c r="O16" s="12"/>
      <c r="P16" s="13"/>
      <c r="Q16" s="14"/>
      <c r="R16" s="11"/>
      <c r="S16" s="11"/>
      <c r="T16" s="11"/>
      <c r="W16" s="11">
        <v>12</v>
      </c>
    </row>
    <row r="17" spans="1:23" x14ac:dyDescent="0.25">
      <c r="A17" s="25" t="s">
        <v>2577</v>
      </c>
      <c r="B17" s="68">
        <v>3801981</v>
      </c>
      <c r="C17" s="69">
        <v>3802003</v>
      </c>
      <c r="D17" s="70">
        <v>3249600</v>
      </c>
      <c r="E17" s="65">
        <f t="shared" si="4"/>
        <v>1.0000057864571128</v>
      </c>
      <c r="F17" s="65">
        <f t="shared" si="5"/>
        <v>0.85471231970912009</v>
      </c>
      <c r="G17" s="66">
        <f t="shared" si="6"/>
        <v>-0.14529346674799271</v>
      </c>
      <c r="H17" s="67">
        <f t="shared" si="7"/>
        <v>0.85470737398155661</v>
      </c>
      <c r="J17" s="9">
        <f t="shared" si="0"/>
        <v>3801981</v>
      </c>
      <c r="K17" s="9">
        <f t="shared" si="1"/>
        <v>3802003</v>
      </c>
      <c r="L17" s="9">
        <f t="shared" si="2"/>
        <v>3249600</v>
      </c>
      <c r="M17" s="8">
        <f t="shared" si="3"/>
        <v>1.0000057864571128</v>
      </c>
      <c r="O17" s="12"/>
      <c r="P17" s="13"/>
      <c r="Q17" s="14"/>
      <c r="R17" s="11"/>
      <c r="S17" s="11"/>
      <c r="T17" s="11"/>
      <c r="W17" s="11">
        <v>13</v>
      </c>
    </row>
    <row r="18" spans="1:23" x14ac:dyDescent="0.25">
      <c r="A18" s="25" t="s">
        <v>2578</v>
      </c>
      <c r="B18" s="68">
        <v>148097</v>
      </c>
      <c r="C18" s="69">
        <v>148103</v>
      </c>
      <c r="D18" s="70">
        <v>122789</v>
      </c>
      <c r="E18" s="65">
        <f t="shared" si="4"/>
        <v>1.0000405139874542</v>
      </c>
      <c r="F18" s="65">
        <f t="shared" si="5"/>
        <v>0.82911200091831705</v>
      </c>
      <c r="G18" s="66">
        <f t="shared" si="6"/>
        <v>-0.17092851306913714</v>
      </c>
      <c r="H18" s="67">
        <f t="shared" si="7"/>
        <v>0.82907841164594909</v>
      </c>
      <c r="J18" s="9">
        <f t="shared" si="0"/>
        <v>148097</v>
      </c>
      <c r="K18" s="9">
        <f t="shared" si="1"/>
        <v>148103</v>
      </c>
      <c r="L18" s="9">
        <f t="shared" si="2"/>
        <v>122789</v>
      </c>
      <c r="M18" s="8">
        <f t="shared" si="3"/>
        <v>1.0000405139874542</v>
      </c>
      <c r="O18" s="15"/>
      <c r="P18" s="16"/>
      <c r="Q18" s="17"/>
      <c r="R18" s="11"/>
      <c r="S18" s="11"/>
      <c r="T18" s="11"/>
      <c r="W18" s="11">
        <v>14</v>
      </c>
    </row>
    <row r="19" spans="1:23" ht="15.75" thickBot="1" x14ac:dyDescent="0.3">
      <c r="A19" s="26" t="s">
        <v>2579</v>
      </c>
      <c r="B19" s="68">
        <v>12872739</v>
      </c>
      <c r="C19" s="69">
        <v>12875603</v>
      </c>
      <c r="D19" s="70">
        <v>11255390</v>
      </c>
      <c r="E19" s="65">
        <f t="shared" si="4"/>
        <v>1.000222485673018</v>
      </c>
      <c r="F19" s="65">
        <f t="shared" si="5"/>
        <v>0.87435859609986655</v>
      </c>
      <c r="G19" s="66">
        <f t="shared" si="6"/>
        <v>-0.12586388957315142</v>
      </c>
      <c r="H19" s="67">
        <f t="shared" si="7"/>
        <v>0.87416410711016801</v>
      </c>
      <c r="J19" s="9">
        <f t="shared" si="0"/>
        <v>12872739</v>
      </c>
      <c r="K19" s="9">
        <f t="shared" si="1"/>
        <v>12875603</v>
      </c>
      <c r="L19" s="9">
        <f t="shared" si="2"/>
        <v>11255390</v>
      </c>
      <c r="M19" s="8">
        <f t="shared" si="3"/>
        <v>1.000222485673018</v>
      </c>
      <c r="R19" s="11"/>
      <c r="S19" s="11"/>
      <c r="T19" s="11"/>
      <c r="W19" s="11">
        <v>15</v>
      </c>
    </row>
    <row r="20" spans="1:23" ht="15.75" thickBot="1" x14ac:dyDescent="0.3">
      <c r="A20" s="37" t="s">
        <v>1298</v>
      </c>
      <c r="B20" s="71">
        <v>86743706</v>
      </c>
      <c r="C20" s="72">
        <v>86743752</v>
      </c>
      <c r="D20" s="72">
        <v>84700431</v>
      </c>
      <c r="E20" s="56">
        <f t="shared" si="4"/>
        <v>1.0000005302978408</v>
      </c>
      <c r="F20" s="56">
        <f>D20/B20</f>
        <v>0.976444688678623</v>
      </c>
      <c r="G20" s="42">
        <f t="shared" si="6"/>
        <v>-2.3555841619217754E-2</v>
      </c>
      <c r="H20" s="42">
        <f t="shared" si="7"/>
        <v>0.97644417087238744</v>
      </c>
      <c r="J20" s="9">
        <f t="shared" si="0"/>
        <v>86743706</v>
      </c>
      <c r="K20" s="9">
        <f t="shared" si="1"/>
        <v>86743752</v>
      </c>
      <c r="L20" s="9">
        <f t="shared" si="2"/>
        <v>84700431</v>
      </c>
      <c r="M20" s="8">
        <f t="shared" si="3"/>
        <v>1.0000005302978408</v>
      </c>
      <c r="R20" s="11"/>
      <c r="S20" s="11"/>
      <c r="T20" s="11"/>
      <c r="W20" s="11">
        <v>16</v>
      </c>
    </row>
    <row r="21" spans="1:23" ht="9.9499999999999993" customHeight="1" x14ac:dyDescent="0.25">
      <c r="R21" s="11"/>
      <c r="S21" s="11"/>
      <c r="T21" s="11"/>
      <c r="W21" s="11">
        <v>17</v>
      </c>
    </row>
    <row r="22" spans="1:23" ht="21.75" thickBot="1" x14ac:dyDescent="0.4">
      <c r="A22" s="198" t="s">
        <v>2601</v>
      </c>
      <c r="B22" s="198"/>
      <c r="C22" s="198"/>
      <c r="D22" s="198"/>
      <c r="E22" s="198"/>
      <c r="F22" s="198"/>
      <c r="G22" s="198"/>
      <c r="H22" s="198"/>
      <c r="J22" s="20"/>
      <c r="K22" s="20"/>
      <c r="L22" s="20"/>
      <c r="M22" s="20"/>
      <c r="N22" s="20"/>
      <c r="O22" s="20"/>
      <c r="P22" s="20"/>
      <c r="R22" s="11"/>
      <c r="S22" s="11"/>
      <c r="T22" s="11"/>
      <c r="W22" s="11">
        <v>18</v>
      </c>
    </row>
    <row r="23" spans="1:23" ht="26.25" thickBot="1" x14ac:dyDescent="0.3">
      <c r="A23" s="38" t="s">
        <v>2590</v>
      </c>
      <c r="B23" s="43" t="s">
        <v>2606</v>
      </c>
      <c r="C23" s="74" t="s">
        <v>2645</v>
      </c>
      <c r="D23" s="39" t="s">
        <v>2644</v>
      </c>
      <c r="E23" s="42" t="s">
        <v>2632</v>
      </c>
      <c r="F23" s="42" t="s">
        <v>2636</v>
      </c>
      <c r="G23" s="42" t="s">
        <v>2608</v>
      </c>
      <c r="H23" s="42" t="s">
        <v>2609</v>
      </c>
      <c r="L23" t="str">
        <f t="shared" ref="L23:L38" si="8">A23</f>
        <v>1817-Trade</v>
      </c>
      <c r="M23" s="9" t="str">
        <f t="shared" ref="M23:M38" si="9">B23</f>
        <v>Budget Cost</v>
      </c>
      <c r="N23" s="9" t="str">
        <f t="shared" ref="N23:N38" si="10">C23</f>
        <v>Planned Cost</v>
      </c>
      <c r="O23" s="9" t="str">
        <f t="shared" ref="O23:O38" si="11">D23</f>
        <v xml:space="preserve"> Earned Value (AED)</v>
      </c>
      <c r="P23" s="7" t="str">
        <f t="shared" ref="P23:P38" si="12">E23</f>
        <v>Planned %</v>
      </c>
      <c r="R23" s="11"/>
      <c r="S23" s="11"/>
      <c r="T23" s="11"/>
      <c r="W23" s="11">
        <v>19</v>
      </c>
    </row>
    <row r="24" spans="1:23" x14ac:dyDescent="0.25">
      <c r="A24" s="61" t="s">
        <v>2624</v>
      </c>
      <c r="B24" s="62">
        <v>572734</v>
      </c>
      <c r="C24" s="63">
        <v>572736</v>
      </c>
      <c r="D24" s="64">
        <v>419459</v>
      </c>
      <c r="E24" s="65">
        <f>C24/B24</f>
        <v>1.0000034920224747</v>
      </c>
      <c r="F24" s="65">
        <f>D24/B24</f>
        <v>0.73238012759850124</v>
      </c>
      <c r="G24" s="66">
        <f>_xlfn.IFNA(F24-E24,"")</f>
        <v>-0.2676233644239735</v>
      </c>
      <c r="H24" s="67">
        <f>IFERROR(D24/C24,"")</f>
        <v>0.73237757011956639</v>
      </c>
      <c r="L24" t="str">
        <f t="shared" si="8"/>
        <v>Anti-Fungal &amp; Carbonation</v>
      </c>
      <c r="M24" s="9">
        <f t="shared" si="9"/>
        <v>572734</v>
      </c>
      <c r="N24" s="9">
        <f t="shared" si="10"/>
        <v>572736</v>
      </c>
      <c r="O24" s="9">
        <f t="shared" si="11"/>
        <v>419459</v>
      </c>
      <c r="P24" s="7">
        <f t="shared" si="12"/>
        <v>1.0000034920224747</v>
      </c>
      <c r="R24" s="11"/>
      <c r="S24" s="11"/>
      <c r="T24" s="11"/>
      <c r="W24" s="11">
        <v>20</v>
      </c>
    </row>
    <row r="25" spans="1:23" x14ac:dyDescent="0.25">
      <c r="A25" s="61" t="s">
        <v>2581</v>
      </c>
      <c r="B25" s="68">
        <v>355680</v>
      </c>
      <c r="C25" s="69">
        <v>355680</v>
      </c>
      <c r="D25" s="70">
        <v>297811</v>
      </c>
      <c r="E25" s="65">
        <f t="shared" ref="E25:E37" si="13">C25/B25</f>
        <v>1</v>
      </c>
      <c r="F25" s="65">
        <f t="shared" ref="F25:F37" si="14">D25/B25</f>
        <v>0.83730038236617188</v>
      </c>
      <c r="G25" s="66">
        <f t="shared" ref="G25:G37" si="15">_xlfn.IFNA(F25-E25,"")</f>
        <v>-0.16269961763382812</v>
      </c>
      <c r="H25" s="67">
        <f t="shared" ref="H25:H37" si="16">IFERROR(D25/C25,"")</f>
        <v>0.83730038236617188</v>
      </c>
      <c r="L25" t="str">
        <f t="shared" si="8"/>
        <v>Ceramic</v>
      </c>
      <c r="M25" s="9">
        <f t="shared" si="9"/>
        <v>355680</v>
      </c>
      <c r="N25" s="9">
        <f t="shared" si="10"/>
        <v>355680</v>
      </c>
      <c r="O25" s="9">
        <f t="shared" si="11"/>
        <v>297811</v>
      </c>
      <c r="P25" s="7">
        <f t="shared" si="12"/>
        <v>1</v>
      </c>
      <c r="R25" s="11"/>
      <c r="S25" s="11"/>
      <c r="T25" s="11"/>
      <c r="W25" s="11">
        <v>21</v>
      </c>
    </row>
    <row r="26" spans="1:23" x14ac:dyDescent="0.25">
      <c r="A26" s="61" t="s">
        <v>2582</v>
      </c>
      <c r="B26" s="68">
        <v>26658801</v>
      </c>
      <c r="C26" s="69">
        <v>26615432</v>
      </c>
      <c r="D26" s="70">
        <v>15438803</v>
      </c>
      <c r="E26" s="65">
        <f t="shared" si="13"/>
        <v>0.99837318264988739</v>
      </c>
      <c r="F26" s="65">
        <f t="shared" si="14"/>
        <v>0.57912593293299275</v>
      </c>
      <c r="G26" s="66">
        <f t="shared" si="15"/>
        <v>-0.41924724971689464</v>
      </c>
      <c r="H26" s="67">
        <f t="shared" si="16"/>
        <v>0.58006960022290832</v>
      </c>
      <c r="L26" t="str">
        <f t="shared" si="8"/>
        <v>Concrete</v>
      </c>
      <c r="M26" s="9">
        <f t="shared" si="9"/>
        <v>26658801</v>
      </c>
      <c r="N26" s="9">
        <f t="shared" si="10"/>
        <v>26615432</v>
      </c>
      <c r="O26" s="9">
        <f t="shared" si="11"/>
        <v>15438803</v>
      </c>
      <c r="P26" s="7">
        <f t="shared" si="12"/>
        <v>0.99837318264988739</v>
      </c>
      <c r="W26" s="11">
        <v>22</v>
      </c>
    </row>
    <row r="27" spans="1:23" x14ac:dyDescent="0.25">
      <c r="A27" s="61" t="s">
        <v>2616</v>
      </c>
      <c r="B27" s="68">
        <v>3801981</v>
      </c>
      <c r="C27" s="69">
        <v>3802003</v>
      </c>
      <c r="D27" s="70">
        <v>3249600</v>
      </c>
      <c r="E27" s="65">
        <f t="shared" si="13"/>
        <v>1.0000057864571128</v>
      </c>
      <c r="F27" s="65">
        <f t="shared" si="14"/>
        <v>0.85471231970912009</v>
      </c>
      <c r="G27" s="66">
        <f t="shared" si="15"/>
        <v>-0.14529346674799271</v>
      </c>
      <c r="H27" s="67">
        <f t="shared" si="16"/>
        <v>0.85470737398155661</v>
      </c>
      <c r="L27" t="str">
        <f t="shared" si="8"/>
        <v>Conveying System</v>
      </c>
      <c r="M27" s="9">
        <f t="shared" si="9"/>
        <v>3801981</v>
      </c>
      <c r="N27" s="9">
        <f t="shared" si="10"/>
        <v>3802003</v>
      </c>
      <c r="O27" s="9">
        <f t="shared" si="11"/>
        <v>3249600</v>
      </c>
      <c r="P27" s="7">
        <f t="shared" si="12"/>
        <v>1.0000057864571128</v>
      </c>
      <c r="W27" s="11">
        <v>23</v>
      </c>
    </row>
    <row r="28" spans="1:23" x14ac:dyDescent="0.25">
      <c r="A28" s="61" t="s">
        <v>2583</v>
      </c>
      <c r="B28" s="68">
        <v>969680</v>
      </c>
      <c r="C28" s="69">
        <v>969676</v>
      </c>
      <c r="D28" s="70">
        <v>744672</v>
      </c>
      <c r="E28" s="65">
        <f t="shared" si="13"/>
        <v>0.99999587492781128</v>
      </c>
      <c r="F28" s="65">
        <f t="shared" si="14"/>
        <v>0.76795643923768664</v>
      </c>
      <c r="G28" s="66">
        <f t="shared" si="15"/>
        <v>-0.23203943569012464</v>
      </c>
      <c r="H28" s="67">
        <f t="shared" si="16"/>
        <v>0.76795960712650413</v>
      </c>
      <c r="L28" t="str">
        <f t="shared" si="8"/>
        <v>Doors</v>
      </c>
      <c r="M28" s="9">
        <f t="shared" si="9"/>
        <v>969680</v>
      </c>
      <c r="N28" s="9">
        <f t="shared" si="10"/>
        <v>969676</v>
      </c>
      <c r="O28" s="9">
        <f t="shared" si="11"/>
        <v>744672</v>
      </c>
      <c r="P28" s="7">
        <f t="shared" si="12"/>
        <v>0.99999587492781128</v>
      </c>
      <c r="W28" s="11">
        <v>24</v>
      </c>
    </row>
    <row r="29" spans="1:23" x14ac:dyDescent="0.25">
      <c r="A29" s="61" t="s">
        <v>2617</v>
      </c>
      <c r="B29" s="68">
        <v>12872739</v>
      </c>
      <c r="C29" s="69">
        <v>12872747</v>
      </c>
      <c r="D29" s="70">
        <v>11255390</v>
      </c>
      <c r="E29" s="65">
        <f t="shared" si="13"/>
        <v>1.0000006214683603</v>
      </c>
      <c r="F29" s="65">
        <f t="shared" si="14"/>
        <v>0.87435859609986655</v>
      </c>
      <c r="G29" s="66">
        <f t="shared" si="15"/>
        <v>-0.12564202536849378</v>
      </c>
      <c r="H29" s="67">
        <f t="shared" si="16"/>
        <v>0.87435805271400113</v>
      </c>
      <c r="L29" t="str">
        <f t="shared" si="8"/>
        <v>Electrical</v>
      </c>
      <c r="M29" s="9">
        <f t="shared" si="9"/>
        <v>12872739</v>
      </c>
      <c r="N29" s="9">
        <f t="shared" si="10"/>
        <v>12872747</v>
      </c>
      <c r="O29" s="9">
        <f t="shared" si="11"/>
        <v>11255390</v>
      </c>
      <c r="P29" s="7">
        <f t="shared" si="12"/>
        <v>1.0000006214683603</v>
      </c>
      <c r="W29" s="11">
        <v>25</v>
      </c>
    </row>
    <row r="30" spans="1:23" x14ac:dyDescent="0.25">
      <c r="A30" s="61" t="s">
        <v>2625</v>
      </c>
      <c r="B30" s="68">
        <v>975846</v>
      </c>
      <c r="C30" s="69">
        <v>975845</v>
      </c>
      <c r="D30" s="70">
        <v>818773</v>
      </c>
      <c r="E30" s="65">
        <f t="shared" si="13"/>
        <v>0.99999897524814363</v>
      </c>
      <c r="F30" s="65">
        <f t="shared" si="14"/>
        <v>0.83903915166942322</v>
      </c>
      <c r="G30" s="66">
        <f t="shared" si="15"/>
        <v>-0.16095982357872041</v>
      </c>
      <c r="H30" s="67">
        <f t="shared" si="16"/>
        <v>0.83904001147723251</v>
      </c>
      <c r="L30" t="str">
        <f t="shared" si="8"/>
        <v>Epoxy &amp; Traffic Coating</v>
      </c>
      <c r="M30" s="9">
        <f t="shared" si="9"/>
        <v>975846</v>
      </c>
      <c r="N30" s="9">
        <f t="shared" si="10"/>
        <v>975845</v>
      </c>
      <c r="O30" s="9">
        <f t="shared" si="11"/>
        <v>818773</v>
      </c>
      <c r="P30" s="7">
        <f t="shared" si="12"/>
        <v>0.99999897524814363</v>
      </c>
      <c r="W30" s="11">
        <v>26</v>
      </c>
    </row>
    <row r="31" spans="1:23" x14ac:dyDescent="0.25">
      <c r="A31" s="61" t="s">
        <v>2584</v>
      </c>
      <c r="B31" s="68">
        <v>1052294</v>
      </c>
      <c r="C31" s="69">
        <v>1052290</v>
      </c>
      <c r="D31" s="70">
        <v>896463</v>
      </c>
      <c r="E31" s="65">
        <f t="shared" si="13"/>
        <v>0.99999619878094903</v>
      </c>
      <c r="F31" s="65">
        <f t="shared" si="14"/>
        <v>0.85191305851786669</v>
      </c>
      <c r="G31" s="66">
        <f t="shared" si="15"/>
        <v>-0.14808314026308234</v>
      </c>
      <c r="H31" s="67">
        <f t="shared" si="16"/>
        <v>0.85191629683832404</v>
      </c>
      <c r="L31" t="str">
        <f t="shared" si="8"/>
        <v>False Ceiling</v>
      </c>
      <c r="M31" s="9">
        <f t="shared" si="9"/>
        <v>1052294</v>
      </c>
      <c r="N31" s="9">
        <f t="shared" si="10"/>
        <v>1052290</v>
      </c>
      <c r="O31" s="9">
        <f t="shared" si="11"/>
        <v>896463</v>
      </c>
      <c r="P31" s="7">
        <f t="shared" si="12"/>
        <v>0.99999619878094903</v>
      </c>
      <c r="W31" s="11" t="s">
        <v>2745</v>
      </c>
    </row>
    <row r="32" spans="1:23" x14ac:dyDescent="0.25">
      <c r="A32" s="61" t="s">
        <v>2618</v>
      </c>
      <c r="B32" s="68">
        <v>1781708</v>
      </c>
      <c r="C32" s="69">
        <v>1781719</v>
      </c>
      <c r="D32" s="70">
        <v>1622032</v>
      </c>
      <c r="E32" s="65">
        <f t="shared" si="13"/>
        <v>1.0000061738511585</v>
      </c>
      <c r="F32" s="65">
        <f t="shared" si="14"/>
        <v>0.91038037658247029</v>
      </c>
      <c r="G32" s="66">
        <f t="shared" si="15"/>
        <v>-8.9625797268688245E-2</v>
      </c>
      <c r="H32" s="67">
        <f t="shared" si="16"/>
        <v>0.91037475606422791</v>
      </c>
      <c r="L32" t="str">
        <f t="shared" si="8"/>
        <v>Fire Fighting</v>
      </c>
      <c r="M32" s="9">
        <f t="shared" si="9"/>
        <v>1781708</v>
      </c>
      <c r="N32" s="9">
        <f t="shared" si="10"/>
        <v>1781719</v>
      </c>
      <c r="O32" s="9">
        <f t="shared" si="11"/>
        <v>1622032</v>
      </c>
      <c r="P32" s="7">
        <f t="shared" si="12"/>
        <v>1.0000061738511585</v>
      </c>
      <c r="W32" s="11" t="s">
        <v>1298</v>
      </c>
    </row>
    <row r="33" spans="1:16" x14ac:dyDescent="0.25">
      <c r="A33" s="61" t="s">
        <v>2585</v>
      </c>
      <c r="B33" s="68">
        <v>1644464</v>
      </c>
      <c r="C33" s="69">
        <v>1644468</v>
      </c>
      <c r="D33" s="70">
        <v>1019226</v>
      </c>
      <c r="E33" s="65">
        <f t="shared" si="13"/>
        <v>1.0000024324035066</v>
      </c>
      <c r="F33" s="65">
        <f t="shared" si="14"/>
        <v>0.61979222409247026</v>
      </c>
      <c r="G33" s="66">
        <f t="shared" si="15"/>
        <v>-0.38021020831103636</v>
      </c>
      <c r="H33" s="67">
        <f t="shared" si="16"/>
        <v>0.61979071651135809</v>
      </c>
      <c r="L33" t="str">
        <f t="shared" si="8"/>
        <v>Glazing</v>
      </c>
      <c r="M33" s="9">
        <f t="shared" si="9"/>
        <v>1644464</v>
      </c>
      <c r="N33" s="9">
        <f t="shared" si="10"/>
        <v>1644468</v>
      </c>
      <c r="O33" s="9">
        <f t="shared" si="11"/>
        <v>1019226</v>
      </c>
      <c r="P33" s="7">
        <f t="shared" si="12"/>
        <v>1.0000024324035066</v>
      </c>
    </row>
    <row r="34" spans="1:16" x14ac:dyDescent="0.25">
      <c r="A34" s="61" t="s">
        <v>2619</v>
      </c>
      <c r="B34" s="68">
        <v>10893557</v>
      </c>
      <c r="C34" s="69">
        <v>10893559</v>
      </c>
      <c r="D34" s="70">
        <v>9514255</v>
      </c>
      <c r="E34" s="65">
        <f t="shared" si="13"/>
        <v>1.0000001835947616</v>
      </c>
      <c r="F34" s="65">
        <f t="shared" si="14"/>
        <v>0.8733836890925526</v>
      </c>
      <c r="G34" s="66">
        <f t="shared" si="15"/>
        <v>-0.12661649450220902</v>
      </c>
      <c r="H34" s="67">
        <f t="shared" si="16"/>
        <v>0.8733835287439119</v>
      </c>
      <c r="L34" t="str">
        <f t="shared" si="8"/>
        <v>HVAC</v>
      </c>
      <c r="M34" s="9">
        <f t="shared" si="9"/>
        <v>10893557</v>
      </c>
      <c r="N34" s="9">
        <f t="shared" si="10"/>
        <v>10893559</v>
      </c>
      <c r="O34" s="9">
        <f t="shared" si="11"/>
        <v>9514255</v>
      </c>
      <c r="P34" s="7">
        <f t="shared" si="12"/>
        <v>1.0000001835947616</v>
      </c>
    </row>
    <row r="35" spans="1:16" x14ac:dyDescent="0.25">
      <c r="A35" s="61" t="s">
        <v>2620</v>
      </c>
      <c r="B35" s="68">
        <v>148097</v>
      </c>
      <c r="C35" s="69">
        <v>148103</v>
      </c>
      <c r="D35" s="70">
        <v>122789</v>
      </c>
      <c r="E35" s="65">
        <f t="shared" si="13"/>
        <v>1.0000405139874542</v>
      </c>
      <c r="F35" s="65">
        <f t="shared" si="14"/>
        <v>0.82911200091831705</v>
      </c>
      <c r="G35" s="66">
        <f t="shared" si="15"/>
        <v>-0.17092851306913714</v>
      </c>
      <c r="H35" s="67">
        <f t="shared" si="16"/>
        <v>0.82907841164594909</v>
      </c>
      <c r="L35" t="str">
        <f t="shared" si="8"/>
        <v>LPG System</v>
      </c>
      <c r="M35" s="9">
        <f t="shared" si="9"/>
        <v>148097</v>
      </c>
      <c r="N35" s="9">
        <f t="shared" si="10"/>
        <v>148103</v>
      </c>
      <c r="O35" s="9">
        <f t="shared" si="11"/>
        <v>122789</v>
      </c>
      <c r="P35" s="7">
        <f t="shared" si="12"/>
        <v>1.0000405139874542</v>
      </c>
    </row>
    <row r="36" spans="1:16" x14ac:dyDescent="0.25">
      <c r="A36" s="61" t="s">
        <v>2586</v>
      </c>
      <c r="B36" s="68">
        <v>1709702</v>
      </c>
      <c r="C36" s="69">
        <v>1709700</v>
      </c>
      <c r="D36" s="70">
        <v>1703030</v>
      </c>
      <c r="E36" s="65">
        <f t="shared" si="13"/>
        <v>0.99999883020549785</v>
      </c>
      <c r="F36" s="65">
        <f t="shared" si="14"/>
        <v>0.99609756554066142</v>
      </c>
      <c r="G36" s="66">
        <f t="shared" si="15"/>
        <v>-3.9012646648364235E-3</v>
      </c>
      <c r="H36" s="67">
        <f t="shared" si="16"/>
        <v>0.99609873077148037</v>
      </c>
      <c r="L36" t="str">
        <f t="shared" si="8"/>
        <v>Masonry</v>
      </c>
      <c r="M36" s="9">
        <f t="shared" si="9"/>
        <v>1709702</v>
      </c>
      <c r="N36" s="9">
        <f t="shared" si="10"/>
        <v>1709700</v>
      </c>
      <c r="O36" s="9">
        <f t="shared" si="11"/>
        <v>1703030</v>
      </c>
      <c r="P36" s="7">
        <f t="shared" si="12"/>
        <v>0.99999883020549785</v>
      </c>
    </row>
    <row r="37" spans="1:16" x14ac:dyDescent="0.25">
      <c r="A37" s="61" t="s">
        <v>2621</v>
      </c>
      <c r="B37" s="68">
        <v>2149353</v>
      </c>
      <c r="C37" s="69">
        <v>2152501</v>
      </c>
      <c r="D37" s="70">
        <v>1806754</v>
      </c>
      <c r="E37" s="65">
        <f t="shared" si="13"/>
        <v>1.0014646267969942</v>
      </c>
      <c r="F37" s="65">
        <f t="shared" si="14"/>
        <v>0.84060366072953119</v>
      </c>
      <c r="G37" s="66">
        <f t="shared" si="15"/>
        <v>-0.16086096606746303</v>
      </c>
      <c r="H37" s="67">
        <f t="shared" si="16"/>
        <v>0.8393742906507361</v>
      </c>
      <c r="L37" t="str">
        <f t="shared" si="8"/>
        <v>Natural Stone</v>
      </c>
      <c r="M37" s="9">
        <f t="shared" si="9"/>
        <v>2149353</v>
      </c>
      <c r="N37" s="9">
        <f t="shared" si="10"/>
        <v>2152501</v>
      </c>
      <c r="O37" s="9">
        <f t="shared" si="11"/>
        <v>1806754</v>
      </c>
      <c r="P37" s="7">
        <f t="shared" si="12"/>
        <v>1.0014646267969942</v>
      </c>
    </row>
    <row r="38" spans="1:16" x14ac:dyDescent="0.25">
      <c r="A38" s="61" t="s">
        <v>2626</v>
      </c>
      <c r="B38" s="68">
        <v>2559272</v>
      </c>
      <c r="C38" s="69">
        <v>2620288</v>
      </c>
      <c r="D38" s="70">
        <v>2135674</v>
      </c>
      <c r="E38" s="65">
        <f t="shared" ref="E38:E46" si="17">C38/B38</f>
        <v>1.0238411548284043</v>
      </c>
      <c r="F38" s="65">
        <f t="shared" ref="F38:F46" si="18">D38/B38</f>
        <v>0.8344849629113279</v>
      </c>
      <c r="G38" s="66">
        <f t="shared" ref="G38:G46" si="19">_xlfn.IFNA(F38-E38,"")</f>
        <v>-0.18935619191707642</v>
      </c>
      <c r="H38" s="67">
        <f t="shared" ref="H38:H46" si="20">IFERROR(D38/C38,"")</f>
        <v>0.81505315446241022</v>
      </c>
      <c r="L38" t="str">
        <f t="shared" si="8"/>
        <v>Others Finishes</v>
      </c>
      <c r="M38" s="9">
        <f t="shared" si="9"/>
        <v>2559272</v>
      </c>
      <c r="N38" s="9">
        <f t="shared" si="10"/>
        <v>2620288</v>
      </c>
      <c r="O38" s="9">
        <f t="shared" si="11"/>
        <v>2135674</v>
      </c>
      <c r="P38" s="7">
        <f t="shared" si="12"/>
        <v>1.0238411548284043</v>
      </c>
    </row>
    <row r="39" spans="1:16" x14ac:dyDescent="0.25">
      <c r="A39" s="61" t="s">
        <v>2587</v>
      </c>
      <c r="B39" s="68">
        <v>354486</v>
      </c>
      <c r="C39" s="69">
        <v>354488</v>
      </c>
      <c r="D39" s="70">
        <v>266580</v>
      </c>
      <c r="E39" s="65">
        <f t="shared" si="17"/>
        <v>1.0000056419717562</v>
      </c>
      <c r="F39" s="65">
        <f t="shared" si="18"/>
        <v>0.75201841539581249</v>
      </c>
      <c r="G39" s="66">
        <f t="shared" si="19"/>
        <v>-0.24798722657594374</v>
      </c>
      <c r="H39" s="67">
        <f t="shared" si="20"/>
        <v>0.75201417255309067</v>
      </c>
    </row>
    <row r="40" spans="1:16" x14ac:dyDescent="0.25">
      <c r="A40" s="61" t="s">
        <v>2588</v>
      </c>
      <c r="B40" s="68">
        <v>908192</v>
      </c>
      <c r="C40" s="69">
        <v>908194</v>
      </c>
      <c r="D40" s="70">
        <v>800329</v>
      </c>
      <c r="E40" s="65">
        <f t="shared" si="17"/>
        <v>1.0000022021775132</v>
      </c>
      <c r="F40" s="65">
        <f t="shared" si="18"/>
        <v>0.88123326345090025</v>
      </c>
      <c r="G40" s="66">
        <f t="shared" si="19"/>
        <v>-0.11876893872661298</v>
      </c>
      <c r="H40" s="67">
        <f t="shared" si="20"/>
        <v>0.88123132282309724</v>
      </c>
    </row>
    <row r="41" spans="1:16" x14ac:dyDescent="0.25">
      <c r="A41" s="61" t="s">
        <v>2622</v>
      </c>
      <c r="B41" s="68">
        <v>2348697</v>
      </c>
      <c r="C41" s="69">
        <v>2348702</v>
      </c>
      <c r="D41" s="70">
        <v>1939800</v>
      </c>
      <c r="E41" s="65">
        <f t="shared" si="17"/>
        <v>1.0000021288399483</v>
      </c>
      <c r="F41" s="65">
        <f t="shared" si="18"/>
        <v>0.82590474633381827</v>
      </c>
      <c r="G41" s="66">
        <f t="shared" si="19"/>
        <v>-0.17409738250613005</v>
      </c>
      <c r="H41" s="67">
        <f t="shared" si="20"/>
        <v>0.82590298811854379</v>
      </c>
    </row>
    <row r="42" spans="1:16" x14ac:dyDescent="0.25">
      <c r="A42" s="61" t="s">
        <v>2589</v>
      </c>
      <c r="B42" s="68">
        <v>1017975</v>
      </c>
      <c r="C42" s="69">
        <v>1017974</v>
      </c>
      <c r="D42" s="70">
        <v>852100</v>
      </c>
      <c r="E42" s="65">
        <f t="shared" si="17"/>
        <v>0.99999901765760457</v>
      </c>
      <c r="F42" s="65">
        <f t="shared" si="18"/>
        <v>0.83705395515606962</v>
      </c>
      <c r="G42" s="66">
        <f t="shared" si="19"/>
        <v>-0.16294506250153495</v>
      </c>
      <c r="H42" s="67">
        <f t="shared" si="20"/>
        <v>0.83705477743046486</v>
      </c>
    </row>
    <row r="43" spans="1:16" x14ac:dyDescent="0.25">
      <c r="A43" s="33" t="s">
        <v>2591</v>
      </c>
      <c r="B43" s="68">
        <v>5594621</v>
      </c>
      <c r="C43" s="69">
        <v>5573826</v>
      </c>
      <c r="D43" s="70">
        <v>23321997</v>
      </c>
      <c r="E43" s="65">
        <f t="shared" si="17"/>
        <v>0.99628303686701924</v>
      </c>
      <c r="F43" s="65">
        <f t="shared" si="18"/>
        <v>4.1686464552290499</v>
      </c>
      <c r="G43" s="66">
        <f t="shared" si="19"/>
        <v>3.1723634183620306</v>
      </c>
      <c r="H43" s="67">
        <f t="shared" si="20"/>
        <v>4.1841989685361547</v>
      </c>
    </row>
    <row r="44" spans="1:16" x14ac:dyDescent="0.25">
      <c r="A44" s="33" t="s">
        <v>2592</v>
      </c>
      <c r="B44" s="68">
        <v>8101845</v>
      </c>
      <c r="C44" s="69">
        <v>8101840</v>
      </c>
      <c r="D44" s="70">
        <v>6246369</v>
      </c>
      <c r="E44" s="65">
        <f t="shared" si="17"/>
        <v>0.99999938285662093</v>
      </c>
      <c r="F44" s="65">
        <f t="shared" si="18"/>
        <v>0.77098105431540598</v>
      </c>
      <c r="G44" s="66">
        <f t="shared" si="19"/>
        <v>-0.22901832854121495</v>
      </c>
      <c r="H44" s="67">
        <f t="shared" si="20"/>
        <v>0.77098153012155268</v>
      </c>
    </row>
    <row r="45" spans="1:16" ht="15.75" thickBot="1" x14ac:dyDescent="0.3">
      <c r="A45" s="34" t="s">
        <v>2623</v>
      </c>
      <c r="B45" s="68">
        <v>271982</v>
      </c>
      <c r="C45" s="69">
        <v>271981</v>
      </c>
      <c r="D45" s="70">
        <v>228525</v>
      </c>
      <c r="E45" s="65">
        <f t="shared" si="17"/>
        <v>0.99999632328609978</v>
      </c>
      <c r="F45" s="65">
        <f t="shared" si="18"/>
        <v>0.84022104403967912</v>
      </c>
      <c r="G45" s="66">
        <f t="shared" si="19"/>
        <v>-0.15977527924642065</v>
      </c>
      <c r="H45" s="67">
        <f t="shared" si="20"/>
        <v>0.84022413330342927</v>
      </c>
    </row>
    <row r="46" spans="1:16" ht="15.75" thickBot="1" x14ac:dyDescent="0.3">
      <c r="A46" s="60" t="s">
        <v>1298</v>
      </c>
      <c r="B46" s="75">
        <v>86743706</v>
      </c>
      <c r="C46" s="76">
        <v>86743752</v>
      </c>
      <c r="D46" s="77">
        <v>84700431</v>
      </c>
      <c r="E46" s="56">
        <f t="shared" si="17"/>
        <v>1.0000005302978408</v>
      </c>
      <c r="F46" s="56">
        <f t="shared" si="18"/>
        <v>0.976444688678623</v>
      </c>
      <c r="G46" s="42">
        <f t="shared" si="19"/>
        <v>-2.3555841619217754E-2</v>
      </c>
      <c r="H46" s="42">
        <f t="shared" si="20"/>
        <v>0.97644417087238744</v>
      </c>
    </row>
  </sheetData>
  <mergeCells count="7">
    <mergeCell ref="S1:T1"/>
    <mergeCell ref="A3:H3"/>
    <mergeCell ref="A22:H22"/>
    <mergeCell ref="E1:M2"/>
    <mergeCell ref="Q1:R1"/>
    <mergeCell ref="Q2:R2"/>
    <mergeCell ref="Q3:R3"/>
  </mergeCells>
  <conditionalFormatting sqref="G5:G20">
    <cfRule type="cellIs" dxfId="181" priority="9" operator="lessThan">
      <formula>0</formula>
    </cfRule>
    <cfRule type="cellIs" dxfId="180" priority="10" operator="greaterThan">
      <formula>0</formula>
    </cfRule>
  </conditionalFormatting>
  <conditionalFormatting sqref="G24:G45">
    <cfRule type="cellIs" dxfId="179" priority="3" operator="lessThan">
      <formula>0</formula>
    </cfRule>
    <cfRule type="cellIs" dxfId="178" priority="4" operator="greaterThan">
      <formula>0</formula>
    </cfRule>
  </conditionalFormatting>
  <conditionalFormatting sqref="G46">
    <cfRule type="cellIs" dxfId="177" priority="1" operator="lessThan">
      <formula>0</formula>
    </cfRule>
    <cfRule type="cellIs" dxfId="176" priority="2" operator="greaterThan">
      <formula>0</formula>
    </cfRule>
  </conditionalFormatting>
  <pageMargins left="0.31496062992125984" right="0.31496062992125984" top="0.19685039370078741" bottom="0.19685039370078741" header="0.31496062992125984" footer="0.31496062992125984"/>
  <pageSetup paperSize="9" scale="70" orientation="landscape" horizontalDpi="1200" verticalDpi="1200" r:id="rId4"/>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L1286"/>
  <sheetViews>
    <sheetView view="pageBreakPreview" zoomScaleNormal="100" zoomScaleSheetLayoutView="100" workbookViewId="0">
      <pane xSplit="4" ySplit="5" topLeftCell="E6" activePane="bottomRight" state="frozen"/>
      <selection pane="topRight" activeCell="E1" sqref="E1"/>
      <selection pane="bottomLeft" activeCell="A6" sqref="A6"/>
      <selection pane="bottomRight" activeCell="F26" sqref="F26"/>
    </sheetView>
  </sheetViews>
  <sheetFormatPr defaultRowHeight="15" x14ac:dyDescent="0.25"/>
  <cols>
    <col min="1" max="1" width="5.7109375" customWidth="1"/>
    <col min="2" max="2" width="9" customWidth="1"/>
    <col min="3" max="3" width="21.7109375" customWidth="1"/>
    <col min="4" max="4" width="40.140625" customWidth="1"/>
    <col min="5" max="5" width="7.85546875" customWidth="1"/>
    <col min="6" max="7" width="7.7109375" customWidth="1"/>
    <col min="8" max="8" width="10.140625" style="137" customWidth="1"/>
    <col min="9" max="9" width="11.140625" style="90" bestFit="1" customWidth="1"/>
    <col min="10" max="10" width="11.140625" style="90" customWidth="1"/>
    <col min="11" max="11" width="10.5703125" style="90" customWidth="1"/>
    <col min="12" max="12" width="10.28515625" style="102" customWidth="1"/>
  </cols>
  <sheetData>
    <row r="1" spans="1:12" ht="21" x14ac:dyDescent="0.35">
      <c r="A1" s="109" t="str">
        <f>'Weekly Detailed EVM Cost'!A1</f>
        <v>Project Name</v>
      </c>
      <c r="I1" s="196" t="str">
        <f>'Weekly Cost Summary'!N1</f>
        <v>Data Date:</v>
      </c>
      <c r="J1" s="196"/>
      <c r="K1" s="209">
        <f>'Monthly Cost Summary'!S1</f>
        <v>44651</v>
      </c>
      <c r="L1" s="209"/>
    </row>
    <row r="2" spans="1:12" ht="21" x14ac:dyDescent="0.35">
      <c r="A2" s="109" t="str">
        <f>'Weekly Detailed EVM Cost'!A2</f>
        <v>Location</v>
      </c>
      <c r="I2" s="196" t="str">
        <f>'Weekly Cost Summary'!N2</f>
        <v>Current Week</v>
      </c>
      <c r="J2" s="196"/>
      <c r="K2" s="112">
        <f>'Monthly Hrs Summary'!S2</f>
        <v>26</v>
      </c>
      <c r="L2" s="116"/>
    </row>
    <row r="3" spans="1:12" x14ac:dyDescent="0.25">
      <c r="I3" s="196" t="str">
        <f>'Weekly Cost Summary'!N3</f>
        <v>Total Weeks</v>
      </c>
      <c r="J3" s="196"/>
      <c r="K3" s="112">
        <f>'Weekly Cost Summary'!P3</f>
        <v>114</v>
      </c>
      <c r="L3" s="116"/>
    </row>
    <row r="4" spans="1:12" ht="15.75" thickBot="1" x14ac:dyDescent="0.3">
      <c r="L4"/>
    </row>
    <row r="5" spans="1:12" ht="45" x14ac:dyDescent="0.25">
      <c r="A5" s="1" t="s">
        <v>2649</v>
      </c>
      <c r="B5" s="10" t="s">
        <v>1300</v>
      </c>
      <c r="C5" s="1" t="s">
        <v>1299</v>
      </c>
      <c r="D5" s="1" t="s">
        <v>1301</v>
      </c>
      <c r="E5" s="2" t="s">
        <v>2664</v>
      </c>
      <c r="F5" s="2" t="s">
        <v>2656</v>
      </c>
      <c r="G5" s="2" t="s">
        <v>2657</v>
      </c>
      <c r="H5" s="138" t="s">
        <v>2686</v>
      </c>
      <c r="I5" s="98" t="s">
        <v>2651</v>
      </c>
      <c r="J5" s="98" t="s">
        <v>2653</v>
      </c>
      <c r="K5" s="98" t="s">
        <v>2650</v>
      </c>
      <c r="L5" s="98" t="s">
        <v>2685</v>
      </c>
    </row>
    <row r="6" spans="1:12" s="95" customFormat="1" x14ac:dyDescent="0.25">
      <c r="A6" s="95" t="s">
        <v>2646</v>
      </c>
      <c r="B6" s="95" t="s">
        <v>2596</v>
      </c>
      <c r="C6" s="95" t="s">
        <v>72</v>
      </c>
      <c r="D6" s="95" t="s">
        <v>1368</v>
      </c>
      <c r="E6" s="97">
        <v>162</v>
      </c>
      <c r="F6" s="97">
        <v>162</v>
      </c>
      <c r="G6" s="97">
        <v>124</v>
      </c>
      <c r="H6" s="137">
        <f>IFERROR(F6/E6,"")</f>
        <v>1</v>
      </c>
      <c r="I6" s="90">
        <f>IF(F6/ActivitySum!$C$1300=0%,"",F6/ActivitySum!$C$1300)</f>
        <v>1.8675706569419572E-6</v>
      </c>
      <c r="J6" s="99">
        <f>IF(G6/ActivitySum!$C$1300=0%,"",G6/ActivitySum!$C$1300)</f>
        <v>1.4294985275358192E-6</v>
      </c>
      <c r="K6" s="99">
        <f>IFERROR(G6/E6,"")</f>
        <v>0.76543209876543206</v>
      </c>
      <c r="L6" s="99">
        <f>IFERROR(G6/F6,"")</f>
        <v>0.76543209876543206</v>
      </c>
    </row>
    <row r="7" spans="1:12" x14ac:dyDescent="0.25">
      <c r="C7" t="s">
        <v>73</v>
      </c>
      <c r="D7" t="s">
        <v>1369</v>
      </c>
      <c r="E7" s="32">
        <v>162</v>
      </c>
      <c r="F7" s="32">
        <v>162</v>
      </c>
      <c r="G7" s="32">
        <v>124</v>
      </c>
      <c r="H7" s="137">
        <f t="shared" ref="H7:H70" si="0">IFERROR(F7/E7,"")</f>
        <v>1</v>
      </c>
      <c r="I7" s="90">
        <f>IF(F7/ActivitySum!$C$1300=0%,"",F7/ActivitySum!$C$1300)</f>
        <v>1.8675706569419572E-6</v>
      </c>
      <c r="J7" s="99">
        <f>IF(G7/ActivitySum!$C$1300=0%,"",G7/ActivitySum!$C$1300)</f>
        <v>1.4294985275358192E-6</v>
      </c>
      <c r="K7" s="99">
        <f t="shared" ref="K7:K70" si="1">IFERROR(G7/E7,"")</f>
        <v>0.76543209876543206</v>
      </c>
      <c r="L7" s="99">
        <f t="shared" ref="L7:L70" si="2">IFERROR(G7/F7,"")</f>
        <v>0.76543209876543206</v>
      </c>
    </row>
    <row r="8" spans="1:12" x14ac:dyDescent="0.25">
      <c r="C8" t="s">
        <v>74</v>
      </c>
      <c r="D8" t="s">
        <v>1370</v>
      </c>
      <c r="E8" s="32">
        <v>190</v>
      </c>
      <c r="F8" s="32">
        <v>189</v>
      </c>
      <c r="G8" s="32">
        <v>145</v>
      </c>
      <c r="H8" s="137">
        <f t="shared" si="0"/>
        <v>0.99473684210526314</v>
      </c>
      <c r="I8" s="90">
        <f>IF(F8/ActivitySum!$C$1300=0%,"",F8/ActivitySum!$C$1300)</f>
        <v>2.17883243309895E-6</v>
      </c>
      <c r="J8" s="99">
        <f>IF(G8/ActivitySum!$C$1300=0%,"",G8/ActivitySum!$C$1300)</f>
        <v>1.6715910201023691E-6</v>
      </c>
      <c r="K8" s="99">
        <f t="shared" si="1"/>
        <v>0.76315789473684215</v>
      </c>
      <c r="L8" s="99">
        <f t="shared" si="2"/>
        <v>0.76719576719576721</v>
      </c>
    </row>
    <row r="9" spans="1:12" x14ac:dyDescent="0.25">
      <c r="B9" t="s">
        <v>2566</v>
      </c>
      <c r="C9" t="s">
        <v>36</v>
      </c>
      <c r="D9" t="s">
        <v>1332</v>
      </c>
      <c r="E9" s="32">
        <v>2271</v>
      </c>
      <c r="F9" s="32">
        <v>2272</v>
      </c>
      <c r="G9" s="32">
        <v>1249</v>
      </c>
      <c r="H9" s="137">
        <f t="shared" si="0"/>
        <v>1.0004403346543373</v>
      </c>
      <c r="I9" s="90">
        <f>IF(F9/ActivitySum!$C$1300=0%,"",F9/ActivitySum!$C$1300)</f>
        <v>2.6192102052914363E-5</v>
      </c>
      <c r="J9" s="99">
        <f>IF(G9/ActivitySum!$C$1300=0%,"",G9/ActivitySum!$C$1300)</f>
        <v>1.4398739200743856E-5</v>
      </c>
      <c r="K9" s="99">
        <f t="shared" si="1"/>
        <v>0.54997798326728309</v>
      </c>
      <c r="L9" s="99">
        <f t="shared" si="2"/>
        <v>0.54973591549295775</v>
      </c>
    </row>
    <row r="10" spans="1:12" x14ac:dyDescent="0.25">
      <c r="C10" t="s">
        <v>38</v>
      </c>
      <c r="D10" t="s">
        <v>1334</v>
      </c>
      <c r="E10" s="32">
        <v>2272</v>
      </c>
      <c r="F10" s="32">
        <v>2272</v>
      </c>
      <c r="G10" s="32">
        <v>1250</v>
      </c>
      <c r="H10" s="137">
        <f t="shared" si="0"/>
        <v>1</v>
      </c>
      <c r="I10" s="90">
        <f>IF(F10/ActivitySum!$C$1300=0%,"",F10/ActivitySum!$C$1300)</f>
        <v>2.6192102052914363E-5</v>
      </c>
      <c r="J10" s="99">
        <f>IF(G10/ActivitySum!$C$1300=0%,"",G10/ActivitySum!$C$1300)</f>
        <v>1.4410267414675596E-5</v>
      </c>
      <c r="K10" s="99">
        <f t="shared" si="1"/>
        <v>0.55017605633802813</v>
      </c>
      <c r="L10" s="99">
        <f t="shared" si="2"/>
        <v>0.55017605633802813</v>
      </c>
    </row>
    <row r="11" spans="1:12" x14ac:dyDescent="0.25">
      <c r="C11" t="s">
        <v>43</v>
      </c>
      <c r="D11" t="s">
        <v>1339</v>
      </c>
      <c r="E11" s="32">
        <v>200</v>
      </c>
      <c r="F11" s="32">
        <v>200</v>
      </c>
      <c r="G11" s="32"/>
      <c r="H11" s="137">
        <f t="shared" si="0"/>
        <v>1</v>
      </c>
      <c r="I11" s="90">
        <f>IF(F11/ActivitySum!$C$1300=0%,"",F11/ActivitySum!$C$1300)</f>
        <v>2.3056427863480954E-6</v>
      </c>
      <c r="J11" s="99" t="str">
        <f>IF(G11/ActivitySum!$C$1300=0%,"",G11/ActivitySum!$C$1300)</f>
        <v/>
      </c>
      <c r="K11" s="99">
        <f t="shared" si="1"/>
        <v>0</v>
      </c>
      <c r="L11" s="99">
        <f t="shared" si="2"/>
        <v>0</v>
      </c>
    </row>
    <row r="12" spans="1:12" x14ac:dyDescent="0.25">
      <c r="C12" t="s">
        <v>49</v>
      </c>
      <c r="D12" t="s">
        <v>1345</v>
      </c>
      <c r="E12" s="32">
        <v>200</v>
      </c>
      <c r="F12" s="32">
        <v>200</v>
      </c>
      <c r="G12" s="32"/>
      <c r="H12" s="137">
        <f t="shared" si="0"/>
        <v>1</v>
      </c>
      <c r="I12" s="90">
        <f>IF(F12/ActivitySum!$C$1300=0%,"",F12/ActivitySum!$C$1300)</f>
        <v>2.3056427863480954E-6</v>
      </c>
      <c r="J12" s="99" t="str">
        <f>IF(G12/ActivitySum!$C$1300=0%,"",G12/ActivitySum!$C$1300)</f>
        <v/>
      </c>
      <c r="K12" s="99">
        <f t="shared" si="1"/>
        <v>0</v>
      </c>
      <c r="L12" s="99">
        <f t="shared" si="2"/>
        <v>0</v>
      </c>
    </row>
    <row r="13" spans="1:12" x14ac:dyDescent="0.25">
      <c r="C13" t="s">
        <v>66</v>
      </c>
      <c r="D13" t="s">
        <v>1362</v>
      </c>
      <c r="E13" s="32">
        <v>249</v>
      </c>
      <c r="F13" s="32">
        <v>249</v>
      </c>
      <c r="G13" s="32">
        <v>274</v>
      </c>
      <c r="H13" s="137">
        <f t="shared" si="0"/>
        <v>1</v>
      </c>
      <c r="I13" s="90">
        <f>IF(F13/ActivitySum!$C$1300=0%,"",F13/ActivitySum!$C$1300)</f>
        <v>2.8705252690033788E-6</v>
      </c>
      <c r="J13" s="99">
        <f>IF(G13/ActivitySum!$C$1300=0%,"",G13/ActivitySum!$C$1300)</f>
        <v>3.1587306172968905E-6</v>
      </c>
      <c r="K13" s="99">
        <f t="shared" si="1"/>
        <v>1.1004016064257027</v>
      </c>
      <c r="L13" s="99">
        <f t="shared" si="2"/>
        <v>1.1004016064257027</v>
      </c>
    </row>
    <row r="14" spans="1:12" x14ac:dyDescent="0.25">
      <c r="C14" t="s">
        <v>68</v>
      </c>
      <c r="D14" t="s">
        <v>1364</v>
      </c>
      <c r="E14" s="32">
        <v>2461</v>
      </c>
      <c r="F14" s="32">
        <v>2460</v>
      </c>
      <c r="G14" s="32">
        <v>1353</v>
      </c>
      <c r="H14" s="137">
        <f t="shared" si="0"/>
        <v>0.99959366111336856</v>
      </c>
      <c r="I14" s="90">
        <f>IF(F14/ActivitySum!$C$1300=0%,"",F14/ActivitySum!$C$1300)</f>
        <v>2.8359406272081573E-5</v>
      </c>
      <c r="J14" s="99">
        <f>IF(G14/ActivitySum!$C$1300=0%,"",G14/ActivitySum!$C$1300)</f>
        <v>1.5597673449644866E-5</v>
      </c>
      <c r="K14" s="99">
        <f t="shared" si="1"/>
        <v>0.54977651361235269</v>
      </c>
      <c r="L14" s="99">
        <f t="shared" si="2"/>
        <v>0.55000000000000004</v>
      </c>
    </row>
    <row r="15" spans="1:12" x14ac:dyDescent="0.25">
      <c r="C15" t="s">
        <v>78</v>
      </c>
      <c r="D15" t="s">
        <v>1374</v>
      </c>
      <c r="E15" s="32">
        <v>495</v>
      </c>
      <c r="F15" s="32">
        <v>494</v>
      </c>
      <c r="G15" s="32">
        <v>272</v>
      </c>
      <c r="H15" s="137">
        <f t="shared" si="0"/>
        <v>0.99797979797979797</v>
      </c>
      <c r="I15" s="90">
        <f>IF(F15/ActivitySum!$C$1300=0%,"",F15/ActivitySum!$C$1300)</f>
        <v>5.6949376822797957E-6</v>
      </c>
      <c r="J15" s="99">
        <f>IF(G15/ActivitySum!$C$1300=0%,"",G15/ActivitySum!$C$1300)</f>
        <v>3.1356741894334096E-6</v>
      </c>
      <c r="K15" s="99">
        <f t="shared" si="1"/>
        <v>0.54949494949494948</v>
      </c>
      <c r="L15" s="99">
        <f t="shared" si="2"/>
        <v>0.55060728744939269</v>
      </c>
    </row>
    <row r="16" spans="1:12" x14ac:dyDescent="0.25">
      <c r="B16" t="s">
        <v>2567</v>
      </c>
      <c r="C16" t="s">
        <v>48</v>
      </c>
      <c r="D16" t="s">
        <v>1344</v>
      </c>
      <c r="E16" s="32">
        <v>333</v>
      </c>
      <c r="F16" s="32">
        <v>333</v>
      </c>
      <c r="G16" s="32">
        <v>283</v>
      </c>
      <c r="H16" s="137">
        <f t="shared" si="0"/>
        <v>1</v>
      </c>
      <c r="I16" s="90">
        <f>IF(F16/ActivitySum!$C$1300=0%,"",F16/ActivitySum!$C$1300)</f>
        <v>3.8388952392695792E-6</v>
      </c>
      <c r="J16" s="99">
        <f>IF(G16/ActivitySum!$C$1300=0%,"",G16/ActivitySum!$C$1300)</f>
        <v>3.262484542682555E-6</v>
      </c>
      <c r="K16" s="99">
        <f t="shared" si="1"/>
        <v>0.8498498498498499</v>
      </c>
      <c r="L16" s="99">
        <f t="shared" si="2"/>
        <v>0.8498498498498499</v>
      </c>
    </row>
    <row r="17" spans="3:12" x14ac:dyDescent="0.25">
      <c r="C17" t="s">
        <v>101</v>
      </c>
      <c r="D17" t="s">
        <v>1396</v>
      </c>
      <c r="E17" s="32">
        <v>8</v>
      </c>
      <c r="F17" s="32">
        <v>8</v>
      </c>
      <c r="G17" s="32">
        <v>4</v>
      </c>
      <c r="H17" s="137">
        <f t="shared" si="0"/>
        <v>1</v>
      </c>
      <c r="I17" s="90">
        <f>IF(F17/ActivitySum!$C$1300=0%,"",F17/ActivitySum!$C$1300)</f>
        <v>9.222571145392381E-8</v>
      </c>
      <c r="J17" s="99">
        <f>IF(G17/ActivitySum!$C$1300=0%,"",G17/ActivitySum!$C$1300)</f>
        <v>4.6112855726961905E-8</v>
      </c>
      <c r="K17" s="99">
        <f t="shared" si="1"/>
        <v>0.5</v>
      </c>
      <c r="L17" s="99">
        <f t="shared" si="2"/>
        <v>0.5</v>
      </c>
    </row>
    <row r="18" spans="3:12" x14ac:dyDescent="0.25">
      <c r="C18" t="s">
        <v>102</v>
      </c>
      <c r="D18" t="s">
        <v>1397</v>
      </c>
      <c r="E18" s="32">
        <v>8</v>
      </c>
      <c r="F18" s="32">
        <v>8</v>
      </c>
      <c r="G18" s="32">
        <v>7</v>
      </c>
      <c r="H18" s="137">
        <f t="shared" si="0"/>
        <v>1</v>
      </c>
      <c r="I18" s="90">
        <f>IF(F18/ActivitySum!$C$1300=0%,"",F18/ActivitySum!$C$1300)</f>
        <v>9.222571145392381E-8</v>
      </c>
      <c r="J18" s="99">
        <f>IF(G18/ActivitySum!$C$1300=0%,"",G18/ActivitySum!$C$1300)</f>
        <v>8.0697497522183332E-8</v>
      </c>
      <c r="K18" s="99">
        <f t="shared" si="1"/>
        <v>0.875</v>
      </c>
      <c r="L18" s="99">
        <f t="shared" si="2"/>
        <v>0.875</v>
      </c>
    </row>
    <row r="19" spans="3:12" x14ac:dyDescent="0.25">
      <c r="C19" t="s">
        <v>103</v>
      </c>
      <c r="D19" t="s">
        <v>1398</v>
      </c>
      <c r="E19" s="32">
        <v>8</v>
      </c>
      <c r="F19" s="32">
        <v>8</v>
      </c>
      <c r="G19" s="32">
        <v>7</v>
      </c>
      <c r="H19" s="137">
        <f t="shared" si="0"/>
        <v>1</v>
      </c>
      <c r="I19" s="90">
        <f>IF(F19/ActivitySum!$C$1300=0%,"",F19/ActivitySum!$C$1300)</f>
        <v>9.222571145392381E-8</v>
      </c>
      <c r="J19" s="99">
        <f>IF(G19/ActivitySum!$C$1300=0%,"",G19/ActivitySum!$C$1300)</f>
        <v>8.0697497522183332E-8</v>
      </c>
      <c r="K19" s="99">
        <f t="shared" si="1"/>
        <v>0.875</v>
      </c>
      <c r="L19" s="99">
        <f t="shared" si="2"/>
        <v>0.875</v>
      </c>
    </row>
    <row r="20" spans="3:12" x14ac:dyDescent="0.25">
      <c r="C20" t="s">
        <v>104</v>
      </c>
      <c r="D20" t="s">
        <v>1399</v>
      </c>
      <c r="E20" s="32">
        <v>8</v>
      </c>
      <c r="F20" s="32">
        <v>8</v>
      </c>
      <c r="G20" s="32">
        <v>7</v>
      </c>
      <c r="H20" s="137">
        <f t="shared" si="0"/>
        <v>1</v>
      </c>
      <c r="I20" s="90">
        <f>IF(F20/ActivitySum!$C$1300=0%,"",F20/ActivitySum!$C$1300)</f>
        <v>9.222571145392381E-8</v>
      </c>
      <c r="J20" s="99">
        <f>IF(G20/ActivitySum!$C$1300=0%,"",G20/ActivitySum!$C$1300)</f>
        <v>8.0697497522183332E-8</v>
      </c>
      <c r="K20" s="99">
        <f t="shared" si="1"/>
        <v>0.875</v>
      </c>
      <c r="L20" s="99">
        <f t="shared" si="2"/>
        <v>0.875</v>
      </c>
    </row>
    <row r="21" spans="3:12" x14ac:dyDescent="0.25">
      <c r="C21" t="s">
        <v>180</v>
      </c>
      <c r="D21" t="s">
        <v>1475</v>
      </c>
      <c r="E21" s="32">
        <v>6</v>
      </c>
      <c r="F21" s="32">
        <v>6</v>
      </c>
      <c r="G21" s="32">
        <v>5</v>
      </c>
      <c r="H21" s="137">
        <f t="shared" si="0"/>
        <v>1</v>
      </c>
      <c r="I21" s="90">
        <f>IF(F21/ActivitySum!$C$1300=0%,"",F21/ActivitySum!$C$1300)</f>
        <v>6.9169283590442868E-8</v>
      </c>
      <c r="J21" s="99">
        <f>IF(G21/ActivitySum!$C$1300=0%,"",G21/ActivitySum!$C$1300)</f>
        <v>5.7641069658702383E-8</v>
      </c>
      <c r="K21" s="99">
        <f t="shared" si="1"/>
        <v>0.83333333333333337</v>
      </c>
      <c r="L21" s="99">
        <f t="shared" si="2"/>
        <v>0.83333333333333337</v>
      </c>
    </row>
    <row r="22" spans="3:12" x14ac:dyDescent="0.25">
      <c r="C22" t="s">
        <v>181</v>
      </c>
      <c r="D22" t="s">
        <v>1476</v>
      </c>
      <c r="E22" s="32">
        <v>40</v>
      </c>
      <c r="F22" s="32">
        <v>40</v>
      </c>
      <c r="G22" s="32">
        <v>34</v>
      </c>
      <c r="H22" s="137">
        <f t="shared" si="0"/>
        <v>1</v>
      </c>
      <c r="I22" s="90">
        <f>IF(F22/ActivitySum!$C$1300=0%,"",F22/ActivitySum!$C$1300)</f>
        <v>4.6112855726961906E-7</v>
      </c>
      <c r="J22" s="99">
        <f>IF(G22/ActivitySum!$C$1300=0%,"",G22/ActivitySum!$C$1300)</f>
        <v>3.919592736791762E-7</v>
      </c>
      <c r="K22" s="99">
        <f t="shared" si="1"/>
        <v>0.85</v>
      </c>
      <c r="L22" s="99">
        <f t="shared" si="2"/>
        <v>0.85</v>
      </c>
    </row>
    <row r="23" spans="3:12" x14ac:dyDescent="0.25">
      <c r="C23" t="s">
        <v>182</v>
      </c>
      <c r="D23" t="s">
        <v>1477</v>
      </c>
      <c r="E23" s="32">
        <v>24</v>
      </c>
      <c r="F23" s="32">
        <v>24</v>
      </c>
      <c r="G23" s="32">
        <v>20</v>
      </c>
      <c r="H23" s="137">
        <f t="shared" si="0"/>
        <v>1</v>
      </c>
      <c r="I23" s="90">
        <f>IF(F23/ActivitySum!$C$1300=0%,"",F23/ActivitySum!$C$1300)</f>
        <v>2.7667713436177147E-7</v>
      </c>
      <c r="J23" s="99">
        <f>IF(G23/ActivitySum!$C$1300=0%,"",G23/ActivitySum!$C$1300)</f>
        <v>2.3056427863480953E-7</v>
      </c>
      <c r="K23" s="99">
        <f t="shared" si="1"/>
        <v>0.83333333333333337</v>
      </c>
      <c r="L23" s="99">
        <f t="shared" si="2"/>
        <v>0.83333333333333337</v>
      </c>
    </row>
    <row r="24" spans="3:12" x14ac:dyDescent="0.25">
      <c r="C24" t="s">
        <v>183</v>
      </c>
      <c r="D24" t="s">
        <v>1478</v>
      </c>
      <c r="E24" s="32">
        <v>497</v>
      </c>
      <c r="F24" s="32">
        <v>497</v>
      </c>
      <c r="G24" s="32">
        <v>422</v>
      </c>
      <c r="H24" s="137">
        <f t="shared" si="0"/>
        <v>1</v>
      </c>
      <c r="I24" s="90">
        <f>IF(F24/ActivitySum!$C$1300=0%,"",F24/ActivitySum!$C$1300)</f>
        <v>5.7295223240750167E-6</v>
      </c>
      <c r="J24" s="99">
        <f>IF(G24/ActivitySum!$C$1300=0%,"",G24/ActivitySum!$C$1300)</f>
        <v>4.8649062791944815E-6</v>
      </c>
      <c r="K24" s="99">
        <f t="shared" si="1"/>
        <v>0.84909456740442657</v>
      </c>
      <c r="L24" s="99">
        <f t="shared" si="2"/>
        <v>0.84909456740442657</v>
      </c>
    </row>
    <row r="25" spans="3:12" x14ac:dyDescent="0.25">
      <c r="C25" t="s">
        <v>184</v>
      </c>
      <c r="D25" t="s">
        <v>1479</v>
      </c>
      <c r="E25" s="32">
        <v>95</v>
      </c>
      <c r="F25" s="32">
        <v>95</v>
      </c>
      <c r="G25" s="32">
        <v>81</v>
      </c>
      <c r="H25" s="137">
        <f t="shared" si="0"/>
        <v>1</v>
      </c>
      <c r="I25" s="90">
        <f>IF(F25/ActivitySum!$C$1300=0%,"",F25/ActivitySum!$C$1300)</f>
        <v>1.0951803235153452E-6</v>
      </c>
      <c r="J25" s="99">
        <f>IF(G25/ActivitySum!$C$1300=0%,"",G25/ActivitySum!$C$1300)</f>
        <v>9.3378532847097858E-7</v>
      </c>
      <c r="K25" s="99">
        <f t="shared" si="1"/>
        <v>0.85263157894736841</v>
      </c>
      <c r="L25" s="99">
        <f t="shared" si="2"/>
        <v>0.85263157894736841</v>
      </c>
    </row>
    <row r="26" spans="3:12" x14ac:dyDescent="0.25">
      <c r="C26" t="s">
        <v>185</v>
      </c>
      <c r="D26" t="s">
        <v>1480</v>
      </c>
      <c r="E26" s="32">
        <v>196</v>
      </c>
      <c r="F26" s="32">
        <v>196</v>
      </c>
      <c r="G26" s="32">
        <v>167</v>
      </c>
      <c r="H26" s="137">
        <f t="shared" si="0"/>
        <v>1</v>
      </c>
      <c r="I26" s="90">
        <f>IF(F26/ActivitySum!$C$1300=0%,"",F26/ActivitySum!$C$1300)</f>
        <v>2.2595299306211336E-6</v>
      </c>
      <c r="J26" s="99">
        <f>IF(G26/ActivitySum!$C$1300=0%,"",G26/ActivitySum!$C$1300)</f>
        <v>1.9252117266006596E-6</v>
      </c>
      <c r="K26" s="99">
        <f t="shared" si="1"/>
        <v>0.85204081632653061</v>
      </c>
      <c r="L26" s="99">
        <f t="shared" si="2"/>
        <v>0.85204081632653061</v>
      </c>
    </row>
    <row r="27" spans="3:12" x14ac:dyDescent="0.25">
      <c r="C27" t="s">
        <v>186</v>
      </c>
      <c r="D27" t="s">
        <v>1481</v>
      </c>
      <c r="E27" s="32">
        <v>1560</v>
      </c>
      <c r="F27" s="32">
        <v>1560</v>
      </c>
      <c r="G27" s="32">
        <v>1326</v>
      </c>
      <c r="H27" s="137">
        <f t="shared" si="0"/>
        <v>1</v>
      </c>
      <c r="I27" s="90">
        <f>IF(F27/ActivitySum!$C$1300=0%,"",F27/ActivitySum!$C$1300)</f>
        <v>1.7984013733515145E-5</v>
      </c>
      <c r="J27" s="99">
        <f>IF(G27/ActivitySum!$C$1300=0%,"",G27/ActivitySum!$C$1300)</f>
        <v>1.5286411673487873E-5</v>
      </c>
      <c r="K27" s="99">
        <f t="shared" si="1"/>
        <v>0.85</v>
      </c>
      <c r="L27" s="99">
        <f t="shared" si="2"/>
        <v>0.85</v>
      </c>
    </row>
    <row r="28" spans="3:12" x14ac:dyDescent="0.25">
      <c r="C28" t="s">
        <v>187</v>
      </c>
      <c r="D28" t="s">
        <v>1482</v>
      </c>
      <c r="E28" s="32">
        <v>96</v>
      </c>
      <c r="F28" s="32">
        <v>96</v>
      </c>
      <c r="G28" s="32">
        <v>3</v>
      </c>
      <c r="H28" s="137">
        <f t="shared" si="0"/>
        <v>1</v>
      </c>
      <c r="I28" s="90">
        <f>IF(F28/ActivitySum!$C$1300=0%,"",F28/ActivitySum!$C$1300)</f>
        <v>1.1067085374470859E-6</v>
      </c>
      <c r="J28" s="99">
        <f>IF(G28/ActivitySum!$C$1300=0%,"",G28/ActivitySum!$C$1300)</f>
        <v>3.4584641795221434E-8</v>
      </c>
      <c r="K28" s="99">
        <f t="shared" si="1"/>
        <v>3.125E-2</v>
      </c>
      <c r="L28" s="99">
        <f t="shared" si="2"/>
        <v>3.125E-2</v>
      </c>
    </row>
    <row r="29" spans="3:12" x14ac:dyDescent="0.25">
      <c r="C29" t="s">
        <v>188</v>
      </c>
      <c r="D29" t="s">
        <v>1483</v>
      </c>
      <c r="E29" s="32">
        <v>18159</v>
      </c>
      <c r="F29" s="32">
        <v>18160</v>
      </c>
      <c r="G29" s="32">
        <v>182</v>
      </c>
      <c r="H29" s="137">
        <f t="shared" si="0"/>
        <v>1.0000550691117351</v>
      </c>
      <c r="I29" s="90">
        <f>IF(F29/ActivitySum!$C$1300=0%,"",F29/ActivitySum!$C$1300)</f>
        <v>2.0935236500040707E-4</v>
      </c>
      <c r="J29" s="99">
        <f>IF(G29/ActivitySum!$C$1300=0%,"",G29/ActivitySum!$C$1300)</f>
        <v>2.0981349355767668E-6</v>
      </c>
      <c r="K29" s="99">
        <f t="shared" si="1"/>
        <v>1.0022578335811444E-2</v>
      </c>
      <c r="L29" s="99">
        <f t="shared" si="2"/>
        <v>1.0022026431718062E-2</v>
      </c>
    </row>
    <row r="30" spans="3:12" x14ac:dyDescent="0.25">
      <c r="C30" t="s">
        <v>190</v>
      </c>
      <c r="D30" t="s">
        <v>1485</v>
      </c>
      <c r="E30" s="32">
        <v>261</v>
      </c>
      <c r="F30" s="32">
        <v>261</v>
      </c>
      <c r="G30" s="32">
        <v>55</v>
      </c>
      <c r="H30" s="137">
        <f t="shared" si="0"/>
        <v>1</v>
      </c>
      <c r="I30" s="90">
        <f>IF(F30/ActivitySum!$C$1300=0%,"",F30/ActivitySum!$C$1300)</f>
        <v>3.0088638361842646E-6</v>
      </c>
      <c r="J30" s="99">
        <f>IF(G30/ActivitySum!$C$1300=0%,"",G30/ActivitySum!$C$1300)</f>
        <v>6.3405176624572621E-7</v>
      </c>
      <c r="K30" s="99">
        <f t="shared" si="1"/>
        <v>0.21072796934865901</v>
      </c>
      <c r="L30" s="99">
        <f t="shared" si="2"/>
        <v>0.21072796934865901</v>
      </c>
    </row>
    <row r="31" spans="3:12" x14ac:dyDescent="0.25">
      <c r="C31" t="s">
        <v>191</v>
      </c>
      <c r="D31" t="s">
        <v>1486</v>
      </c>
      <c r="E31" s="32">
        <v>4422</v>
      </c>
      <c r="F31" s="32">
        <v>4422</v>
      </c>
      <c r="G31" s="32">
        <v>940</v>
      </c>
      <c r="H31" s="137">
        <f t="shared" si="0"/>
        <v>1</v>
      </c>
      <c r="I31" s="90">
        <f>IF(F31/ActivitySum!$C$1300=0%,"",F31/ActivitySum!$C$1300)</f>
        <v>5.0977762006156386E-5</v>
      </c>
      <c r="J31" s="99">
        <f>IF(G31/ActivitySum!$C$1300=0%,"",G31/ActivitySum!$C$1300)</f>
        <v>1.0836521095836048E-5</v>
      </c>
      <c r="K31" s="99">
        <f t="shared" si="1"/>
        <v>0.21257349615558571</v>
      </c>
      <c r="L31" s="99">
        <f t="shared" si="2"/>
        <v>0.21257349615558571</v>
      </c>
    </row>
    <row r="32" spans="3:12" x14ac:dyDescent="0.25">
      <c r="C32" t="s">
        <v>192</v>
      </c>
      <c r="D32" t="s">
        <v>1487</v>
      </c>
      <c r="E32" s="32">
        <v>1609</v>
      </c>
      <c r="F32" s="32">
        <v>1609</v>
      </c>
      <c r="G32" s="32">
        <v>342</v>
      </c>
      <c r="H32" s="137">
        <f t="shared" si="0"/>
        <v>1</v>
      </c>
      <c r="I32" s="90">
        <f>IF(F32/ActivitySum!$C$1300=0%,"",F32/ActivitySum!$C$1300)</f>
        <v>1.8548896216170428E-5</v>
      </c>
      <c r="J32" s="99">
        <f>IF(G32/ActivitySum!$C$1300=0%,"",G32/ActivitySum!$C$1300)</f>
        <v>3.9426491646552429E-6</v>
      </c>
      <c r="K32" s="99">
        <f t="shared" si="1"/>
        <v>0.21255438160348042</v>
      </c>
      <c r="L32" s="99">
        <f t="shared" si="2"/>
        <v>0.21255438160348042</v>
      </c>
    </row>
    <row r="33" spans="3:12" x14ac:dyDescent="0.25">
      <c r="C33" t="s">
        <v>193</v>
      </c>
      <c r="D33" t="s">
        <v>1488</v>
      </c>
      <c r="E33" s="32">
        <v>1547</v>
      </c>
      <c r="F33" s="32">
        <v>1548</v>
      </c>
      <c r="G33" s="32">
        <v>1315</v>
      </c>
      <c r="H33" s="137">
        <f t="shared" si="0"/>
        <v>1.0006464124111183</v>
      </c>
      <c r="I33" s="90">
        <f>IF(F33/ActivitySum!$C$1300=0%,"",F33/ActivitySum!$C$1300)</f>
        <v>1.7845675166334258E-5</v>
      </c>
      <c r="J33" s="99">
        <f>IF(G33/ActivitySum!$C$1300=0%,"",G33/ActivitySum!$C$1300)</f>
        <v>1.5159601320238728E-5</v>
      </c>
      <c r="K33" s="99">
        <f t="shared" si="1"/>
        <v>0.85003232062055589</v>
      </c>
      <c r="L33" s="99">
        <f t="shared" si="2"/>
        <v>0.84948320413436695</v>
      </c>
    </row>
    <row r="34" spans="3:12" x14ac:dyDescent="0.25">
      <c r="C34" t="s">
        <v>194</v>
      </c>
      <c r="D34" t="s">
        <v>1489</v>
      </c>
      <c r="E34" s="32">
        <v>2863</v>
      </c>
      <c r="F34" s="32">
        <v>2862</v>
      </c>
      <c r="G34" s="32">
        <v>1216</v>
      </c>
      <c r="H34" s="137">
        <f t="shared" si="0"/>
        <v>0.99965071603213418</v>
      </c>
      <c r="I34" s="90">
        <f>IF(F34/ActivitySum!$C$1300=0%,"",F34/ActivitySum!$C$1300)</f>
        <v>3.2993748272641244E-5</v>
      </c>
      <c r="J34" s="99">
        <f>IF(G34/ActivitySum!$C$1300=0%,"",G34/ActivitySum!$C$1300)</f>
        <v>1.4018308140996419E-5</v>
      </c>
      <c r="K34" s="99">
        <f t="shared" si="1"/>
        <v>0.42472930492490396</v>
      </c>
      <c r="L34" s="99">
        <f t="shared" si="2"/>
        <v>0.42487770789657581</v>
      </c>
    </row>
    <row r="35" spans="3:12" x14ac:dyDescent="0.25">
      <c r="C35" t="s">
        <v>195</v>
      </c>
      <c r="D35" t="s">
        <v>1490</v>
      </c>
      <c r="E35" s="32">
        <v>2342</v>
      </c>
      <c r="F35" s="32">
        <v>2342</v>
      </c>
      <c r="G35" s="32">
        <v>498</v>
      </c>
      <c r="H35" s="137">
        <f t="shared" si="0"/>
        <v>1</v>
      </c>
      <c r="I35" s="90">
        <f>IF(F35/ActivitySum!$C$1300=0%,"",F35/ActivitySum!$C$1300)</f>
        <v>2.6999077028136196E-5</v>
      </c>
      <c r="J35" s="99">
        <f>IF(G35/ActivitySum!$C$1300=0%,"",G35/ActivitySum!$C$1300)</f>
        <v>5.7410505380067575E-6</v>
      </c>
      <c r="K35" s="99">
        <f t="shared" si="1"/>
        <v>0.21263877028181041</v>
      </c>
      <c r="L35" s="99">
        <f t="shared" si="2"/>
        <v>0.21263877028181041</v>
      </c>
    </row>
    <row r="36" spans="3:12" x14ac:dyDescent="0.25">
      <c r="C36" t="s">
        <v>196</v>
      </c>
      <c r="D36" t="s">
        <v>1491</v>
      </c>
      <c r="E36" s="32">
        <v>482</v>
      </c>
      <c r="F36" s="32">
        <v>482</v>
      </c>
      <c r="G36" s="32">
        <v>410</v>
      </c>
      <c r="H36" s="137">
        <f t="shared" si="0"/>
        <v>1</v>
      </c>
      <c r="I36" s="90">
        <f>IF(F36/ActivitySum!$C$1300=0%,"",F36/ActivitySum!$C$1300)</f>
        <v>5.5565991150989095E-6</v>
      </c>
      <c r="J36" s="99">
        <f>IF(G36/ActivitySum!$C$1300=0%,"",G36/ActivitySum!$C$1300)</f>
        <v>4.7265677120135953E-6</v>
      </c>
      <c r="K36" s="99">
        <f t="shared" si="1"/>
        <v>0.85062240663900412</v>
      </c>
      <c r="L36" s="99">
        <f t="shared" si="2"/>
        <v>0.85062240663900412</v>
      </c>
    </row>
    <row r="37" spans="3:12" x14ac:dyDescent="0.25">
      <c r="C37" t="s">
        <v>197</v>
      </c>
      <c r="D37" t="s">
        <v>1492</v>
      </c>
      <c r="E37" s="32">
        <v>248</v>
      </c>
      <c r="F37" s="32">
        <v>248</v>
      </c>
      <c r="G37" s="32">
        <v>211</v>
      </c>
      <c r="H37" s="137">
        <f t="shared" si="0"/>
        <v>1</v>
      </c>
      <c r="I37" s="90">
        <f>IF(F37/ActivitySum!$C$1300=0%,"",F37/ActivitySum!$C$1300)</f>
        <v>2.8589970550716383E-6</v>
      </c>
      <c r="J37" s="99">
        <f>IF(G37/ActivitySum!$C$1300=0%,"",G37/ActivitySum!$C$1300)</f>
        <v>2.4324531395972408E-6</v>
      </c>
      <c r="K37" s="99">
        <f t="shared" si="1"/>
        <v>0.85080645161290325</v>
      </c>
      <c r="L37" s="99">
        <f t="shared" si="2"/>
        <v>0.85080645161290325</v>
      </c>
    </row>
    <row r="38" spans="3:12" x14ac:dyDescent="0.25">
      <c r="C38" t="s">
        <v>198</v>
      </c>
      <c r="D38" t="s">
        <v>1493</v>
      </c>
      <c r="E38" s="32">
        <v>3020</v>
      </c>
      <c r="F38" s="32">
        <v>3020</v>
      </c>
      <c r="G38" s="32">
        <v>1284</v>
      </c>
      <c r="H38" s="137">
        <f t="shared" si="0"/>
        <v>1</v>
      </c>
      <c r="I38" s="90">
        <f>IF(F38/ActivitySum!$C$1300=0%,"",F38/ActivitySum!$C$1300)</f>
        <v>3.481520607385624E-5</v>
      </c>
      <c r="J38" s="99">
        <f>IF(G38/ActivitySum!$C$1300=0%,"",G38/ActivitySum!$C$1300)</f>
        <v>1.4802226688354772E-5</v>
      </c>
      <c r="K38" s="99">
        <f t="shared" si="1"/>
        <v>0.42516556291390728</v>
      </c>
      <c r="L38" s="99">
        <f t="shared" si="2"/>
        <v>0.42516556291390728</v>
      </c>
    </row>
    <row r="39" spans="3:12" x14ac:dyDescent="0.25">
      <c r="C39" t="s">
        <v>199</v>
      </c>
      <c r="D39" t="s">
        <v>1494</v>
      </c>
      <c r="E39" s="32">
        <v>889</v>
      </c>
      <c r="F39" s="32">
        <v>889</v>
      </c>
      <c r="G39" s="32">
        <v>189</v>
      </c>
      <c r="H39" s="137">
        <f t="shared" si="0"/>
        <v>1</v>
      </c>
      <c r="I39" s="90">
        <f>IF(F39/ActivitySum!$C$1300=0%,"",F39/ActivitySum!$C$1300)</f>
        <v>1.0248582185317285E-5</v>
      </c>
      <c r="J39" s="99">
        <f>IF(G39/ActivitySum!$C$1300=0%,"",G39/ActivitySum!$C$1300)</f>
        <v>2.17883243309895E-6</v>
      </c>
      <c r="K39" s="99">
        <f t="shared" si="1"/>
        <v>0.2125984251968504</v>
      </c>
      <c r="L39" s="99">
        <f t="shared" si="2"/>
        <v>0.2125984251968504</v>
      </c>
    </row>
    <row r="40" spans="3:12" x14ac:dyDescent="0.25">
      <c r="C40" t="s">
        <v>200</v>
      </c>
      <c r="D40" t="s">
        <v>1495</v>
      </c>
      <c r="E40" s="32">
        <v>174</v>
      </c>
      <c r="F40" s="32">
        <v>174</v>
      </c>
      <c r="G40" s="32">
        <v>37</v>
      </c>
      <c r="H40" s="137">
        <f t="shared" si="0"/>
        <v>1</v>
      </c>
      <c r="I40" s="90">
        <f>IF(F40/ActivitySum!$C$1300=0%,"",F40/ActivitySum!$C$1300)</f>
        <v>2.0059092241228428E-6</v>
      </c>
      <c r="J40" s="99">
        <f>IF(G40/ActivitySum!$C$1300=0%,"",G40/ActivitySum!$C$1300)</f>
        <v>4.2654391547439766E-7</v>
      </c>
      <c r="K40" s="99">
        <f t="shared" si="1"/>
        <v>0.21264367816091953</v>
      </c>
      <c r="L40" s="99">
        <f t="shared" si="2"/>
        <v>0.21264367816091953</v>
      </c>
    </row>
    <row r="41" spans="3:12" x14ac:dyDescent="0.25">
      <c r="C41" t="s">
        <v>201</v>
      </c>
      <c r="D41" t="s">
        <v>1496</v>
      </c>
      <c r="E41" s="32">
        <v>4</v>
      </c>
      <c r="F41" s="32">
        <v>4</v>
      </c>
      <c r="G41" s="32">
        <v>1</v>
      </c>
      <c r="H41" s="137">
        <f t="shared" si="0"/>
        <v>1</v>
      </c>
      <c r="I41" s="90">
        <f>IF(F41/ActivitySum!$C$1300=0%,"",F41/ActivitySum!$C$1300)</f>
        <v>4.6112855726961905E-8</v>
      </c>
      <c r="J41" s="99">
        <f>IF(G41/ActivitySum!$C$1300=0%,"",G41/ActivitySum!$C$1300)</f>
        <v>1.1528213931740476E-8</v>
      </c>
      <c r="K41" s="99">
        <f t="shared" si="1"/>
        <v>0.25</v>
      </c>
      <c r="L41" s="99">
        <f t="shared" si="2"/>
        <v>0.25</v>
      </c>
    </row>
    <row r="42" spans="3:12" x14ac:dyDescent="0.25">
      <c r="C42" t="s">
        <v>202</v>
      </c>
      <c r="D42" t="s">
        <v>1497</v>
      </c>
      <c r="E42" s="32">
        <v>43</v>
      </c>
      <c r="F42" s="32">
        <v>43</v>
      </c>
      <c r="G42" s="32">
        <v>1</v>
      </c>
      <c r="H42" s="137">
        <f t="shared" si="0"/>
        <v>1</v>
      </c>
      <c r="I42" s="90">
        <f>IF(F42/ActivitySum!$C$1300=0%,"",F42/ActivitySum!$C$1300)</f>
        <v>4.9571319906484047E-7</v>
      </c>
      <c r="J42" s="99">
        <f>IF(G42/ActivitySum!$C$1300=0%,"",G42/ActivitySum!$C$1300)</f>
        <v>1.1528213931740476E-8</v>
      </c>
      <c r="K42" s="99">
        <f t="shared" si="1"/>
        <v>2.3255813953488372E-2</v>
      </c>
      <c r="L42" s="99">
        <f t="shared" si="2"/>
        <v>2.3255813953488372E-2</v>
      </c>
    </row>
    <row r="43" spans="3:12" x14ac:dyDescent="0.25">
      <c r="C43" t="s">
        <v>203</v>
      </c>
      <c r="D43" t="s">
        <v>1498</v>
      </c>
      <c r="E43" s="32">
        <v>8</v>
      </c>
      <c r="F43" s="32">
        <v>8</v>
      </c>
      <c r="G43" s="32">
        <v>0</v>
      </c>
      <c r="H43" s="137">
        <f t="shared" si="0"/>
        <v>1</v>
      </c>
      <c r="I43" s="90">
        <f>IF(F43/ActivitySum!$C$1300=0%,"",F43/ActivitySum!$C$1300)</f>
        <v>9.222571145392381E-8</v>
      </c>
      <c r="J43" s="99" t="str">
        <f>IF(G43/ActivitySum!$C$1300=0%,"",G43/ActivitySum!$C$1300)</f>
        <v/>
      </c>
      <c r="K43" s="99">
        <f t="shared" si="1"/>
        <v>0</v>
      </c>
      <c r="L43" s="99">
        <f t="shared" si="2"/>
        <v>0</v>
      </c>
    </row>
    <row r="44" spans="3:12" x14ac:dyDescent="0.25">
      <c r="C44" t="s">
        <v>204</v>
      </c>
      <c r="D44" t="s">
        <v>1499</v>
      </c>
      <c r="E44" s="32">
        <v>1426</v>
      </c>
      <c r="F44" s="32">
        <v>1426</v>
      </c>
      <c r="G44" s="32">
        <v>1212</v>
      </c>
      <c r="H44" s="137">
        <f t="shared" si="0"/>
        <v>1</v>
      </c>
      <c r="I44" s="90">
        <f>IF(F44/ActivitySum!$C$1300=0%,"",F44/ActivitySum!$C$1300)</f>
        <v>1.643923306666192E-5</v>
      </c>
      <c r="J44" s="99">
        <f>IF(G44/ActivitySum!$C$1300=0%,"",G44/ActivitySum!$C$1300)</f>
        <v>1.3972195285269458E-5</v>
      </c>
      <c r="K44" s="99">
        <f t="shared" si="1"/>
        <v>0.84992987377279106</v>
      </c>
      <c r="L44" s="99">
        <f t="shared" si="2"/>
        <v>0.84992987377279106</v>
      </c>
    </row>
    <row r="45" spans="3:12" x14ac:dyDescent="0.25">
      <c r="C45" t="s">
        <v>205</v>
      </c>
      <c r="D45" t="s">
        <v>1500</v>
      </c>
      <c r="E45" s="32">
        <v>4167</v>
      </c>
      <c r="F45" s="32">
        <v>4167</v>
      </c>
      <c r="G45" s="32">
        <v>3542</v>
      </c>
      <c r="H45" s="137">
        <f t="shared" si="0"/>
        <v>1</v>
      </c>
      <c r="I45" s="90">
        <f>IF(F45/ActivitySum!$C$1300=0%,"",F45/ActivitySum!$C$1300)</f>
        <v>4.8038067453562568E-5</v>
      </c>
      <c r="J45" s="99">
        <f>IF(G45/ActivitySum!$C$1300=0%,"",G45/ActivitySum!$C$1300)</f>
        <v>4.0832933746224768E-5</v>
      </c>
      <c r="K45" s="99">
        <f t="shared" si="1"/>
        <v>0.85001199904007685</v>
      </c>
      <c r="L45" s="99">
        <f t="shared" si="2"/>
        <v>0.85001199904007685</v>
      </c>
    </row>
    <row r="46" spans="3:12" x14ac:dyDescent="0.25">
      <c r="C46" t="s">
        <v>206</v>
      </c>
      <c r="D46" t="s">
        <v>1501</v>
      </c>
      <c r="E46" s="32">
        <v>5965</v>
      </c>
      <c r="F46" s="32">
        <v>5966</v>
      </c>
      <c r="G46" s="32">
        <v>5070</v>
      </c>
      <c r="H46" s="137">
        <f t="shared" si="0"/>
        <v>1.000167644593462</v>
      </c>
      <c r="I46" s="90">
        <f>IF(F46/ActivitySum!$C$1300=0%,"",F46/ActivitySum!$C$1300)</f>
        <v>6.877732431676368E-5</v>
      </c>
      <c r="J46" s="99">
        <f>IF(G46/ActivitySum!$C$1300=0%,"",G46/ActivitySum!$C$1300)</f>
        <v>5.8448044633924215E-5</v>
      </c>
      <c r="K46" s="99">
        <f t="shared" si="1"/>
        <v>0.84995808885163449</v>
      </c>
      <c r="L46" s="99">
        <f t="shared" si="2"/>
        <v>0.84981562185719073</v>
      </c>
    </row>
    <row r="47" spans="3:12" x14ac:dyDescent="0.25">
      <c r="C47" t="s">
        <v>207</v>
      </c>
      <c r="D47" t="s">
        <v>1502</v>
      </c>
      <c r="E47" s="32">
        <v>2275</v>
      </c>
      <c r="F47" s="32">
        <v>2275</v>
      </c>
      <c r="G47" s="32">
        <v>23</v>
      </c>
      <c r="H47" s="137">
        <f t="shared" si="0"/>
        <v>1</v>
      </c>
      <c r="I47" s="90">
        <f>IF(F47/ActivitySum!$C$1300=0%,"",F47/ActivitySum!$C$1300)</f>
        <v>2.6226686694709585E-5</v>
      </c>
      <c r="J47" s="99">
        <f>IF(G47/ActivitySum!$C$1300=0%,"",G47/ActivitySum!$C$1300)</f>
        <v>2.6514892043003097E-7</v>
      </c>
      <c r="K47" s="99">
        <f t="shared" si="1"/>
        <v>1.0109890109890111E-2</v>
      </c>
      <c r="L47" s="99">
        <f t="shared" si="2"/>
        <v>1.0109890109890111E-2</v>
      </c>
    </row>
    <row r="48" spans="3:12" x14ac:dyDescent="0.25">
      <c r="C48" t="s">
        <v>208</v>
      </c>
      <c r="D48" t="s">
        <v>1503</v>
      </c>
      <c r="E48" s="32">
        <v>2342</v>
      </c>
      <c r="F48" s="32">
        <v>2342</v>
      </c>
      <c r="G48" s="32">
        <v>70</v>
      </c>
      <c r="H48" s="137">
        <f t="shared" si="0"/>
        <v>1</v>
      </c>
      <c r="I48" s="90">
        <f>IF(F48/ActivitySum!$C$1300=0%,"",F48/ActivitySum!$C$1300)</f>
        <v>2.6999077028136196E-5</v>
      </c>
      <c r="J48" s="99">
        <f>IF(G48/ActivitySum!$C$1300=0%,"",G48/ActivitySum!$C$1300)</f>
        <v>8.069749752218334E-7</v>
      </c>
      <c r="K48" s="99">
        <f t="shared" si="1"/>
        <v>2.9888983774551667E-2</v>
      </c>
      <c r="L48" s="99">
        <f t="shared" si="2"/>
        <v>2.9888983774551667E-2</v>
      </c>
    </row>
    <row r="49" spans="3:12" x14ac:dyDescent="0.25">
      <c r="C49" t="s">
        <v>209</v>
      </c>
      <c r="D49" t="s">
        <v>1504</v>
      </c>
      <c r="E49" s="32">
        <v>484</v>
      </c>
      <c r="F49" s="32">
        <v>484</v>
      </c>
      <c r="G49" s="32">
        <v>20</v>
      </c>
      <c r="H49" s="137">
        <f t="shared" si="0"/>
        <v>1</v>
      </c>
      <c r="I49" s="90">
        <f>IF(F49/ActivitySum!$C$1300=0%,"",F49/ActivitySum!$C$1300)</f>
        <v>5.5796555429623912E-6</v>
      </c>
      <c r="J49" s="99">
        <f>IF(G49/ActivitySum!$C$1300=0%,"",G49/ActivitySum!$C$1300)</f>
        <v>2.3056427863480953E-7</v>
      </c>
      <c r="K49" s="99">
        <f t="shared" si="1"/>
        <v>4.1322314049586778E-2</v>
      </c>
      <c r="L49" s="99">
        <f t="shared" si="2"/>
        <v>4.1322314049586778E-2</v>
      </c>
    </row>
    <row r="50" spans="3:12" x14ac:dyDescent="0.25">
      <c r="C50" t="s">
        <v>210</v>
      </c>
      <c r="D50" t="s">
        <v>1505</v>
      </c>
      <c r="E50" s="32">
        <v>1493</v>
      </c>
      <c r="F50" s="32">
        <v>1493</v>
      </c>
      <c r="G50" s="32">
        <v>15</v>
      </c>
      <c r="H50" s="137">
        <f t="shared" si="0"/>
        <v>1</v>
      </c>
      <c r="I50" s="90">
        <f>IF(F50/ActivitySum!$C$1300=0%,"",F50/ActivitySum!$C$1300)</f>
        <v>1.7211623400088531E-5</v>
      </c>
      <c r="J50" s="99">
        <f>IF(G50/ActivitySum!$C$1300=0%,"",G50/ActivitySum!$C$1300)</f>
        <v>1.7292320897610714E-7</v>
      </c>
      <c r="K50" s="99">
        <f t="shared" si="1"/>
        <v>1.0046885465505693E-2</v>
      </c>
      <c r="L50" s="99">
        <f t="shared" si="2"/>
        <v>1.0046885465505693E-2</v>
      </c>
    </row>
    <row r="51" spans="3:12" x14ac:dyDescent="0.25">
      <c r="C51" t="s">
        <v>211</v>
      </c>
      <c r="D51" t="s">
        <v>1506</v>
      </c>
      <c r="E51" s="32">
        <v>1539</v>
      </c>
      <c r="F51" s="32">
        <v>1539</v>
      </c>
      <c r="G51" s="32">
        <v>240</v>
      </c>
      <c r="H51" s="137">
        <f t="shared" si="0"/>
        <v>1</v>
      </c>
      <c r="I51" s="90">
        <f>IF(F51/ActivitySum!$C$1300=0%,"",F51/ActivitySum!$C$1300)</f>
        <v>1.7741921240948593E-5</v>
      </c>
      <c r="J51" s="99">
        <f>IF(G51/ActivitySum!$C$1300=0%,"",G51/ActivitySum!$C$1300)</f>
        <v>2.7667713436177143E-6</v>
      </c>
      <c r="K51" s="99">
        <f t="shared" si="1"/>
        <v>0.15594541910331383</v>
      </c>
      <c r="L51" s="99">
        <f t="shared" si="2"/>
        <v>0.15594541910331383</v>
      </c>
    </row>
    <row r="52" spans="3:12" x14ac:dyDescent="0.25">
      <c r="C52" t="s">
        <v>212</v>
      </c>
      <c r="D52" t="s">
        <v>1507</v>
      </c>
      <c r="E52" s="32">
        <v>284</v>
      </c>
      <c r="F52" s="32">
        <v>284</v>
      </c>
      <c r="G52" s="32">
        <v>6</v>
      </c>
      <c r="H52" s="137">
        <f t="shared" si="0"/>
        <v>1</v>
      </c>
      <c r="I52" s="90">
        <f>IF(F52/ActivitySum!$C$1300=0%,"",F52/ActivitySum!$C$1300)</f>
        <v>3.2740127566142954E-6</v>
      </c>
      <c r="J52" s="99">
        <f>IF(G52/ActivitySum!$C$1300=0%,"",G52/ActivitySum!$C$1300)</f>
        <v>6.9169283590442868E-8</v>
      </c>
      <c r="K52" s="99">
        <f t="shared" si="1"/>
        <v>2.1126760563380281E-2</v>
      </c>
      <c r="L52" s="99">
        <f t="shared" si="2"/>
        <v>2.1126760563380281E-2</v>
      </c>
    </row>
    <row r="53" spans="3:12" x14ac:dyDescent="0.25">
      <c r="C53" t="s">
        <v>213</v>
      </c>
      <c r="D53" t="s">
        <v>1508</v>
      </c>
      <c r="E53" s="32">
        <v>2314</v>
      </c>
      <c r="F53" s="32">
        <v>2313</v>
      </c>
      <c r="G53" s="32">
        <v>315</v>
      </c>
      <c r="H53" s="137">
        <f t="shared" si="0"/>
        <v>0.99956784788245467</v>
      </c>
      <c r="I53" s="90">
        <f>IF(F53/ActivitySum!$C$1300=0%,"",F53/ActivitySum!$C$1300)</f>
        <v>2.6664758824115723E-5</v>
      </c>
      <c r="J53" s="99">
        <f>IF(G53/ActivitySum!$C$1300=0%,"",G53/ActivitySum!$C$1300)</f>
        <v>3.6313873884982503E-6</v>
      </c>
      <c r="K53" s="99">
        <f t="shared" si="1"/>
        <v>0.13612791702679344</v>
      </c>
      <c r="L53" s="99">
        <f t="shared" si="2"/>
        <v>0.13618677042801555</v>
      </c>
    </row>
    <row r="54" spans="3:12" x14ac:dyDescent="0.25">
      <c r="C54" t="s">
        <v>214</v>
      </c>
      <c r="D54" t="s">
        <v>1509</v>
      </c>
      <c r="E54" s="32">
        <v>991</v>
      </c>
      <c r="F54" s="32">
        <v>991</v>
      </c>
      <c r="G54" s="32">
        <v>30</v>
      </c>
      <c r="H54" s="137">
        <f t="shared" si="0"/>
        <v>1</v>
      </c>
      <c r="I54" s="90">
        <f>IF(F54/ActivitySum!$C$1300=0%,"",F54/ActivitySum!$C$1300)</f>
        <v>1.1424460006354813E-5</v>
      </c>
      <c r="J54" s="99">
        <f>IF(G54/ActivitySum!$C$1300=0%,"",G54/ActivitySum!$C$1300)</f>
        <v>3.4584641795221429E-7</v>
      </c>
      <c r="K54" s="99">
        <f t="shared" si="1"/>
        <v>3.0272452068617558E-2</v>
      </c>
      <c r="L54" s="99">
        <f t="shared" si="2"/>
        <v>3.0272452068617558E-2</v>
      </c>
    </row>
    <row r="55" spans="3:12" x14ac:dyDescent="0.25">
      <c r="C55" t="s">
        <v>215</v>
      </c>
      <c r="D55" t="s">
        <v>1510</v>
      </c>
      <c r="E55" s="32">
        <v>194</v>
      </c>
      <c r="F55" s="32">
        <v>194</v>
      </c>
      <c r="G55" s="32">
        <v>30</v>
      </c>
      <c r="H55" s="137">
        <f t="shared" si="0"/>
        <v>1</v>
      </c>
      <c r="I55" s="90">
        <f>IF(F55/ActivitySum!$C$1300=0%,"",F55/ActivitySum!$C$1300)</f>
        <v>2.2364735027576527E-6</v>
      </c>
      <c r="J55" s="99">
        <f>IF(G55/ActivitySum!$C$1300=0%,"",G55/ActivitySum!$C$1300)</f>
        <v>3.4584641795221429E-7</v>
      </c>
      <c r="K55" s="99">
        <f t="shared" si="1"/>
        <v>0.15463917525773196</v>
      </c>
      <c r="L55" s="99">
        <f t="shared" si="2"/>
        <v>0.15463917525773196</v>
      </c>
    </row>
    <row r="56" spans="3:12" x14ac:dyDescent="0.25">
      <c r="C56" t="s">
        <v>216</v>
      </c>
      <c r="D56" t="s">
        <v>1511</v>
      </c>
      <c r="E56" s="32">
        <v>4</v>
      </c>
      <c r="F56" s="32">
        <v>4</v>
      </c>
      <c r="G56" s="32">
        <v>0</v>
      </c>
      <c r="H56" s="137">
        <f t="shared" si="0"/>
        <v>1</v>
      </c>
      <c r="I56" s="90">
        <f>IF(F56/ActivitySum!$C$1300=0%,"",F56/ActivitySum!$C$1300)</f>
        <v>4.6112855726961905E-8</v>
      </c>
      <c r="J56" s="99" t="str">
        <f>IF(G56/ActivitySum!$C$1300=0%,"",G56/ActivitySum!$C$1300)</f>
        <v/>
      </c>
      <c r="K56" s="99">
        <f t="shared" si="1"/>
        <v>0</v>
      </c>
      <c r="L56" s="99">
        <f t="shared" si="2"/>
        <v>0</v>
      </c>
    </row>
    <row r="57" spans="3:12" x14ac:dyDescent="0.25">
      <c r="C57" t="s">
        <v>217</v>
      </c>
      <c r="D57" t="s">
        <v>1512</v>
      </c>
      <c r="E57" s="32">
        <v>43</v>
      </c>
      <c r="F57" s="32">
        <v>43</v>
      </c>
      <c r="G57" s="32">
        <v>3</v>
      </c>
      <c r="H57" s="137">
        <f t="shared" si="0"/>
        <v>1</v>
      </c>
      <c r="I57" s="90">
        <f>IF(F57/ActivitySum!$C$1300=0%,"",F57/ActivitySum!$C$1300)</f>
        <v>4.9571319906484047E-7</v>
      </c>
      <c r="J57" s="99">
        <f>IF(G57/ActivitySum!$C$1300=0%,"",G57/ActivitySum!$C$1300)</f>
        <v>3.4584641795221434E-8</v>
      </c>
      <c r="K57" s="99">
        <f t="shared" si="1"/>
        <v>6.9767441860465115E-2</v>
      </c>
      <c r="L57" s="99">
        <f t="shared" si="2"/>
        <v>6.9767441860465115E-2</v>
      </c>
    </row>
    <row r="58" spans="3:12" x14ac:dyDescent="0.25">
      <c r="C58" t="s">
        <v>218</v>
      </c>
      <c r="D58" t="s">
        <v>1513</v>
      </c>
      <c r="E58" s="32">
        <v>8</v>
      </c>
      <c r="F58" s="32">
        <v>8</v>
      </c>
      <c r="G58" s="32">
        <v>0</v>
      </c>
      <c r="H58" s="137">
        <f t="shared" si="0"/>
        <v>1</v>
      </c>
      <c r="I58" s="90">
        <f>IF(F58/ActivitySum!$C$1300=0%,"",F58/ActivitySum!$C$1300)</f>
        <v>9.222571145392381E-8</v>
      </c>
      <c r="J58" s="99" t="str">
        <f>IF(G58/ActivitySum!$C$1300=0%,"",G58/ActivitySum!$C$1300)</f>
        <v/>
      </c>
      <c r="K58" s="99">
        <f t="shared" si="1"/>
        <v>0</v>
      </c>
      <c r="L58" s="99">
        <f t="shared" si="2"/>
        <v>0</v>
      </c>
    </row>
    <row r="59" spans="3:12" x14ac:dyDescent="0.25">
      <c r="C59" t="s">
        <v>219</v>
      </c>
      <c r="D59" t="s">
        <v>1514</v>
      </c>
      <c r="E59" s="32">
        <v>4684</v>
      </c>
      <c r="F59" s="32">
        <v>4684</v>
      </c>
      <c r="G59" s="32">
        <v>94</v>
      </c>
      <c r="H59" s="137">
        <f t="shared" si="0"/>
        <v>1</v>
      </c>
      <c r="I59" s="90">
        <f>IF(F59/ActivitySum!$C$1300=0%,"",F59/ActivitySum!$C$1300)</f>
        <v>5.3998154056272392E-5</v>
      </c>
      <c r="J59" s="99">
        <f>IF(G59/ActivitySum!$C$1300=0%,"",G59/ActivitySum!$C$1300)</f>
        <v>1.0836521095836048E-6</v>
      </c>
      <c r="K59" s="99">
        <f t="shared" si="1"/>
        <v>2.0068317677198976E-2</v>
      </c>
      <c r="L59" s="99">
        <f t="shared" si="2"/>
        <v>2.0068317677198976E-2</v>
      </c>
    </row>
    <row r="60" spans="3:12" x14ac:dyDescent="0.25">
      <c r="C60" t="s">
        <v>220</v>
      </c>
      <c r="D60" t="s">
        <v>1515</v>
      </c>
      <c r="E60" s="32">
        <v>11392</v>
      </c>
      <c r="F60" s="32">
        <v>11393</v>
      </c>
      <c r="G60" s="32">
        <v>9683</v>
      </c>
      <c r="H60" s="137">
        <f t="shared" si="0"/>
        <v>1.0000877808988764</v>
      </c>
      <c r="I60" s="90">
        <f>IF(F60/ActivitySum!$C$1300=0%,"",F60/ActivitySum!$C$1300)</f>
        <v>1.3134094132431925E-4</v>
      </c>
      <c r="J60" s="99">
        <f>IF(G60/ActivitySum!$C$1300=0%,"",G60/ActivitySum!$C$1300)</f>
        <v>1.1162769550104304E-4</v>
      </c>
      <c r="K60" s="99">
        <f t="shared" si="1"/>
        <v>0.8499824438202247</v>
      </c>
      <c r="L60" s="99">
        <f t="shared" si="2"/>
        <v>0.84990783814623017</v>
      </c>
    </row>
    <row r="61" spans="3:12" x14ac:dyDescent="0.25">
      <c r="C61" t="s">
        <v>221</v>
      </c>
      <c r="D61" t="s">
        <v>1516</v>
      </c>
      <c r="E61" s="32">
        <v>1908</v>
      </c>
      <c r="F61" s="32">
        <v>1908</v>
      </c>
      <c r="G61" s="32">
        <v>114</v>
      </c>
      <c r="H61" s="137">
        <f t="shared" si="0"/>
        <v>1</v>
      </c>
      <c r="I61" s="90">
        <f>IF(F61/ActivitySum!$C$1300=0%,"",F61/ActivitySum!$C$1300)</f>
        <v>2.1995832181760831E-5</v>
      </c>
      <c r="J61" s="99">
        <f>IF(G61/ActivitySum!$C$1300=0%,"",G61/ActivitySum!$C$1300)</f>
        <v>1.3142163882184144E-6</v>
      </c>
      <c r="K61" s="99">
        <f t="shared" si="1"/>
        <v>5.9748427672955975E-2</v>
      </c>
      <c r="L61" s="99">
        <f t="shared" si="2"/>
        <v>5.9748427672955975E-2</v>
      </c>
    </row>
    <row r="62" spans="3:12" x14ac:dyDescent="0.25">
      <c r="C62" t="s">
        <v>222</v>
      </c>
      <c r="D62" t="s">
        <v>1517</v>
      </c>
      <c r="E62" s="32">
        <v>2275</v>
      </c>
      <c r="F62" s="32">
        <v>2275</v>
      </c>
      <c r="G62" s="32">
        <v>136</v>
      </c>
      <c r="H62" s="137">
        <f t="shared" si="0"/>
        <v>1</v>
      </c>
      <c r="I62" s="90">
        <f>IF(F62/ActivitySum!$C$1300=0%,"",F62/ActivitySum!$C$1300)</f>
        <v>2.6226686694709585E-5</v>
      </c>
      <c r="J62" s="99">
        <f>IF(G62/ActivitySum!$C$1300=0%,"",G62/ActivitySum!$C$1300)</f>
        <v>1.5678370947167048E-6</v>
      </c>
      <c r="K62" s="99">
        <f t="shared" si="1"/>
        <v>5.978021978021978E-2</v>
      </c>
      <c r="L62" s="99">
        <f t="shared" si="2"/>
        <v>5.978021978021978E-2</v>
      </c>
    </row>
    <row r="63" spans="3:12" x14ac:dyDescent="0.25">
      <c r="C63" t="s">
        <v>223</v>
      </c>
      <c r="D63" t="s">
        <v>1518</v>
      </c>
      <c r="E63" s="32">
        <v>2295</v>
      </c>
      <c r="F63" s="32">
        <v>2294</v>
      </c>
      <c r="G63" s="32">
        <v>1211</v>
      </c>
      <c r="H63" s="137">
        <f t="shared" si="0"/>
        <v>0.99956427015250549</v>
      </c>
      <c r="I63" s="90">
        <f>IF(F63/ActivitySum!$C$1300=0%,"",F63/ActivitySum!$C$1300)</f>
        <v>2.6445722759412654E-5</v>
      </c>
      <c r="J63" s="99">
        <f>IF(G63/ActivitySum!$C$1300=0%,"",G63/ActivitySum!$C$1300)</f>
        <v>1.3960667071337718E-5</v>
      </c>
      <c r="K63" s="99">
        <f t="shared" si="1"/>
        <v>0.52766884531590419</v>
      </c>
      <c r="L63" s="99">
        <f t="shared" si="2"/>
        <v>0.52789886660854402</v>
      </c>
    </row>
    <row r="64" spans="3:12" x14ac:dyDescent="0.25">
      <c r="C64" t="s">
        <v>224</v>
      </c>
      <c r="D64" t="s">
        <v>1519</v>
      </c>
      <c r="E64" s="32">
        <v>314</v>
      </c>
      <c r="F64" s="32">
        <v>314</v>
      </c>
      <c r="G64" s="32">
        <v>31</v>
      </c>
      <c r="H64" s="137">
        <f t="shared" si="0"/>
        <v>1</v>
      </c>
      <c r="I64" s="90">
        <f>IF(F64/ActivitySum!$C$1300=0%,"",F64/ActivitySum!$C$1300)</f>
        <v>3.6198591745665098E-6</v>
      </c>
      <c r="J64" s="99">
        <f>IF(G64/ActivitySum!$C$1300=0%,"",G64/ActivitySum!$C$1300)</f>
        <v>3.5737463188395479E-7</v>
      </c>
      <c r="K64" s="99">
        <f t="shared" si="1"/>
        <v>9.8726114649681534E-2</v>
      </c>
      <c r="L64" s="99">
        <f t="shared" si="2"/>
        <v>9.8726114649681534E-2</v>
      </c>
    </row>
    <row r="65" spans="3:12" x14ac:dyDescent="0.25">
      <c r="C65" t="s">
        <v>225</v>
      </c>
      <c r="D65" t="s">
        <v>1520</v>
      </c>
      <c r="E65" s="32">
        <v>3008</v>
      </c>
      <c r="F65" s="32">
        <v>3007</v>
      </c>
      <c r="G65" s="32">
        <v>180</v>
      </c>
      <c r="H65" s="137">
        <f t="shared" si="0"/>
        <v>0.99966755319148937</v>
      </c>
      <c r="I65" s="90">
        <f>IF(F65/ActivitySum!$C$1300=0%,"",F65/ActivitySum!$C$1300)</f>
        <v>3.4665339292743614E-5</v>
      </c>
      <c r="J65" s="99">
        <f>IF(G65/ActivitySum!$C$1300=0%,"",G65/ActivitySum!$C$1300)</f>
        <v>2.0750785077132859E-6</v>
      </c>
      <c r="K65" s="99">
        <f t="shared" si="1"/>
        <v>5.9840425531914897E-2</v>
      </c>
      <c r="L65" s="99">
        <f t="shared" si="2"/>
        <v>5.9860325906218821E-2</v>
      </c>
    </row>
    <row r="66" spans="3:12" x14ac:dyDescent="0.25">
      <c r="C66" t="s">
        <v>226</v>
      </c>
      <c r="D66" t="s">
        <v>1521</v>
      </c>
      <c r="E66" s="32">
        <v>1515</v>
      </c>
      <c r="F66" s="32">
        <v>1514</v>
      </c>
      <c r="G66" s="32">
        <v>1416</v>
      </c>
      <c r="H66" s="137">
        <f t="shared" si="0"/>
        <v>0.99933993399339938</v>
      </c>
      <c r="I66" s="90">
        <f>IF(F66/ActivitySum!$C$1300=0%,"",F66/ActivitySum!$C$1300)</f>
        <v>1.7453715892655083E-5</v>
      </c>
      <c r="J66" s="99">
        <f>IF(G66/ActivitySum!$C$1300=0%,"",G66/ActivitySum!$C$1300)</f>
        <v>1.6323950927344517E-5</v>
      </c>
      <c r="K66" s="99">
        <f t="shared" si="1"/>
        <v>0.93465346534653471</v>
      </c>
      <c r="L66" s="99">
        <f t="shared" si="2"/>
        <v>0.93527080581241739</v>
      </c>
    </row>
    <row r="67" spans="3:12" x14ac:dyDescent="0.25">
      <c r="C67" t="s">
        <v>227</v>
      </c>
      <c r="D67" t="s">
        <v>1522</v>
      </c>
      <c r="E67" s="32">
        <v>300</v>
      </c>
      <c r="F67" s="32">
        <v>298</v>
      </c>
      <c r="G67" s="32">
        <v>158</v>
      </c>
      <c r="H67" s="137">
        <f t="shared" si="0"/>
        <v>0.99333333333333329</v>
      </c>
      <c r="I67" s="90">
        <f>IF(F67/ActivitySum!$C$1300=0%,"",F67/ActivitySum!$C$1300)</f>
        <v>3.4354077516586622E-6</v>
      </c>
      <c r="J67" s="99">
        <f>IF(G67/ActivitySum!$C$1300=0%,"",G67/ActivitySum!$C$1300)</f>
        <v>1.8214578012149954E-6</v>
      </c>
      <c r="K67" s="99">
        <f t="shared" si="1"/>
        <v>0.52666666666666662</v>
      </c>
      <c r="L67" s="99">
        <f t="shared" si="2"/>
        <v>0.53020134228187921</v>
      </c>
    </row>
    <row r="68" spans="3:12" x14ac:dyDescent="0.25">
      <c r="C68" t="s">
        <v>228</v>
      </c>
      <c r="D68" t="s">
        <v>1523</v>
      </c>
      <c r="E68" s="32">
        <v>7</v>
      </c>
      <c r="F68" s="32">
        <v>7</v>
      </c>
      <c r="G68" s="32">
        <v>4</v>
      </c>
      <c r="H68" s="137">
        <f t="shared" si="0"/>
        <v>1</v>
      </c>
      <c r="I68" s="90">
        <f>IF(F68/ActivitySum!$C$1300=0%,"",F68/ActivitySum!$C$1300)</f>
        <v>8.0697497522183332E-8</v>
      </c>
      <c r="J68" s="99">
        <f>IF(G68/ActivitySum!$C$1300=0%,"",G68/ActivitySum!$C$1300)</f>
        <v>4.6112855726961905E-8</v>
      </c>
      <c r="K68" s="99">
        <f t="shared" si="1"/>
        <v>0.5714285714285714</v>
      </c>
      <c r="L68" s="99">
        <f t="shared" si="2"/>
        <v>0.5714285714285714</v>
      </c>
    </row>
    <row r="69" spans="3:12" x14ac:dyDescent="0.25">
      <c r="C69" t="s">
        <v>229</v>
      </c>
      <c r="D69" t="s">
        <v>1524</v>
      </c>
      <c r="E69" s="32">
        <v>21</v>
      </c>
      <c r="F69" s="32">
        <v>21</v>
      </c>
      <c r="G69" s="32">
        <v>12</v>
      </c>
      <c r="H69" s="137">
        <f t="shared" si="0"/>
        <v>1</v>
      </c>
      <c r="I69" s="90">
        <f>IF(F69/ActivitySum!$C$1300=0%,"",F69/ActivitySum!$C$1300)</f>
        <v>2.4209249256655001E-7</v>
      </c>
      <c r="J69" s="99">
        <f>IF(G69/ActivitySum!$C$1300=0%,"",G69/ActivitySum!$C$1300)</f>
        <v>1.3833856718088574E-7</v>
      </c>
      <c r="K69" s="99">
        <f t="shared" si="1"/>
        <v>0.5714285714285714</v>
      </c>
      <c r="L69" s="99">
        <f t="shared" si="2"/>
        <v>0.5714285714285714</v>
      </c>
    </row>
    <row r="70" spans="3:12" x14ac:dyDescent="0.25">
      <c r="C70" t="s">
        <v>230</v>
      </c>
      <c r="D70" t="s">
        <v>1525</v>
      </c>
      <c r="E70" s="32">
        <v>12</v>
      </c>
      <c r="F70" s="32">
        <v>12</v>
      </c>
      <c r="G70" s="32">
        <v>7</v>
      </c>
      <c r="H70" s="137">
        <f t="shared" si="0"/>
        <v>1</v>
      </c>
      <c r="I70" s="90">
        <f>IF(F70/ActivitySum!$C$1300=0%,"",F70/ActivitySum!$C$1300)</f>
        <v>1.3833856718088574E-7</v>
      </c>
      <c r="J70" s="99">
        <f>IF(G70/ActivitySum!$C$1300=0%,"",G70/ActivitySum!$C$1300)</f>
        <v>8.0697497522183332E-8</v>
      </c>
      <c r="K70" s="99">
        <f t="shared" si="1"/>
        <v>0.58333333333333337</v>
      </c>
      <c r="L70" s="99">
        <f t="shared" si="2"/>
        <v>0.58333333333333337</v>
      </c>
    </row>
    <row r="71" spans="3:12" x14ac:dyDescent="0.25">
      <c r="C71" t="s">
        <v>234</v>
      </c>
      <c r="D71" t="s">
        <v>1529</v>
      </c>
      <c r="E71" s="32">
        <v>3790</v>
      </c>
      <c r="F71" s="32">
        <v>3790</v>
      </c>
      <c r="G71" s="32">
        <v>379</v>
      </c>
      <c r="H71" s="137">
        <f t="shared" ref="H71:H134" si="3">IFERROR(F71/E71,"")</f>
        <v>1</v>
      </c>
      <c r="I71" s="90">
        <f>IF(F71/ActivitySum!$C$1300=0%,"",F71/ActivitySum!$C$1300)</f>
        <v>4.369193080129641E-5</v>
      </c>
      <c r="J71" s="99">
        <f>IF(G71/ActivitySum!$C$1300=0%,"",G71/ActivitySum!$C$1300)</f>
        <v>4.3691930801296408E-6</v>
      </c>
      <c r="K71" s="99">
        <f t="shared" ref="K71:K134" si="4">IFERROR(G71/E71,"")</f>
        <v>0.1</v>
      </c>
      <c r="L71" s="99">
        <f t="shared" ref="L71:L134" si="5">IFERROR(G71/F71,"")</f>
        <v>0.1</v>
      </c>
    </row>
    <row r="72" spans="3:12" x14ac:dyDescent="0.25">
      <c r="C72" t="s">
        <v>235</v>
      </c>
      <c r="D72" t="s">
        <v>1530</v>
      </c>
      <c r="E72" s="32">
        <v>1316</v>
      </c>
      <c r="F72" s="32">
        <v>1316</v>
      </c>
      <c r="G72" s="32">
        <v>1119</v>
      </c>
      <c r="H72" s="137">
        <f t="shared" si="3"/>
        <v>1</v>
      </c>
      <c r="I72" s="90">
        <f>IF(F72/ActivitySum!$C$1300=0%,"",F72/ActivitySum!$C$1300)</f>
        <v>1.5171129534170468E-5</v>
      </c>
      <c r="J72" s="99">
        <f>IF(G72/ActivitySum!$C$1300=0%,"",G72/ActivitySum!$C$1300)</f>
        <v>1.2900071389617594E-5</v>
      </c>
      <c r="K72" s="99">
        <f t="shared" si="4"/>
        <v>0.85030395136778114</v>
      </c>
      <c r="L72" s="99">
        <f t="shared" si="5"/>
        <v>0.85030395136778114</v>
      </c>
    </row>
    <row r="73" spans="3:12" x14ac:dyDescent="0.25">
      <c r="C73" t="s">
        <v>236</v>
      </c>
      <c r="D73" t="s">
        <v>1531</v>
      </c>
      <c r="E73" s="32">
        <v>4939</v>
      </c>
      <c r="F73" s="32">
        <v>4939</v>
      </c>
      <c r="G73" s="32">
        <v>494</v>
      </c>
      <c r="H73" s="137">
        <f t="shared" si="3"/>
        <v>1</v>
      </c>
      <c r="I73" s="90">
        <f>IF(F73/ActivitySum!$C$1300=0%,"",F73/ActivitySum!$C$1300)</f>
        <v>5.6937848608866216E-5</v>
      </c>
      <c r="J73" s="99">
        <f>IF(G73/ActivitySum!$C$1300=0%,"",G73/ActivitySum!$C$1300)</f>
        <v>5.6949376822797957E-6</v>
      </c>
      <c r="K73" s="99">
        <f t="shared" si="4"/>
        <v>0.1000202470135655</v>
      </c>
      <c r="L73" s="99">
        <f t="shared" si="5"/>
        <v>0.1000202470135655</v>
      </c>
    </row>
    <row r="74" spans="3:12" x14ac:dyDescent="0.25">
      <c r="C74" t="s">
        <v>237</v>
      </c>
      <c r="D74" t="s">
        <v>1532</v>
      </c>
      <c r="E74" s="32">
        <v>2248</v>
      </c>
      <c r="F74" s="32">
        <v>2248</v>
      </c>
      <c r="G74" s="32">
        <v>1261</v>
      </c>
      <c r="H74" s="137">
        <f t="shared" si="3"/>
        <v>1</v>
      </c>
      <c r="I74" s="90">
        <f>IF(F74/ActivitySum!$C$1300=0%,"",F74/ActivitySum!$C$1300)</f>
        <v>2.5915424918552592E-5</v>
      </c>
      <c r="J74" s="99">
        <f>IF(G74/ActivitySum!$C$1300=0%,"",G74/ActivitySum!$C$1300)</f>
        <v>1.4537077767924741E-5</v>
      </c>
      <c r="K74" s="99">
        <f t="shared" si="4"/>
        <v>0.56094306049822062</v>
      </c>
      <c r="L74" s="99">
        <f t="shared" si="5"/>
        <v>0.56094306049822062</v>
      </c>
    </row>
    <row r="75" spans="3:12" x14ac:dyDescent="0.25">
      <c r="C75" t="s">
        <v>238</v>
      </c>
      <c r="D75" t="s">
        <v>1533</v>
      </c>
      <c r="E75" s="32">
        <v>2298</v>
      </c>
      <c r="F75" s="32">
        <v>2299</v>
      </c>
      <c r="G75" s="32">
        <v>1289</v>
      </c>
      <c r="H75" s="137">
        <f t="shared" si="3"/>
        <v>1.0004351610095736</v>
      </c>
      <c r="I75" s="90">
        <f>IF(F75/ActivitySum!$C$1300=0%,"",F75/ActivitySum!$C$1300)</f>
        <v>2.6503363829071356E-5</v>
      </c>
      <c r="J75" s="99">
        <f>IF(G75/ActivitySum!$C$1300=0%,"",G75/ActivitySum!$C$1300)</f>
        <v>1.4859867758013475E-5</v>
      </c>
      <c r="K75" s="99">
        <f t="shared" si="4"/>
        <v>0.56092254134029595</v>
      </c>
      <c r="L75" s="99">
        <f t="shared" si="5"/>
        <v>0.56067855589386695</v>
      </c>
    </row>
    <row r="76" spans="3:12" x14ac:dyDescent="0.25">
      <c r="C76" t="s">
        <v>239</v>
      </c>
      <c r="D76" t="s">
        <v>1534</v>
      </c>
      <c r="E76" s="32">
        <v>318</v>
      </c>
      <c r="F76" s="32">
        <v>318</v>
      </c>
      <c r="G76" s="32">
        <v>80</v>
      </c>
      <c r="H76" s="137">
        <f t="shared" si="3"/>
        <v>1</v>
      </c>
      <c r="I76" s="90">
        <f>IF(F76/ActivitySum!$C$1300=0%,"",F76/ActivitySum!$C$1300)</f>
        <v>3.6659720302934716E-6</v>
      </c>
      <c r="J76" s="99">
        <f>IF(G76/ActivitySum!$C$1300=0%,"",G76/ActivitySum!$C$1300)</f>
        <v>9.2225711453923813E-7</v>
      </c>
      <c r="K76" s="99">
        <f t="shared" si="4"/>
        <v>0.25157232704402516</v>
      </c>
      <c r="L76" s="99">
        <f t="shared" si="5"/>
        <v>0.25157232704402516</v>
      </c>
    </row>
    <row r="77" spans="3:12" x14ac:dyDescent="0.25">
      <c r="C77" t="s">
        <v>240</v>
      </c>
      <c r="D77" t="s">
        <v>1535</v>
      </c>
      <c r="E77" s="32">
        <v>3046</v>
      </c>
      <c r="F77" s="32">
        <v>3046</v>
      </c>
      <c r="G77" s="32">
        <v>1709</v>
      </c>
      <c r="H77" s="137">
        <f t="shared" si="3"/>
        <v>1</v>
      </c>
      <c r="I77" s="90">
        <f>IF(F77/ActivitySum!$C$1300=0%,"",F77/ActivitySum!$C$1300)</f>
        <v>3.5114939636081491E-5</v>
      </c>
      <c r="J77" s="99">
        <f>IF(G77/ActivitySum!$C$1300=0%,"",G77/ActivitySum!$C$1300)</f>
        <v>1.9701717609344475E-5</v>
      </c>
      <c r="K77" s="99">
        <f t="shared" si="4"/>
        <v>0.56106369008535784</v>
      </c>
      <c r="L77" s="99">
        <f t="shared" si="5"/>
        <v>0.56106369008535784</v>
      </c>
    </row>
    <row r="78" spans="3:12" x14ac:dyDescent="0.25">
      <c r="C78" t="s">
        <v>241</v>
      </c>
      <c r="D78" t="s">
        <v>1536</v>
      </c>
      <c r="E78" s="32">
        <v>1507</v>
      </c>
      <c r="F78" s="32">
        <v>1507</v>
      </c>
      <c r="G78" s="32">
        <v>845</v>
      </c>
      <c r="H78" s="137">
        <f t="shared" si="3"/>
        <v>1</v>
      </c>
      <c r="I78" s="90">
        <f>IF(F78/ActivitySum!$C$1300=0%,"",F78/ActivitySum!$C$1300)</f>
        <v>1.7373018395132898E-5</v>
      </c>
      <c r="J78" s="99">
        <f>IF(G78/ActivitySum!$C$1300=0%,"",G78/ActivitySum!$C$1300)</f>
        <v>9.7413407723207031E-6</v>
      </c>
      <c r="K78" s="99">
        <f t="shared" si="4"/>
        <v>0.56071665560716655</v>
      </c>
      <c r="L78" s="99">
        <f t="shared" si="5"/>
        <v>0.56071665560716655</v>
      </c>
    </row>
    <row r="79" spans="3:12" x14ac:dyDescent="0.25">
      <c r="C79" t="s">
        <v>242</v>
      </c>
      <c r="D79" t="s">
        <v>1537</v>
      </c>
      <c r="E79" s="32">
        <v>300</v>
      </c>
      <c r="F79" s="32">
        <v>298</v>
      </c>
      <c r="G79" s="32">
        <v>168</v>
      </c>
      <c r="H79" s="137">
        <f t="shared" si="3"/>
        <v>0.99333333333333329</v>
      </c>
      <c r="I79" s="90">
        <f>IF(F79/ActivitySum!$C$1300=0%,"",F79/ActivitySum!$C$1300)</f>
        <v>3.4354077516586622E-6</v>
      </c>
      <c r="J79" s="99">
        <f>IF(G79/ActivitySum!$C$1300=0%,"",G79/ActivitySum!$C$1300)</f>
        <v>1.9367399405324001E-6</v>
      </c>
      <c r="K79" s="99">
        <f t="shared" si="4"/>
        <v>0.56000000000000005</v>
      </c>
      <c r="L79" s="99">
        <f t="shared" si="5"/>
        <v>0.56375838926174493</v>
      </c>
    </row>
    <row r="80" spans="3:12" x14ac:dyDescent="0.25">
      <c r="C80" t="s">
        <v>243</v>
      </c>
      <c r="D80" t="s">
        <v>1538</v>
      </c>
      <c r="E80" s="32">
        <v>7</v>
      </c>
      <c r="F80" s="32">
        <v>7</v>
      </c>
      <c r="G80" s="32">
        <v>6</v>
      </c>
      <c r="H80" s="137">
        <f t="shared" si="3"/>
        <v>1</v>
      </c>
      <c r="I80" s="90">
        <f>IF(F80/ActivitySum!$C$1300=0%,"",F80/ActivitySum!$C$1300)</f>
        <v>8.0697497522183332E-8</v>
      </c>
      <c r="J80" s="99">
        <f>IF(G80/ActivitySum!$C$1300=0%,"",G80/ActivitySum!$C$1300)</f>
        <v>6.9169283590442868E-8</v>
      </c>
      <c r="K80" s="99">
        <f t="shared" si="4"/>
        <v>0.8571428571428571</v>
      </c>
      <c r="L80" s="99">
        <f t="shared" si="5"/>
        <v>0.8571428571428571</v>
      </c>
    </row>
    <row r="81" spans="3:12" x14ac:dyDescent="0.25">
      <c r="C81" t="s">
        <v>244</v>
      </c>
      <c r="D81" t="s">
        <v>1539</v>
      </c>
      <c r="E81" s="32">
        <v>21</v>
      </c>
      <c r="F81" s="32">
        <v>21</v>
      </c>
      <c r="G81" s="32">
        <v>42</v>
      </c>
      <c r="H81" s="137">
        <f t="shared" si="3"/>
        <v>1</v>
      </c>
      <c r="I81" s="90">
        <f>IF(F81/ActivitySum!$C$1300=0%,"",F81/ActivitySum!$C$1300)</f>
        <v>2.4209249256655001E-7</v>
      </c>
      <c r="J81" s="99">
        <f>IF(G81/ActivitySum!$C$1300=0%,"",G81/ActivitySum!$C$1300)</f>
        <v>4.8418498513310002E-7</v>
      </c>
      <c r="K81" s="99">
        <f t="shared" si="4"/>
        <v>2</v>
      </c>
      <c r="L81" s="99">
        <f t="shared" si="5"/>
        <v>2</v>
      </c>
    </row>
    <row r="82" spans="3:12" x14ac:dyDescent="0.25">
      <c r="C82" t="s">
        <v>245</v>
      </c>
      <c r="D82" t="s">
        <v>1540</v>
      </c>
      <c r="E82" s="32">
        <v>12</v>
      </c>
      <c r="F82" s="32">
        <v>12</v>
      </c>
      <c r="G82" s="32">
        <v>10</v>
      </c>
      <c r="H82" s="137">
        <f t="shared" si="3"/>
        <v>1</v>
      </c>
      <c r="I82" s="90">
        <f>IF(F82/ActivitySum!$C$1300=0%,"",F82/ActivitySum!$C$1300)</f>
        <v>1.3833856718088574E-7</v>
      </c>
      <c r="J82" s="99">
        <f>IF(G82/ActivitySum!$C$1300=0%,"",G82/ActivitySum!$C$1300)</f>
        <v>1.1528213931740477E-7</v>
      </c>
      <c r="K82" s="99">
        <f t="shared" si="4"/>
        <v>0.83333333333333337</v>
      </c>
      <c r="L82" s="99">
        <f t="shared" si="5"/>
        <v>0.83333333333333337</v>
      </c>
    </row>
    <row r="83" spans="3:12" x14ac:dyDescent="0.25">
      <c r="C83" t="s">
        <v>246</v>
      </c>
      <c r="D83" t="s">
        <v>1541</v>
      </c>
      <c r="E83" s="32">
        <v>3776</v>
      </c>
      <c r="F83" s="32">
        <v>3776</v>
      </c>
      <c r="G83" s="32">
        <v>1888</v>
      </c>
      <c r="H83" s="137">
        <f t="shared" si="3"/>
        <v>1</v>
      </c>
      <c r="I83" s="90">
        <f>IF(F83/ActivitySum!$C$1300=0%,"",F83/ActivitySum!$C$1300)</f>
        <v>4.353053580625204E-5</v>
      </c>
      <c r="J83" s="99">
        <f>IF(G83/ActivitySum!$C$1300=0%,"",G83/ActivitySum!$C$1300)</f>
        <v>2.176526790312602E-5</v>
      </c>
      <c r="K83" s="99">
        <f t="shared" si="4"/>
        <v>0.5</v>
      </c>
      <c r="L83" s="99">
        <f t="shared" si="5"/>
        <v>0.5</v>
      </c>
    </row>
    <row r="84" spans="3:12" x14ac:dyDescent="0.25">
      <c r="C84" t="s">
        <v>247</v>
      </c>
      <c r="D84" t="s">
        <v>1542</v>
      </c>
      <c r="E84" s="32">
        <v>5071</v>
      </c>
      <c r="F84" s="32">
        <v>5071</v>
      </c>
      <c r="G84" s="32">
        <v>1268</v>
      </c>
      <c r="H84" s="137">
        <f t="shared" si="3"/>
        <v>1</v>
      </c>
      <c r="I84" s="90">
        <f>IF(F84/ActivitySum!$C$1300=0%,"",F84/ActivitySum!$C$1300)</f>
        <v>5.845957284785596E-5</v>
      </c>
      <c r="J84" s="99">
        <f>IF(G84/ActivitySum!$C$1300=0%,"",G84/ActivitySum!$C$1300)</f>
        <v>1.4617775265446925E-5</v>
      </c>
      <c r="K84" s="99">
        <f t="shared" si="4"/>
        <v>0.25004929994084008</v>
      </c>
      <c r="L84" s="99">
        <f t="shared" si="5"/>
        <v>0.25004929994084008</v>
      </c>
    </row>
    <row r="85" spans="3:12" x14ac:dyDescent="0.25">
      <c r="C85" t="s">
        <v>248</v>
      </c>
      <c r="D85" t="s">
        <v>1543</v>
      </c>
      <c r="E85" s="32">
        <v>1324</v>
      </c>
      <c r="F85" s="32">
        <v>1324</v>
      </c>
      <c r="G85" s="32">
        <v>1125</v>
      </c>
      <c r="H85" s="137">
        <f t="shared" si="3"/>
        <v>1</v>
      </c>
      <c r="I85" s="90">
        <f>IF(F85/ActivitySum!$C$1300=0%,"",F85/ActivitySum!$C$1300)</f>
        <v>1.526335524562439E-5</v>
      </c>
      <c r="J85" s="99">
        <f>IF(G85/ActivitySum!$C$1300=0%,"",G85/ActivitySum!$C$1300)</f>
        <v>1.2969240673208036E-5</v>
      </c>
      <c r="K85" s="99">
        <f t="shared" si="4"/>
        <v>0.84969788519637457</v>
      </c>
      <c r="L85" s="99">
        <f t="shared" si="5"/>
        <v>0.84969788519637457</v>
      </c>
    </row>
    <row r="86" spans="3:12" x14ac:dyDescent="0.25">
      <c r="C86" t="s">
        <v>250</v>
      </c>
      <c r="D86" t="s">
        <v>1545</v>
      </c>
      <c r="E86" s="32">
        <v>1485</v>
      </c>
      <c r="F86" s="32">
        <v>1485</v>
      </c>
      <c r="G86" s="32">
        <v>2467</v>
      </c>
      <c r="H86" s="137">
        <f t="shared" si="3"/>
        <v>1</v>
      </c>
      <c r="I86" s="90">
        <f>IF(F86/ActivitySum!$C$1300=0%,"",F86/ActivitySum!$C$1300)</f>
        <v>1.7119397688634607E-5</v>
      </c>
      <c r="J86" s="99">
        <f>IF(G86/ActivitySum!$C$1300=0%,"",G86/ActivitySum!$C$1300)</f>
        <v>2.8440103769603755E-5</v>
      </c>
      <c r="K86" s="99">
        <f t="shared" si="4"/>
        <v>1.6612794612794612</v>
      </c>
      <c r="L86" s="99">
        <f t="shared" si="5"/>
        <v>1.6612794612794612</v>
      </c>
    </row>
    <row r="87" spans="3:12" x14ac:dyDescent="0.25">
      <c r="C87" t="s">
        <v>251</v>
      </c>
      <c r="D87" t="s">
        <v>1546</v>
      </c>
      <c r="E87" s="32">
        <v>1357</v>
      </c>
      <c r="F87" s="32">
        <v>1357</v>
      </c>
      <c r="G87" s="32">
        <v>1154</v>
      </c>
      <c r="H87" s="137">
        <f t="shared" si="3"/>
        <v>1</v>
      </c>
      <c r="I87" s="90">
        <f>IF(F87/ActivitySum!$C$1300=0%,"",F87/ActivitySum!$C$1300)</f>
        <v>1.5643786305371826E-5</v>
      </c>
      <c r="J87" s="99">
        <f>IF(G87/ActivitySum!$C$1300=0%,"",G87/ActivitySum!$C$1300)</f>
        <v>1.3303558877228511E-5</v>
      </c>
      <c r="K87" s="99">
        <f t="shared" si="4"/>
        <v>0.8504053058216654</v>
      </c>
      <c r="L87" s="99">
        <f t="shared" si="5"/>
        <v>0.8504053058216654</v>
      </c>
    </row>
    <row r="88" spans="3:12" x14ac:dyDescent="0.25">
      <c r="C88" t="s">
        <v>252</v>
      </c>
      <c r="D88" t="s">
        <v>1547</v>
      </c>
      <c r="E88" s="32">
        <v>192</v>
      </c>
      <c r="F88" s="32">
        <v>192</v>
      </c>
      <c r="G88" s="32">
        <v>163</v>
      </c>
      <c r="H88" s="137">
        <f t="shared" si="3"/>
        <v>1</v>
      </c>
      <c r="I88" s="90">
        <f>IF(F88/ActivitySum!$C$1300=0%,"",F88/ActivitySum!$C$1300)</f>
        <v>2.2134170748941718E-6</v>
      </c>
      <c r="J88" s="99">
        <f>IF(G88/ActivitySum!$C$1300=0%,"",G88/ActivitySum!$C$1300)</f>
        <v>1.8790988708736978E-6</v>
      </c>
      <c r="K88" s="99">
        <f t="shared" si="4"/>
        <v>0.84895833333333337</v>
      </c>
      <c r="L88" s="99">
        <f t="shared" si="5"/>
        <v>0.84895833333333337</v>
      </c>
    </row>
    <row r="89" spans="3:12" x14ac:dyDescent="0.25">
      <c r="C89" t="s">
        <v>253</v>
      </c>
      <c r="D89" t="s">
        <v>1548</v>
      </c>
      <c r="E89" s="32">
        <v>2077</v>
      </c>
      <c r="F89" s="32">
        <v>2077</v>
      </c>
      <c r="G89" s="32">
        <v>3622</v>
      </c>
      <c r="H89" s="137">
        <f t="shared" si="3"/>
        <v>1</v>
      </c>
      <c r="I89" s="90">
        <f>IF(F89/ActivitySum!$C$1300=0%,"",F89/ActivitySum!$C$1300)</f>
        <v>2.3944100336224971E-5</v>
      </c>
      <c r="J89" s="99">
        <f>IF(G89/ActivitySum!$C$1300=0%,"",G89/ActivitySum!$C$1300)</f>
        <v>4.1755190860764004E-5</v>
      </c>
      <c r="K89" s="99">
        <f t="shared" si="4"/>
        <v>1.7438613384689456</v>
      </c>
      <c r="L89" s="99">
        <f t="shared" si="5"/>
        <v>1.7438613384689456</v>
      </c>
    </row>
    <row r="90" spans="3:12" x14ac:dyDescent="0.25">
      <c r="C90" t="s">
        <v>254</v>
      </c>
      <c r="D90" t="s">
        <v>1549</v>
      </c>
      <c r="E90" s="32">
        <v>968</v>
      </c>
      <c r="F90" s="32">
        <v>968</v>
      </c>
      <c r="G90" s="32">
        <v>823</v>
      </c>
      <c r="H90" s="137">
        <f t="shared" si="3"/>
        <v>1</v>
      </c>
      <c r="I90" s="90">
        <f>IF(F90/ActivitySum!$C$1300=0%,"",F90/ActivitySum!$C$1300)</f>
        <v>1.1159311085924782E-5</v>
      </c>
      <c r="J90" s="99">
        <f>IF(G90/ActivitySum!$C$1300=0%,"",G90/ActivitySum!$C$1300)</f>
        <v>9.4877200658224123E-6</v>
      </c>
      <c r="K90" s="99">
        <f t="shared" si="4"/>
        <v>0.85020661157024791</v>
      </c>
      <c r="L90" s="99">
        <f t="shared" si="5"/>
        <v>0.85020661157024791</v>
      </c>
    </row>
    <row r="91" spans="3:12" x14ac:dyDescent="0.25">
      <c r="C91" t="s">
        <v>255</v>
      </c>
      <c r="D91" t="s">
        <v>1550</v>
      </c>
      <c r="E91" s="32">
        <v>190</v>
      </c>
      <c r="F91" s="32">
        <v>188</v>
      </c>
      <c r="G91" s="32">
        <v>161</v>
      </c>
      <c r="H91" s="137">
        <f t="shared" si="3"/>
        <v>0.98947368421052628</v>
      </c>
      <c r="I91" s="90">
        <f>IF(F91/ActivitySum!$C$1300=0%,"",F91/ActivitySum!$C$1300)</f>
        <v>2.1673042191672095E-6</v>
      </c>
      <c r="J91" s="99">
        <f>IF(G91/ActivitySum!$C$1300=0%,"",G91/ActivitySum!$C$1300)</f>
        <v>1.8560424430102167E-6</v>
      </c>
      <c r="K91" s="99">
        <f t="shared" si="4"/>
        <v>0.84736842105263155</v>
      </c>
      <c r="L91" s="99">
        <f t="shared" si="5"/>
        <v>0.8563829787234043</v>
      </c>
    </row>
    <row r="92" spans="3:12" x14ac:dyDescent="0.25">
      <c r="C92" t="s">
        <v>256</v>
      </c>
      <c r="D92" t="s">
        <v>1551</v>
      </c>
      <c r="E92" s="32">
        <v>8</v>
      </c>
      <c r="F92" s="32">
        <v>7</v>
      </c>
      <c r="G92" s="32">
        <v>7</v>
      </c>
      <c r="H92" s="137">
        <f t="shared" si="3"/>
        <v>0.875</v>
      </c>
      <c r="I92" s="90">
        <f>IF(F92/ActivitySum!$C$1300=0%,"",F92/ActivitySum!$C$1300)</f>
        <v>8.0697497522183332E-8</v>
      </c>
      <c r="J92" s="99">
        <f>IF(G92/ActivitySum!$C$1300=0%,"",G92/ActivitySum!$C$1300)</f>
        <v>8.0697497522183332E-8</v>
      </c>
      <c r="K92" s="99">
        <f t="shared" si="4"/>
        <v>0.875</v>
      </c>
      <c r="L92" s="99">
        <f t="shared" si="5"/>
        <v>1</v>
      </c>
    </row>
    <row r="93" spans="3:12" x14ac:dyDescent="0.25">
      <c r="C93" t="s">
        <v>257</v>
      </c>
      <c r="D93" t="s">
        <v>1552</v>
      </c>
      <c r="E93" s="32">
        <v>16</v>
      </c>
      <c r="F93" s="32">
        <v>16</v>
      </c>
      <c r="G93" s="32">
        <v>14</v>
      </c>
      <c r="H93" s="137">
        <f t="shared" si="3"/>
        <v>1</v>
      </c>
      <c r="I93" s="90">
        <f>IF(F93/ActivitySum!$C$1300=0%,"",F93/ActivitySum!$C$1300)</f>
        <v>1.8445142290784762E-7</v>
      </c>
      <c r="J93" s="99">
        <f>IF(G93/ActivitySum!$C$1300=0%,"",G93/ActivitySum!$C$1300)</f>
        <v>1.6139499504436666E-7</v>
      </c>
      <c r="K93" s="99">
        <f t="shared" si="4"/>
        <v>0.875</v>
      </c>
      <c r="L93" s="99">
        <f t="shared" si="5"/>
        <v>0.875</v>
      </c>
    </row>
    <row r="94" spans="3:12" x14ac:dyDescent="0.25">
      <c r="C94" t="s">
        <v>258</v>
      </c>
      <c r="D94" t="s">
        <v>1553</v>
      </c>
      <c r="E94" s="32">
        <v>8</v>
      </c>
      <c r="F94" s="32">
        <v>8</v>
      </c>
      <c r="G94" s="32">
        <v>7</v>
      </c>
      <c r="H94" s="137">
        <f t="shared" si="3"/>
        <v>1</v>
      </c>
      <c r="I94" s="90">
        <f>IF(F94/ActivitySum!$C$1300=0%,"",F94/ActivitySum!$C$1300)</f>
        <v>9.222571145392381E-8</v>
      </c>
      <c r="J94" s="99">
        <f>IF(G94/ActivitySum!$C$1300=0%,"",G94/ActivitySum!$C$1300)</f>
        <v>8.0697497522183332E-8</v>
      </c>
      <c r="K94" s="99">
        <f t="shared" si="4"/>
        <v>0.875</v>
      </c>
      <c r="L94" s="99">
        <f t="shared" si="5"/>
        <v>0.875</v>
      </c>
    </row>
    <row r="95" spans="3:12" x14ac:dyDescent="0.25">
      <c r="C95" t="s">
        <v>259</v>
      </c>
      <c r="D95" t="s">
        <v>1554</v>
      </c>
      <c r="E95" s="32">
        <v>3775</v>
      </c>
      <c r="F95" s="32">
        <v>3774</v>
      </c>
      <c r="G95" s="32">
        <v>3209</v>
      </c>
      <c r="H95" s="137">
        <f t="shared" si="3"/>
        <v>0.99973509933774829</v>
      </c>
      <c r="I95" s="90">
        <f>IF(F95/ActivitySum!$C$1300=0%,"",F95/ActivitySum!$C$1300)</f>
        <v>4.3507479378388563E-5</v>
      </c>
      <c r="J95" s="99">
        <f>IF(G95/ActivitySum!$C$1300=0%,"",G95/ActivitySum!$C$1300)</f>
        <v>3.6994038506955191E-5</v>
      </c>
      <c r="K95" s="99">
        <f t="shared" si="4"/>
        <v>0.85006622516556296</v>
      </c>
      <c r="L95" s="99">
        <f t="shared" si="5"/>
        <v>0.85029146793852672</v>
      </c>
    </row>
    <row r="96" spans="3:12" x14ac:dyDescent="0.25">
      <c r="C96" t="s">
        <v>260</v>
      </c>
      <c r="D96" t="s">
        <v>1555</v>
      </c>
      <c r="E96" s="32">
        <v>5045</v>
      </c>
      <c r="F96" s="32">
        <v>5046</v>
      </c>
      <c r="G96" s="32">
        <v>4288</v>
      </c>
      <c r="H96" s="137">
        <f t="shared" si="3"/>
        <v>1.0001982160555005</v>
      </c>
      <c r="I96" s="90">
        <f>IF(F96/ActivitySum!$C$1300=0%,"",F96/ActivitySum!$C$1300)</f>
        <v>5.8171367499562448E-5</v>
      </c>
      <c r="J96" s="99">
        <f>IF(G96/ActivitySum!$C$1300=0%,"",G96/ActivitySum!$C$1300)</f>
        <v>4.9432981339303164E-5</v>
      </c>
      <c r="K96" s="99">
        <f t="shared" si="4"/>
        <v>0.8499504459861249</v>
      </c>
      <c r="L96" s="99">
        <f t="shared" si="5"/>
        <v>0.84978200554894967</v>
      </c>
    </row>
    <row r="97" spans="3:12" x14ac:dyDescent="0.25">
      <c r="C97" t="s">
        <v>261</v>
      </c>
      <c r="D97" t="s">
        <v>1556</v>
      </c>
      <c r="E97" s="32">
        <v>1320</v>
      </c>
      <c r="F97" s="32">
        <v>1320</v>
      </c>
      <c r="G97" s="32">
        <v>1122</v>
      </c>
      <c r="H97" s="137">
        <f t="shared" si="3"/>
        <v>1</v>
      </c>
      <c r="I97" s="90">
        <f>IF(F97/ActivitySum!$C$1300=0%,"",F97/ActivitySum!$C$1300)</f>
        <v>1.521724238989743E-5</v>
      </c>
      <c r="J97" s="99">
        <f>IF(G97/ActivitySum!$C$1300=0%,"",G97/ActivitySum!$C$1300)</f>
        <v>1.2934656031412814E-5</v>
      </c>
      <c r="K97" s="99">
        <f t="shared" si="4"/>
        <v>0.85</v>
      </c>
      <c r="L97" s="99">
        <f t="shared" si="5"/>
        <v>0.85</v>
      </c>
    </row>
    <row r="98" spans="3:12" x14ac:dyDescent="0.25">
      <c r="C98" t="s">
        <v>263</v>
      </c>
      <c r="D98" t="s">
        <v>1558</v>
      </c>
      <c r="E98" s="32">
        <v>1460</v>
      </c>
      <c r="F98" s="32">
        <v>1460</v>
      </c>
      <c r="G98" s="32">
        <v>1241</v>
      </c>
      <c r="H98" s="137">
        <f t="shared" si="3"/>
        <v>1</v>
      </c>
      <c r="I98" s="90">
        <f>IF(F98/ActivitySum!$C$1300=0%,"",F98/ActivitySum!$C$1300)</f>
        <v>1.6831192340341095E-5</v>
      </c>
      <c r="J98" s="99">
        <f>IF(G98/ActivitySum!$C$1300=0%,"",G98/ActivitySum!$C$1300)</f>
        <v>1.4306513489289932E-5</v>
      </c>
      <c r="K98" s="99">
        <f t="shared" si="4"/>
        <v>0.85</v>
      </c>
      <c r="L98" s="99">
        <f t="shared" si="5"/>
        <v>0.85</v>
      </c>
    </row>
    <row r="99" spans="3:12" x14ac:dyDescent="0.25">
      <c r="C99" t="s">
        <v>264</v>
      </c>
      <c r="D99" t="s">
        <v>1559</v>
      </c>
      <c r="E99" s="32">
        <v>1352</v>
      </c>
      <c r="F99" s="32">
        <v>1352</v>
      </c>
      <c r="G99" s="32">
        <v>1150</v>
      </c>
      <c r="H99" s="137">
        <f t="shared" si="3"/>
        <v>1</v>
      </c>
      <c r="I99" s="90">
        <f>IF(F99/ActivitySum!$C$1300=0%,"",F99/ActivitySum!$C$1300)</f>
        <v>1.5586145235713124E-5</v>
      </c>
      <c r="J99" s="99">
        <f>IF(G99/ActivitySum!$C$1300=0%,"",G99/ActivitySum!$C$1300)</f>
        <v>1.3257446021501549E-5</v>
      </c>
      <c r="K99" s="99">
        <f t="shared" si="4"/>
        <v>0.85059171597633132</v>
      </c>
      <c r="L99" s="99">
        <f t="shared" si="5"/>
        <v>0.85059171597633132</v>
      </c>
    </row>
    <row r="100" spans="3:12" x14ac:dyDescent="0.25">
      <c r="C100" t="s">
        <v>265</v>
      </c>
      <c r="D100" t="s">
        <v>1560</v>
      </c>
      <c r="E100" s="32">
        <v>190</v>
      </c>
      <c r="F100" s="32">
        <v>190</v>
      </c>
      <c r="G100" s="32">
        <v>161</v>
      </c>
      <c r="H100" s="137">
        <f t="shared" si="3"/>
        <v>1</v>
      </c>
      <c r="I100" s="90">
        <f>IF(F100/ActivitySum!$C$1300=0%,"",F100/ActivitySum!$C$1300)</f>
        <v>2.1903606470306904E-6</v>
      </c>
      <c r="J100" s="99">
        <f>IF(G100/ActivitySum!$C$1300=0%,"",G100/ActivitySum!$C$1300)</f>
        <v>1.8560424430102167E-6</v>
      </c>
      <c r="K100" s="99">
        <f t="shared" si="4"/>
        <v>0.84736842105263155</v>
      </c>
      <c r="L100" s="99">
        <f t="shared" si="5"/>
        <v>0.84736842105263155</v>
      </c>
    </row>
    <row r="101" spans="3:12" x14ac:dyDescent="0.25">
      <c r="C101" t="s">
        <v>266</v>
      </c>
      <c r="D101" t="s">
        <v>1561</v>
      </c>
      <c r="E101" s="32">
        <v>1700</v>
      </c>
      <c r="F101" s="32">
        <v>1700</v>
      </c>
      <c r="G101" s="32">
        <v>1445</v>
      </c>
      <c r="H101" s="137">
        <f t="shared" si="3"/>
        <v>1</v>
      </c>
      <c r="I101" s="90">
        <f>IF(F101/ActivitySum!$C$1300=0%,"",F101/ActivitySum!$C$1300)</f>
        <v>1.959796368395881E-5</v>
      </c>
      <c r="J101" s="99">
        <f>IF(G101/ActivitySum!$C$1300=0%,"",G101/ActivitySum!$C$1300)</f>
        <v>1.6658269131364989E-5</v>
      </c>
      <c r="K101" s="99">
        <f t="shared" si="4"/>
        <v>0.85</v>
      </c>
      <c r="L101" s="99">
        <f t="shared" si="5"/>
        <v>0.85</v>
      </c>
    </row>
    <row r="102" spans="3:12" x14ac:dyDescent="0.25">
      <c r="C102" t="s">
        <v>267</v>
      </c>
      <c r="D102" t="s">
        <v>1562</v>
      </c>
      <c r="E102" s="32">
        <v>750</v>
      </c>
      <c r="F102" s="32">
        <v>750</v>
      </c>
      <c r="G102" s="32">
        <v>637</v>
      </c>
      <c r="H102" s="137">
        <f t="shared" si="3"/>
        <v>1</v>
      </c>
      <c r="I102" s="90">
        <f>IF(F102/ActivitySum!$C$1300=0%,"",F102/ActivitySum!$C$1300)</f>
        <v>8.6461604488053581E-6</v>
      </c>
      <c r="J102" s="99">
        <f>IF(G102/ActivitySum!$C$1300=0%,"",G102/ActivitySum!$C$1300)</f>
        <v>7.3434722745186841E-6</v>
      </c>
      <c r="K102" s="99">
        <f t="shared" si="4"/>
        <v>0.84933333333333338</v>
      </c>
      <c r="L102" s="99">
        <f t="shared" si="5"/>
        <v>0.84933333333333338</v>
      </c>
    </row>
    <row r="103" spans="3:12" x14ac:dyDescent="0.25">
      <c r="C103" t="s">
        <v>268</v>
      </c>
      <c r="D103" t="s">
        <v>1563</v>
      </c>
      <c r="E103" s="32">
        <v>150</v>
      </c>
      <c r="F103" s="32">
        <v>152</v>
      </c>
      <c r="G103" s="32">
        <v>128</v>
      </c>
      <c r="H103" s="137">
        <f t="shared" si="3"/>
        <v>1.0133333333333334</v>
      </c>
      <c r="I103" s="90">
        <f>IF(F103/ActivitySum!$C$1300=0%,"",F103/ActivitySum!$C$1300)</f>
        <v>1.7522885176245524E-6</v>
      </c>
      <c r="J103" s="99">
        <f>IF(G103/ActivitySum!$C$1300=0%,"",G103/ActivitySum!$C$1300)</f>
        <v>1.475611383262781E-6</v>
      </c>
      <c r="K103" s="99">
        <f t="shared" si="4"/>
        <v>0.85333333333333339</v>
      </c>
      <c r="L103" s="99">
        <f t="shared" si="5"/>
        <v>0.84210526315789469</v>
      </c>
    </row>
    <row r="104" spans="3:12" x14ac:dyDescent="0.25">
      <c r="C104" t="s">
        <v>269</v>
      </c>
      <c r="D104" t="s">
        <v>1564</v>
      </c>
      <c r="E104" s="32">
        <v>8</v>
      </c>
      <c r="F104" s="32">
        <v>7</v>
      </c>
      <c r="G104" s="32">
        <v>7</v>
      </c>
      <c r="H104" s="137">
        <f t="shared" si="3"/>
        <v>0.875</v>
      </c>
      <c r="I104" s="90">
        <f>IF(F104/ActivitySum!$C$1300=0%,"",F104/ActivitySum!$C$1300)</f>
        <v>8.0697497522183332E-8</v>
      </c>
      <c r="J104" s="99">
        <f>IF(G104/ActivitySum!$C$1300=0%,"",G104/ActivitySum!$C$1300)</f>
        <v>8.0697497522183332E-8</v>
      </c>
      <c r="K104" s="99">
        <f t="shared" si="4"/>
        <v>0.875</v>
      </c>
      <c r="L104" s="99">
        <f t="shared" si="5"/>
        <v>1</v>
      </c>
    </row>
    <row r="105" spans="3:12" x14ac:dyDescent="0.25">
      <c r="C105" t="s">
        <v>270</v>
      </c>
      <c r="D105" t="s">
        <v>1565</v>
      </c>
      <c r="E105" s="32">
        <v>16</v>
      </c>
      <c r="F105" s="32">
        <v>16</v>
      </c>
      <c r="G105" s="32">
        <v>14</v>
      </c>
      <c r="H105" s="137">
        <f t="shared" si="3"/>
        <v>1</v>
      </c>
      <c r="I105" s="90">
        <f>IF(F105/ActivitySum!$C$1300=0%,"",F105/ActivitySum!$C$1300)</f>
        <v>1.8445142290784762E-7</v>
      </c>
      <c r="J105" s="99">
        <f>IF(G105/ActivitySum!$C$1300=0%,"",G105/ActivitySum!$C$1300)</f>
        <v>1.6139499504436666E-7</v>
      </c>
      <c r="K105" s="99">
        <f t="shared" si="4"/>
        <v>0.875</v>
      </c>
      <c r="L105" s="99">
        <f t="shared" si="5"/>
        <v>0.875</v>
      </c>
    </row>
    <row r="106" spans="3:12" x14ac:dyDescent="0.25">
      <c r="C106" t="s">
        <v>271</v>
      </c>
      <c r="D106" t="s">
        <v>1566</v>
      </c>
      <c r="E106" s="32">
        <v>8</v>
      </c>
      <c r="F106" s="32">
        <v>8</v>
      </c>
      <c r="G106" s="32">
        <v>7</v>
      </c>
      <c r="H106" s="137">
        <f t="shared" si="3"/>
        <v>1</v>
      </c>
      <c r="I106" s="90">
        <f>IF(F106/ActivitySum!$C$1300=0%,"",F106/ActivitySum!$C$1300)</f>
        <v>9.222571145392381E-8</v>
      </c>
      <c r="J106" s="99">
        <f>IF(G106/ActivitySum!$C$1300=0%,"",G106/ActivitySum!$C$1300)</f>
        <v>8.0697497522183332E-8</v>
      </c>
      <c r="K106" s="99">
        <f t="shared" si="4"/>
        <v>0.875</v>
      </c>
      <c r="L106" s="99">
        <f t="shared" si="5"/>
        <v>0.875</v>
      </c>
    </row>
    <row r="107" spans="3:12" x14ac:dyDescent="0.25">
      <c r="C107" t="s">
        <v>272</v>
      </c>
      <c r="D107" t="s">
        <v>1567</v>
      </c>
      <c r="E107" s="32">
        <v>3234</v>
      </c>
      <c r="F107" s="32">
        <v>3234</v>
      </c>
      <c r="G107" s="32">
        <v>2749</v>
      </c>
      <c r="H107" s="137">
        <f t="shared" si="3"/>
        <v>1</v>
      </c>
      <c r="I107" s="90">
        <f>IF(F107/ActivitySum!$C$1300=0%,"",F107/ActivitySum!$C$1300)</f>
        <v>3.7282243855248704E-5</v>
      </c>
      <c r="J107" s="99">
        <f>IF(G107/ActivitySum!$C$1300=0%,"",G107/ActivitySum!$C$1300)</f>
        <v>3.1691060098354568E-5</v>
      </c>
      <c r="K107" s="99">
        <f t="shared" si="4"/>
        <v>0.85003092145949288</v>
      </c>
      <c r="L107" s="99">
        <f t="shared" si="5"/>
        <v>0.85003092145949288</v>
      </c>
    </row>
    <row r="108" spans="3:12" x14ac:dyDescent="0.25">
      <c r="C108" t="s">
        <v>273</v>
      </c>
      <c r="D108" t="s">
        <v>1568</v>
      </c>
      <c r="E108" s="32">
        <v>4156</v>
      </c>
      <c r="F108" s="32">
        <v>4156</v>
      </c>
      <c r="G108" s="32">
        <v>3533</v>
      </c>
      <c r="H108" s="137">
        <f t="shared" si="3"/>
        <v>1</v>
      </c>
      <c r="I108" s="90">
        <f>IF(F108/ActivitySum!$C$1300=0%,"",F108/ActivitySum!$C$1300)</f>
        <v>4.791125710031342E-5</v>
      </c>
      <c r="J108" s="99">
        <f>IF(G108/ActivitySum!$C$1300=0%,"",G108/ActivitySum!$C$1300)</f>
        <v>4.0729179820839103E-5</v>
      </c>
      <c r="K108" s="99">
        <f t="shared" si="4"/>
        <v>0.85009624639076031</v>
      </c>
      <c r="L108" s="99">
        <f t="shared" si="5"/>
        <v>0.85009624639076031</v>
      </c>
    </row>
    <row r="109" spans="3:12" x14ac:dyDescent="0.25">
      <c r="C109" t="s">
        <v>274</v>
      </c>
      <c r="D109" t="s">
        <v>1569</v>
      </c>
      <c r="E109" s="32">
        <v>1132</v>
      </c>
      <c r="F109" s="32">
        <v>1132</v>
      </c>
      <c r="G109" s="32">
        <v>962</v>
      </c>
      <c r="H109" s="137">
        <f t="shared" si="3"/>
        <v>1</v>
      </c>
      <c r="I109" s="90">
        <f>IF(F109/ActivitySum!$C$1300=0%,"",F109/ActivitySum!$C$1300)</f>
        <v>1.304993817073022E-5</v>
      </c>
      <c r="J109" s="99">
        <f>IF(G109/ActivitySum!$C$1300=0%,"",G109/ActivitySum!$C$1300)</f>
        <v>1.1090141802334339E-5</v>
      </c>
      <c r="K109" s="99">
        <f t="shared" si="4"/>
        <v>0.84982332155477036</v>
      </c>
      <c r="L109" s="99">
        <f t="shared" si="5"/>
        <v>0.84982332155477036</v>
      </c>
    </row>
    <row r="110" spans="3:12" x14ac:dyDescent="0.25">
      <c r="C110" t="s">
        <v>276</v>
      </c>
      <c r="D110" t="s">
        <v>1571</v>
      </c>
      <c r="E110" s="32">
        <v>864</v>
      </c>
      <c r="F110" s="32">
        <v>863</v>
      </c>
      <c r="G110" s="32">
        <v>734</v>
      </c>
      <c r="H110" s="137">
        <f t="shared" si="3"/>
        <v>0.99884259259259256</v>
      </c>
      <c r="I110" s="90">
        <f>IF(F110/ActivitySum!$C$1300=0%,"",F110/ActivitySum!$C$1300)</f>
        <v>9.9488486230920321E-6</v>
      </c>
      <c r="J110" s="99">
        <f>IF(G110/ActivitySum!$C$1300=0%,"",G110/ActivitySum!$C$1300)</f>
        <v>8.4617090258975109E-6</v>
      </c>
      <c r="K110" s="99">
        <f t="shared" si="4"/>
        <v>0.84953703703703709</v>
      </c>
      <c r="L110" s="99">
        <f t="shared" si="5"/>
        <v>0.85052143684820392</v>
      </c>
    </row>
    <row r="111" spans="3:12" x14ac:dyDescent="0.25">
      <c r="C111" t="s">
        <v>277</v>
      </c>
      <c r="D111" t="s">
        <v>1572</v>
      </c>
      <c r="E111" s="32">
        <v>769</v>
      </c>
      <c r="F111" s="32">
        <v>769</v>
      </c>
      <c r="G111" s="32">
        <v>654</v>
      </c>
      <c r="H111" s="137">
        <f t="shared" si="3"/>
        <v>1</v>
      </c>
      <c r="I111" s="90">
        <f>IF(F111/ActivitySum!$C$1300=0%,"",F111/ActivitySum!$C$1300)</f>
        <v>8.8651965135084271E-6</v>
      </c>
      <c r="J111" s="99">
        <f>IF(G111/ActivitySum!$C$1300=0%,"",G111/ActivitySum!$C$1300)</f>
        <v>7.5394519113582722E-6</v>
      </c>
      <c r="K111" s="99">
        <f t="shared" si="4"/>
        <v>0.85045513654096228</v>
      </c>
      <c r="L111" s="99">
        <f t="shared" si="5"/>
        <v>0.85045513654096228</v>
      </c>
    </row>
    <row r="112" spans="3:12" x14ac:dyDescent="0.25">
      <c r="C112" t="s">
        <v>278</v>
      </c>
      <c r="D112" t="s">
        <v>1573</v>
      </c>
      <c r="E112" s="32">
        <v>106</v>
      </c>
      <c r="F112" s="32">
        <v>106</v>
      </c>
      <c r="G112" s="32">
        <v>90</v>
      </c>
      <c r="H112" s="137">
        <f t="shared" si="3"/>
        <v>1</v>
      </c>
      <c r="I112" s="90">
        <f>IF(F112/ActivitySum!$C$1300=0%,"",F112/ActivitySum!$C$1300)</f>
        <v>1.2219906767644906E-6</v>
      </c>
      <c r="J112" s="99">
        <f>IF(G112/ActivitySum!$C$1300=0%,"",G112/ActivitySum!$C$1300)</f>
        <v>1.037539253856643E-6</v>
      </c>
      <c r="K112" s="99">
        <f t="shared" si="4"/>
        <v>0.84905660377358494</v>
      </c>
      <c r="L112" s="99">
        <f t="shared" si="5"/>
        <v>0.84905660377358494</v>
      </c>
    </row>
    <row r="113" spans="3:12" x14ac:dyDescent="0.25">
      <c r="C113" t="s">
        <v>279</v>
      </c>
      <c r="D113" t="s">
        <v>1574</v>
      </c>
      <c r="E113" s="32">
        <v>153</v>
      </c>
      <c r="F113" s="32">
        <v>154</v>
      </c>
      <c r="G113" s="32">
        <v>130</v>
      </c>
      <c r="H113" s="137">
        <f t="shared" si="3"/>
        <v>1.0065359477124183</v>
      </c>
      <c r="I113" s="90">
        <f>IF(F113/ActivitySum!$C$1300=0%,"",F113/ActivitySum!$C$1300)</f>
        <v>1.7753449454880335E-6</v>
      </c>
      <c r="J113" s="99">
        <f>IF(G113/ActivitySum!$C$1300=0%,"",G113/ActivitySum!$C$1300)</f>
        <v>1.4986678111262621E-6</v>
      </c>
      <c r="K113" s="99">
        <f t="shared" si="4"/>
        <v>0.84967320261437906</v>
      </c>
      <c r="L113" s="99">
        <f t="shared" si="5"/>
        <v>0.8441558441558441</v>
      </c>
    </row>
    <row r="114" spans="3:12" x14ac:dyDescent="0.25">
      <c r="C114" t="s">
        <v>280</v>
      </c>
      <c r="D114" t="s">
        <v>1575</v>
      </c>
      <c r="E114" s="32">
        <v>54</v>
      </c>
      <c r="F114" s="32">
        <v>54</v>
      </c>
      <c r="G114" s="32">
        <v>46</v>
      </c>
      <c r="H114" s="137">
        <f t="shared" si="3"/>
        <v>1</v>
      </c>
      <c r="I114" s="90">
        <f>IF(F114/ActivitySum!$C$1300=0%,"",F114/ActivitySum!$C$1300)</f>
        <v>6.2252355231398576E-7</v>
      </c>
      <c r="J114" s="99">
        <f>IF(G114/ActivitySum!$C$1300=0%,"",G114/ActivitySum!$C$1300)</f>
        <v>5.3029784086006193E-7</v>
      </c>
      <c r="K114" s="99">
        <f t="shared" si="4"/>
        <v>0.85185185185185186</v>
      </c>
      <c r="L114" s="99">
        <f t="shared" si="5"/>
        <v>0.85185185185185186</v>
      </c>
    </row>
    <row r="115" spans="3:12" x14ac:dyDescent="0.25">
      <c r="C115" t="s">
        <v>281</v>
      </c>
      <c r="D115" t="s">
        <v>1576</v>
      </c>
      <c r="E115" s="32">
        <v>10</v>
      </c>
      <c r="F115" s="32">
        <v>10</v>
      </c>
      <c r="G115" s="32">
        <v>8</v>
      </c>
      <c r="H115" s="137">
        <f t="shared" si="3"/>
        <v>1</v>
      </c>
      <c r="I115" s="90">
        <f>IF(F115/ActivitySum!$C$1300=0%,"",F115/ActivitySum!$C$1300)</f>
        <v>1.1528213931740477E-7</v>
      </c>
      <c r="J115" s="99">
        <f>IF(G115/ActivitySum!$C$1300=0%,"",G115/ActivitySum!$C$1300)</f>
        <v>9.222571145392381E-8</v>
      </c>
      <c r="K115" s="99">
        <f t="shared" si="4"/>
        <v>0.8</v>
      </c>
      <c r="L115" s="99">
        <f t="shared" si="5"/>
        <v>0.8</v>
      </c>
    </row>
    <row r="116" spans="3:12" x14ac:dyDescent="0.25">
      <c r="C116" t="s">
        <v>282</v>
      </c>
      <c r="D116" t="s">
        <v>1577</v>
      </c>
      <c r="E116" s="32">
        <v>151</v>
      </c>
      <c r="F116" s="32">
        <v>150</v>
      </c>
      <c r="G116" s="32">
        <v>129</v>
      </c>
      <c r="H116" s="137">
        <f t="shared" si="3"/>
        <v>0.99337748344370858</v>
      </c>
      <c r="I116" s="90">
        <f>IF(F116/ActivitySum!$C$1300=0%,"",F116/ActivitySum!$C$1300)</f>
        <v>1.7292320897610715E-6</v>
      </c>
      <c r="J116" s="99">
        <f>IF(G116/ActivitySum!$C$1300=0%,"",G116/ActivitySum!$C$1300)</f>
        <v>1.4871395971945216E-6</v>
      </c>
      <c r="K116" s="99">
        <f t="shared" si="4"/>
        <v>0.85430463576158944</v>
      </c>
      <c r="L116" s="99">
        <f t="shared" si="5"/>
        <v>0.86</v>
      </c>
    </row>
    <row r="117" spans="3:12" x14ac:dyDescent="0.25">
      <c r="C117" t="s">
        <v>283</v>
      </c>
      <c r="D117" t="s">
        <v>1578</v>
      </c>
      <c r="E117" s="32">
        <v>314</v>
      </c>
      <c r="F117" s="32">
        <v>314</v>
      </c>
      <c r="G117" s="32">
        <v>267</v>
      </c>
      <c r="H117" s="137">
        <f t="shared" si="3"/>
        <v>1</v>
      </c>
      <c r="I117" s="90">
        <f>IF(F117/ActivitySum!$C$1300=0%,"",F117/ActivitySum!$C$1300)</f>
        <v>3.6198591745665098E-6</v>
      </c>
      <c r="J117" s="99">
        <f>IF(G117/ActivitySum!$C$1300=0%,"",G117/ActivitySum!$C$1300)</f>
        <v>3.0780331197747073E-6</v>
      </c>
      <c r="K117" s="99">
        <f t="shared" si="4"/>
        <v>0.85031847133757965</v>
      </c>
      <c r="L117" s="99">
        <f t="shared" si="5"/>
        <v>0.85031847133757965</v>
      </c>
    </row>
    <row r="118" spans="3:12" x14ac:dyDescent="0.25">
      <c r="C118" t="s">
        <v>284</v>
      </c>
      <c r="D118" t="s">
        <v>1579</v>
      </c>
      <c r="E118" s="32">
        <v>180</v>
      </c>
      <c r="F118" s="32">
        <v>180</v>
      </c>
      <c r="G118" s="32">
        <v>153</v>
      </c>
      <c r="H118" s="137">
        <f t="shared" si="3"/>
        <v>1</v>
      </c>
      <c r="I118" s="90">
        <f>IF(F118/ActivitySum!$C$1300=0%,"",F118/ActivitySum!$C$1300)</f>
        <v>2.0750785077132859E-6</v>
      </c>
      <c r="J118" s="99">
        <f>IF(G118/ActivitySum!$C$1300=0%,"",G118/ActivitySum!$C$1300)</f>
        <v>1.7638167315562929E-6</v>
      </c>
      <c r="K118" s="99">
        <f t="shared" si="4"/>
        <v>0.85</v>
      </c>
      <c r="L118" s="99">
        <f t="shared" si="5"/>
        <v>0.85</v>
      </c>
    </row>
    <row r="119" spans="3:12" x14ac:dyDescent="0.25">
      <c r="C119" t="s">
        <v>285</v>
      </c>
      <c r="D119" t="s">
        <v>1580</v>
      </c>
      <c r="E119" s="32">
        <v>397</v>
      </c>
      <c r="F119" s="32">
        <v>397</v>
      </c>
      <c r="G119" s="32">
        <v>337</v>
      </c>
      <c r="H119" s="137">
        <f t="shared" si="3"/>
        <v>1</v>
      </c>
      <c r="I119" s="90">
        <f>IF(F119/ActivitySum!$C$1300=0%,"",F119/ActivitySum!$C$1300)</f>
        <v>4.576700930900969E-6</v>
      </c>
      <c r="J119" s="99">
        <f>IF(G119/ActivitySum!$C$1300=0%,"",G119/ActivitySum!$C$1300)</f>
        <v>3.885008094996541E-6</v>
      </c>
      <c r="K119" s="99">
        <f t="shared" si="4"/>
        <v>0.8488664987405542</v>
      </c>
      <c r="L119" s="99">
        <f t="shared" si="5"/>
        <v>0.8488664987405542</v>
      </c>
    </row>
    <row r="120" spans="3:12" x14ac:dyDescent="0.25">
      <c r="C120" t="s">
        <v>286</v>
      </c>
      <c r="D120" t="s">
        <v>1581</v>
      </c>
      <c r="E120" s="32">
        <v>404</v>
      </c>
      <c r="F120" s="32">
        <v>404</v>
      </c>
      <c r="G120" s="32">
        <v>93</v>
      </c>
      <c r="H120" s="137">
        <f t="shared" si="3"/>
        <v>1</v>
      </c>
      <c r="I120" s="90">
        <f>IF(F120/ActivitySum!$C$1300=0%,"",F120/ActivitySum!$C$1300)</f>
        <v>4.6573984284231526E-6</v>
      </c>
      <c r="J120" s="99">
        <f>IF(G120/ActivitySum!$C$1300=0%,"",G120/ActivitySum!$C$1300)</f>
        <v>1.0721238956518643E-6</v>
      </c>
      <c r="K120" s="99">
        <f t="shared" si="4"/>
        <v>0.23019801980198021</v>
      </c>
      <c r="L120" s="99">
        <f t="shared" si="5"/>
        <v>0.23019801980198021</v>
      </c>
    </row>
    <row r="121" spans="3:12" x14ac:dyDescent="0.25">
      <c r="C121" t="s">
        <v>287</v>
      </c>
      <c r="D121" t="s">
        <v>1582</v>
      </c>
      <c r="E121" s="32">
        <v>120</v>
      </c>
      <c r="F121" s="32">
        <v>120</v>
      </c>
      <c r="G121" s="32">
        <v>28</v>
      </c>
      <c r="H121" s="137">
        <f t="shared" si="3"/>
        <v>1</v>
      </c>
      <c r="I121" s="90">
        <f>IF(F121/ActivitySum!$C$1300=0%,"",F121/ActivitySum!$C$1300)</f>
        <v>1.3833856718088571E-6</v>
      </c>
      <c r="J121" s="99">
        <f>IF(G121/ActivitySum!$C$1300=0%,"",G121/ActivitySum!$C$1300)</f>
        <v>3.2278999008873333E-7</v>
      </c>
      <c r="K121" s="99">
        <f t="shared" si="4"/>
        <v>0.23333333333333334</v>
      </c>
      <c r="L121" s="99">
        <f t="shared" si="5"/>
        <v>0.23333333333333334</v>
      </c>
    </row>
    <row r="122" spans="3:12" x14ac:dyDescent="0.25">
      <c r="C122" t="s">
        <v>289</v>
      </c>
      <c r="D122" t="s">
        <v>1584</v>
      </c>
      <c r="E122" s="32">
        <v>2</v>
      </c>
      <c r="F122" s="32">
        <v>2</v>
      </c>
      <c r="G122" s="32">
        <v>2</v>
      </c>
      <c r="H122" s="137">
        <f t="shared" si="3"/>
        <v>1</v>
      </c>
      <c r="I122" s="90">
        <f>IF(F122/ActivitySum!$C$1300=0%,"",F122/ActivitySum!$C$1300)</f>
        <v>2.3056427863480953E-8</v>
      </c>
      <c r="J122" s="99">
        <f>IF(G122/ActivitySum!$C$1300=0%,"",G122/ActivitySum!$C$1300)</f>
        <v>2.3056427863480953E-8</v>
      </c>
      <c r="K122" s="99">
        <f t="shared" si="4"/>
        <v>1</v>
      </c>
      <c r="L122" s="99">
        <f t="shared" si="5"/>
        <v>1</v>
      </c>
    </row>
    <row r="123" spans="3:12" x14ac:dyDescent="0.25">
      <c r="C123" t="s">
        <v>290</v>
      </c>
      <c r="D123" t="s">
        <v>1585</v>
      </c>
      <c r="E123" s="32">
        <v>315</v>
      </c>
      <c r="F123" s="32">
        <v>315</v>
      </c>
      <c r="G123" s="32">
        <v>139</v>
      </c>
      <c r="H123" s="137">
        <f t="shared" si="3"/>
        <v>1</v>
      </c>
      <c r="I123" s="90">
        <f>IF(F123/ActivitySum!$C$1300=0%,"",F123/ActivitySum!$C$1300)</f>
        <v>3.6313873884982503E-6</v>
      </c>
      <c r="J123" s="99">
        <f>IF(G123/ActivitySum!$C$1300=0%,"",G123/ActivitySum!$C$1300)</f>
        <v>1.6024217365119264E-6</v>
      </c>
      <c r="K123" s="99">
        <f t="shared" si="4"/>
        <v>0.44126984126984126</v>
      </c>
      <c r="L123" s="99">
        <f t="shared" si="5"/>
        <v>0.44126984126984126</v>
      </c>
    </row>
    <row r="124" spans="3:12" x14ac:dyDescent="0.25">
      <c r="C124" t="s">
        <v>291</v>
      </c>
      <c r="D124" t="s">
        <v>1586</v>
      </c>
      <c r="E124" s="32">
        <v>151</v>
      </c>
      <c r="F124" s="32">
        <v>151</v>
      </c>
      <c r="G124" s="32">
        <v>128</v>
      </c>
      <c r="H124" s="137">
        <f t="shared" si="3"/>
        <v>1</v>
      </c>
      <c r="I124" s="90">
        <f>IF(F124/ActivitySum!$C$1300=0%,"",F124/ActivitySum!$C$1300)</f>
        <v>1.740760303692812E-6</v>
      </c>
      <c r="J124" s="99">
        <f>IF(G124/ActivitySum!$C$1300=0%,"",G124/ActivitySum!$C$1300)</f>
        <v>1.475611383262781E-6</v>
      </c>
      <c r="K124" s="99">
        <f t="shared" si="4"/>
        <v>0.84768211920529801</v>
      </c>
      <c r="L124" s="99">
        <f t="shared" si="5"/>
        <v>0.84768211920529801</v>
      </c>
    </row>
    <row r="125" spans="3:12" x14ac:dyDescent="0.25">
      <c r="C125" t="s">
        <v>292</v>
      </c>
      <c r="D125" t="s">
        <v>1587</v>
      </c>
      <c r="E125" s="32">
        <v>180</v>
      </c>
      <c r="F125" s="32">
        <v>180</v>
      </c>
      <c r="G125" s="32">
        <v>153</v>
      </c>
      <c r="H125" s="137">
        <f t="shared" si="3"/>
        <v>1</v>
      </c>
      <c r="I125" s="90">
        <f>IF(F125/ActivitySum!$C$1300=0%,"",F125/ActivitySum!$C$1300)</f>
        <v>2.0750785077132859E-6</v>
      </c>
      <c r="J125" s="99">
        <f>IF(G125/ActivitySum!$C$1300=0%,"",G125/ActivitySum!$C$1300)</f>
        <v>1.7638167315562929E-6</v>
      </c>
      <c r="K125" s="99">
        <f t="shared" si="4"/>
        <v>0.85</v>
      </c>
      <c r="L125" s="99">
        <f t="shared" si="5"/>
        <v>0.85</v>
      </c>
    </row>
    <row r="126" spans="3:12" x14ac:dyDescent="0.25">
      <c r="C126" t="s">
        <v>293</v>
      </c>
      <c r="D126" t="s">
        <v>1588</v>
      </c>
      <c r="E126" s="32">
        <v>270</v>
      </c>
      <c r="F126" s="32">
        <v>270</v>
      </c>
      <c r="G126" s="32">
        <v>229</v>
      </c>
      <c r="H126" s="137">
        <f t="shared" si="3"/>
        <v>1</v>
      </c>
      <c r="I126" s="90">
        <f>IF(F126/ActivitySum!$C$1300=0%,"",F126/ActivitySum!$C$1300)</f>
        <v>3.1126177615699287E-6</v>
      </c>
      <c r="J126" s="99">
        <f>IF(G126/ActivitySum!$C$1300=0%,"",G126/ActivitySum!$C$1300)</f>
        <v>2.6399609903685693E-6</v>
      </c>
      <c r="K126" s="99">
        <f t="shared" si="4"/>
        <v>0.8481481481481481</v>
      </c>
      <c r="L126" s="99">
        <f t="shared" si="5"/>
        <v>0.8481481481481481</v>
      </c>
    </row>
    <row r="127" spans="3:12" x14ac:dyDescent="0.25">
      <c r="C127" t="s">
        <v>294</v>
      </c>
      <c r="D127" t="s">
        <v>1589</v>
      </c>
      <c r="E127" s="32">
        <v>97</v>
      </c>
      <c r="F127" s="32">
        <v>96</v>
      </c>
      <c r="G127" s="32">
        <v>1</v>
      </c>
      <c r="H127" s="137">
        <f t="shared" si="3"/>
        <v>0.98969072164948457</v>
      </c>
      <c r="I127" s="90">
        <f>IF(F127/ActivitySum!$C$1300=0%,"",F127/ActivitySum!$C$1300)</f>
        <v>1.1067085374470859E-6</v>
      </c>
      <c r="J127" s="99">
        <f>IF(G127/ActivitySum!$C$1300=0%,"",G127/ActivitySum!$C$1300)</f>
        <v>1.1528213931740476E-8</v>
      </c>
      <c r="K127" s="99">
        <f t="shared" si="4"/>
        <v>1.0309278350515464E-2</v>
      </c>
      <c r="L127" s="99">
        <f t="shared" si="5"/>
        <v>1.0416666666666666E-2</v>
      </c>
    </row>
    <row r="128" spans="3:12" x14ac:dyDescent="0.25">
      <c r="C128" t="s">
        <v>295</v>
      </c>
      <c r="D128" t="s">
        <v>1590</v>
      </c>
      <c r="E128" s="32">
        <v>114</v>
      </c>
      <c r="F128" s="32">
        <v>114</v>
      </c>
      <c r="G128" s="32">
        <v>1</v>
      </c>
      <c r="H128" s="137">
        <f t="shared" si="3"/>
        <v>1</v>
      </c>
      <c r="I128" s="90">
        <f>IF(F128/ActivitySum!$C$1300=0%,"",F128/ActivitySum!$C$1300)</f>
        <v>1.3142163882184144E-6</v>
      </c>
      <c r="J128" s="99">
        <f>IF(G128/ActivitySum!$C$1300=0%,"",G128/ActivitySum!$C$1300)</f>
        <v>1.1528213931740476E-8</v>
      </c>
      <c r="K128" s="99">
        <f t="shared" si="4"/>
        <v>8.771929824561403E-3</v>
      </c>
      <c r="L128" s="99">
        <f t="shared" si="5"/>
        <v>8.771929824561403E-3</v>
      </c>
    </row>
    <row r="129" spans="2:12" x14ac:dyDescent="0.25">
      <c r="C129" t="s">
        <v>296</v>
      </c>
      <c r="D129" t="s">
        <v>1591</v>
      </c>
      <c r="E129" s="32">
        <v>231</v>
      </c>
      <c r="F129" s="32">
        <v>232</v>
      </c>
      <c r="G129" s="32">
        <v>14</v>
      </c>
      <c r="H129" s="137">
        <f t="shared" si="3"/>
        <v>1.0043290043290043</v>
      </c>
      <c r="I129" s="90">
        <f>IF(F129/ActivitySum!$C$1300=0%,"",F129/ActivitySum!$C$1300)</f>
        <v>2.6745456321637907E-6</v>
      </c>
      <c r="J129" s="99">
        <f>IF(G129/ActivitySum!$C$1300=0%,"",G129/ActivitySum!$C$1300)</f>
        <v>1.6139499504436666E-7</v>
      </c>
      <c r="K129" s="99">
        <f t="shared" si="4"/>
        <v>6.0606060606060608E-2</v>
      </c>
      <c r="L129" s="99">
        <f t="shared" si="5"/>
        <v>6.0344827586206899E-2</v>
      </c>
    </row>
    <row r="130" spans="2:12" x14ac:dyDescent="0.25">
      <c r="C130" t="s">
        <v>297</v>
      </c>
      <c r="D130" t="s">
        <v>1592</v>
      </c>
      <c r="E130" s="32">
        <v>372</v>
      </c>
      <c r="F130" s="32">
        <v>372</v>
      </c>
      <c r="G130" s="32">
        <v>22</v>
      </c>
      <c r="H130" s="137">
        <f t="shared" si="3"/>
        <v>1</v>
      </c>
      <c r="I130" s="90">
        <f>IF(F130/ActivitySum!$C$1300=0%,"",F130/ActivitySum!$C$1300)</f>
        <v>4.2884955826074573E-6</v>
      </c>
      <c r="J130" s="99">
        <f>IF(G130/ActivitySum!$C$1300=0%,"",G130/ActivitySum!$C$1300)</f>
        <v>2.5362070649829051E-7</v>
      </c>
      <c r="K130" s="99">
        <f t="shared" si="4"/>
        <v>5.9139784946236562E-2</v>
      </c>
      <c r="L130" s="99">
        <f t="shared" si="5"/>
        <v>5.9139784946236562E-2</v>
      </c>
    </row>
    <row r="131" spans="2:12" x14ac:dyDescent="0.25">
      <c r="C131" t="s">
        <v>298</v>
      </c>
      <c r="D131" t="s">
        <v>1593</v>
      </c>
      <c r="E131" s="32">
        <v>98</v>
      </c>
      <c r="F131" s="32">
        <v>98</v>
      </c>
      <c r="G131" s="32">
        <v>6</v>
      </c>
      <c r="H131" s="137">
        <f t="shared" si="3"/>
        <v>1</v>
      </c>
      <c r="I131" s="90">
        <f>IF(F131/ActivitySum!$C$1300=0%,"",F131/ActivitySum!$C$1300)</f>
        <v>1.1297649653105668E-6</v>
      </c>
      <c r="J131" s="99">
        <f>IF(G131/ActivitySum!$C$1300=0%,"",G131/ActivitySum!$C$1300)</f>
        <v>6.9169283590442868E-8</v>
      </c>
      <c r="K131" s="99">
        <f t="shared" si="4"/>
        <v>6.1224489795918366E-2</v>
      </c>
      <c r="L131" s="99">
        <f t="shared" si="5"/>
        <v>6.1224489795918366E-2</v>
      </c>
    </row>
    <row r="132" spans="2:12" x14ac:dyDescent="0.25">
      <c r="C132" t="s">
        <v>299</v>
      </c>
      <c r="D132" t="s">
        <v>1594</v>
      </c>
      <c r="E132" s="32">
        <v>1055</v>
      </c>
      <c r="F132" s="32">
        <v>1055</v>
      </c>
      <c r="G132" s="32">
        <v>897</v>
      </c>
      <c r="H132" s="137">
        <f t="shared" si="3"/>
        <v>1</v>
      </c>
      <c r="I132" s="90">
        <f>IF(F132/ActivitySum!$C$1300=0%,"",F132/ActivitySum!$C$1300)</f>
        <v>1.2162265697986204E-5</v>
      </c>
      <c r="J132" s="99">
        <f>IF(G132/ActivitySum!$C$1300=0%,"",G132/ActivitySum!$C$1300)</f>
        <v>1.0340807896771208E-5</v>
      </c>
      <c r="K132" s="99">
        <f t="shared" si="4"/>
        <v>0.85023696682464456</v>
      </c>
      <c r="L132" s="99">
        <f t="shared" si="5"/>
        <v>0.85023696682464456</v>
      </c>
    </row>
    <row r="133" spans="2:12" x14ac:dyDescent="0.25">
      <c r="C133" t="s">
        <v>300</v>
      </c>
      <c r="D133" t="s">
        <v>1595</v>
      </c>
      <c r="E133" s="32">
        <v>1040</v>
      </c>
      <c r="F133" s="32">
        <v>1040</v>
      </c>
      <c r="G133" s="32">
        <v>884</v>
      </c>
      <c r="H133" s="137">
        <f t="shared" si="3"/>
        <v>1</v>
      </c>
      <c r="I133" s="90">
        <f>IF(F133/ActivitySum!$C$1300=0%,"",F133/ActivitySum!$C$1300)</f>
        <v>1.1989342489010097E-5</v>
      </c>
      <c r="J133" s="99">
        <f>IF(G133/ActivitySum!$C$1300=0%,"",G133/ActivitySum!$C$1300)</f>
        <v>1.0190941115658581E-5</v>
      </c>
      <c r="K133" s="99">
        <f t="shared" si="4"/>
        <v>0.85</v>
      </c>
      <c r="L133" s="99">
        <f t="shared" si="5"/>
        <v>0.85</v>
      </c>
    </row>
    <row r="134" spans="2:12" x14ac:dyDescent="0.25">
      <c r="C134" t="s">
        <v>301</v>
      </c>
      <c r="D134" t="s">
        <v>1596</v>
      </c>
      <c r="E134" s="32">
        <v>152</v>
      </c>
      <c r="F134" s="32">
        <v>152</v>
      </c>
      <c r="G134" s="32">
        <v>129</v>
      </c>
      <c r="H134" s="137">
        <f t="shared" si="3"/>
        <v>1</v>
      </c>
      <c r="I134" s="90">
        <f>IF(F134/ActivitySum!$C$1300=0%,"",F134/ActivitySum!$C$1300)</f>
        <v>1.7522885176245524E-6</v>
      </c>
      <c r="J134" s="99">
        <f>IF(G134/ActivitySum!$C$1300=0%,"",G134/ActivitySum!$C$1300)</f>
        <v>1.4871395971945216E-6</v>
      </c>
      <c r="K134" s="99">
        <f t="shared" si="4"/>
        <v>0.84868421052631582</v>
      </c>
      <c r="L134" s="99">
        <f t="shared" si="5"/>
        <v>0.84868421052631582</v>
      </c>
    </row>
    <row r="135" spans="2:12" x14ac:dyDescent="0.25">
      <c r="C135" t="s">
        <v>302</v>
      </c>
      <c r="D135" t="s">
        <v>1597</v>
      </c>
      <c r="E135" s="32">
        <v>1015</v>
      </c>
      <c r="F135" s="32">
        <v>1015</v>
      </c>
      <c r="G135" s="32">
        <v>20</v>
      </c>
      <c r="H135" s="137">
        <f t="shared" ref="H135:H198" si="6">IFERROR(F135/E135,"")</f>
        <v>1</v>
      </c>
      <c r="I135" s="90">
        <f>IF(F135/ActivitySum!$C$1300=0%,"",F135/ActivitySum!$C$1300)</f>
        <v>1.1701137140716584E-5</v>
      </c>
      <c r="J135" s="99">
        <f>IF(G135/ActivitySum!$C$1300=0%,"",G135/ActivitySum!$C$1300)</f>
        <v>2.3056427863480953E-7</v>
      </c>
      <c r="K135" s="99">
        <f t="shared" ref="K135:K198" si="7">IFERROR(G135/E135,"")</f>
        <v>1.9704433497536946E-2</v>
      </c>
      <c r="L135" s="99">
        <f t="shared" ref="L135:L198" si="8">IFERROR(G135/F135,"")</f>
        <v>1.9704433497536946E-2</v>
      </c>
    </row>
    <row r="136" spans="2:12" x14ac:dyDescent="0.25">
      <c r="C136" t="s">
        <v>303</v>
      </c>
      <c r="D136" t="s">
        <v>1598</v>
      </c>
      <c r="E136" s="32">
        <v>1050</v>
      </c>
      <c r="F136" s="32">
        <v>1050</v>
      </c>
      <c r="G136" s="32">
        <v>143</v>
      </c>
      <c r="H136" s="137">
        <f t="shared" si="6"/>
        <v>1</v>
      </c>
      <c r="I136" s="90">
        <f>IF(F136/ActivitySum!$C$1300=0%,"",F136/ActivitySum!$C$1300)</f>
        <v>1.21046246283275E-5</v>
      </c>
      <c r="J136" s="99">
        <f>IF(G136/ActivitySum!$C$1300=0%,"",G136/ActivitySum!$C$1300)</f>
        <v>1.6485345922388882E-6</v>
      </c>
      <c r="K136" s="99">
        <f t="shared" si="7"/>
        <v>0.1361904761904762</v>
      </c>
      <c r="L136" s="99">
        <f t="shared" si="8"/>
        <v>0.1361904761904762</v>
      </c>
    </row>
    <row r="137" spans="2:12" x14ac:dyDescent="0.25">
      <c r="C137" t="s">
        <v>304</v>
      </c>
      <c r="D137" t="s">
        <v>1599</v>
      </c>
      <c r="E137" s="32">
        <v>152</v>
      </c>
      <c r="F137" s="32">
        <v>152</v>
      </c>
      <c r="G137" s="32">
        <v>129</v>
      </c>
      <c r="H137" s="137">
        <f t="shared" si="6"/>
        <v>1</v>
      </c>
      <c r="I137" s="90">
        <f>IF(F137/ActivitySum!$C$1300=0%,"",F137/ActivitySum!$C$1300)</f>
        <v>1.7522885176245524E-6</v>
      </c>
      <c r="J137" s="99">
        <f>IF(G137/ActivitySum!$C$1300=0%,"",G137/ActivitySum!$C$1300)</f>
        <v>1.4871395971945216E-6</v>
      </c>
      <c r="K137" s="99">
        <f t="shared" si="7"/>
        <v>0.84868421052631582</v>
      </c>
      <c r="L137" s="99">
        <f t="shared" si="8"/>
        <v>0.84868421052631582</v>
      </c>
    </row>
    <row r="138" spans="2:12" x14ac:dyDescent="0.25">
      <c r="C138" t="s">
        <v>410</v>
      </c>
      <c r="D138" t="s">
        <v>1701</v>
      </c>
      <c r="E138" s="32">
        <v>100</v>
      </c>
      <c r="F138" s="32">
        <v>100</v>
      </c>
      <c r="G138" s="32">
        <v>47</v>
      </c>
      <c r="H138" s="137">
        <f t="shared" si="6"/>
        <v>1</v>
      </c>
      <c r="I138" s="90">
        <f>IF(F138/ActivitySum!$C$1300=0%,"",F138/ActivitySum!$C$1300)</f>
        <v>1.1528213931740477E-6</v>
      </c>
      <c r="J138" s="99">
        <f>IF(G138/ActivitySum!$C$1300=0%,"",G138/ActivitySum!$C$1300)</f>
        <v>5.4182605479180238E-7</v>
      </c>
      <c r="K138" s="99">
        <f t="shared" si="7"/>
        <v>0.47</v>
      </c>
      <c r="L138" s="99">
        <f t="shared" si="8"/>
        <v>0.47</v>
      </c>
    </row>
    <row r="139" spans="2:12" x14ac:dyDescent="0.25">
      <c r="C139" t="s">
        <v>430</v>
      </c>
      <c r="D139" t="s">
        <v>1719</v>
      </c>
      <c r="E139" s="32">
        <v>100</v>
      </c>
      <c r="F139" s="32">
        <v>100</v>
      </c>
      <c r="G139" s="32">
        <v>50</v>
      </c>
      <c r="H139" s="137">
        <f t="shared" si="6"/>
        <v>1</v>
      </c>
      <c r="I139" s="90">
        <f>IF(F139/ActivitySum!$C$1300=0%,"",F139/ActivitySum!$C$1300)</f>
        <v>1.1528213931740477E-6</v>
      </c>
      <c r="J139" s="99">
        <f>IF(G139/ActivitySum!$C$1300=0%,"",G139/ActivitySum!$C$1300)</f>
        <v>5.7641069658702384E-7</v>
      </c>
      <c r="K139" s="99">
        <f t="shared" si="7"/>
        <v>0.5</v>
      </c>
      <c r="L139" s="99">
        <f t="shared" si="8"/>
        <v>0.5</v>
      </c>
    </row>
    <row r="140" spans="2:12" x14ac:dyDescent="0.25">
      <c r="B140" t="s">
        <v>2568</v>
      </c>
      <c r="C140" t="s">
        <v>307</v>
      </c>
      <c r="D140" t="s">
        <v>1602</v>
      </c>
      <c r="E140" s="32">
        <v>1048</v>
      </c>
      <c r="F140" s="32">
        <v>1048</v>
      </c>
      <c r="G140" s="32">
        <v>891</v>
      </c>
      <c r="H140" s="137">
        <f t="shared" si="6"/>
        <v>1</v>
      </c>
      <c r="I140" s="90">
        <f>IF(F140/ActivitySum!$C$1300=0%,"",F140/ActivitySum!$C$1300)</f>
        <v>1.208156820046402E-5</v>
      </c>
      <c r="J140" s="99">
        <f>IF(G140/ActivitySum!$C$1300=0%,"",G140/ActivitySum!$C$1300)</f>
        <v>1.0271638613180765E-5</v>
      </c>
      <c r="K140" s="99">
        <f t="shared" si="7"/>
        <v>0.85019083969465647</v>
      </c>
      <c r="L140" s="99">
        <f t="shared" si="8"/>
        <v>0.85019083969465647</v>
      </c>
    </row>
    <row r="141" spans="2:12" x14ac:dyDescent="0.25">
      <c r="C141" t="s">
        <v>321</v>
      </c>
      <c r="D141" t="s">
        <v>1616</v>
      </c>
      <c r="E141" s="32">
        <v>1048</v>
      </c>
      <c r="F141" s="32">
        <v>1048</v>
      </c>
      <c r="G141" s="32">
        <v>891</v>
      </c>
      <c r="H141" s="137">
        <f t="shared" si="6"/>
        <v>1</v>
      </c>
      <c r="I141" s="90">
        <f>IF(F141/ActivitySum!$C$1300=0%,"",F141/ActivitySum!$C$1300)</f>
        <v>1.208156820046402E-5</v>
      </c>
      <c r="J141" s="99">
        <f>IF(G141/ActivitySum!$C$1300=0%,"",G141/ActivitySum!$C$1300)</f>
        <v>1.0271638613180765E-5</v>
      </c>
      <c r="K141" s="99">
        <f t="shared" si="7"/>
        <v>0.85019083969465647</v>
      </c>
      <c r="L141" s="99">
        <f t="shared" si="8"/>
        <v>0.85019083969465647</v>
      </c>
    </row>
    <row r="142" spans="2:12" x14ac:dyDescent="0.25">
      <c r="C142" t="s">
        <v>346</v>
      </c>
      <c r="D142" t="s">
        <v>1641</v>
      </c>
      <c r="E142" s="32">
        <v>896</v>
      </c>
      <c r="F142" s="32">
        <v>898</v>
      </c>
      <c r="G142" s="32">
        <v>777</v>
      </c>
      <c r="H142" s="137">
        <f t="shared" si="6"/>
        <v>1.0022321428571428</v>
      </c>
      <c r="I142" s="90">
        <f>IF(F142/ActivitySum!$C$1300=0%,"",F142/ActivitySum!$C$1300)</f>
        <v>1.0352336110702948E-5</v>
      </c>
      <c r="J142" s="99">
        <f>IF(G142/ActivitySum!$C$1300=0%,"",G142/ActivitySum!$C$1300)</f>
        <v>8.9574222249623507E-6</v>
      </c>
      <c r="K142" s="99">
        <f t="shared" si="7"/>
        <v>0.8671875</v>
      </c>
      <c r="L142" s="99">
        <f t="shared" si="8"/>
        <v>0.86525612472160351</v>
      </c>
    </row>
    <row r="143" spans="2:12" x14ac:dyDescent="0.25">
      <c r="C143" t="s">
        <v>360</v>
      </c>
      <c r="D143" t="s">
        <v>1654</v>
      </c>
      <c r="E143" s="32">
        <v>896</v>
      </c>
      <c r="F143" s="32">
        <v>898</v>
      </c>
      <c r="G143" s="32">
        <v>532</v>
      </c>
      <c r="H143" s="137">
        <f t="shared" si="6"/>
        <v>1.0022321428571428</v>
      </c>
      <c r="I143" s="90">
        <f>IF(F143/ActivitySum!$C$1300=0%,"",F143/ActivitySum!$C$1300)</f>
        <v>1.0352336110702948E-5</v>
      </c>
      <c r="J143" s="99">
        <f>IF(G143/ActivitySum!$C$1300=0%,"",G143/ActivitySum!$C$1300)</f>
        <v>6.1330098116859337E-6</v>
      </c>
      <c r="K143" s="99">
        <f t="shared" si="7"/>
        <v>0.59375</v>
      </c>
      <c r="L143" s="99">
        <f t="shared" si="8"/>
        <v>0.59242761692650336</v>
      </c>
    </row>
    <row r="144" spans="2:12" x14ac:dyDescent="0.25">
      <c r="C144" t="s">
        <v>402</v>
      </c>
      <c r="D144" t="s">
        <v>1695</v>
      </c>
      <c r="E144" s="32">
        <v>38</v>
      </c>
      <c r="F144" s="32">
        <v>38</v>
      </c>
      <c r="G144" s="32">
        <v>2</v>
      </c>
      <c r="H144" s="137">
        <f t="shared" si="6"/>
        <v>1</v>
      </c>
      <c r="I144" s="90">
        <f>IF(F144/ActivitySum!$C$1300=0%,"",F144/ActivitySum!$C$1300)</f>
        <v>4.3807212940613811E-7</v>
      </c>
      <c r="J144" s="99">
        <f>IF(G144/ActivitySum!$C$1300=0%,"",G144/ActivitySum!$C$1300)</f>
        <v>2.3056427863480953E-8</v>
      </c>
      <c r="K144" s="99">
        <f t="shared" si="7"/>
        <v>5.2631578947368418E-2</v>
      </c>
      <c r="L144" s="99">
        <f t="shared" si="8"/>
        <v>5.2631578947368418E-2</v>
      </c>
    </row>
    <row r="145" spans="2:12" x14ac:dyDescent="0.25">
      <c r="C145" t="s">
        <v>425</v>
      </c>
      <c r="D145" t="s">
        <v>1714</v>
      </c>
      <c r="E145" s="32">
        <v>378</v>
      </c>
      <c r="F145" s="32">
        <v>376</v>
      </c>
      <c r="G145" s="32">
        <v>212</v>
      </c>
      <c r="H145" s="137">
        <f t="shared" si="6"/>
        <v>0.99470899470899465</v>
      </c>
      <c r="I145" s="90">
        <f>IF(F145/ActivitySum!$C$1300=0%,"",F145/ActivitySum!$C$1300)</f>
        <v>4.3346084383344191E-6</v>
      </c>
      <c r="J145" s="99">
        <f>IF(G145/ActivitySum!$C$1300=0%,"",G145/ActivitySum!$C$1300)</f>
        <v>2.4439813535289812E-6</v>
      </c>
      <c r="K145" s="99">
        <f t="shared" si="7"/>
        <v>0.56084656084656082</v>
      </c>
      <c r="L145" s="99">
        <f t="shared" si="8"/>
        <v>0.56382978723404253</v>
      </c>
    </row>
    <row r="146" spans="2:12" x14ac:dyDescent="0.25">
      <c r="C146" t="s">
        <v>440</v>
      </c>
      <c r="D146" t="s">
        <v>1727</v>
      </c>
      <c r="E146" s="32">
        <v>2762</v>
      </c>
      <c r="F146" s="32">
        <v>2764</v>
      </c>
      <c r="G146" s="32">
        <v>1380</v>
      </c>
      <c r="H146" s="137">
        <f t="shared" si="6"/>
        <v>1.000724112961622</v>
      </c>
      <c r="I146" s="90">
        <f>IF(F146/ActivitySum!$C$1300=0%,"",F146/ActivitySum!$C$1300)</f>
        <v>3.1863983307330677E-5</v>
      </c>
      <c r="J146" s="99">
        <f>IF(G146/ActivitySum!$C$1300=0%,"",G146/ActivitySum!$C$1300)</f>
        <v>1.5908935225801859E-5</v>
      </c>
      <c r="K146" s="99">
        <f t="shared" si="7"/>
        <v>0.499637943519189</v>
      </c>
      <c r="L146" s="99">
        <f t="shared" si="8"/>
        <v>0.4992764109985528</v>
      </c>
    </row>
    <row r="147" spans="2:12" x14ac:dyDescent="0.25">
      <c r="C147" t="s">
        <v>478</v>
      </c>
      <c r="D147" t="s">
        <v>1765</v>
      </c>
      <c r="E147" s="32">
        <v>1784</v>
      </c>
      <c r="F147" s="32">
        <v>1782</v>
      </c>
      <c r="G147" s="32">
        <v>1517</v>
      </c>
      <c r="H147" s="137">
        <f t="shared" si="6"/>
        <v>0.9988789237668162</v>
      </c>
      <c r="I147" s="90">
        <f>IF(F147/ActivitySum!$C$1300=0%,"",F147/ActivitySum!$C$1300)</f>
        <v>2.0543277226361529E-5</v>
      </c>
      <c r="J147" s="99">
        <f>IF(G147/ActivitySum!$C$1300=0%,"",G147/ActivitySum!$C$1300)</f>
        <v>1.7488300534450305E-5</v>
      </c>
      <c r="K147" s="99">
        <f t="shared" si="7"/>
        <v>0.8503363228699552</v>
      </c>
      <c r="L147" s="99">
        <f t="shared" si="8"/>
        <v>0.85129068462401791</v>
      </c>
    </row>
    <row r="148" spans="2:12" x14ac:dyDescent="0.25">
      <c r="B148" t="s">
        <v>2569</v>
      </c>
      <c r="C148" t="s">
        <v>16</v>
      </c>
      <c r="D148" t="s">
        <v>1308</v>
      </c>
      <c r="E148" s="32">
        <v>20</v>
      </c>
      <c r="F148" s="32">
        <v>20</v>
      </c>
      <c r="G148" s="32"/>
      <c r="H148" s="137">
        <f t="shared" si="6"/>
        <v>1</v>
      </c>
      <c r="I148" s="90">
        <f>IF(F148/ActivitySum!$C$1300=0%,"",F148/ActivitySum!$C$1300)</f>
        <v>2.3056427863480953E-7</v>
      </c>
      <c r="J148" s="99" t="str">
        <f>IF(G148/ActivitySum!$C$1300=0%,"",G148/ActivitySum!$C$1300)</f>
        <v/>
      </c>
      <c r="K148" s="99">
        <f t="shared" si="7"/>
        <v>0</v>
      </c>
      <c r="L148" s="99">
        <f t="shared" si="8"/>
        <v>0</v>
      </c>
    </row>
    <row r="149" spans="2:12" x14ac:dyDescent="0.25">
      <c r="C149" t="s">
        <v>19</v>
      </c>
      <c r="D149" t="s">
        <v>1311</v>
      </c>
      <c r="E149" s="32">
        <v>20</v>
      </c>
      <c r="F149" s="32">
        <v>20</v>
      </c>
      <c r="G149" s="32"/>
      <c r="H149" s="137">
        <f t="shared" si="6"/>
        <v>1</v>
      </c>
      <c r="I149" s="90">
        <f>IF(F149/ActivitySum!$C$1300=0%,"",F149/ActivitySum!$C$1300)</f>
        <v>2.3056427863480953E-7</v>
      </c>
      <c r="J149" s="99" t="str">
        <f>IF(G149/ActivitySum!$C$1300=0%,"",G149/ActivitySum!$C$1300)</f>
        <v/>
      </c>
      <c r="K149" s="99">
        <f t="shared" si="7"/>
        <v>0</v>
      </c>
      <c r="L149" s="99">
        <f t="shared" si="8"/>
        <v>0</v>
      </c>
    </row>
    <row r="150" spans="2:12" x14ac:dyDescent="0.25">
      <c r="C150" t="s">
        <v>26</v>
      </c>
      <c r="D150" t="s">
        <v>1322</v>
      </c>
      <c r="E150" s="32">
        <v>50</v>
      </c>
      <c r="F150" s="32">
        <v>50</v>
      </c>
      <c r="G150" s="32"/>
      <c r="H150" s="137">
        <f t="shared" si="6"/>
        <v>1</v>
      </c>
      <c r="I150" s="90">
        <f>IF(F150/ActivitySum!$C$1300=0%,"",F150/ActivitySum!$C$1300)</f>
        <v>5.7641069658702384E-7</v>
      </c>
      <c r="J150" s="99" t="str">
        <f>IF(G150/ActivitySum!$C$1300=0%,"",G150/ActivitySum!$C$1300)</f>
        <v/>
      </c>
      <c r="K150" s="99">
        <f t="shared" si="7"/>
        <v>0</v>
      </c>
      <c r="L150" s="99">
        <f t="shared" si="8"/>
        <v>0</v>
      </c>
    </row>
    <row r="151" spans="2:12" x14ac:dyDescent="0.25">
      <c r="C151" t="s">
        <v>27</v>
      </c>
      <c r="D151" t="s">
        <v>1323</v>
      </c>
      <c r="E151" s="32">
        <v>50</v>
      </c>
      <c r="F151" s="32">
        <v>50</v>
      </c>
      <c r="G151" s="32"/>
      <c r="H151" s="137">
        <f t="shared" si="6"/>
        <v>1</v>
      </c>
      <c r="I151" s="90">
        <f>IF(F151/ActivitySum!$C$1300=0%,"",F151/ActivitySum!$C$1300)</f>
        <v>5.7641069658702384E-7</v>
      </c>
      <c r="J151" s="99" t="str">
        <f>IF(G151/ActivitySum!$C$1300=0%,"",G151/ActivitySum!$C$1300)</f>
        <v/>
      </c>
      <c r="K151" s="99">
        <f t="shared" si="7"/>
        <v>0</v>
      </c>
      <c r="L151" s="99">
        <f t="shared" si="8"/>
        <v>0</v>
      </c>
    </row>
    <row r="152" spans="2:12" x14ac:dyDescent="0.25">
      <c r="C152" t="s">
        <v>29</v>
      </c>
      <c r="D152" t="s">
        <v>1325</v>
      </c>
      <c r="E152" s="32">
        <v>51</v>
      </c>
      <c r="F152" s="32">
        <v>50</v>
      </c>
      <c r="G152" s="32"/>
      <c r="H152" s="137">
        <f t="shared" si="6"/>
        <v>0.98039215686274506</v>
      </c>
      <c r="I152" s="90">
        <f>IF(F152/ActivitySum!$C$1300=0%,"",F152/ActivitySum!$C$1300)</f>
        <v>5.7641069658702384E-7</v>
      </c>
      <c r="J152" s="99" t="str">
        <f>IF(G152/ActivitySum!$C$1300=0%,"",G152/ActivitySum!$C$1300)</f>
        <v/>
      </c>
      <c r="K152" s="99">
        <f t="shared" si="7"/>
        <v>0</v>
      </c>
      <c r="L152" s="99">
        <f t="shared" si="8"/>
        <v>0</v>
      </c>
    </row>
    <row r="153" spans="2:12" x14ac:dyDescent="0.25">
      <c r="C153" t="s">
        <v>31</v>
      </c>
      <c r="D153" t="s">
        <v>1327</v>
      </c>
      <c r="E153" s="32">
        <v>50</v>
      </c>
      <c r="F153" s="32">
        <v>50</v>
      </c>
      <c r="G153" s="32"/>
      <c r="H153" s="137">
        <f t="shared" si="6"/>
        <v>1</v>
      </c>
      <c r="I153" s="90">
        <f>IF(F153/ActivitySum!$C$1300=0%,"",F153/ActivitySum!$C$1300)</f>
        <v>5.7641069658702384E-7</v>
      </c>
      <c r="J153" s="99" t="str">
        <f>IF(G153/ActivitySum!$C$1300=0%,"",G153/ActivitySum!$C$1300)</f>
        <v/>
      </c>
      <c r="K153" s="99">
        <f t="shared" si="7"/>
        <v>0</v>
      </c>
      <c r="L153" s="99">
        <f t="shared" si="8"/>
        <v>0</v>
      </c>
    </row>
    <row r="154" spans="2:12" x14ac:dyDescent="0.25">
      <c r="C154" t="s">
        <v>54</v>
      </c>
      <c r="D154" t="s">
        <v>1350</v>
      </c>
      <c r="E154" s="32">
        <v>1508</v>
      </c>
      <c r="F154" s="32">
        <v>1509</v>
      </c>
      <c r="G154" s="32">
        <v>1282</v>
      </c>
      <c r="H154" s="137">
        <f t="shared" si="6"/>
        <v>1.0006631299734747</v>
      </c>
      <c r="I154" s="90">
        <f>IF(F154/ActivitySum!$C$1300=0%,"",F154/ActivitySum!$C$1300)</f>
        <v>1.7396074822996378E-5</v>
      </c>
      <c r="J154" s="99">
        <f>IF(G154/ActivitySum!$C$1300=0%,"",G154/ActivitySum!$C$1300)</f>
        <v>1.4779170260491292E-5</v>
      </c>
      <c r="K154" s="99">
        <f t="shared" si="7"/>
        <v>0.85013262599469497</v>
      </c>
      <c r="L154" s="99">
        <f t="shared" si="8"/>
        <v>0.84956925115970838</v>
      </c>
    </row>
    <row r="155" spans="2:12" x14ac:dyDescent="0.25">
      <c r="C155" t="s">
        <v>56</v>
      </c>
      <c r="D155" t="s">
        <v>1352</v>
      </c>
      <c r="E155" s="32">
        <v>611</v>
      </c>
      <c r="F155" s="32">
        <v>611</v>
      </c>
      <c r="G155" s="32">
        <v>519</v>
      </c>
      <c r="H155" s="137">
        <f t="shared" si="6"/>
        <v>1</v>
      </c>
      <c r="I155" s="90">
        <f>IF(F155/ActivitySum!$C$1300=0%,"",F155/ActivitySum!$C$1300)</f>
        <v>7.0437387122934315E-6</v>
      </c>
      <c r="J155" s="99">
        <f>IF(G155/ActivitySum!$C$1300=0%,"",G155/ActivitySum!$C$1300)</f>
        <v>5.9831430305733074E-6</v>
      </c>
      <c r="K155" s="99">
        <f t="shared" si="7"/>
        <v>0.84942716857610479</v>
      </c>
      <c r="L155" s="99">
        <f t="shared" si="8"/>
        <v>0.84942716857610479</v>
      </c>
    </row>
    <row r="156" spans="2:12" x14ac:dyDescent="0.25">
      <c r="C156" t="s">
        <v>411</v>
      </c>
      <c r="D156" t="s">
        <v>1702</v>
      </c>
      <c r="E156" s="32">
        <v>25</v>
      </c>
      <c r="F156" s="32">
        <v>25</v>
      </c>
      <c r="G156" s="32">
        <v>2</v>
      </c>
      <c r="H156" s="137">
        <f t="shared" si="6"/>
        <v>1</v>
      </c>
      <c r="I156" s="90">
        <f>IF(F156/ActivitySum!$C$1300=0%,"",F156/ActivitySum!$C$1300)</f>
        <v>2.8820534829351192E-7</v>
      </c>
      <c r="J156" s="99">
        <f>IF(G156/ActivitySum!$C$1300=0%,"",G156/ActivitySum!$C$1300)</f>
        <v>2.3056427863480953E-8</v>
      </c>
      <c r="K156" s="99">
        <f t="shared" si="7"/>
        <v>0.08</v>
      </c>
      <c r="L156" s="99">
        <f t="shared" si="8"/>
        <v>0.08</v>
      </c>
    </row>
    <row r="157" spans="2:12" x14ac:dyDescent="0.25">
      <c r="C157" t="s">
        <v>431</v>
      </c>
      <c r="D157" t="s">
        <v>1720</v>
      </c>
      <c r="E157" s="32">
        <v>45</v>
      </c>
      <c r="F157" s="32">
        <v>45</v>
      </c>
      <c r="G157" s="32">
        <v>11</v>
      </c>
      <c r="H157" s="137">
        <f t="shared" si="6"/>
        <v>1</v>
      </c>
      <c r="I157" s="90">
        <f>IF(F157/ActivitySum!$C$1300=0%,"",F157/ActivitySum!$C$1300)</f>
        <v>5.1876962692832148E-7</v>
      </c>
      <c r="J157" s="99">
        <f>IF(G157/ActivitySum!$C$1300=0%,"",G157/ActivitySum!$C$1300)</f>
        <v>1.2681035324914526E-7</v>
      </c>
      <c r="K157" s="99">
        <f t="shared" si="7"/>
        <v>0.24444444444444444</v>
      </c>
      <c r="L157" s="99">
        <f t="shared" si="8"/>
        <v>0.24444444444444444</v>
      </c>
    </row>
    <row r="158" spans="2:12" x14ac:dyDescent="0.25">
      <c r="C158" t="s">
        <v>494</v>
      </c>
      <c r="D158" t="s">
        <v>1781</v>
      </c>
      <c r="E158" s="32">
        <v>610</v>
      </c>
      <c r="F158" s="32">
        <v>610</v>
      </c>
      <c r="G158" s="32">
        <v>518</v>
      </c>
      <c r="H158" s="137">
        <f t="shared" si="6"/>
        <v>1</v>
      </c>
      <c r="I158" s="90">
        <f>IF(F158/ActivitySum!$C$1300=0%,"",F158/ActivitySum!$C$1300)</f>
        <v>7.0322104983616906E-6</v>
      </c>
      <c r="J158" s="99">
        <f>IF(G158/ActivitySum!$C$1300=0%,"",G158/ActivitySum!$C$1300)</f>
        <v>5.9716148166415674E-6</v>
      </c>
      <c r="K158" s="99">
        <f t="shared" si="7"/>
        <v>0.84918032786885245</v>
      </c>
      <c r="L158" s="99">
        <f t="shared" si="8"/>
        <v>0.84918032786885245</v>
      </c>
    </row>
    <row r="159" spans="2:12" x14ac:dyDescent="0.25">
      <c r="B159" t="s">
        <v>2570</v>
      </c>
      <c r="C159" t="s">
        <v>344</v>
      </c>
      <c r="D159" t="s">
        <v>1639</v>
      </c>
      <c r="E159" s="32">
        <v>450</v>
      </c>
      <c r="F159" s="32">
        <v>450</v>
      </c>
      <c r="G159" s="32">
        <v>382</v>
      </c>
      <c r="H159" s="137">
        <f t="shared" si="6"/>
        <v>1</v>
      </c>
      <c r="I159" s="90">
        <f>IF(F159/ActivitySum!$C$1300=0%,"",F159/ActivitySum!$C$1300)</f>
        <v>5.187696269283215E-6</v>
      </c>
      <c r="J159" s="99">
        <f>IF(G159/ActivitySum!$C$1300=0%,"",G159/ActivitySum!$C$1300)</f>
        <v>4.4037777219248618E-6</v>
      </c>
      <c r="K159" s="99">
        <f t="shared" si="7"/>
        <v>0.84888888888888892</v>
      </c>
      <c r="L159" s="99">
        <f t="shared" si="8"/>
        <v>0.84888888888888892</v>
      </c>
    </row>
    <row r="160" spans="2:12" x14ac:dyDescent="0.25">
      <c r="C160" t="s">
        <v>384</v>
      </c>
      <c r="D160" t="s">
        <v>1678</v>
      </c>
      <c r="E160" s="32">
        <v>450</v>
      </c>
      <c r="F160" s="32">
        <v>450</v>
      </c>
      <c r="G160" s="32">
        <v>382</v>
      </c>
      <c r="H160" s="137">
        <f t="shared" si="6"/>
        <v>1</v>
      </c>
      <c r="I160" s="90">
        <f>IF(F160/ActivitySum!$C$1300=0%,"",F160/ActivitySum!$C$1300)</f>
        <v>5.187696269283215E-6</v>
      </c>
      <c r="J160" s="99">
        <f>IF(G160/ActivitySum!$C$1300=0%,"",G160/ActivitySum!$C$1300)</f>
        <v>4.4037777219248618E-6</v>
      </c>
      <c r="K160" s="99">
        <f t="shared" si="7"/>
        <v>0.84888888888888892</v>
      </c>
      <c r="L160" s="99">
        <f t="shared" si="8"/>
        <v>0.84888888888888892</v>
      </c>
    </row>
    <row r="161" spans="2:12" x14ac:dyDescent="0.25">
      <c r="B161" t="s">
        <v>2571</v>
      </c>
      <c r="C161" t="s">
        <v>53</v>
      </c>
      <c r="D161" t="s">
        <v>1349</v>
      </c>
      <c r="E161" s="32">
        <v>1149</v>
      </c>
      <c r="F161" s="32">
        <v>1148</v>
      </c>
      <c r="G161" s="32">
        <v>1166</v>
      </c>
      <c r="H161" s="137">
        <f t="shared" si="6"/>
        <v>0.99912967798085295</v>
      </c>
      <c r="I161" s="90">
        <f>IF(F161/ActivitySum!$C$1300=0%,"",F161/ActivitySum!$C$1300)</f>
        <v>1.3234389593638067E-5</v>
      </c>
      <c r="J161" s="99">
        <f>IF(G161/ActivitySum!$C$1300=0%,"",G161/ActivitySum!$C$1300)</f>
        <v>1.3441897444409396E-5</v>
      </c>
      <c r="K161" s="99">
        <f t="shared" si="7"/>
        <v>1.0147954743255005</v>
      </c>
      <c r="L161" s="99">
        <f t="shared" si="8"/>
        <v>1.0156794425087108</v>
      </c>
    </row>
    <row r="162" spans="2:12" x14ac:dyDescent="0.25">
      <c r="C162" t="s">
        <v>134</v>
      </c>
      <c r="D162" t="s">
        <v>1429</v>
      </c>
      <c r="E162" s="32">
        <v>1960</v>
      </c>
      <c r="F162" s="32">
        <v>1960</v>
      </c>
      <c r="G162" s="32">
        <v>1666</v>
      </c>
      <c r="H162" s="137">
        <f t="shared" si="6"/>
        <v>1</v>
      </c>
      <c r="I162" s="90">
        <f>IF(F162/ActivitySum!$C$1300=0%,"",F162/ActivitySum!$C$1300)</f>
        <v>2.2595299306211336E-5</v>
      </c>
      <c r="J162" s="99">
        <f>IF(G162/ActivitySum!$C$1300=0%,"",G162/ActivitySum!$C$1300)</f>
        <v>1.9206004410279635E-5</v>
      </c>
      <c r="K162" s="99">
        <f t="shared" si="7"/>
        <v>0.85</v>
      </c>
      <c r="L162" s="99">
        <f t="shared" si="8"/>
        <v>0.85</v>
      </c>
    </row>
    <row r="163" spans="2:12" x14ac:dyDescent="0.25">
      <c r="C163" t="s">
        <v>135</v>
      </c>
      <c r="D163" t="s">
        <v>1430</v>
      </c>
      <c r="E163" s="32">
        <v>1960</v>
      </c>
      <c r="F163" s="32">
        <v>1960</v>
      </c>
      <c r="G163" s="32">
        <v>1666</v>
      </c>
      <c r="H163" s="137">
        <f t="shared" si="6"/>
        <v>1</v>
      </c>
      <c r="I163" s="90">
        <f>IF(F163/ActivitySum!$C$1300=0%,"",F163/ActivitySum!$C$1300)</f>
        <v>2.2595299306211336E-5</v>
      </c>
      <c r="J163" s="99">
        <f>IF(G163/ActivitySum!$C$1300=0%,"",G163/ActivitySum!$C$1300)</f>
        <v>1.9206004410279635E-5</v>
      </c>
      <c r="K163" s="99">
        <f t="shared" si="7"/>
        <v>0.85</v>
      </c>
      <c r="L163" s="99">
        <f t="shared" si="8"/>
        <v>0.85</v>
      </c>
    </row>
    <row r="164" spans="2:12" x14ac:dyDescent="0.25">
      <c r="C164" t="s">
        <v>136</v>
      </c>
      <c r="D164" t="s">
        <v>1431</v>
      </c>
      <c r="E164" s="32">
        <v>1960</v>
      </c>
      <c r="F164" s="32">
        <v>1960</v>
      </c>
      <c r="G164" s="32">
        <v>1666</v>
      </c>
      <c r="H164" s="137">
        <f t="shared" si="6"/>
        <v>1</v>
      </c>
      <c r="I164" s="90">
        <f>IF(F164/ActivitySum!$C$1300=0%,"",F164/ActivitySum!$C$1300)</f>
        <v>2.2595299306211336E-5</v>
      </c>
      <c r="J164" s="99">
        <f>IF(G164/ActivitySum!$C$1300=0%,"",G164/ActivitySum!$C$1300)</f>
        <v>1.9206004410279635E-5</v>
      </c>
      <c r="K164" s="99">
        <f t="shared" si="7"/>
        <v>0.85</v>
      </c>
      <c r="L164" s="99">
        <f t="shared" si="8"/>
        <v>0.85</v>
      </c>
    </row>
    <row r="165" spans="2:12" x14ac:dyDescent="0.25">
      <c r="C165" t="s">
        <v>137</v>
      </c>
      <c r="D165" t="s">
        <v>1432</v>
      </c>
      <c r="E165" s="32">
        <v>32</v>
      </c>
      <c r="F165" s="32">
        <v>34</v>
      </c>
      <c r="G165" s="32">
        <v>27</v>
      </c>
      <c r="H165" s="137">
        <f t="shared" si="6"/>
        <v>1.0625</v>
      </c>
      <c r="I165" s="90">
        <f>IF(F165/ActivitySum!$C$1300=0%,"",F165/ActivitySum!$C$1300)</f>
        <v>3.919592736791762E-7</v>
      </c>
      <c r="J165" s="99">
        <f>IF(G165/ActivitySum!$C$1300=0%,"",G165/ActivitySum!$C$1300)</f>
        <v>3.1126177615699288E-7</v>
      </c>
      <c r="K165" s="99">
        <f t="shared" si="7"/>
        <v>0.84375</v>
      </c>
      <c r="L165" s="99">
        <f t="shared" si="8"/>
        <v>0.79411764705882348</v>
      </c>
    </row>
    <row r="166" spans="2:12" x14ac:dyDescent="0.25">
      <c r="C166" t="s">
        <v>138</v>
      </c>
      <c r="D166" t="s">
        <v>1433</v>
      </c>
      <c r="E166" s="32">
        <v>192</v>
      </c>
      <c r="F166" s="32">
        <v>194</v>
      </c>
      <c r="G166" s="32">
        <v>163</v>
      </c>
      <c r="H166" s="137">
        <f t="shared" si="6"/>
        <v>1.0104166666666667</v>
      </c>
      <c r="I166" s="90">
        <f>IF(F166/ActivitySum!$C$1300=0%,"",F166/ActivitySum!$C$1300)</f>
        <v>2.2364735027576527E-6</v>
      </c>
      <c r="J166" s="99">
        <f>IF(G166/ActivitySum!$C$1300=0%,"",G166/ActivitySum!$C$1300)</f>
        <v>1.8790988708736978E-6</v>
      </c>
      <c r="K166" s="99">
        <f t="shared" si="7"/>
        <v>0.84895833333333337</v>
      </c>
      <c r="L166" s="99">
        <f t="shared" si="8"/>
        <v>0.84020618556701032</v>
      </c>
    </row>
    <row r="167" spans="2:12" x14ac:dyDescent="0.25">
      <c r="C167" t="s">
        <v>324</v>
      </c>
      <c r="D167" t="s">
        <v>1619</v>
      </c>
      <c r="E167" s="32">
        <v>34</v>
      </c>
      <c r="F167" s="32">
        <v>34</v>
      </c>
      <c r="G167" s="32">
        <v>8</v>
      </c>
      <c r="H167" s="137">
        <f t="shared" si="6"/>
        <v>1</v>
      </c>
      <c r="I167" s="90">
        <f>IF(F167/ActivitySum!$C$1300=0%,"",F167/ActivitySum!$C$1300)</f>
        <v>3.919592736791762E-7</v>
      </c>
      <c r="J167" s="99">
        <f>IF(G167/ActivitySum!$C$1300=0%,"",G167/ActivitySum!$C$1300)</f>
        <v>9.222571145392381E-8</v>
      </c>
      <c r="K167" s="99">
        <f t="shared" si="7"/>
        <v>0.23529411764705882</v>
      </c>
      <c r="L167" s="99">
        <f t="shared" si="8"/>
        <v>0.23529411764705882</v>
      </c>
    </row>
    <row r="168" spans="2:12" x14ac:dyDescent="0.25">
      <c r="C168" t="s">
        <v>325</v>
      </c>
      <c r="D168" t="s">
        <v>1620</v>
      </c>
      <c r="E168" s="32">
        <v>32</v>
      </c>
      <c r="F168" s="32">
        <v>32</v>
      </c>
      <c r="G168" s="32">
        <v>21</v>
      </c>
      <c r="H168" s="137">
        <f t="shared" si="6"/>
        <v>1</v>
      </c>
      <c r="I168" s="90">
        <f>IF(F168/ActivitySum!$C$1300=0%,"",F168/ActivitySum!$C$1300)</f>
        <v>3.6890284581569524E-7</v>
      </c>
      <c r="J168" s="99">
        <f>IF(G168/ActivitySum!$C$1300=0%,"",G168/ActivitySum!$C$1300)</f>
        <v>2.4209249256655001E-7</v>
      </c>
      <c r="K168" s="99">
        <f t="shared" si="7"/>
        <v>0.65625</v>
      </c>
      <c r="L168" s="99">
        <f t="shared" si="8"/>
        <v>0.65625</v>
      </c>
    </row>
    <row r="169" spans="2:12" x14ac:dyDescent="0.25">
      <c r="C169" t="s">
        <v>332</v>
      </c>
      <c r="D169" t="s">
        <v>1627</v>
      </c>
      <c r="E169" s="32">
        <v>34</v>
      </c>
      <c r="F169" s="32">
        <v>34</v>
      </c>
      <c r="G169" s="32">
        <v>8</v>
      </c>
      <c r="H169" s="137">
        <f t="shared" si="6"/>
        <v>1</v>
      </c>
      <c r="I169" s="90">
        <f>IF(F169/ActivitySum!$C$1300=0%,"",F169/ActivitySum!$C$1300)</f>
        <v>3.919592736791762E-7</v>
      </c>
      <c r="J169" s="99">
        <f>IF(G169/ActivitySum!$C$1300=0%,"",G169/ActivitySum!$C$1300)</f>
        <v>9.222571145392381E-8</v>
      </c>
      <c r="K169" s="99">
        <f t="shared" si="7"/>
        <v>0.23529411764705882</v>
      </c>
      <c r="L169" s="99">
        <f t="shared" si="8"/>
        <v>0.23529411764705882</v>
      </c>
    </row>
    <row r="170" spans="2:12" x14ac:dyDescent="0.25">
      <c r="C170" t="s">
        <v>333</v>
      </c>
      <c r="D170" t="s">
        <v>1628</v>
      </c>
      <c r="E170" s="32">
        <v>34</v>
      </c>
      <c r="F170" s="32">
        <v>34</v>
      </c>
      <c r="G170" s="32">
        <v>8</v>
      </c>
      <c r="H170" s="137">
        <f t="shared" si="6"/>
        <v>1</v>
      </c>
      <c r="I170" s="90">
        <f>IF(F170/ActivitySum!$C$1300=0%,"",F170/ActivitySum!$C$1300)</f>
        <v>3.919592736791762E-7</v>
      </c>
      <c r="J170" s="99">
        <f>IF(G170/ActivitySum!$C$1300=0%,"",G170/ActivitySum!$C$1300)</f>
        <v>9.222571145392381E-8</v>
      </c>
      <c r="K170" s="99">
        <f t="shared" si="7"/>
        <v>0.23529411764705882</v>
      </c>
      <c r="L170" s="99">
        <f t="shared" si="8"/>
        <v>0.23529411764705882</v>
      </c>
    </row>
    <row r="171" spans="2:12" x14ac:dyDescent="0.25">
      <c r="C171" t="s">
        <v>340</v>
      </c>
      <c r="D171" t="s">
        <v>1635</v>
      </c>
      <c r="E171" s="32">
        <v>34</v>
      </c>
      <c r="F171" s="32">
        <v>34</v>
      </c>
      <c r="G171" s="32">
        <v>8</v>
      </c>
      <c r="H171" s="137">
        <f t="shared" si="6"/>
        <v>1</v>
      </c>
      <c r="I171" s="90">
        <f>IF(F171/ActivitySum!$C$1300=0%,"",F171/ActivitySum!$C$1300)</f>
        <v>3.919592736791762E-7</v>
      </c>
      <c r="J171" s="99">
        <f>IF(G171/ActivitySum!$C$1300=0%,"",G171/ActivitySum!$C$1300)</f>
        <v>9.222571145392381E-8</v>
      </c>
      <c r="K171" s="99">
        <f t="shared" si="7"/>
        <v>0.23529411764705882</v>
      </c>
      <c r="L171" s="99">
        <f t="shared" si="8"/>
        <v>0.23529411764705882</v>
      </c>
    </row>
    <row r="172" spans="2:12" x14ac:dyDescent="0.25">
      <c r="C172" t="s">
        <v>341</v>
      </c>
      <c r="D172" t="s">
        <v>1636</v>
      </c>
      <c r="E172" s="32">
        <v>32</v>
      </c>
      <c r="F172" s="32">
        <v>32</v>
      </c>
      <c r="G172" s="32">
        <v>21</v>
      </c>
      <c r="H172" s="137">
        <f t="shared" si="6"/>
        <v>1</v>
      </c>
      <c r="I172" s="90">
        <f>IF(F172/ActivitySum!$C$1300=0%,"",F172/ActivitySum!$C$1300)</f>
        <v>3.6890284581569524E-7</v>
      </c>
      <c r="J172" s="99">
        <f>IF(G172/ActivitySum!$C$1300=0%,"",G172/ActivitySum!$C$1300)</f>
        <v>2.4209249256655001E-7</v>
      </c>
      <c r="K172" s="99">
        <f t="shared" si="7"/>
        <v>0.65625</v>
      </c>
      <c r="L172" s="99">
        <f t="shared" si="8"/>
        <v>0.65625</v>
      </c>
    </row>
    <row r="173" spans="2:12" x14ac:dyDescent="0.25">
      <c r="C173" t="s">
        <v>366</v>
      </c>
      <c r="D173" t="s">
        <v>1660</v>
      </c>
      <c r="E173" s="32">
        <v>34</v>
      </c>
      <c r="F173" s="32">
        <v>34</v>
      </c>
      <c r="G173" s="32">
        <v>29</v>
      </c>
      <c r="H173" s="137">
        <f t="shared" si="6"/>
        <v>1</v>
      </c>
      <c r="I173" s="90">
        <f>IF(F173/ActivitySum!$C$1300=0%,"",F173/ActivitySum!$C$1300)</f>
        <v>3.919592736791762E-7</v>
      </c>
      <c r="J173" s="99">
        <f>IF(G173/ActivitySum!$C$1300=0%,"",G173/ActivitySum!$C$1300)</f>
        <v>3.3431820402047383E-7</v>
      </c>
      <c r="K173" s="99">
        <f t="shared" si="7"/>
        <v>0.8529411764705882</v>
      </c>
      <c r="L173" s="99">
        <f t="shared" si="8"/>
        <v>0.8529411764705882</v>
      </c>
    </row>
    <row r="174" spans="2:12" x14ac:dyDescent="0.25">
      <c r="C174" t="s">
        <v>367</v>
      </c>
      <c r="D174" t="s">
        <v>1661</v>
      </c>
      <c r="E174" s="32">
        <v>34</v>
      </c>
      <c r="F174" s="32">
        <v>34</v>
      </c>
      <c r="G174" s="32">
        <v>29</v>
      </c>
      <c r="H174" s="137">
        <f t="shared" si="6"/>
        <v>1</v>
      </c>
      <c r="I174" s="90">
        <f>IF(F174/ActivitySum!$C$1300=0%,"",F174/ActivitySum!$C$1300)</f>
        <v>3.919592736791762E-7</v>
      </c>
      <c r="J174" s="99">
        <f>IF(G174/ActivitySum!$C$1300=0%,"",G174/ActivitySum!$C$1300)</f>
        <v>3.3431820402047383E-7</v>
      </c>
      <c r="K174" s="99">
        <f t="shared" si="7"/>
        <v>0.8529411764705882</v>
      </c>
      <c r="L174" s="99">
        <f t="shared" si="8"/>
        <v>0.8529411764705882</v>
      </c>
    </row>
    <row r="175" spans="2:12" x14ac:dyDescent="0.25">
      <c r="C175" t="s">
        <v>374</v>
      </c>
      <c r="D175" t="s">
        <v>1668</v>
      </c>
      <c r="E175" s="32">
        <v>34</v>
      </c>
      <c r="F175" s="32">
        <v>34</v>
      </c>
      <c r="G175" s="32">
        <v>29</v>
      </c>
      <c r="H175" s="137">
        <f t="shared" si="6"/>
        <v>1</v>
      </c>
      <c r="I175" s="90">
        <f>IF(F175/ActivitySum!$C$1300=0%,"",F175/ActivitySum!$C$1300)</f>
        <v>3.919592736791762E-7</v>
      </c>
      <c r="J175" s="99">
        <f>IF(G175/ActivitySum!$C$1300=0%,"",G175/ActivitySum!$C$1300)</f>
        <v>3.3431820402047383E-7</v>
      </c>
      <c r="K175" s="99">
        <f t="shared" si="7"/>
        <v>0.8529411764705882</v>
      </c>
      <c r="L175" s="99">
        <f t="shared" si="8"/>
        <v>0.8529411764705882</v>
      </c>
    </row>
    <row r="176" spans="2:12" x14ac:dyDescent="0.25">
      <c r="C176" t="s">
        <v>375</v>
      </c>
      <c r="D176" t="s">
        <v>1669</v>
      </c>
      <c r="E176" s="32">
        <v>32</v>
      </c>
      <c r="F176" s="32">
        <v>34</v>
      </c>
      <c r="G176" s="32">
        <v>27</v>
      </c>
      <c r="H176" s="137">
        <f t="shared" si="6"/>
        <v>1.0625</v>
      </c>
      <c r="I176" s="90">
        <f>IF(F176/ActivitySum!$C$1300=0%,"",F176/ActivitySum!$C$1300)</f>
        <v>3.919592736791762E-7</v>
      </c>
      <c r="J176" s="99">
        <f>IF(G176/ActivitySum!$C$1300=0%,"",G176/ActivitySum!$C$1300)</f>
        <v>3.1126177615699288E-7</v>
      </c>
      <c r="K176" s="99">
        <f t="shared" si="7"/>
        <v>0.84375</v>
      </c>
      <c r="L176" s="99">
        <f t="shared" si="8"/>
        <v>0.79411764705882348</v>
      </c>
    </row>
    <row r="177" spans="2:12" x14ac:dyDescent="0.25">
      <c r="C177" t="s">
        <v>381</v>
      </c>
      <c r="D177" t="s">
        <v>1675</v>
      </c>
      <c r="E177" s="32">
        <v>34</v>
      </c>
      <c r="F177" s="32">
        <v>34</v>
      </c>
      <c r="G177" s="32">
        <v>29</v>
      </c>
      <c r="H177" s="137">
        <f t="shared" si="6"/>
        <v>1</v>
      </c>
      <c r="I177" s="90">
        <f>IF(F177/ActivitySum!$C$1300=0%,"",F177/ActivitySum!$C$1300)</f>
        <v>3.919592736791762E-7</v>
      </c>
      <c r="J177" s="99">
        <f>IF(G177/ActivitySum!$C$1300=0%,"",G177/ActivitySum!$C$1300)</f>
        <v>3.3431820402047383E-7</v>
      </c>
      <c r="K177" s="99">
        <f t="shared" si="7"/>
        <v>0.8529411764705882</v>
      </c>
      <c r="L177" s="99">
        <f t="shared" si="8"/>
        <v>0.8529411764705882</v>
      </c>
    </row>
    <row r="178" spans="2:12" x14ac:dyDescent="0.25">
      <c r="C178" t="s">
        <v>382</v>
      </c>
      <c r="D178" t="s">
        <v>1676</v>
      </c>
      <c r="E178" s="32">
        <v>34</v>
      </c>
      <c r="F178" s="32">
        <v>34</v>
      </c>
      <c r="G178" s="32">
        <v>29</v>
      </c>
      <c r="H178" s="137">
        <f t="shared" si="6"/>
        <v>1</v>
      </c>
      <c r="I178" s="90">
        <f>IF(F178/ActivitySum!$C$1300=0%,"",F178/ActivitySum!$C$1300)</f>
        <v>3.919592736791762E-7</v>
      </c>
      <c r="J178" s="99">
        <f>IF(G178/ActivitySum!$C$1300=0%,"",G178/ActivitySum!$C$1300)</f>
        <v>3.3431820402047383E-7</v>
      </c>
      <c r="K178" s="99">
        <f t="shared" si="7"/>
        <v>0.8529411764705882</v>
      </c>
      <c r="L178" s="99">
        <f t="shared" si="8"/>
        <v>0.8529411764705882</v>
      </c>
    </row>
    <row r="179" spans="2:12" x14ac:dyDescent="0.25">
      <c r="C179" t="s">
        <v>466</v>
      </c>
      <c r="D179" t="s">
        <v>1753</v>
      </c>
      <c r="E179" s="32">
        <v>34</v>
      </c>
      <c r="F179" s="32">
        <v>34</v>
      </c>
      <c r="G179" s="32">
        <v>29</v>
      </c>
      <c r="H179" s="137">
        <f t="shared" si="6"/>
        <v>1</v>
      </c>
      <c r="I179" s="90">
        <f>IF(F179/ActivitySum!$C$1300=0%,"",F179/ActivitySum!$C$1300)</f>
        <v>3.919592736791762E-7</v>
      </c>
      <c r="J179" s="99">
        <f>IF(G179/ActivitySum!$C$1300=0%,"",G179/ActivitySum!$C$1300)</f>
        <v>3.3431820402047383E-7</v>
      </c>
      <c r="K179" s="99">
        <f t="shared" si="7"/>
        <v>0.8529411764705882</v>
      </c>
      <c r="L179" s="99">
        <f t="shared" si="8"/>
        <v>0.8529411764705882</v>
      </c>
    </row>
    <row r="180" spans="2:12" x14ac:dyDescent="0.25">
      <c r="B180" t="s">
        <v>2572</v>
      </c>
      <c r="C180" s="93" t="s">
        <v>14</v>
      </c>
      <c r="D180" s="93" t="s">
        <v>1306</v>
      </c>
      <c r="E180" s="94">
        <v>222</v>
      </c>
      <c r="F180" s="94">
        <v>222</v>
      </c>
      <c r="G180" s="94">
        <v>189</v>
      </c>
      <c r="H180" s="137">
        <f t="shared" si="6"/>
        <v>1</v>
      </c>
      <c r="I180" s="90">
        <f>IF(F180/ActivitySum!$C$1300=0%,"",F180/ActivitySum!$C$1300)</f>
        <v>2.5592634928463857E-6</v>
      </c>
      <c r="J180" s="99">
        <f>IF(G180/ActivitySum!$C$1300=0%,"",G180/ActivitySum!$C$1300)</f>
        <v>2.17883243309895E-6</v>
      </c>
      <c r="K180" s="99">
        <f t="shared" si="7"/>
        <v>0.85135135135135132</v>
      </c>
      <c r="L180" s="99">
        <f t="shared" si="8"/>
        <v>0.85135135135135132</v>
      </c>
    </row>
    <row r="181" spans="2:12" x14ac:dyDescent="0.25">
      <c r="C181" t="s">
        <v>15</v>
      </c>
      <c r="D181" t="s">
        <v>1307</v>
      </c>
      <c r="E181" s="32">
        <v>222</v>
      </c>
      <c r="F181" s="32">
        <v>222</v>
      </c>
      <c r="G181" s="32">
        <v>189</v>
      </c>
      <c r="H181" s="137">
        <f t="shared" si="6"/>
        <v>1</v>
      </c>
      <c r="I181" s="90">
        <f>IF(F181/ActivitySum!$C$1300=0%,"",F181/ActivitySum!$C$1300)</f>
        <v>2.5592634928463857E-6</v>
      </c>
      <c r="J181" s="99">
        <f>IF(G181/ActivitySum!$C$1300=0%,"",G181/ActivitySum!$C$1300)</f>
        <v>2.17883243309895E-6</v>
      </c>
      <c r="K181" s="99">
        <f t="shared" si="7"/>
        <v>0.85135135135135132</v>
      </c>
      <c r="L181" s="99">
        <f t="shared" si="8"/>
        <v>0.85135135135135132</v>
      </c>
    </row>
    <row r="182" spans="2:12" x14ac:dyDescent="0.25">
      <c r="C182" t="s">
        <v>17</v>
      </c>
      <c r="D182" t="s">
        <v>1309</v>
      </c>
      <c r="E182" s="32">
        <v>224</v>
      </c>
      <c r="F182" s="32">
        <v>222</v>
      </c>
      <c r="G182" s="32">
        <v>191</v>
      </c>
      <c r="H182" s="137">
        <f t="shared" si="6"/>
        <v>0.9910714285714286</v>
      </c>
      <c r="I182" s="90">
        <f>IF(F182/ActivitySum!$C$1300=0%,"",F182/ActivitySum!$C$1300)</f>
        <v>2.5592634928463857E-6</v>
      </c>
      <c r="J182" s="99">
        <f>IF(G182/ActivitySum!$C$1300=0%,"",G182/ActivitySum!$C$1300)</f>
        <v>2.2018888609624309E-6</v>
      </c>
      <c r="K182" s="99">
        <f t="shared" si="7"/>
        <v>0.8526785714285714</v>
      </c>
      <c r="L182" s="99">
        <f t="shared" si="8"/>
        <v>0.86036036036036034</v>
      </c>
    </row>
    <row r="183" spans="2:12" x14ac:dyDescent="0.25">
      <c r="C183" t="s">
        <v>18</v>
      </c>
      <c r="D183" t="s">
        <v>1310</v>
      </c>
      <c r="E183" s="32">
        <v>222</v>
      </c>
      <c r="F183" s="32">
        <v>222</v>
      </c>
      <c r="G183" s="32">
        <v>189</v>
      </c>
      <c r="H183" s="137">
        <f t="shared" si="6"/>
        <v>1</v>
      </c>
      <c r="I183" s="90">
        <f>IF(F183/ActivitySum!$C$1300=0%,"",F183/ActivitySum!$C$1300)</f>
        <v>2.5592634928463857E-6</v>
      </c>
      <c r="J183" s="99">
        <f>IF(G183/ActivitySum!$C$1300=0%,"",G183/ActivitySum!$C$1300)</f>
        <v>2.17883243309895E-6</v>
      </c>
      <c r="K183" s="99">
        <f t="shared" si="7"/>
        <v>0.85135135135135132</v>
      </c>
      <c r="L183" s="99">
        <f t="shared" si="8"/>
        <v>0.85135135135135132</v>
      </c>
    </row>
    <row r="184" spans="2:12" x14ac:dyDescent="0.25">
      <c r="C184" t="s">
        <v>52</v>
      </c>
      <c r="D184" t="s">
        <v>1348</v>
      </c>
      <c r="E184" s="32">
        <v>2736</v>
      </c>
      <c r="F184" s="32">
        <v>2738</v>
      </c>
      <c r="G184" s="32">
        <v>1696</v>
      </c>
      <c r="H184" s="137">
        <f t="shared" si="6"/>
        <v>1.0007309941520468</v>
      </c>
      <c r="I184" s="90">
        <f>IF(F184/ActivitySum!$C$1300=0%,"",F184/ActivitySum!$C$1300)</f>
        <v>3.1564249745105426E-5</v>
      </c>
      <c r="J184" s="99">
        <f>IF(G184/ActivitySum!$C$1300=0%,"",G184/ActivitySum!$C$1300)</f>
        <v>1.955185082823185E-5</v>
      </c>
      <c r="K184" s="99">
        <f t="shared" si="7"/>
        <v>0.61988304093567248</v>
      </c>
      <c r="L184" s="99">
        <f t="shared" si="8"/>
        <v>0.61943024105186273</v>
      </c>
    </row>
    <row r="185" spans="2:12" x14ac:dyDescent="0.25">
      <c r="C185" t="s">
        <v>320</v>
      </c>
      <c r="D185" t="s">
        <v>1615</v>
      </c>
      <c r="E185" s="32">
        <v>70</v>
      </c>
      <c r="F185" s="32">
        <v>70</v>
      </c>
      <c r="G185" s="32">
        <v>59</v>
      </c>
      <c r="H185" s="137">
        <f t="shared" si="6"/>
        <v>1</v>
      </c>
      <c r="I185" s="90">
        <f>IF(F185/ActivitySum!$C$1300=0%,"",F185/ActivitySum!$C$1300)</f>
        <v>8.069749752218334E-7</v>
      </c>
      <c r="J185" s="99">
        <f>IF(G185/ActivitySum!$C$1300=0%,"",G185/ActivitySum!$C$1300)</f>
        <v>6.8016462197268812E-7</v>
      </c>
      <c r="K185" s="99">
        <f t="shared" si="7"/>
        <v>0.84285714285714286</v>
      </c>
      <c r="L185" s="99">
        <f t="shared" si="8"/>
        <v>0.84285714285714286</v>
      </c>
    </row>
    <row r="186" spans="2:12" x14ac:dyDescent="0.25">
      <c r="C186" t="s">
        <v>322</v>
      </c>
      <c r="D186" t="s">
        <v>1617</v>
      </c>
      <c r="E186" s="32">
        <v>70</v>
      </c>
      <c r="F186" s="32">
        <v>70</v>
      </c>
      <c r="G186" s="32">
        <v>59</v>
      </c>
      <c r="H186" s="137">
        <f t="shared" si="6"/>
        <v>1</v>
      </c>
      <c r="I186" s="90">
        <f>IF(F186/ActivitySum!$C$1300=0%,"",F186/ActivitySum!$C$1300)</f>
        <v>8.069749752218334E-7</v>
      </c>
      <c r="J186" s="99">
        <f>IF(G186/ActivitySum!$C$1300=0%,"",G186/ActivitySum!$C$1300)</f>
        <v>6.8016462197268812E-7</v>
      </c>
      <c r="K186" s="99">
        <f t="shared" si="7"/>
        <v>0.84285714285714286</v>
      </c>
      <c r="L186" s="99">
        <f t="shared" si="8"/>
        <v>0.84285714285714286</v>
      </c>
    </row>
    <row r="187" spans="2:12" x14ac:dyDescent="0.25">
      <c r="C187" t="s">
        <v>359</v>
      </c>
      <c r="D187" t="s">
        <v>1653</v>
      </c>
      <c r="E187" s="32">
        <v>70</v>
      </c>
      <c r="F187" s="32">
        <v>70</v>
      </c>
      <c r="G187" s="32">
        <v>59</v>
      </c>
      <c r="H187" s="137">
        <f t="shared" si="6"/>
        <v>1</v>
      </c>
      <c r="I187" s="90">
        <f>IF(F187/ActivitySum!$C$1300=0%,"",F187/ActivitySum!$C$1300)</f>
        <v>8.069749752218334E-7</v>
      </c>
      <c r="J187" s="99">
        <f>IF(G187/ActivitySum!$C$1300=0%,"",G187/ActivitySum!$C$1300)</f>
        <v>6.8016462197268812E-7</v>
      </c>
      <c r="K187" s="99">
        <f t="shared" si="7"/>
        <v>0.84285714285714286</v>
      </c>
      <c r="L187" s="99">
        <f t="shared" si="8"/>
        <v>0.84285714285714286</v>
      </c>
    </row>
    <row r="188" spans="2:12" x14ac:dyDescent="0.25">
      <c r="C188" t="s">
        <v>362</v>
      </c>
      <c r="D188" t="s">
        <v>1656</v>
      </c>
      <c r="E188" s="32">
        <v>70</v>
      </c>
      <c r="F188" s="32">
        <v>70</v>
      </c>
      <c r="G188" s="32">
        <v>59</v>
      </c>
      <c r="H188" s="137">
        <f t="shared" si="6"/>
        <v>1</v>
      </c>
      <c r="I188" s="90">
        <f>IF(F188/ActivitySum!$C$1300=0%,"",F188/ActivitySum!$C$1300)</f>
        <v>8.069749752218334E-7</v>
      </c>
      <c r="J188" s="99">
        <f>IF(G188/ActivitySum!$C$1300=0%,"",G188/ActivitySum!$C$1300)</f>
        <v>6.8016462197268812E-7</v>
      </c>
      <c r="K188" s="99">
        <f t="shared" si="7"/>
        <v>0.84285714285714286</v>
      </c>
      <c r="L188" s="99">
        <f t="shared" si="8"/>
        <v>0.84285714285714286</v>
      </c>
    </row>
    <row r="189" spans="2:12" x14ac:dyDescent="0.25">
      <c r="C189" t="s">
        <v>388</v>
      </c>
      <c r="D189" t="s">
        <v>1682</v>
      </c>
      <c r="E189" s="32">
        <v>103</v>
      </c>
      <c r="F189" s="32">
        <v>103</v>
      </c>
      <c r="G189" s="32">
        <v>88</v>
      </c>
      <c r="H189" s="137">
        <f t="shared" si="6"/>
        <v>1</v>
      </c>
      <c r="I189" s="90">
        <f>IF(F189/ActivitySum!$C$1300=0%,"",F189/ActivitySum!$C$1300)</f>
        <v>1.187406034969269E-6</v>
      </c>
      <c r="J189" s="99">
        <f>IF(G189/ActivitySum!$C$1300=0%,"",G189/ActivitySum!$C$1300)</f>
        <v>1.0144828259931621E-6</v>
      </c>
      <c r="K189" s="99">
        <f t="shared" si="7"/>
        <v>0.85436893203883491</v>
      </c>
      <c r="L189" s="99">
        <f t="shared" si="8"/>
        <v>0.85436893203883491</v>
      </c>
    </row>
    <row r="190" spans="2:12" x14ac:dyDescent="0.25">
      <c r="C190" t="s">
        <v>392</v>
      </c>
      <c r="D190" t="s">
        <v>1682</v>
      </c>
      <c r="E190" s="32">
        <v>103</v>
      </c>
      <c r="F190" s="32">
        <v>103</v>
      </c>
      <c r="G190" s="32">
        <v>88</v>
      </c>
      <c r="H190" s="137">
        <f t="shared" si="6"/>
        <v>1</v>
      </c>
      <c r="I190" s="90">
        <f>IF(F190/ActivitySum!$C$1300=0%,"",F190/ActivitySum!$C$1300)</f>
        <v>1.187406034969269E-6</v>
      </c>
      <c r="J190" s="99">
        <f>IF(G190/ActivitySum!$C$1300=0%,"",G190/ActivitySum!$C$1300)</f>
        <v>1.0144828259931621E-6</v>
      </c>
      <c r="K190" s="99">
        <f t="shared" si="7"/>
        <v>0.85436893203883491</v>
      </c>
      <c r="L190" s="99">
        <f t="shared" si="8"/>
        <v>0.85436893203883491</v>
      </c>
    </row>
    <row r="191" spans="2:12" x14ac:dyDescent="0.25">
      <c r="C191" t="s">
        <v>396</v>
      </c>
      <c r="D191" t="s">
        <v>1689</v>
      </c>
      <c r="E191" s="32">
        <v>103</v>
      </c>
      <c r="F191" s="32">
        <v>103</v>
      </c>
      <c r="G191" s="32">
        <v>88</v>
      </c>
      <c r="H191" s="137">
        <f t="shared" si="6"/>
        <v>1</v>
      </c>
      <c r="I191" s="90">
        <f>IF(F191/ActivitySum!$C$1300=0%,"",F191/ActivitySum!$C$1300)</f>
        <v>1.187406034969269E-6</v>
      </c>
      <c r="J191" s="99">
        <f>IF(G191/ActivitySum!$C$1300=0%,"",G191/ActivitySum!$C$1300)</f>
        <v>1.0144828259931621E-6</v>
      </c>
      <c r="K191" s="99">
        <f t="shared" si="7"/>
        <v>0.85436893203883491</v>
      </c>
      <c r="L191" s="99">
        <f t="shared" si="8"/>
        <v>0.85436893203883491</v>
      </c>
    </row>
    <row r="192" spans="2:12" x14ac:dyDescent="0.25">
      <c r="C192" t="s">
        <v>399</v>
      </c>
      <c r="D192" t="s">
        <v>1692</v>
      </c>
      <c r="E192" s="32">
        <v>103</v>
      </c>
      <c r="F192" s="32">
        <v>103</v>
      </c>
      <c r="G192" s="32">
        <v>88</v>
      </c>
      <c r="H192" s="137">
        <f t="shared" si="6"/>
        <v>1</v>
      </c>
      <c r="I192" s="90">
        <f>IF(F192/ActivitySum!$C$1300=0%,"",F192/ActivitySum!$C$1300)</f>
        <v>1.187406034969269E-6</v>
      </c>
      <c r="J192" s="99">
        <f>IF(G192/ActivitySum!$C$1300=0%,"",G192/ActivitySum!$C$1300)</f>
        <v>1.0144828259931621E-6</v>
      </c>
      <c r="K192" s="99">
        <f t="shared" si="7"/>
        <v>0.85436893203883491</v>
      </c>
      <c r="L192" s="99">
        <f t="shared" si="8"/>
        <v>0.85436893203883491</v>
      </c>
    </row>
    <row r="193" spans="2:12" x14ac:dyDescent="0.25">
      <c r="C193" t="s">
        <v>415</v>
      </c>
      <c r="D193" t="s">
        <v>1706</v>
      </c>
      <c r="E193" s="32">
        <v>104</v>
      </c>
      <c r="F193" s="32">
        <v>103</v>
      </c>
      <c r="G193" s="32">
        <v>16</v>
      </c>
      <c r="H193" s="137">
        <f t="shared" si="6"/>
        <v>0.99038461538461542</v>
      </c>
      <c r="I193" s="90">
        <f>IF(F193/ActivitySum!$C$1300=0%,"",F193/ActivitySum!$C$1300)</f>
        <v>1.187406034969269E-6</v>
      </c>
      <c r="J193" s="99">
        <f>IF(G193/ActivitySum!$C$1300=0%,"",G193/ActivitySum!$C$1300)</f>
        <v>1.8445142290784762E-7</v>
      </c>
      <c r="K193" s="99">
        <f t="shared" si="7"/>
        <v>0.15384615384615385</v>
      </c>
      <c r="L193" s="99">
        <f t="shared" si="8"/>
        <v>0.1553398058252427</v>
      </c>
    </row>
    <row r="194" spans="2:12" x14ac:dyDescent="0.25">
      <c r="C194" t="s">
        <v>416</v>
      </c>
      <c r="D194" t="s">
        <v>1706</v>
      </c>
      <c r="E194" s="32">
        <v>104</v>
      </c>
      <c r="F194" s="32">
        <v>103</v>
      </c>
      <c r="G194" s="32">
        <v>16</v>
      </c>
      <c r="H194" s="137">
        <f t="shared" si="6"/>
        <v>0.99038461538461542</v>
      </c>
      <c r="I194" s="90">
        <f>IF(F194/ActivitySum!$C$1300=0%,"",F194/ActivitySum!$C$1300)</f>
        <v>1.187406034969269E-6</v>
      </c>
      <c r="J194" s="99">
        <f>IF(G194/ActivitySum!$C$1300=0%,"",G194/ActivitySum!$C$1300)</f>
        <v>1.8445142290784762E-7</v>
      </c>
      <c r="K194" s="99">
        <f t="shared" si="7"/>
        <v>0.15384615384615385</v>
      </c>
      <c r="L194" s="99">
        <f t="shared" si="8"/>
        <v>0.1553398058252427</v>
      </c>
    </row>
    <row r="195" spans="2:12" x14ac:dyDescent="0.25">
      <c r="C195" t="s">
        <v>417</v>
      </c>
      <c r="D195" t="s">
        <v>1706</v>
      </c>
      <c r="E195" s="32">
        <v>103</v>
      </c>
      <c r="F195" s="32">
        <v>103</v>
      </c>
      <c r="G195" s="32">
        <v>58</v>
      </c>
      <c r="H195" s="137">
        <f t="shared" si="6"/>
        <v>1</v>
      </c>
      <c r="I195" s="90">
        <f>IF(F195/ActivitySum!$C$1300=0%,"",F195/ActivitySum!$C$1300)</f>
        <v>1.187406034969269E-6</v>
      </c>
      <c r="J195" s="99">
        <f>IF(G195/ActivitySum!$C$1300=0%,"",G195/ActivitySum!$C$1300)</f>
        <v>6.6863640804094767E-7</v>
      </c>
      <c r="K195" s="99">
        <f t="shared" si="7"/>
        <v>0.56310679611650483</v>
      </c>
      <c r="L195" s="99">
        <f t="shared" si="8"/>
        <v>0.56310679611650483</v>
      </c>
    </row>
    <row r="196" spans="2:12" x14ac:dyDescent="0.25">
      <c r="C196" t="s">
        <v>435</v>
      </c>
      <c r="D196" t="s">
        <v>1682</v>
      </c>
      <c r="E196" s="32">
        <v>103</v>
      </c>
      <c r="F196" s="32">
        <v>103</v>
      </c>
      <c r="G196" s="32">
        <v>103</v>
      </c>
      <c r="H196" s="137">
        <f t="shared" si="6"/>
        <v>1</v>
      </c>
      <c r="I196" s="90">
        <f>IF(F196/ActivitySum!$C$1300=0%,"",F196/ActivitySum!$C$1300)</f>
        <v>1.187406034969269E-6</v>
      </c>
      <c r="J196" s="99">
        <f>IF(G196/ActivitySum!$C$1300=0%,"",G196/ActivitySum!$C$1300)</f>
        <v>1.187406034969269E-6</v>
      </c>
      <c r="K196" s="99">
        <f t="shared" si="7"/>
        <v>1</v>
      </c>
      <c r="L196" s="99">
        <f t="shared" si="8"/>
        <v>1</v>
      </c>
    </row>
    <row r="197" spans="2:12" x14ac:dyDescent="0.25">
      <c r="C197" t="s">
        <v>437</v>
      </c>
      <c r="D197" t="s">
        <v>1682</v>
      </c>
      <c r="E197" s="32">
        <v>103</v>
      </c>
      <c r="F197" s="32">
        <v>103</v>
      </c>
      <c r="G197" s="32">
        <v>88</v>
      </c>
      <c r="H197" s="137">
        <f t="shared" si="6"/>
        <v>1</v>
      </c>
      <c r="I197" s="90">
        <f>IF(F197/ActivitySum!$C$1300=0%,"",F197/ActivitySum!$C$1300)</f>
        <v>1.187406034969269E-6</v>
      </c>
      <c r="J197" s="99">
        <f>IF(G197/ActivitySum!$C$1300=0%,"",G197/ActivitySum!$C$1300)</f>
        <v>1.0144828259931621E-6</v>
      </c>
      <c r="K197" s="99">
        <f t="shared" si="7"/>
        <v>0.85436893203883491</v>
      </c>
      <c r="L197" s="99">
        <f t="shared" si="8"/>
        <v>0.85436893203883491</v>
      </c>
    </row>
    <row r="198" spans="2:12" x14ac:dyDescent="0.25">
      <c r="C198" t="s">
        <v>451</v>
      </c>
      <c r="D198" t="s">
        <v>1738</v>
      </c>
      <c r="E198" s="32">
        <v>103</v>
      </c>
      <c r="F198" s="32">
        <v>103</v>
      </c>
      <c r="G198" s="32">
        <v>88</v>
      </c>
      <c r="H198" s="137">
        <f t="shared" si="6"/>
        <v>1</v>
      </c>
      <c r="I198" s="90">
        <f>IF(F198/ActivitySum!$C$1300=0%,"",F198/ActivitySum!$C$1300)</f>
        <v>1.187406034969269E-6</v>
      </c>
      <c r="J198" s="99">
        <f>IF(G198/ActivitySum!$C$1300=0%,"",G198/ActivitySum!$C$1300)</f>
        <v>1.0144828259931621E-6</v>
      </c>
      <c r="K198" s="99">
        <f t="shared" si="7"/>
        <v>0.85436893203883491</v>
      </c>
      <c r="L198" s="99">
        <f t="shared" si="8"/>
        <v>0.85436893203883491</v>
      </c>
    </row>
    <row r="199" spans="2:12" x14ac:dyDescent="0.25">
      <c r="C199" t="s">
        <v>452</v>
      </c>
      <c r="D199" t="s">
        <v>1739</v>
      </c>
      <c r="E199" s="32">
        <v>103</v>
      </c>
      <c r="F199" s="32">
        <v>103</v>
      </c>
      <c r="G199" s="32">
        <v>88</v>
      </c>
      <c r="H199" s="137">
        <f t="shared" ref="H199:H262" si="9">IFERROR(F199/E199,"")</f>
        <v>1</v>
      </c>
      <c r="I199" s="90">
        <f>IF(F199/ActivitySum!$C$1300=0%,"",F199/ActivitySum!$C$1300)</f>
        <v>1.187406034969269E-6</v>
      </c>
      <c r="J199" s="99">
        <f>IF(G199/ActivitySum!$C$1300=0%,"",G199/ActivitySum!$C$1300)</f>
        <v>1.0144828259931621E-6</v>
      </c>
      <c r="K199" s="99">
        <f t="shared" ref="K199:K262" si="10">IFERROR(G199/E199,"")</f>
        <v>0.85436893203883491</v>
      </c>
      <c r="L199" s="99">
        <f t="shared" ref="L199:L262" si="11">IFERROR(G199/F199,"")</f>
        <v>0.85436893203883491</v>
      </c>
    </row>
    <row r="200" spans="2:12" x14ac:dyDescent="0.25">
      <c r="C200" t="s">
        <v>453</v>
      </c>
      <c r="D200" t="s">
        <v>1740</v>
      </c>
      <c r="E200" s="32">
        <v>103</v>
      </c>
      <c r="F200" s="32">
        <v>103</v>
      </c>
      <c r="G200" s="32">
        <v>88</v>
      </c>
      <c r="H200" s="137">
        <f t="shared" si="9"/>
        <v>1</v>
      </c>
      <c r="I200" s="90">
        <f>IF(F200/ActivitySum!$C$1300=0%,"",F200/ActivitySum!$C$1300)</f>
        <v>1.187406034969269E-6</v>
      </c>
      <c r="J200" s="99">
        <f>IF(G200/ActivitySum!$C$1300=0%,"",G200/ActivitySum!$C$1300)</f>
        <v>1.0144828259931621E-6</v>
      </c>
      <c r="K200" s="99">
        <f t="shared" si="10"/>
        <v>0.85436893203883491</v>
      </c>
      <c r="L200" s="99">
        <f t="shared" si="11"/>
        <v>0.85436893203883491</v>
      </c>
    </row>
    <row r="201" spans="2:12" x14ac:dyDescent="0.25">
      <c r="C201" t="s">
        <v>461</v>
      </c>
      <c r="D201" t="s">
        <v>1748</v>
      </c>
      <c r="E201" s="32">
        <v>343</v>
      </c>
      <c r="F201" s="32">
        <v>343</v>
      </c>
      <c r="G201" s="32">
        <v>292</v>
      </c>
      <c r="H201" s="137">
        <f t="shared" si="9"/>
        <v>1</v>
      </c>
      <c r="I201" s="90">
        <f>IF(F201/ActivitySum!$C$1300=0%,"",F201/ActivitySum!$C$1300)</f>
        <v>3.9541773785869837E-6</v>
      </c>
      <c r="J201" s="99">
        <f>IF(G201/ActivitySum!$C$1300=0%,"",G201/ActivitySum!$C$1300)</f>
        <v>3.3662384680682195E-6</v>
      </c>
      <c r="K201" s="99">
        <f t="shared" si="10"/>
        <v>0.85131195335276966</v>
      </c>
      <c r="L201" s="99">
        <f t="shared" si="11"/>
        <v>0.85131195335276966</v>
      </c>
    </row>
    <row r="202" spans="2:12" x14ac:dyDescent="0.25">
      <c r="C202" t="s">
        <v>465</v>
      </c>
      <c r="D202" t="s">
        <v>1752</v>
      </c>
      <c r="E202" s="32">
        <v>103</v>
      </c>
      <c r="F202" s="32">
        <v>103</v>
      </c>
      <c r="G202" s="32">
        <v>88</v>
      </c>
      <c r="H202" s="137">
        <f t="shared" si="9"/>
        <v>1</v>
      </c>
      <c r="I202" s="90">
        <f>IF(F202/ActivitySum!$C$1300=0%,"",F202/ActivitySum!$C$1300)</f>
        <v>1.187406034969269E-6</v>
      </c>
      <c r="J202" s="99">
        <f>IF(G202/ActivitySum!$C$1300=0%,"",G202/ActivitySum!$C$1300)</f>
        <v>1.0144828259931621E-6</v>
      </c>
      <c r="K202" s="99">
        <f t="shared" si="10"/>
        <v>0.85436893203883491</v>
      </c>
      <c r="L202" s="99">
        <f t="shared" si="11"/>
        <v>0.85436893203883491</v>
      </c>
    </row>
    <row r="203" spans="2:12" x14ac:dyDescent="0.25">
      <c r="C203" t="s">
        <v>480</v>
      </c>
      <c r="D203" t="s">
        <v>1767</v>
      </c>
      <c r="E203" s="32">
        <v>70</v>
      </c>
      <c r="F203" s="32">
        <v>70</v>
      </c>
      <c r="G203" s="32">
        <v>59</v>
      </c>
      <c r="H203" s="137">
        <f t="shared" si="9"/>
        <v>1</v>
      </c>
      <c r="I203" s="90">
        <f>IF(F203/ActivitySum!$C$1300=0%,"",F203/ActivitySum!$C$1300)</f>
        <v>8.069749752218334E-7</v>
      </c>
      <c r="J203" s="99">
        <f>IF(G203/ActivitySum!$C$1300=0%,"",G203/ActivitySum!$C$1300)</f>
        <v>6.8016462197268812E-7</v>
      </c>
      <c r="K203" s="99">
        <f t="shared" si="10"/>
        <v>0.84285714285714286</v>
      </c>
      <c r="L203" s="99">
        <f t="shared" si="11"/>
        <v>0.84285714285714286</v>
      </c>
    </row>
    <row r="204" spans="2:12" x14ac:dyDescent="0.25">
      <c r="C204" t="s">
        <v>484</v>
      </c>
      <c r="D204" t="s">
        <v>1771</v>
      </c>
      <c r="E204" s="32">
        <v>103</v>
      </c>
      <c r="F204" s="32">
        <v>103</v>
      </c>
      <c r="G204" s="32">
        <v>88</v>
      </c>
      <c r="H204" s="137">
        <f t="shared" si="9"/>
        <v>1</v>
      </c>
      <c r="I204" s="90">
        <f>IF(F204/ActivitySum!$C$1300=0%,"",F204/ActivitySum!$C$1300)</f>
        <v>1.187406034969269E-6</v>
      </c>
      <c r="J204" s="99">
        <f>IF(G204/ActivitySum!$C$1300=0%,"",G204/ActivitySum!$C$1300)</f>
        <v>1.0144828259931621E-6</v>
      </c>
      <c r="K204" s="99">
        <f t="shared" si="10"/>
        <v>0.85436893203883491</v>
      </c>
      <c r="L204" s="99">
        <f t="shared" si="11"/>
        <v>0.85436893203883491</v>
      </c>
    </row>
    <row r="205" spans="2:12" x14ac:dyDescent="0.25">
      <c r="C205" t="s">
        <v>489</v>
      </c>
      <c r="D205" t="s">
        <v>1776</v>
      </c>
      <c r="E205" s="32">
        <v>103</v>
      </c>
      <c r="F205" s="32">
        <v>103</v>
      </c>
      <c r="G205" s="32">
        <v>88</v>
      </c>
      <c r="H205" s="137">
        <f t="shared" si="9"/>
        <v>1</v>
      </c>
      <c r="I205" s="90">
        <f>IF(F205/ActivitySum!$C$1300=0%,"",F205/ActivitySum!$C$1300)</f>
        <v>1.187406034969269E-6</v>
      </c>
      <c r="J205" s="99">
        <f>IF(G205/ActivitySum!$C$1300=0%,"",G205/ActivitySum!$C$1300)</f>
        <v>1.0144828259931621E-6</v>
      </c>
      <c r="K205" s="99">
        <f t="shared" si="10"/>
        <v>0.85436893203883491</v>
      </c>
      <c r="L205" s="99">
        <f t="shared" si="11"/>
        <v>0.85436893203883491</v>
      </c>
    </row>
    <row r="206" spans="2:12" x14ac:dyDescent="0.25">
      <c r="B206" t="s">
        <v>2573</v>
      </c>
      <c r="C206" t="s">
        <v>25</v>
      </c>
      <c r="D206" t="s">
        <v>1321</v>
      </c>
      <c r="E206" s="32">
        <v>631</v>
      </c>
      <c r="F206" s="32">
        <v>630</v>
      </c>
      <c r="G206" s="32">
        <v>536</v>
      </c>
      <c r="H206" s="137">
        <f t="shared" si="9"/>
        <v>0.99841521394611732</v>
      </c>
      <c r="I206" s="90">
        <f>IF(F206/ActivitySum!$C$1300=0%,"",F206/ActivitySum!$C$1300)</f>
        <v>7.2627747769965005E-6</v>
      </c>
      <c r="J206" s="99">
        <f>IF(G206/ActivitySum!$C$1300=0%,"",G206/ActivitySum!$C$1300)</f>
        <v>6.1791226674128955E-6</v>
      </c>
      <c r="K206" s="99">
        <f t="shared" si="10"/>
        <v>0.849445324881141</v>
      </c>
      <c r="L206" s="99">
        <f t="shared" si="11"/>
        <v>0.85079365079365077</v>
      </c>
    </row>
    <row r="207" spans="2:12" x14ac:dyDescent="0.25">
      <c r="C207" t="s">
        <v>28</v>
      </c>
      <c r="D207" t="s">
        <v>1324</v>
      </c>
      <c r="E207" s="32">
        <v>630</v>
      </c>
      <c r="F207" s="32">
        <v>630</v>
      </c>
      <c r="G207" s="32">
        <v>535</v>
      </c>
      <c r="H207" s="137">
        <f t="shared" si="9"/>
        <v>1</v>
      </c>
      <c r="I207" s="90">
        <f>IF(F207/ActivitySum!$C$1300=0%,"",F207/ActivitySum!$C$1300)</f>
        <v>7.2627747769965005E-6</v>
      </c>
      <c r="J207" s="99">
        <f>IF(G207/ActivitySum!$C$1300=0%,"",G207/ActivitySum!$C$1300)</f>
        <v>6.1675944534811555E-6</v>
      </c>
      <c r="K207" s="99">
        <f t="shared" si="10"/>
        <v>0.84920634920634919</v>
      </c>
      <c r="L207" s="99">
        <f t="shared" si="11"/>
        <v>0.84920634920634919</v>
      </c>
    </row>
    <row r="208" spans="2:12" x14ac:dyDescent="0.25">
      <c r="C208" t="s">
        <v>30</v>
      </c>
      <c r="D208" t="s">
        <v>1326</v>
      </c>
      <c r="E208" s="32">
        <v>631</v>
      </c>
      <c r="F208" s="32">
        <v>630</v>
      </c>
      <c r="G208" s="32">
        <v>536</v>
      </c>
      <c r="H208" s="137">
        <f t="shared" si="9"/>
        <v>0.99841521394611732</v>
      </c>
      <c r="I208" s="90">
        <f>IF(F208/ActivitySum!$C$1300=0%,"",F208/ActivitySum!$C$1300)</f>
        <v>7.2627747769965005E-6</v>
      </c>
      <c r="J208" s="99">
        <f>IF(G208/ActivitySum!$C$1300=0%,"",G208/ActivitySum!$C$1300)</f>
        <v>6.1791226674128955E-6</v>
      </c>
      <c r="K208" s="99">
        <f t="shared" si="10"/>
        <v>0.849445324881141</v>
      </c>
      <c r="L208" s="99">
        <f t="shared" si="11"/>
        <v>0.85079365079365077</v>
      </c>
    </row>
    <row r="209" spans="3:12" x14ac:dyDescent="0.25">
      <c r="C209" t="s">
        <v>32</v>
      </c>
      <c r="D209" t="s">
        <v>1328</v>
      </c>
      <c r="E209" s="32">
        <v>630</v>
      </c>
      <c r="F209" s="32">
        <v>630</v>
      </c>
      <c r="G209" s="32">
        <v>536</v>
      </c>
      <c r="H209" s="137">
        <f t="shared" si="9"/>
        <v>1</v>
      </c>
      <c r="I209" s="90">
        <f>IF(F209/ActivitySum!$C$1300=0%,"",F209/ActivitySum!$C$1300)</f>
        <v>7.2627747769965005E-6</v>
      </c>
      <c r="J209" s="99">
        <f>IF(G209/ActivitySum!$C$1300=0%,"",G209/ActivitySum!$C$1300)</f>
        <v>6.1791226674128955E-6</v>
      </c>
      <c r="K209" s="99">
        <f t="shared" si="10"/>
        <v>0.85079365079365077</v>
      </c>
      <c r="L209" s="99">
        <f t="shared" si="11"/>
        <v>0.85079365079365077</v>
      </c>
    </row>
    <row r="210" spans="3:12" x14ac:dyDescent="0.25">
      <c r="C210" t="s">
        <v>50</v>
      </c>
      <c r="D210" t="s">
        <v>1346</v>
      </c>
      <c r="E210" s="32">
        <v>286</v>
      </c>
      <c r="F210" s="32">
        <v>288</v>
      </c>
      <c r="G210" s="32">
        <v>243</v>
      </c>
      <c r="H210" s="137">
        <f t="shared" si="9"/>
        <v>1.0069930069930071</v>
      </c>
      <c r="I210" s="90">
        <f>IF(F210/ActivitySum!$C$1300=0%,"",F210/ActivitySum!$C$1300)</f>
        <v>3.3201256123412572E-6</v>
      </c>
      <c r="J210" s="99">
        <f>IF(G210/ActivitySum!$C$1300=0%,"",G210/ActivitySum!$C$1300)</f>
        <v>2.8013559854129361E-6</v>
      </c>
      <c r="K210" s="99">
        <f t="shared" si="10"/>
        <v>0.84965034965034969</v>
      </c>
      <c r="L210" s="99">
        <f t="shared" si="11"/>
        <v>0.84375</v>
      </c>
    </row>
    <row r="211" spans="3:12" x14ac:dyDescent="0.25">
      <c r="C211" t="s">
        <v>51</v>
      </c>
      <c r="D211" t="s">
        <v>1347</v>
      </c>
      <c r="E211" s="32">
        <v>6241</v>
      </c>
      <c r="F211" s="32">
        <v>6240</v>
      </c>
      <c r="G211" s="32">
        <v>5305</v>
      </c>
      <c r="H211" s="137">
        <f t="shared" si="9"/>
        <v>0.99983976926774554</v>
      </c>
      <c r="I211" s="90">
        <f>IF(F211/ActivitySum!$C$1300=0%,"",F211/ActivitySum!$C$1300)</f>
        <v>7.193605493406058E-5</v>
      </c>
      <c r="J211" s="99">
        <f>IF(G211/ActivitySum!$C$1300=0%,"",G211/ActivitySum!$C$1300)</f>
        <v>6.1157174907883232E-5</v>
      </c>
      <c r="K211" s="99">
        <f t="shared" si="10"/>
        <v>0.85002403460983822</v>
      </c>
      <c r="L211" s="99">
        <f t="shared" si="11"/>
        <v>0.85016025641025639</v>
      </c>
    </row>
    <row r="212" spans="3:12" x14ac:dyDescent="0.25">
      <c r="C212" t="s">
        <v>55</v>
      </c>
      <c r="D212" t="s">
        <v>1351</v>
      </c>
      <c r="E212" s="32">
        <v>598</v>
      </c>
      <c r="F212" s="32">
        <v>598</v>
      </c>
      <c r="G212" s="32">
        <v>509</v>
      </c>
      <c r="H212" s="137">
        <f t="shared" si="9"/>
        <v>1</v>
      </c>
      <c r="I212" s="90">
        <f>IF(F212/ActivitySum!$C$1300=0%,"",F212/ActivitySum!$C$1300)</f>
        <v>6.8938719311808052E-6</v>
      </c>
      <c r="J212" s="99">
        <f>IF(G212/ActivitySum!$C$1300=0%,"",G212/ActivitySum!$C$1300)</f>
        <v>5.8678608912559029E-6</v>
      </c>
      <c r="K212" s="99">
        <f t="shared" si="10"/>
        <v>0.8511705685618729</v>
      </c>
      <c r="L212" s="99">
        <f t="shared" si="11"/>
        <v>0.8511705685618729</v>
      </c>
    </row>
    <row r="213" spans="3:12" x14ac:dyDescent="0.25">
      <c r="C213" t="s">
        <v>64</v>
      </c>
      <c r="D213" t="s">
        <v>1360</v>
      </c>
      <c r="E213" s="32">
        <v>165</v>
      </c>
      <c r="F213" s="32">
        <v>164</v>
      </c>
      <c r="G213" s="32">
        <v>140</v>
      </c>
      <c r="H213" s="137">
        <f t="shared" si="9"/>
        <v>0.9939393939393939</v>
      </c>
      <c r="I213" s="90">
        <f>IF(F213/ActivitySum!$C$1300=0%,"",F213/ActivitySum!$C$1300)</f>
        <v>1.8906270848054383E-6</v>
      </c>
      <c r="J213" s="99">
        <f>IF(G213/ActivitySum!$C$1300=0%,"",G213/ActivitySum!$C$1300)</f>
        <v>1.6139499504436668E-6</v>
      </c>
      <c r="K213" s="99">
        <f t="shared" si="10"/>
        <v>0.84848484848484851</v>
      </c>
      <c r="L213" s="99">
        <f t="shared" si="11"/>
        <v>0.85365853658536583</v>
      </c>
    </row>
    <row r="214" spans="3:12" x14ac:dyDescent="0.25">
      <c r="C214" t="s">
        <v>306</v>
      </c>
      <c r="D214" t="s">
        <v>1601</v>
      </c>
      <c r="E214" s="32">
        <v>302</v>
      </c>
      <c r="F214" s="32">
        <v>302</v>
      </c>
      <c r="G214" s="32">
        <v>257</v>
      </c>
      <c r="H214" s="137">
        <f t="shared" si="9"/>
        <v>1</v>
      </c>
      <c r="I214" s="90">
        <f>IF(F214/ActivitySum!$C$1300=0%,"",F214/ActivitySum!$C$1300)</f>
        <v>3.481520607385624E-6</v>
      </c>
      <c r="J214" s="99">
        <f>IF(G214/ActivitySum!$C$1300=0%,"",G214/ActivitySum!$C$1300)</f>
        <v>2.9627509804573024E-6</v>
      </c>
      <c r="K214" s="99">
        <f t="shared" si="10"/>
        <v>0.85099337748344372</v>
      </c>
      <c r="L214" s="99">
        <f t="shared" si="11"/>
        <v>0.85099337748344372</v>
      </c>
    </row>
    <row r="215" spans="3:12" x14ac:dyDescent="0.25">
      <c r="C215" t="s">
        <v>308</v>
      </c>
      <c r="D215" t="s">
        <v>1603</v>
      </c>
      <c r="E215" s="32">
        <v>4823</v>
      </c>
      <c r="F215" s="32">
        <v>4824</v>
      </c>
      <c r="G215" s="32">
        <v>4100</v>
      </c>
      <c r="H215" s="137">
        <f t="shared" si="9"/>
        <v>1.0002073398299813</v>
      </c>
      <c r="I215" s="90">
        <f>IF(F215/ActivitySum!$C$1300=0%,"",F215/ActivitySum!$C$1300)</f>
        <v>5.5612104006716063E-5</v>
      </c>
      <c r="J215" s="99">
        <f>IF(G215/ActivitySum!$C$1300=0%,"",G215/ActivitySum!$C$1300)</f>
        <v>4.7265677120135958E-5</v>
      </c>
      <c r="K215" s="99">
        <f t="shared" si="10"/>
        <v>0.85009330292349161</v>
      </c>
      <c r="L215" s="99">
        <f t="shared" si="11"/>
        <v>0.8499170812603648</v>
      </c>
    </row>
    <row r="216" spans="3:12" x14ac:dyDescent="0.25">
      <c r="C216" t="s">
        <v>309</v>
      </c>
      <c r="D216" t="s">
        <v>1604</v>
      </c>
      <c r="E216" s="32">
        <v>390</v>
      </c>
      <c r="F216" s="32">
        <v>391</v>
      </c>
      <c r="G216" s="32">
        <v>381</v>
      </c>
      <c r="H216" s="137">
        <f t="shared" si="9"/>
        <v>1.0025641025641026</v>
      </c>
      <c r="I216" s="90">
        <f>IF(F216/ActivitySum!$C$1300=0%,"",F216/ActivitySum!$C$1300)</f>
        <v>4.5075316473105263E-6</v>
      </c>
      <c r="J216" s="99">
        <f>IF(G216/ActivitySum!$C$1300=0%,"",G216/ActivitySum!$C$1300)</f>
        <v>4.3922495079931217E-6</v>
      </c>
      <c r="K216" s="99">
        <f t="shared" si="10"/>
        <v>0.97692307692307689</v>
      </c>
      <c r="L216" s="99">
        <f t="shared" si="11"/>
        <v>0.97442455242966752</v>
      </c>
    </row>
    <row r="217" spans="3:12" x14ac:dyDescent="0.25">
      <c r="C217" t="s">
        <v>310</v>
      </c>
      <c r="D217" t="s">
        <v>1605</v>
      </c>
      <c r="E217" s="32">
        <v>648</v>
      </c>
      <c r="F217" s="32">
        <v>648</v>
      </c>
      <c r="G217" s="32">
        <v>424</v>
      </c>
      <c r="H217" s="137">
        <f t="shared" si="9"/>
        <v>1</v>
      </c>
      <c r="I217" s="90">
        <f>IF(F217/ActivitySum!$C$1300=0%,"",F217/ActivitySum!$C$1300)</f>
        <v>7.4702826277678286E-6</v>
      </c>
      <c r="J217" s="99">
        <f>IF(G217/ActivitySum!$C$1300=0%,"",G217/ActivitySum!$C$1300)</f>
        <v>4.8879627070579624E-6</v>
      </c>
      <c r="K217" s="99">
        <f t="shared" si="10"/>
        <v>0.65432098765432101</v>
      </c>
      <c r="L217" s="99">
        <f t="shared" si="11"/>
        <v>0.65432098765432101</v>
      </c>
    </row>
    <row r="218" spans="3:12" x14ac:dyDescent="0.25">
      <c r="C218" t="s">
        <v>311</v>
      </c>
      <c r="D218" t="s">
        <v>1606</v>
      </c>
      <c r="E218" s="32">
        <v>3842</v>
      </c>
      <c r="F218" s="32">
        <v>3843</v>
      </c>
      <c r="G218" s="32">
        <v>3266</v>
      </c>
      <c r="H218" s="137">
        <f t="shared" si="9"/>
        <v>1.0002602811035919</v>
      </c>
      <c r="I218" s="90">
        <f>IF(F218/ActivitySum!$C$1300=0%,"",F218/ActivitySum!$C$1300)</f>
        <v>4.430292613967865E-5</v>
      </c>
      <c r="J218" s="99">
        <f>IF(G218/ActivitySum!$C$1300=0%,"",G218/ActivitySum!$C$1300)</f>
        <v>3.7651146701064398E-5</v>
      </c>
      <c r="K218" s="99">
        <f t="shared" si="10"/>
        <v>0.85007808433107757</v>
      </c>
      <c r="L218" s="99">
        <f t="shared" si="11"/>
        <v>0.84985688264376791</v>
      </c>
    </row>
    <row r="219" spans="3:12" x14ac:dyDescent="0.25">
      <c r="C219" t="s">
        <v>312</v>
      </c>
      <c r="D219" t="s">
        <v>1607</v>
      </c>
      <c r="E219" s="32">
        <v>271</v>
      </c>
      <c r="F219" s="32">
        <v>271</v>
      </c>
      <c r="G219" s="32">
        <v>230</v>
      </c>
      <c r="H219" s="137">
        <f t="shared" si="9"/>
        <v>1</v>
      </c>
      <c r="I219" s="90">
        <f>IF(F219/ActivitySum!$C$1300=0%,"",F219/ActivitySum!$C$1300)</f>
        <v>3.1241459755016691E-6</v>
      </c>
      <c r="J219" s="99">
        <f>IF(G219/ActivitySum!$C$1300=0%,"",G219/ActivitySum!$C$1300)</f>
        <v>2.6514892043003098E-6</v>
      </c>
      <c r="K219" s="99">
        <f t="shared" si="10"/>
        <v>0.8487084870848709</v>
      </c>
      <c r="L219" s="99">
        <f t="shared" si="11"/>
        <v>0.8487084870848709</v>
      </c>
    </row>
    <row r="220" spans="3:12" x14ac:dyDescent="0.25">
      <c r="C220" t="s">
        <v>313</v>
      </c>
      <c r="D220" t="s">
        <v>1608</v>
      </c>
      <c r="E220" s="32">
        <v>271</v>
      </c>
      <c r="F220" s="32">
        <v>271</v>
      </c>
      <c r="G220" s="32">
        <v>230</v>
      </c>
      <c r="H220" s="137">
        <f t="shared" si="9"/>
        <v>1</v>
      </c>
      <c r="I220" s="90">
        <f>IF(F220/ActivitySum!$C$1300=0%,"",F220/ActivitySum!$C$1300)</f>
        <v>3.1241459755016691E-6</v>
      </c>
      <c r="J220" s="99">
        <f>IF(G220/ActivitySum!$C$1300=0%,"",G220/ActivitySum!$C$1300)</f>
        <v>2.6514892043003098E-6</v>
      </c>
      <c r="K220" s="99">
        <f t="shared" si="10"/>
        <v>0.8487084870848709</v>
      </c>
      <c r="L220" s="99">
        <f t="shared" si="11"/>
        <v>0.8487084870848709</v>
      </c>
    </row>
    <row r="221" spans="3:12" x14ac:dyDescent="0.25">
      <c r="C221" t="s">
        <v>314</v>
      </c>
      <c r="D221" t="s">
        <v>1609</v>
      </c>
      <c r="E221" s="32">
        <v>59</v>
      </c>
      <c r="F221" s="32">
        <v>59</v>
      </c>
      <c r="G221" s="32">
        <v>14</v>
      </c>
      <c r="H221" s="137">
        <f t="shared" si="9"/>
        <v>1</v>
      </c>
      <c r="I221" s="90">
        <f>IF(F221/ActivitySum!$C$1300=0%,"",F221/ActivitySum!$C$1300)</f>
        <v>6.8016462197268812E-7</v>
      </c>
      <c r="J221" s="99">
        <f>IF(G221/ActivitySum!$C$1300=0%,"",G221/ActivitySum!$C$1300)</f>
        <v>1.6139499504436666E-7</v>
      </c>
      <c r="K221" s="99">
        <f t="shared" si="10"/>
        <v>0.23728813559322035</v>
      </c>
      <c r="L221" s="99">
        <f t="shared" si="11"/>
        <v>0.23728813559322035</v>
      </c>
    </row>
    <row r="222" spans="3:12" x14ac:dyDescent="0.25">
      <c r="C222" t="s">
        <v>315</v>
      </c>
      <c r="D222" t="s">
        <v>1610</v>
      </c>
      <c r="E222" s="32">
        <v>17</v>
      </c>
      <c r="F222" s="32">
        <v>17</v>
      </c>
      <c r="G222" s="32">
        <v>14</v>
      </c>
      <c r="H222" s="137">
        <f t="shared" si="9"/>
        <v>1</v>
      </c>
      <c r="I222" s="90">
        <f>IF(F222/ActivitySum!$C$1300=0%,"",F222/ActivitySum!$C$1300)</f>
        <v>1.959796368395881E-7</v>
      </c>
      <c r="J222" s="99">
        <f>IF(G222/ActivitySum!$C$1300=0%,"",G222/ActivitySum!$C$1300)</f>
        <v>1.6139499504436666E-7</v>
      </c>
      <c r="K222" s="99">
        <f t="shared" si="10"/>
        <v>0.82352941176470584</v>
      </c>
      <c r="L222" s="99">
        <f t="shared" si="11"/>
        <v>0.82352941176470584</v>
      </c>
    </row>
    <row r="223" spans="3:12" x14ac:dyDescent="0.25">
      <c r="C223" t="s">
        <v>316</v>
      </c>
      <c r="D223" t="s">
        <v>1611</v>
      </c>
      <c r="E223" s="32">
        <v>391</v>
      </c>
      <c r="F223" s="32">
        <v>391</v>
      </c>
      <c r="G223" s="32">
        <v>332</v>
      </c>
      <c r="H223" s="137">
        <f t="shared" si="9"/>
        <v>1</v>
      </c>
      <c r="I223" s="90">
        <f>IF(F223/ActivitySum!$C$1300=0%,"",F223/ActivitySum!$C$1300)</f>
        <v>4.5075316473105263E-6</v>
      </c>
      <c r="J223" s="99">
        <f>IF(G223/ActivitySum!$C$1300=0%,"",G223/ActivitySum!$C$1300)</f>
        <v>3.8273670253378384E-6</v>
      </c>
      <c r="K223" s="99">
        <f t="shared" si="10"/>
        <v>0.84910485933503832</v>
      </c>
      <c r="L223" s="99">
        <f t="shared" si="11"/>
        <v>0.84910485933503832</v>
      </c>
    </row>
    <row r="224" spans="3:12" x14ac:dyDescent="0.25">
      <c r="C224" t="s">
        <v>317</v>
      </c>
      <c r="D224" t="s">
        <v>1612</v>
      </c>
      <c r="E224" s="32">
        <v>651</v>
      </c>
      <c r="F224" s="32">
        <v>651</v>
      </c>
      <c r="G224" s="32">
        <v>553</v>
      </c>
      <c r="H224" s="137">
        <f t="shared" si="9"/>
        <v>1</v>
      </c>
      <c r="I224" s="90">
        <f>IF(F224/ActivitySum!$C$1300=0%,"",F224/ActivitySum!$C$1300)</f>
        <v>7.5048672695630504E-6</v>
      </c>
      <c r="J224" s="99">
        <f>IF(G224/ActivitySum!$C$1300=0%,"",G224/ActivitySum!$C$1300)</f>
        <v>6.3751023042524836E-6</v>
      </c>
      <c r="K224" s="99">
        <f t="shared" si="10"/>
        <v>0.84946236559139787</v>
      </c>
      <c r="L224" s="99">
        <f t="shared" si="11"/>
        <v>0.84946236559139787</v>
      </c>
    </row>
    <row r="225" spans="3:12" x14ac:dyDescent="0.25">
      <c r="C225" t="s">
        <v>318</v>
      </c>
      <c r="D225" t="s">
        <v>1613</v>
      </c>
      <c r="E225" s="32">
        <v>94</v>
      </c>
      <c r="F225" s="32">
        <v>94</v>
      </c>
      <c r="G225" s="32">
        <v>62</v>
      </c>
      <c r="H225" s="137">
        <f t="shared" si="9"/>
        <v>1</v>
      </c>
      <c r="I225" s="90">
        <f>IF(F225/ActivitySum!$C$1300=0%,"",F225/ActivitySum!$C$1300)</f>
        <v>1.0836521095836048E-6</v>
      </c>
      <c r="J225" s="99">
        <f>IF(G225/ActivitySum!$C$1300=0%,"",G225/ActivitySum!$C$1300)</f>
        <v>7.1474926376790958E-7</v>
      </c>
      <c r="K225" s="99">
        <f t="shared" si="10"/>
        <v>0.65957446808510634</v>
      </c>
      <c r="L225" s="99">
        <f t="shared" si="11"/>
        <v>0.65957446808510634</v>
      </c>
    </row>
    <row r="226" spans="3:12" x14ac:dyDescent="0.25">
      <c r="C226" t="s">
        <v>323</v>
      </c>
      <c r="D226" t="s">
        <v>1618</v>
      </c>
      <c r="E226" s="32">
        <v>4823</v>
      </c>
      <c r="F226" s="32">
        <v>4824</v>
      </c>
      <c r="G226" s="32">
        <v>4100</v>
      </c>
      <c r="H226" s="137">
        <f t="shared" si="9"/>
        <v>1.0002073398299813</v>
      </c>
      <c r="I226" s="90">
        <f>IF(F226/ActivitySum!$C$1300=0%,"",F226/ActivitySum!$C$1300)</f>
        <v>5.5612104006716063E-5</v>
      </c>
      <c r="J226" s="99">
        <f>IF(G226/ActivitySum!$C$1300=0%,"",G226/ActivitySum!$C$1300)</f>
        <v>4.7265677120135958E-5</v>
      </c>
      <c r="K226" s="99">
        <f t="shared" si="10"/>
        <v>0.85009330292349161</v>
      </c>
      <c r="L226" s="99">
        <f t="shared" si="11"/>
        <v>0.8499170812603648</v>
      </c>
    </row>
    <row r="227" spans="3:12" x14ac:dyDescent="0.25">
      <c r="C227" t="s">
        <v>326</v>
      </c>
      <c r="D227" t="s">
        <v>1621</v>
      </c>
      <c r="E227" s="32">
        <v>1090</v>
      </c>
      <c r="F227" s="32">
        <v>1090</v>
      </c>
      <c r="G227" s="32">
        <v>926</v>
      </c>
      <c r="H227" s="137">
        <f t="shared" si="9"/>
        <v>1</v>
      </c>
      <c r="I227" s="90">
        <f>IF(F227/ActivitySum!$C$1300=0%,"",F227/ActivitySum!$C$1300)</f>
        <v>1.256575318559712E-5</v>
      </c>
      <c r="J227" s="99">
        <f>IF(G227/ActivitySum!$C$1300=0%,"",G227/ActivitySum!$C$1300)</f>
        <v>1.0675126100791681E-5</v>
      </c>
      <c r="K227" s="99">
        <f t="shared" si="10"/>
        <v>0.84954128440366972</v>
      </c>
      <c r="L227" s="99">
        <f t="shared" si="11"/>
        <v>0.84954128440366972</v>
      </c>
    </row>
    <row r="228" spans="3:12" x14ac:dyDescent="0.25">
      <c r="C228" t="s">
        <v>327</v>
      </c>
      <c r="D228" t="s">
        <v>1622</v>
      </c>
      <c r="E228" s="32">
        <v>153</v>
      </c>
      <c r="F228" s="32">
        <v>153</v>
      </c>
      <c r="G228" s="32">
        <v>130</v>
      </c>
      <c r="H228" s="137">
        <f t="shared" si="9"/>
        <v>1</v>
      </c>
      <c r="I228" s="90">
        <f>IF(F228/ActivitySum!$C$1300=0%,"",F228/ActivitySum!$C$1300)</f>
        <v>1.7638167315562929E-6</v>
      </c>
      <c r="J228" s="99">
        <f>IF(G228/ActivitySum!$C$1300=0%,"",G228/ActivitySum!$C$1300)</f>
        <v>1.4986678111262621E-6</v>
      </c>
      <c r="K228" s="99">
        <f t="shared" si="10"/>
        <v>0.84967320261437906</v>
      </c>
      <c r="L228" s="99">
        <f t="shared" si="11"/>
        <v>0.84967320261437906</v>
      </c>
    </row>
    <row r="229" spans="3:12" x14ac:dyDescent="0.25">
      <c r="C229" t="s">
        <v>328</v>
      </c>
      <c r="D229" t="s">
        <v>1623</v>
      </c>
      <c r="E229" s="32">
        <v>391</v>
      </c>
      <c r="F229" s="32">
        <v>391</v>
      </c>
      <c r="G229" s="32">
        <v>332</v>
      </c>
      <c r="H229" s="137">
        <f t="shared" si="9"/>
        <v>1</v>
      </c>
      <c r="I229" s="90">
        <f>IF(F229/ActivitySum!$C$1300=0%,"",F229/ActivitySum!$C$1300)</f>
        <v>4.5075316473105263E-6</v>
      </c>
      <c r="J229" s="99">
        <f>IF(G229/ActivitySum!$C$1300=0%,"",G229/ActivitySum!$C$1300)</f>
        <v>3.8273670253378384E-6</v>
      </c>
      <c r="K229" s="99">
        <f t="shared" si="10"/>
        <v>0.84910485933503832</v>
      </c>
      <c r="L229" s="99">
        <f t="shared" si="11"/>
        <v>0.84910485933503832</v>
      </c>
    </row>
    <row r="230" spans="3:12" x14ac:dyDescent="0.25">
      <c r="C230" t="s">
        <v>330</v>
      </c>
      <c r="D230" t="s">
        <v>1625</v>
      </c>
      <c r="E230" s="32">
        <v>651</v>
      </c>
      <c r="F230" s="32">
        <v>651</v>
      </c>
      <c r="G230" s="32">
        <v>553</v>
      </c>
      <c r="H230" s="137">
        <f t="shared" si="9"/>
        <v>1</v>
      </c>
      <c r="I230" s="90">
        <f>IF(F230/ActivitySum!$C$1300=0%,"",F230/ActivitySum!$C$1300)</f>
        <v>7.5048672695630504E-6</v>
      </c>
      <c r="J230" s="99">
        <f>IF(G230/ActivitySum!$C$1300=0%,"",G230/ActivitySum!$C$1300)</f>
        <v>6.3751023042524836E-6</v>
      </c>
      <c r="K230" s="99">
        <f t="shared" si="10"/>
        <v>0.84946236559139787</v>
      </c>
      <c r="L230" s="99">
        <f t="shared" si="11"/>
        <v>0.84946236559139787</v>
      </c>
    </row>
    <row r="231" spans="3:12" x14ac:dyDescent="0.25">
      <c r="C231" t="s">
        <v>331</v>
      </c>
      <c r="D231" t="s">
        <v>1626</v>
      </c>
      <c r="E231" s="32">
        <v>391</v>
      </c>
      <c r="F231" s="32">
        <v>391</v>
      </c>
      <c r="G231" s="32">
        <v>332</v>
      </c>
      <c r="H231" s="137">
        <f t="shared" si="9"/>
        <v>1</v>
      </c>
      <c r="I231" s="90">
        <f>IF(F231/ActivitySum!$C$1300=0%,"",F231/ActivitySum!$C$1300)</f>
        <v>4.5075316473105263E-6</v>
      </c>
      <c r="J231" s="99">
        <f>IF(G231/ActivitySum!$C$1300=0%,"",G231/ActivitySum!$C$1300)</f>
        <v>3.8273670253378384E-6</v>
      </c>
      <c r="K231" s="99">
        <f t="shared" si="10"/>
        <v>0.84910485933503832</v>
      </c>
      <c r="L231" s="99">
        <f t="shared" si="11"/>
        <v>0.84910485933503832</v>
      </c>
    </row>
    <row r="232" spans="3:12" x14ac:dyDescent="0.25">
      <c r="C232" t="s">
        <v>334</v>
      </c>
      <c r="D232" t="s">
        <v>1629</v>
      </c>
      <c r="E232" s="32">
        <v>1091</v>
      </c>
      <c r="F232" s="32">
        <v>1091</v>
      </c>
      <c r="G232" s="32">
        <v>912</v>
      </c>
      <c r="H232" s="137">
        <f t="shared" si="9"/>
        <v>1</v>
      </c>
      <c r="I232" s="90">
        <f>IF(F232/ActivitySum!$C$1300=0%,"",F232/ActivitySum!$C$1300)</f>
        <v>1.257728139952886E-5</v>
      </c>
      <c r="J232" s="99">
        <f>IF(G232/ActivitySum!$C$1300=0%,"",G232/ActivitySum!$C$1300)</f>
        <v>1.0513731105747315E-5</v>
      </c>
      <c r="K232" s="99">
        <f t="shared" si="10"/>
        <v>0.83593033913840509</v>
      </c>
      <c r="L232" s="99">
        <f t="shared" si="11"/>
        <v>0.83593033913840509</v>
      </c>
    </row>
    <row r="233" spans="3:12" x14ac:dyDescent="0.25">
      <c r="C233" t="s">
        <v>335</v>
      </c>
      <c r="D233" t="s">
        <v>1630</v>
      </c>
      <c r="E233" s="32">
        <v>391</v>
      </c>
      <c r="F233" s="32">
        <v>391</v>
      </c>
      <c r="G233" s="32">
        <v>332</v>
      </c>
      <c r="H233" s="137">
        <f t="shared" si="9"/>
        <v>1</v>
      </c>
      <c r="I233" s="90">
        <f>IF(F233/ActivitySum!$C$1300=0%,"",F233/ActivitySum!$C$1300)</f>
        <v>4.5075316473105263E-6</v>
      </c>
      <c r="J233" s="99">
        <f>IF(G233/ActivitySum!$C$1300=0%,"",G233/ActivitySum!$C$1300)</f>
        <v>3.8273670253378384E-6</v>
      </c>
      <c r="K233" s="99">
        <f t="shared" si="10"/>
        <v>0.84910485933503832</v>
      </c>
      <c r="L233" s="99">
        <f t="shared" si="11"/>
        <v>0.84910485933503832</v>
      </c>
    </row>
    <row r="234" spans="3:12" x14ac:dyDescent="0.25">
      <c r="C234" t="s">
        <v>337</v>
      </c>
      <c r="D234" t="s">
        <v>1632</v>
      </c>
      <c r="E234" s="32">
        <v>651</v>
      </c>
      <c r="F234" s="32">
        <v>651</v>
      </c>
      <c r="G234" s="32">
        <v>553</v>
      </c>
      <c r="H234" s="137">
        <f t="shared" si="9"/>
        <v>1</v>
      </c>
      <c r="I234" s="90">
        <f>IF(F234/ActivitySum!$C$1300=0%,"",F234/ActivitySum!$C$1300)</f>
        <v>7.5048672695630504E-6</v>
      </c>
      <c r="J234" s="99">
        <f>IF(G234/ActivitySum!$C$1300=0%,"",G234/ActivitySum!$C$1300)</f>
        <v>6.3751023042524836E-6</v>
      </c>
      <c r="K234" s="99">
        <f t="shared" si="10"/>
        <v>0.84946236559139787</v>
      </c>
      <c r="L234" s="99">
        <f t="shared" si="11"/>
        <v>0.84946236559139787</v>
      </c>
    </row>
    <row r="235" spans="3:12" x14ac:dyDescent="0.25">
      <c r="C235" t="s">
        <v>338</v>
      </c>
      <c r="D235" t="s">
        <v>1633</v>
      </c>
      <c r="E235" s="32">
        <v>391</v>
      </c>
      <c r="F235" s="32">
        <v>391</v>
      </c>
      <c r="G235" s="32">
        <v>332</v>
      </c>
      <c r="H235" s="137">
        <f t="shared" si="9"/>
        <v>1</v>
      </c>
      <c r="I235" s="90">
        <f>IF(F235/ActivitySum!$C$1300=0%,"",F235/ActivitySum!$C$1300)</f>
        <v>4.5075316473105263E-6</v>
      </c>
      <c r="J235" s="99">
        <f>IF(G235/ActivitySum!$C$1300=0%,"",G235/ActivitySum!$C$1300)</f>
        <v>3.8273670253378384E-6</v>
      </c>
      <c r="K235" s="99">
        <f t="shared" si="10"/>
        <v>0.84910485933503832</v>
      </c>
      <c r="L235" s="99">
        <f t="shared" si="11"/>
        <v>0.84910485933503832</v>
      </c>
    </row>
    <row r="236" spans="3:12" x14ac:dyDescent="0.25">
      <c r="C236" t="s">
        <v>339</v>
      </c>
      <c r="D236" t="s">
        <v>1634</v>
      </c>
      <c r="E236" s="32">
        <v>153</v>
      </c>
      <c r="F236" s="32">
        <v>153</v>
      </c>
      <c r="G236" s="32">
        <v>130</v>
      </c>
      <c r="H236" s="137">
        <f t="shared" si="9"/>
        <v>1</v>
      </c>
      <c r="I236" s="90">
        <f>IF(F236/ActivitySum!$C$1300=0%,"",F236/ActivitySum!$C$1300)</f>
        <v>1.7638167315562929E-6</v>
      </c>
      <c r="J236" s="99">
        <f>IF(G236/ActivitySum!$C$1300=0%,"",G236/ActivitySum!$C$1300)</f>
        <v>1.4986678111262621E-6</v>
      </c>
      <c r="K236" s="99">
        <f t="shared" si="10"/>
        <v>0.84967320261437906</v>
      </c>
      <c r="L236" s="99">
        <f t="shared" si="11"/>
        <v>0.84967320261437906</v>
      </c>
    </row>
    <row r="237" spans="3:12" x14ac:dyDescent="0.25">
      <c r="C237" t="s">
        <v>342</v>
      </c>
      <c r="D237" t="s">
        <v>1637</v>
      </c>
      <c r="E237" s="32">
        <v>26</v>
      </c>
      <c r="F237" s="32">
        <v>26</v>
      </c>
      <c r="G237" s="32">
        <v>22</v>
      </c>
      <c r="H237" s="137">
        <f t="shared" si="9"/>
        <v>1</v>
      </c>
      <c r="I237" s="90">
        <f>IF(F237/ActivitySum!$C$1300=0%,"",F237/ActivitySum!$C$1300)</f>
        <v>2.9973356222525243E-7</v>
      </c>
      <c r="J237" s="99">
        <f>IF(G237/ActivitySum!$C$1300=0%,"",G237/ActivitySum!$C$1300)</f>
        <v>2.5362070649829051E-7</v>
      </c>
      <c r="K237" s="99">
        <f t="shared" si="10"/>
        <v>0.84615384615384615</v>
      </c>
      <c r="L237" s="99">
        <f t="shared" si="11"/>
        <v>0.84615384615384615</v>
      </c>
    </row>
    <row r="238" spans="3:12" x14ac:dyDescent="0.25">
      <c r="C238" t="s">
        <v>343</v>
      </c>
      <c r="D238" t="s">
        <v>1638</v>
      </c>
      <c r="E238" s="32">
        <v>647</v>
      </c>
      <c r="F238" s="32">
        <v>647</v>
      </c>
      <c r="G238" s="32">
        <v>550</v>
      </c>
      <c r="H238" s="137">
        <f t="shared" si="9"/>
        <v>1</v>
      </c>
      <c r="I238" s="90">
        <f>IF(F238/ActivitySum!$C$1300=0%,"",F238/ActivitySum!$C$1300)</f>
        <v>7.4587544138360886E-6</v>
      </c>
      <c r="J238" s="99">
        <f>IF(G238/ActivitySum!$C$1300=0%,"",G238/ActivitySum!$C$1300)</f>
        <v>6.3405176624572627E-6</v>
      </c>
      <c r="K238" s="99">
        <f t="shared" si="10"/>
        <v>0.85007727975270475</v>
      </c>
      <c r="L238" s="99">
        <f t="shared" si="11"/>
        <v>0.85007727975270475</v>
      </c>
    </row>
    <row r="239" spans="3:12" x14ac:dyDescent="0.25">
      <c r="C239" t="s">
        <v>345</v>
      </c>
      <c r="D239" t="s">
        <v>1640</v>
      </c>
      <c r="E239" s="32">
        <v>17</v>
      </c>
      <c r="F239" s="32">
        <v>17</v>
      </c>
      <c r="G239" s="32">
        <v>14</v>
      </c>
      <c r="H239" s="137">
        <f t="shared" si="9"/>
        <v>1</v>
      </c>
      <c r="I239" s="90">
        <f>IF(F239/ActivitySum!$C$1300=0%,"",F239/ActivitySum!$C$1300)</f>
        <v>1.959796368395881E-7</v>
      </c>
      <c r="J239" s="99">
        <f>IF(G239/ActivitySum!$C$1300=0%,"",G239/ActivitySum!$C$1300)</f>
        <v>1.6139499504436666E-7</v>
      </c>
      <c r="K239" s="99">
        <f t="shared" si="10"/>
        <v>0.82352941176470584</v>
      </c>
      <c r="L239" s="99">
        <f t="shared" si="11"/>
        <v>0.82352941176470584</v>
      </c>
    </row>
    <row r="240" spans="3:12" x14ac:dyDescent="0.25">
      <c r="C240" t="s">
        <v>347</v>
      </c>
      <c r="D240" t="s">
        <v>1642</v>
      </c>
      <c r="E240" s="32">
        <v>4043</v>
      </c>
      <c r="F240" s="32">
        <v>4042</v>
      </c>
      <c r="G240" s="32">
        <v>3437</v>
      </c>
      <c r="H240" s="137">
        <f t="shared" si="9"/>
        <v>0.99975265891664611</v>
      </c>
      <c r="I240" s="90">
        <f>IF(F240/ActivitySum!$C$1300=0%,"",F240/ActivitySum!$C$1300)</f>
        <v>4.6597040712095006E-5</v>
      </c>
      <c r="J240" s="99">
        <f>IF(G240/ActivitySum!$C$1300=0%,"",G240/ActivitySum!$C$1300)</f>
        <v>3.9622471283392019E-5</v>
      </c>
      <c r="K240" s="99">
        <f t="shared" si="10"/>
        <v>0.8501113034875093</v>
      </c>
      <c r="L240" s="99">
        <f t="shared" si="11"/>
        <v>0.85032162295893121</v>
      </c>
    </row>
    <row r="241" spans="3:12" x14ac:dyDescent="0.25">
      <c r="C241" t="s">
        <v>348</v>
      </c>
      <c r="D241" t="s">
        <v>1643</v>
      </c>
      <c r="E241" s="32">
        <v>299</v>
      </c>
      <c r="F241" s="32">
        <v>299</v>
      </c>
      <c r="G241" s="32">
        <v>254</v>
      </c>
      <c r="H241" s="137">
        <f t="shared" si="9"/>
        <v>1</v>
      </c>
      <c r="I241" s="90">
        <f>IF(F241/ActivitySum!$C$1300=0%,"",F241/ActivitySum!$C$1300)</f>
        <v>3.4469359655904026E-6</v>
      </c>
      <c r="J241" s="99">
        <f>IF(G241/ActivitySum!$C$1300=0%,"",G241/ActivitySum!$C$1300)</f>
        <v>2.928166338662081E-6</v>
      </c>
      <c r="K241" s="99">
        <f t="shared" si="10"/>
        <v>0.84949832775919731</v>
      </c>
      <c r="L241" s="99">
        <f t="shared" si="11"/>
        <v>0.84949832775919731</v>
      </c>
    </row>
    <row r="242" spans="3:12" x14ac:dyDescent="0.25">
      <c r="C242" t="s">
        <v>349</v>
      </c>
      <c r="D242" t="s">
        <v>1644</v>
      </c>
      <c r="E242" s="32">
        <v>647</v>
      </c>
      <c r="F242" s="32">
        <v>647</v>
      </c>
      <c r="G242" s="32">
        <v>550</v>
      </c>
      <c r="H242" s="137">
        <f t="shared" si="9"/>
        <v>1</v>
      </c>
      <c r="I242" s="90">
        <f>IF(F242/ActivitySum!$C$1300=0%,"",F242/ActivitySum!$C$1300)</f>
        <v>7.4587544138360886E-6</v>
      </c>
      <c r="J242" s="99">
        <f>IF(G242/ActivitySum!$C$1300=0%,"",G242/ActivitySum!$C$1300)</f>
        <v>6.3405176624572627E-6</v>
      </c>
      <c r="K242" s="99">
        <f t="shared" si="10"/>
        <v>0.85007727975270475</v>
      </c>
      <c r="L242" s="99">
        <f t="shared" si="11"/>
        <v>0.85007727975270475</v>
      </c>
    </row>
    <row r="243" spans="3:12" x14ac:dyDescent="0.25">
      <c r="C243" t="s">
        <v>350</v>
      </c>
      <c r="D243" t="s">
        <v>1645</v>
      </c>
      <c r="E243" s="32">
        <v>2930</v>
      </c>
      <c r="F243" s="32">
        <v>2930</v>
      </c>
      <c r="G243" s="32">
        <v>2490</v>
      </c>
      <c r="H243" s="137">
        <f t="shared" si="9"/>
        <v>1</v>
      </c>
      <c r="I243" s="90">
        <f>IF(F243/ActivitySum!$C$1300=0%,"",F243/ActivitySum!$C$1300)</f>
        <v>3.37776668199996E-5</v>
      </c>
      <c r="J243" s="99">
        <f>IF(G243/ActivitySum!$C$1300=0%,"",G243/ActivitySum!$C$1300)</f>
        <v>2.8705252690033788E-5</v>
      </c>
      <c r="K243" s="99">
        <f t="shared" si="10"/>
        <v>0.84982935153583616</v>
      </c>
      <c r="L243" s="99">
        <f t="shared" si="11"/>
        <v>0.84982935153583616</v>
      </c>
    </row>
    <row r="244" spans="3:12" x14ac:dyDescent="0.25">
      <c r="C244" t="s">
        <v>351</v>
      </c>
      <c r="D244" t="s">
        <v>1646</v>
      </c>
      <c r="E244" s="32">
        <v>271</v>
      </c>
      <c r="F244" s="32">
        <v>271</v>
      </c>
      <c r="G244" s="32">
        <v>230</v>
      </c>
      <c r="H244" s="137">
        <f t="shared" si="9"/>
        <v>1</v>
      </c>
      <c r="I244" s="90">
        <f>IF(F244/ActivitySum!$C$1300=0%,"",F244/ActivitySum!$C$1300)</f>
        <v>3.1241459755016691E-6</v>
      </c>
      <c r="J244" s="99">
        <f>IF(G244/ActivitySum!$C$1300=0%,"",G244/ActivitySum!$C$1300)</f>
        <v>2.6514892043003098E-6</v>
      </c>
      <c r="K244" s="99">
        <f t="shared" si="10"/>
        <v>0.8487084870848709</v>
      </c>
      <c r="L244" s="99">
        <f t="shared" si="11"/>
        <v>0.8487084870848709</v>
      </c>
    </row>
    <row r="245" spans="3:12" x14ac:dyDescent="0.25">
      <c r="C245" t="s">
        <v>352</v>
      </c>
      <c r="D245" t="s">
        <v>1647</v>
      </c>
      <c r="E245" s="32">
        <v>271</v>
      </c>
      <c r="F245" s="32">
        <v>271</v>
      </c>
      <c r="G245" s="32">
        <v>230</v>
      </c>
      <c r="H245" s="137">
        <f t="shared" si="9"/>
        <v>1</v>
      </c>
      <c r="I245" s="90">
        <f>IF(F245/ActivitySum!$C$1300=0%,"",F245/ActivitySum!$C$1300)</f>
        <v>3.1241459755016691E-6</v>
      </c>
      <c r="J245" s="99">
        <f>IF(G245/ActivitySum!$C$1300=0%,"",G245/ActivitySum!$C$1300)</f>
        <v>2.6514892043003098E-6</v>
      </c>
      <c r="K245" s="99">
        <f t="shared" si="10"/>
        <v>0.8487084870848709</v>
      </c>
      <c r="L245" s="99">
        <f t="shared" si="11"/>
        <v>0.8487084870848709</v>
      </c>
    </row>
    <row r="246" spans="3:12" x14ac:dyDescent="0.25">
      <c r="C246" t="s">
        <v>353</v>
      </c>
      <c r="D246" t="s">
        <v>1648</v>
      </c>
      <c r="E246" s="32">
        <v>59</v>
      </c>
      <c r="F246" s="32">
        <v>59</v>
      </c>
      <c r="G246" s="32">
        <v>50</v>
      </c>
      <c r="H246" s="137">
        <f t="shared" si="9"/>
        <v>1</v>
      </c>
      <c r="I246" s="90">
        <f>IF(F246/ActivitySum!$C$1300=0%,"",F246/ActivitySum!$C$1300)</f>
        <v>6.8016462197268812E-7</v>
      </c>
      <c r="J246" s="99">
        <f>IF(G246/ActivitySum!$C$1300=0%,"",G246/ActivitySum!$C$1300)</f>
        <v>5.7641069658702384E-7</v>
      </c>
      <c r="K246" s="99">
        <f t="shared" si="10"/>
        <v>0.84745762711864403</v>
      </c>
      <c r="L246" s="99">
        <f t="shared" si="11"/>
        <v>0.84745762711864403</v>
      </c>
    </row>
    <row r="247" spans="3:12" x14ac:dyDescent="0.25">
      <c r="C247" t="s">
        <v>354</v>
      </c>
      <c r="D247" t="s">
        <v>1649</v>
      </c>
      <c r="E247" s="32">
        <v>94</v>
      </c>
      <c r="F247" s="32">
        <v>94</v>
      </c>
      <c r="G247" s="32">
        <v>80</v>
      </c>
      <c r="H247" s="137">
        <f t="shared" si="9"/>
        <v>1</v>
      </c>
      <c r="I247" s="90">
        <f>IF(F247/ActivitySum!$C$1300=0%,"",F247/ActivitySum!$C$1300)</f>
        <v>1.0836521095836048E-6</v>
      </c>
      <c r="J247" s="99">
        <f>IF(G247/ActivitySum!$C$1300=0%,"",G247/ActivitySum!$C$1300)</f>
        <v>9.2225711453923813E-7</v>
      </c>
      <c r="K247" s="99">
        <f t="shared" si="10"/>
        <v>0.85106382978723405</v>
      </c>
      <c r="L247" s="99">
        <f t="shared" si="11"/>
        <v>0.85106382978723405</v>
      </c>
    </row>
    <row r="248" spans="3:12" x14ac:dyDescent="0.25">
      <c r="C248" t="s">
        <v>355</v>
      </c>
      <c r="D248" t="s">
        <v>1650</v>
      </c>
      <c r="E248" s="32">
        <v>299</v>
      </c>
      <c r="F248" s="32">
        <v>299</v>
      </c>
      <c r="G248" s="32">
        <v>254</v>
      </c>
      <c r="H248" s="137">
        <f t="shared" si="9"/>
        <v>1</v>
      </c>
      <c r="I248" s="90">
        <f>IF(F248/ActivitySum!$C$1300=0%,"",F248/ActivitySum!$C$1300)</f>
        <v>3.4469359655904026E-6</v>
      </c>
      <c r="J248" s="99">
        <f>IF(G248/ActivitySum!$C$1300=0%,"",G248/ActivitySum!$C$1300)</f>
        <v>2.928166338662081E-6</v>
      </c>
      <c r="K248" s="99">
        <f t="shared" si="10"/>
        <v>0.84949832775919731</v>
      </c>
      <c r="L248" s="99">
        <f t="shared" si="11"/>
        <v>0.84949832775919731</v>
      </c>
    </row>
    <row r="249" spans="3:12" x14ac:dyDescent="0.25">
      <c r="C249" t="s">
        <v>356</v>
      </c>
      <c r="D249" t="s">
        <v>1651</v>
      </c>
      <c r="E249" s="32">
        <v>498</v>
      </c>
      <c r="F249" s="32">
        <v>498</v>
      </c>
      <c r="G249" s="32">
        <v>423</v>
      </c>
      <c r="H249" s="137">
        <f t="shared" si="9"/>
        <v>1</v>
      </c>
      <c r="I249" s="90">
        <f>IF(F249/ActivitySum!$C$1300=0%,"",F249/ActivitySum!$C$1300)</f>
        <v>5.7410505380067575E-6</v>
      </c>
      <c r="J249" s="99">
        <f>IF(G249/ActivitySum!$C$1300=0%,"",G249/ActivitySum!$C$1300)</f>
        <v>4.8764344931262216E-6</v>
      </c>
      <c r="K249" s="99">
        <f t="shared" si="10"/>
        <v>0.8493975903614458</v>
      </c>
      <c r="L249" s="99">
        <f t="shared" si="11"/>
        <v>0.8493975903614458</v>
      </c>
    </row>
    <row r="250" spans="3:12" x14ac:dyDescent="0.25">
      <c r="C250" t="s">
        <v>357</v>
      </c>
      <c r="D250" t="s">
        <v>1610</v>
      </c>
      <c r="E250" s="32">
        <v>17</v>
      </c>
      <c r="F250" s="32">
        <v>17</v>
      </c>
      <c r="G250" s="32">
        <v>14</v>
      </c>
      <c r="H250" s="137">
        <f t="shared" si="9"/>
        <v>1</v>
      </c>
      <c r="I250" s="90">
        <f>IF(F250/ActivitySum!$C$1300=0%,"",F250/ActivitySum!$C$1300)</f>
        <v>1.959796368395881E-7</v>
      </c>
      <c r="J250" s="99">
        <f>IF(G250/ActivitySum!$C$1300=0%,"",G250/ActivitySum!$C$1300)</f>
        <v>1.6139499504436666E-7</v>
      </c>
      <c r="K250" s="99">
        <f t="shared" si="10"/>
        <v>0.82352941176470584</v>
      </c>
      <c r="L250" s="99">
        <f t="shared" si="11"/>
        <v>0.82352941176470584</v>
      </c>
    </row>
    <row r="251" spans="3:12" x14ac:dyDescent="0.25">
      <c r="C251" t="s">
        <v>361</v>
      </c>
      <c r="D251" t="s">
        <v>1655</v>
      </c>
      <c r="E251" s="32">
        <v>4043</v>
      </c>
      <c r="F251" s="32">
        <v>4042</v>
      </c>
      <c r="G251" s="32">
        <v>3437</v>
      </c>
      <c r="H251" s="137">
        <f t="shared" si="9"/>
        <v>0.99975265891664611</v>
      </c>
      <c r="I251" s="90">
        <f>IF(F251/ActivitySum!$C$1300=0%,"",F251/ActivitySum!$C$1300)</f>
        <v>4.6597040712095006E-5</v>
      </c>
      <c r="J251" s="99">
        <f>IF(G251/ActivitySum!$C$1300=0%,"",G251/ActivitySum!$C$1300)</f>
        <v>3.9622471283392019E-5</v>
      </c>
      <c r="K251" s="99">
        <f t="shared" si="10"/>
        <v>0.8501113034875093</v>
      </c>
      <c r="L251" s="99">
        <f t="shared" si="11"/>
        <v>0.85032162295893121</v>
      </c>
    </row>
    <row r="252" spans="3:12" x14ac:dyDescent="0.25">
      <c r="C252" t="s">
        <v>363</v>
      </c>
      <c r="D252" t="s">
        <v>1657</v>
      </c>
      <c r="E252" s="32">
        <v>299</v>
      </c>
      <c r="F252" s="32">
        <v>299</v>
      </c>
      <c r="G252" s="32">
        <v>254</v>
      </c>
      <c r="H252" s="137">
        <f t="shared" si="9"/>
        <v>1</v>
      </c>
      <c r="I252" s="90">
        <f>IF(F252/ActivitySum!$C$1300=0%,"",F252/ActivitySum!$C$1300)</f>
        <v>3.4469359655904026E-6</v>
      </c>
      <c r="J252" s="99">
        <f>IF(G252/ActivitySum!$C$1300=0%,"",G252/ActivitySum!$C$1300)</f>
        <v>2.928166338662081E-6</v>
      </c>
      <c r="K252" s="99">
        <f t="shared" si="10"/>
        <v>0.84949832775919731</v>
      </c>
      <c r="L252" s="99">
        <f t="shared" si="11"/>
        <v>0.84949832775919731</v>
      </c>
    </row>
    <row r="253" spans="3:12" x14ac:dyDescent="0.25">
      <c r="C253" t="s">
        <v>364</v>
      </c>
      <c r="D253" t="s">
        <v>1658</v>
      </c>
      <c r="E253" s="32">
        <v>1090</v>
      </c>
      <c r="F253" s="32">
        <v>1090</v>
      </c>
      <c r="G253" s="32">
        <v>926</v>
      </c>
      <c r="H253" s="137">
        <f t="shared" si="9"/>
        <v>1</v>
      </c>
      <c r="I253" s="90">
        <f>IF(F253/ActivitySum!$C$1300=0%,"",F253/ActivitySum!$C$1300)</f>
        <v>1.256575318559712E-5</v>
      </c>
      <c r="J253" s="99">
        <f>IF(G253/ActivitySum!$C$1300=0%,"",G253/ActivitySum!$C$1300)</f>
        <v>1.0675126100791681E-5</v>
      </c>
      <c r="K253" s="99">
        <f t="shared" si="10"/>
        <v>0.84954128440366972</v>
      </c>
      <c r="L253" s="99">
        <f t="shared" si="11"/>
        <v>0.84954128440366972</v>
      </c>
    </row>
    <row r="254" spans="3:12" x14ac:dyDescent="0.25">
      <c r="C254" t="s">
        <v>365</v>
      </c>
      <c r="D254" t="s">
        <v>1659</v>
      </c>
      <c r="E254" s="32">
        <v>153</v>
      </c>
      <c r="F254" s="32">
        <v>153</v>
      </c>
      <c r="G254" s="32">
        <v>130</v>
      </c>
      <c r="H254" s="137">
        <f t="shared" si="9"/>
        <v>1</v>
      </c>
      <c r="I254" s="90">
        <f>IF(F254/ActivitySum!$C$1300=0%,"",F254/ActivitySum!$C$1300)</f>
        <v>1.7638167315562929E-6</v>
      </c>
      <c r="J254" s="99">
        <f>IF(G254/ActivitySum!$C$1300=0%,"",G254/ActivitySum!$C$1300)</f>
        <v>1.4986678111262621E-6</v>
      </c>
      <c r="K254" s="99">
        <f t="shared" si="10"/>
        <v>0.84967320261437906</v>
      </c>
      <c r="L254" s="99">
        <f t="shared" si="11"/>
        <v>0.84967320261437906</v>
      </c>
    </row>
    <row r="255" spans="3:12" x14ac:dyDescent="0.25">
      <c r="C255" t="s">
        <v>368</v>
      </c>
      <c r="D255" t="s">
        <v>1662</v>
      </c>
      <c r="E255" s="32">
        <v>500</v>
      </c>
      <c r="F255" s="32">
        <v>498</v>
      </c>
      <c r="G255" s="32">
        <v>425</v>
      </c>
      <c r="H255" s="137">
        <f t="shared" si="9"/>
        <v>0.996</v>
      </c>
      <c r="I255" s="90">
        <f>IF(F255/ActivitySum!$C$1300=0%,"",F255/ActivitySum!$C$1300)</f>
        <v>5.7410505380067575E-6</v>
      </c>
      <c r="J255" s="99">
        <f>IF(G255/ActivitySum!$C$1300=0%,"",G255/ActivitySum!$C$1300)</f>
        <v>4.8994909209897025E-6</v>
      </c>
      <c r="K255" s="99">
        <f t="shared" si="10"/>
        <v>0.85</v>
      </c>
      <c r="L255" s="99">
        <f t="shared" si="11"/>
        <v>0.85341365461847385</v>
      </c>
    </row>
    <row r="256" spans="3:12" x14ac:dyDescent="0.25">
      <c r="C256" t="s">
        <v>369</v>
      </c>
      <c r="D256" t="s">
        <v>1663</v>
      </c>
      <c r="E256" s="32">
        <v>300</v>
      </c>
      <c r="F256" s="32">
        <v>299</v>
      </c>
      <c r="G256" s="32">
        <v>255</v>
      </c>
      <c r="H256" s="137">
        <f t="shared" si="9"/>
        <v>0.9966666666666667</v>
      </c>
      <c r="I256" s="90">
        <f>IF(F256/ActivitySum!$C$1300=0%,"",F256/ActivitySum!$C$1300)</f>
        <v>3.4469359655904026E-6</v>
      </c>
      <c r="J256" s="99">
        <f>IF(G256/ActivitySum!$C$1300=0%,"",G256/ActivitySum!$C$1300)</f>
        <v>2.9396945525938215E-6</v>
      </c>
      <c r="K256" s="99">
        <f t="shared" si="10"/>
        <v>0.85</v>
      </c>
      <c r="L256" s="99">
        <f t="shared" si="11"/>
        <v>0.85284280936454848</v>
      </c>
    </row>
    <row r="257" spans="3:12" x14ac:dyDescent="0.25">
      <c r="C257" t="s">
        <v>371</v>
      </c>
      <c r="D257" t="s">
        <v>1665</v>
      </c>
      <c r="E257" s="32">
        <v>299</v>
      </c>
      <c r="F257" s="32">
        <v>299</v>
      </c>
      <c r="G257" s="32">
        <v>254</v>
      </c>
      <c r="H257" s="137">
        <f t="shared" si="9"/>
        <v>1</v>
      </c>
      <c r="I257" s="90">
        <f>IF(F257/ActivitySum!$C$1300=0%,"",F257/ActivitySum!$C$1300)</f>
        <v>3.4469359655904026E-6</v>
      </c>
      <c r="J257" s="99">
        <f>IF(G257/ActivitySum!$C$1300=0%,"",G257/ActivitySum!$C$1300)</f>
        <v>2.928166338662081E-6</v>
      </c>
      <c r="K257" s="99">
        <f t="shared" si="10"/>
        <v>0.84949832775919731</v>
      </c>
      <c r="L257" s="99">
        <f t="shared" si="11"/>
        <v>0.84949832775919731</v>
      </c>
    </row>
    <row r="258" spans="3:12" x14ac:dyDescent="0.25">
      <c r="C258" t="s">
        <v>372</v>
      </c>
      <c r="D258" t="s">
        <v>1666</v>
      </c>
      <c r="E258" s="32">
        <v>1091</v>
      </c>
      <c r="F258" s="32">
        <v>1090</v>
      </c>
      <c r="G258" s="32">
        <v>927</v>
      </c>
      <c r="H258" s="137">
        <f t="shared" si="9"/>
        <v>0.99908340971585696</v>
      </c>
      <c r="I258" s="90">
        <f>IF(F258/ActivitySum!$C$1300=0%,"",F258/ActivitySum!$C$1300)</f>
        <v>1.256575318559712E-5</v>
      </c>
      <c r="J258" s="99">
        <f>IF(G258/ActivitySum!$C$1300=0%,"",G258/ActivitySum!$C$1300)</f>
        <v>1.0686654314723423E-5</v>
      </c>
      <c r="K258" s="99">
        <f t="shared" si="10"/>
        <v>0.84967919340054998</v>
      </c>
      <c r="L258" s="99">
        <f t="shared" si="11"/>
        <v>0.85045871559633024</v>
      </c>
    </row>
    <row r="259" spans="3:12" x14ac:dyDescent="0.25">
      <c r="C259" t="s">
        <v>373</v>
      </c>
      <c r="D259" t="s">
        <v>1667</v>
      </c>
      <c r="E259" s="32">
        <v>153</v>
      </c>
      <c r="F259" s="32">
        <v>153</v>
      </c>
      <c r="G259" s="32">
        <v>130</v>
      </c>
      <c r="H259" s="137">
        <f t="shared" si="9"/>
        <v>1</v>
      </c>
      <c r="I259" s="90">
        <f>IF(F259/ActivitySum!$C$1300=0%,"",F259/ActivitySum!$C$1300)</f>
        <v>1.7638167315562929E-6</v>
      </c>
      <c r="J259" s="99">
        <f>IF(G259/ActivitySum!$C$1300=0%,"",G259/ActivitySum!$C$1300)</f>
        <v>1.4986678111262621E-6</v>
      </c>
      <c r="K259" s="99">
        <f t="shared" si="10"/>
        <v>0.84967320261437906</v>
      </c>
      <c r="L259" s="99">
        <f t="shared" si="11"/>
        <v>0.84967320261437906</v>
      </c>
    </row>
    <row r="260" spans="3:12" x14ac:dyDescent="0.25">
      <c r="C260" t="s">
        <v>376</v>
      </c>
      <c r="D260" t="s">
        <v>1670</v>
      </c>
      <c r="E260" s="32">
        <v>498</v>
      </c>
      <c r="F260" s="32">
        <v>498</v>
      </c>
      <c r="G260" s="32">
        <v>423</v>
      </c>
      <c r="H260" s="137">
        <f t="shared" si="9"/>
        <v>1</v>
      </c>
      <c r="I260" s="90">
        <f>IF(F260/ActivitySum!$C$1300=0%,"",F260/ActivitySum!$C$1300)</f>
        <v>5.7410505380067575E-6</v>
      </c>
      <c r="J260" s="99">
        <f>IF(G260/ActivitySum!$C$1300=0%,"",G260/ActivitySum!$C$1300)</f>
        <v>4.8764344931262216E-6</v>
      </c>
      <c r="K260" s="99">
        <f t="shared" si="10"/>
        <v>0.8493975903614458</v>
      </c>
      <c r="L260" s="99">
        <f t="shared" si="11"/>
        <v>0.8493975903614458</v>
      </c>
    </row>
    <row r="261" spans="3:12" x14ac:dyDescent="0.25">
      <c r="C261" t="s">
        <v>377</v>
      </c>
      <c r="D261" t="s">
        <v>1671</v>
      </c>
      <c r="E261" s="32">
        <v>299</v>
      </c>
      <c r="F261" s="32">
        <v>299</v>
      </c>
      <c r="G261" s="32">
        <v>254</v>
      </c>
      <c r="H261" s="137">
        <f t="shared" si="9"/>
        <v>1</v>
      </c>
      <c r="I261" s="90">
        <f>IF(F261/ActivitySum!$C$1300=0%,"",F261/ActivitySum!$C$1300)</f>
        <v>3.4469359655904026E-6</v>
      </c>
      <c r="J261" s="99">
        <f>IF(G261/ActivitySum!$C$1300=0%,"",G261/ActivitySum!$C$1300)</f>
        <v>2.928166338662081E-6</v>
      </c>
      <c r="K261" s="99">
        <f t="shared" si="10"/>
        <v>0.84949832775919731</v>
      </c>
      <c r="L261" s="99">
        <f t="shared" si="11"/>
        <v>0.84949832775919731</v>
      </c>
    </row>
    <row r="262" spans="3:12" x14ac:dyDescent="0.25">
      <c r="C262" t="s">
        <v>379</v>
      </c>
      <c r="D262" t="s">
        <v>1673</v>
      </c>
      <c r="E262" s="32">
        <v>647</v>
      </c>
      <c r="F262" s="32">
        <v>647</v>
      </c>
      <c r="G262" s="32">
        <v>550</v>
      </c>
      <c r="H262" s="137">
        <f t="shared" si="9"/>
        <v>1</v>
      </c>
      <c r="I262" s="90">
        <f>IF(F262/ActivitySum!$C$1300=0%,"",F262/ActivitySum!$C$1300)</f>
        <v>7.4587544138360886E-6</v>
      </c>
      <c r="J262" s="99">
        <f>IF(G262/ActivitySum!$C$1300=0%,"",G262/ActivitySum!$C$1300)</f>
        <v>6.3405176624572627E-6</v>
      </c>
      <c r="K262" s="99">
        <f t="shared" si="10"/>
        <v>0.85007727975270475</v>
      </c>
      <c r="L262" s="99">
        <f t="shared" si="11"/>
        <v>0.85007727975270475</v>
      </c>
    </row>
    <row r="263" spans="3:12" x14ac:dyDescent="0.25">
      <c r="C263" t="s">
        <v>380</v>
      </c>
      <c r="D263" t="s">
        <v>1674</v>
      </c>
      <c r="E263" s="32">
        <v>16</v>
      </c>
      <c r="F263" s="32">
        <v>17</v>
      </c>
      <c r="G263" s="32">
        <v>14</v>
      </c>
      <c r="H263" s="137">
        <f t="shared" ref="H263:H326" si="12">IFERROR(F263/E263,"")</f>
        <v>1.0625</v>
      </c>
      <c r="I263" s="90">
        <f>IF(F263/ActivitySum!$C$1300=0%,"",F263/ActivitySum!$C$1300)</f>
        <v>1.959796368395881E-7</v>
      </c>
      <c r="J263" s="99">
        <f>IF(G263/ActivitySum!$C$1300=0%,"",G263/ActivitySum!$C$1300)</f>
        <v>1.6139499504436666E-7</v>
      </c>
      <c r="K263" s="99">
        <f t="shared" ref="K263:K326" si="13">IFERROR(G263/E263,"")</f>
        <v>0.875</v>
      </c>
      <c r="L263" s="99">
        <f t="shared" ref="L263:L326" si="14">IFERROR(G263/F263,"")</f>
        <v>0.82352941176470584</v>
      </c>
    </row>
    <row r="264" spans="3:12" x14ac:dyDescent="0.25">
      <c r="C264" t="s">
        <v>383</v>
      </c>
      <c r="D264" t="s">
        <v>1677</v>
      </c>
      <c r="E264" s="32">
        <v>25</v>
      </c>
      <c r="F264" s="32">
        <v>26</v>
      </c>
      <c r="G264" s="32">
        <v>21</v>
      </c>
      <c r="H264" s="137">
        <f t="shared" si="12"/>
        <v>1.04</v>
      </c>
      <c r="I264" s="90">
        <f>IF(F264/ActivitySum!$C$1300=0%,"",F264/ActivitySum!$C$1300)</f>
        <v>2.9973356222525243E-7</v>
      </c>
      <c r="J264" s="99">
        <f>IF(G264/ActivitySum!$C$1300=0%,"",G264/ActivitySum!$C$1300)</f>
        <v>2.4209249256655001E-7</v>
      </c>
      <c r="K264" s="99">
        <f t="shared" si="13"/>
        <v>0.84</v>
      </c>
      <c r="L264" s="99">
        <f t="shared" si="14"/>
        <v>0.80769230769230771</v>
      </c>
    </row>
    <row r="265" spans="3:12" x14ac:dyDescent="0.25">
      <c r="C265" t="s">
        <v>385</v>
      </c>
      <c r="D265" t="s">
        <v>1679</v>
      </c>
      <c r="E265" s="32">
        <v>26</v>
      </c>
      <c r="F265" s="32">
        <v>26</v>
      </c>
      <c r="G265" s="32">
        <v>22</v>
      </c>
      <c r="H265" s="137">
        <f t="shared" si="12"/>
        <v>1</v>
      </c>
      <c r="I265" s="90">
        <f>IF(F265/ActivitySum!$C$1300=0%,"",F265/ActivitySum!$C$1300)</f>
        <v>2.9973356222525243E-7</v>
      </c>
      <c r="J265" s="99">
        <f>IF(G265/ActivitySum!$C$1300=0%,"",G265/ActivitySum!$C$1300)</f>
        <v>2.5362070649829051E-7</v>
      </c>
      <c r="K265" s="99">
        <f t="shared" si="13"/>
        <v>0.84615384615384615</v>
      </c>
      <c r="L265" s="99">
        <f t="shared" si="14"/>
        <v>0.84615384615384615</v>
      </c>
    </row>
    <row r="266" spans="3:12" x14ac:dyDescent="0.25">
      <c r="C266" t="s">
        <v>386</v>
      </c>
      <c r="D266" t="s">
        <v>1680</v>
      </c>
      <c r="E266" s="32">
        <v>647</v>
      </c>
      <c r="F266" s="32">
        <v>647</v>
      </c>
      <c r="G266" s="32">
        <v>421</v>
      </c>
      <c r="H266" s="137">
        <f t="shared" si="12"/>
        <v>1</v>
      </c>
      <c r="I266" s="90">
        <f>IF(F266/ActivitySum!$C$1300=0%,"",F266/ActivitySum!$C$1300)</f>
        <v>7.4587544138360886E-6</v>
      </c>
      <c r="J266" s="99">
        <f>IF(G266/ActivitySum!$C$1300=0%,"",G266/ActivitySum!$C$1300)</f>
        <v>4.8533780652627407E-6</v>
      </c>
      <c r="K266" s="99">
        <f t="shared" si="13"/>
        <v>0.65069551777434309</v>
      </c>
      <c r="L266" s="99">
        <f t="shared" si="14"/>
        <v>0.65069551777434309</v>
      </c>
    </row>
    <row r="267" spans="3:12" x14ac:dyDescent="0.25">
      <c r="C267" t="s">
        <v>387</v>
      </c>
      <c r="D267" t="s">
        <v>1681</v>
      </c>
      <c r="E267" s="32">
        <v>17</v>
      </c>
      <c r="F267" s="32">
        <v>17</v>
      </c>
      <c r="G267" s="32">
        <v>14</v>
      </c>
      <c r="H267" s="137">
        <f t="shared" si="12"/>
        <v>1</v>
      </c>
      <c r="I267" s="90">
        <f>IF(F267/ActivitySum!$C$1300=0%,"",F267/ActivitySum!$C$1300)</f>
        <v>1.959796368395881E-7</v>
      </c>
      <c r="J267" s="99">
        <f>IF(G267/ActivitySum!$C$1300=0%,"",G267/ActivitySum!$C$1300)</f>
        <v>1.6139499504436666E-7</v>
      </c>
      <c r="K267" s="99">
        <f t="shared" si="13"/>
        <v>0.82352941176470584</v>
      </c>
      <c r="L267" s="99">
        <f t="shared" si="14"/>
        <v>0.82352941176470584</v>
      </c>
    </row>
    <row r="268" spans="3:12" x14ac:dyDescent="0.25">
      <c r="C268" t="s">
        <v>389</v>
      </c>
      <c r="D268" t="s">
        <v>1683</v>
      </c>
      <c r="E268" s="32">
        <v>59</v>
      </c>
      <c r="F268" s="32">
        <v>59</v>
      </c>
      <c r="G268" s="32">
        <v>50</v>
      </c>
      <c r="H268" s="137">
        <f t="shared" si="12"/>
        <v>1</v>
      </c>
      <c r="I268" s="90">
        <f>IF(F268/ActivitySum!$C$1300=0%,"",F268/ActivitySum!$C$1300)</f>
        <v>6.8016462197268812E-7</v>
      </c>
      <c r="J268" s="99">
        <f>IF(G268/ActivitySum!$C$1300=0%,"",G268/ActivitySum!$C$1300)</f>
        <v>5.7641069658702384E-7</v>
      </c>
      <c r="K268" s="99">
        <f t="shared" si="13"/>
        <v>0.84745762711864403</v>
      </c>
      <c r="L268" s="99">
        <f t="shared" si="14"/>
        <v>0.84745762711864403</v>
      </c>
    </row>
    <row r="269" spans="3:12" x14ac:dyDescent="0.25">
      <c r="C269" t="s">
        <v>390</v>
      </c>
      <c r="D269" t="s">
        <v>1684</v>
      </c>
      <c r="E269" s="32">
        <v>94</v>
      </c>
      <c r="F269" s="32">
        <v>94</v>
      </c>
      <c r="G269" s="32">
        <v>61</v>
      </c>
      <c r="H269" s="137">
        <f t="shared" si="12"/>
        <v>1</v>
      </c>
      <c r="I269" s="90">
        <f>IF(F269/ActivitySum!$C$1300=0%,"",F269/ActivitySum!$C$1300)</f>
        <v>1.0836521095836048E-6</v>
      </c>
      <c r="J269" s="99">
        <f>IF(G269/ActivitySum!$C$1300=0%,"",G269/ActivitySum!$C$1300)</f>
        <v>7.0322104983616913E-7</v>
      </c>
      <c r="K269" s="99">
        <f t="shared" si="13"/>
        <v>0.64893617021276595</v>
      </c>
      <c r="L269" s="99">
        <f t="shared" si="14"/>
        <v>0.64893617021276595</v>
      </c>
    </row>
    <row r="270" spans="3:12" x14ac:dyDescent="0.25">
      <c r="C270" t="s">
        <v>391</v>
      </c>
      <c r="D270" t="s">
        <v>1685</v>
      </c>
      <c r="E270" s="32">
        <v>17</v>
      </c>
      <c r="F270" s="32">
        <v>17</v>
      </c>
      <c r="G270" s="32">
        <v>14</v>
      </c>
      <c r="H270" s="137">
        <f t="shared" si="12"/>
        <v>1</v>
      </c>
      <c r="I270" s="90">
        <f>IF(F270/ActivitySum!$C$1300=0%,"",F270/ActivitySum!$C$1300)</f>
        <v>1.959796368395881E-7</v>
      </c>
      <c r="J270" s="99">
        <f>IF(G270/ActivitySum!$C$1300=0%,"",G270/ActivitySum!$C$1300)</f>
        <v>1.6139499504436666E-7</v>
      </c>
      <c r="K270" s="99">
        <f t="shared" si="13"/>
        <v>0.82352941176470584</v>
      </c>
      <c r="L270" s="99">
        <f t="shared" si="14"/>
        <v>0.82352941176470584</v>
      </c>
    </row>
    <row r="271" spans="3:12" x14ac:dyDescent="0.25">
      <c r="C271" t="s">
        <v>393</v>
      </c>
      <c r="D271" t="s">
        <v>1686</v>
      </c>
      <c r="E271" s="32">
        <v>59</v>
      </c>
      <c r="F271" s="32">
        <v>59</v>
      </c>
      <c r="G271" s="32">
        <v>50</v>
      </c>
      <c r="H271" s="137">
        <f t="shared" si="12"/>
        <v>1</v>
      </c>
      <c r="I271" s="90">
        <f>IF(F271/ActivitySum!$C$1300=0%,"",F271/ActivitySum!$C$1300)</f>
        <v>6.8016462197268812E-7</v>
      </c>
      <c r="J271" s="99">
        <f>IF(G271/ActivitySum!$C$1300=0%,"",G271/ActivitySum!$C$1300)</f>
        <v>5.7641069658702384E-7</v>
      </c>
      <c r="K271" s="99">
        <f t="shared" si="13"/>
        <v>0.84745762711864403</v>
      </c>
      <c r="L271" s="99">
        <f t="shared" si="14"/>
        <v>0.84745762711864403</v>
      </c>
    </row>
    <row r="272" spans="3:12" x14ac:dyDescent="0.25">
      <c r="C272" t="s">
        <v>394</v>
      </c>
      <c r="D272" t="s">
        <v>1687</v>
      </c>
      <c r="E272" s="32">
        <v>94</v>
      </c>
      <c r="F272" s="32">
        <v>94</v>
      </c>
      <c r="G272" s="32">
        <v>80</v>
      </c>
      <c r="H272" s="137">
        <f t="shared" si="12"/>
        <v>1</v>
      </c>
      <c r="I272" s="90">
        <f>IF(F272/ActivitySum!$C$1300=0%,"",F272/ActivitySum!$C$1300)</f>
        <v>1.0836521095836048E-6</v>
      </c>
      <c r="J272" s="99">
        <f>IF(G272/ActivitySum!$C$1300=0%,"",G272/ActivitySum!$C$1300)</f>
        <v>9.2225711453923813E-7</v>
      </c>
      <c r="K272" s="99">
        <f t="shared" si="13"/>
        <v>0.85106382978723405</v>
      </c>
      <c r="L272" s="99">
        <f t="shared" si="14"/>
        <v>0.85106382978723405</v>
      </c>
    </row>
    <row r="273" spans="3:12" x14ac:dyDescent="0.25">
      <c r="C273" t="s">
        <v>395</v>
      </c>
      <c r="D273" t="s">
        <v>1688</v>
      </c>
      <c r="E273" s="32">
        <v>94</v>
      </c>
      <c r="F273" s="32">
        <v>94</v>
      </c>
      <c r="G273" s="32">
        <v>80</v>
      </c>
      <c r="H273" s="137">
        <f t="shared" si="12"/>
        <v>1</v>
      </c>
      <c r="I273" s="90">
        <f>IF(F273/ActivitySum!$C$1300=0%,"",F273/ActivitySum!$C$1300)</f>
        <v>1.0836521095836048E-6</v>
      </c>
      <c r="J273" s="99">
        <f>IF(G273/ActivitySum!$C$1300=0%,"",G273/ActivitySum!$C$1300)</f>
        <v>9.2225711453923813E-7</v>
      </c>
      <c r="K273" s="99">
        <f t="shared" si="13"/>
        <v>0.85106382978723405</v>
      </c>
      <c r="L273" s="99">
        <f t="shared" si="14"/>
        <v>0.85106382978723405</v>
      </c>
    </row>
    <row r="274" spans="3:12" x14ac:dyDescent="0.25">
      <c r="C274" t="s">
        <v>397</v>
      </c>
      <c r="D274" t="s">
        <v>1690</v>
      </c>
      <c r="E274" s="32">
        <v>59</v>
      </c>
      <c r="F274" s="32">
        <v>59</v>
      </c>
      <c r="G274" s="32">
        <v>50</v>
      </c>
      <c r="H274" s="137">
        <f t="shared" si="12"/>
        <v>1</v>
      </c>
      <c r="I274" s="90">
        <f>IF(F274/ActivitySum!$C$1300=0%,"",F274/ActivitySum!$C$1300)</f>
        <v>6.8016462197268812E-7</v>
      </c>
      <c r="J274" s="99">
        <f>IF(G274/ActivitySum!$C$1300=0%,"",G274/ActivitySum!$C$1300)</f>
        <v>5.7641069658702384E-7</v>
      </c>
      <c r="K274" s="99">
        <f t="shared" si="13"/>
        <v>0.84745762711864403</v>
      </c>
      <c r="L274" s="99">
        <f t="shared" si="14"/>
        <v>0.84745762711864403</v>
      </c>
    </row>
    <row r="275" spans="3:12" x14ac:dyDescent="0.25">
      <c r="C275" t="s">
        <v>398</v>
      </c>
      <c r="D275" t="s">
        <v>1691</v>
      </c>
      <c r="E275" s="32">
        <v>17</v>
      </c>
      <c r="F275" s="32">
        <v>16</v>
      </c>
      <c r="G275" s="32">
        <v>14</v>
      </c>
      <c r="H275" s="137">
        <f t="shared" si="12"/>
        <v>0.94117647058823528</v>
      </c>
      <c r="I275" s="90">
        <f>IF(F275/ActivitySum!$C$1300=0%,"",F275/ActivitySum!$C$1300)</f>
        <v>1.8445142290784762E-7</v>
      </c>
      <c r="J275" s="99">
        <f>IF(G275/ActivitySum!$C$1300=0%,"",G275/ActivitySum!$C$1300)</f>
        <v>1.6139499504436666E-7</v>
      </c>
      <c r="K275" s="99">
        <f t="shared" si="13"/>
        <v>0.82352941176470584</v>
      </c>
      <c r="L275" s="99">
        <f t="shared" si="14"/>
        <v>0.875</v>
      </c>
    </row>
    <row r="276" spans="3:12" x14ac:dyDescent="0.25">
      <c r="C276" t="s">
        <v>400</v>
      </c>
      <c r="D276" t="s">
        <v>1693</v>
      </c>
      <c r="E276" s="32">
        <v>95</v>
      </c>
      <c r="F276" s="32">
        <v>94</v>
      </c>
      <c r="G276" s="32">
        <v>81</v>
      </c>
      <c r="H276" s="137">
        <f t="shared" si="12"/>
        <v>0.98947368421052628</v>
      </c>
      <c r="I276" s="90">
        <f>IF(F276/ActivitySum!$C$1300=0%,"",F276/ActivitySum!$C$1300)</f>
        <v>1.0836521095836048E-6</v>
      </c>
      <c r="J276" s="99">
        <f>IF(G276/ActivitySum!$C$1300=0%,"",G276/ActivitySum!$C$1300)</f>
        <v>9.3378532847097858E-7</v>
      </c>
      <c r="K276" s="99">
        <f t="shared" si="13"/>
        <v>0.85263157894736841</v>
      </c>
      <c r="L276" s="99">
        <f t="shared" si="14"/>
        <v>0.86170212765957444</v>
      </c>
    </row>
    <row r="277" spans="3:12" x14ac:dyDescent="0.25">
      <c r="C277" t="s">
        <v>401</v>
      </c>
      <c r="D277" t="s">
        <v>1694</v>
      </c>
      <c r="E277" s="32">
        <v>720</v>
      </c>
      <c r="F277" s="32">
        <v>720</v>
      </c>
      <c r="G277" s="32">
        <v>612</v>
      </c>
      <c r="H277" s="137">
        <f t="shared" si="12"/>
        <v>1</v>
      </c>
      <c r="I277" s="90">
        <f>IF(F277/ActivitySum!$C$1300=0%,"",F277/ActivitySum!$C$1300)</f>
        <v>8.3003140308531437E-6</v>
      </c>
      <c r="J277" s="99">
        <f>IF(G277/ActivitySum!$C$1300=0%,"",G277/ActivitySum!$C$1300)</f>
        <v>7.0552669262251715E-6</v>
      </c>
      <c r="K277" s="99">
        <f t="shared" si="13"/>
        <v>0.85</v>
      </c>
      <c r="L277" s="99">
        <f t="shared" si="14"/>
        <v>0.85</v>
      </c>
    </row>
    <row r="278" spans="3:12" x14ac:dyDescent="0.25">
      <c r="C278" t="s">
        <v>403</v>
      </c>
      <c r="D278" t="s">
        <v>1696</v>
      </c>
      <c r="E278" s="32">
        <v>8050</v>
      </c>
      <c r="F278" s="32">
        <v>8050</v>
      </c>
      <c r="G278" s="32">
        <v>805</v>
      </c>
      <c r="H278" s="137">
        <f t="shared" si="12"/>
        <v>1</v>
      </c>
      <c r="I278" s="90">
        <f>IF(F278/ActivitySum!$C$1300=0%,"",F278/ActivitySum!$C$1300)</f>
        <v>9.280212215051084E-5</v>
      </c>
      <c r="J278" s="99">
        <f>IF(G278/ActivitySum!$C$1300=0%,"",G278/ActivitySum!$C$1300)</f>
        <v>9.2802122150510833E-6</v>
      </c>
      <c r="K278" s="99">
        <f t="shared" si="13"/>
        <v>0.1</v>
      </c>
      <c r="L278" s="99">
        <f t="shared" si="14"/>
        <v>0.1</v>
      </c>
    </row>
    <row r="279" spans="3:12" x14ac:dyDescent="0.25">
      <c r="C279" t="s">
        <v>404</v>
      </c>
      <c r="D279" t="s">
        <v>1697</v>
      </c>
      <c r="E279" s="32">
        <v>58</v>
      </c>
      <c r="F279" s="32">
        <v>59</v>
      </c>
      <c r="G279" s="32">
        <v>21</v>
      </c>
      <c r="H279" s="137">
        <f t="shared" si="12"/>
        <v>1.0172413793103448</v>
      </c>
      <c r="I279" s="90">
        <f>IF(F279/ActivitySum!$C$1300=0%,"",F279/ActivitySum!$C$1300)</f>
        <v>6.8016462197268812E-7</v>
      </c>
      <c r="J279" s="99">
        <f>IF(G279/ActivitySum!$C$1300=0%,"",G279/ActivitySum!$C$1300)</f>
        <v>2.4209249256655001E-7</v>
      </c>
      <c r="K279" s="99">
        <f t="shared" si="13"/>
        <v>0.36206896551724138</v>
      </c>
      <c r="L279" s="99">
        <f t="shared" si="14"/>
        <v>0.3559322033898305</v>
      </c>
    </row>
    <row r="280" spans="3:12" x14ac:dyDescent="0.25">
      <c r="C280" t="s">
        <v>405</v>
      </c>
      <c r="D280" t="s">
        <v>1698</v>
      </c>
      <c r="E280" s="32">
        <v>94</v>
      </c>
      <c r="F280" s="32">
        <v>94</v>
      </c>
      <c r="G280" s="32">
        <v>34</v>
      </c>
      <c r="H280" s="137">
        <f t="shared" si="12"/>
        <v>1</v>
      </c>
      <c r="I280" s="90">
        <f>IF(F280/ActivitySum!$C$1300=0%,"",F280/ActivitySum!$C$1300)</f>
        <v>1.0836521095836048E-6</v>
      </c>
      <c r="J280" s="99">
        <f>IF(G280/ActivitySum!$C$1300=0%,"",G280/ActivitySum!$C$1300)</f>
        <v>3.919592736791762E-7</v>
      </c>
      <c r="K280" s="99">
        <f t="shared" si="13"/>
        <v>0.36170212765957449</v>
      </c>
      <c r="L280" s="99">
        <f t="shared" si="14"/>
        <v>0.36170212765957449</v>
      </c>
    </row>
    <row r="281" spans="3:12" x14ac:dyDescent="0.25">
      <c r="C281" t="s">
        <v>406</v>
      </c>
      <c r="D281" t="s">
        <v>1699</v>
      </c>
      <c r="E281" s="32">
        <v>17</v>
      </c>
      <c r="F281" s="32">
        <v>17</v>
      </c>
      <c r="G281" s="32">
        <v>3</v>
      </c>
      <c r="H281" s="137">
        <f t="shared" si="12"/>
        <v>1</v>
      </c>
      <c r="I281" s="90">
        <f>IF(F281/ActivitySum!$C$1300=0%,"",F281/ActivitySum!$C$1300)</f>
        <v>1.959796368395881E-7</v>
      </c>
      <c r="J281" s="99">
        <f>IF(G281/ActivitySum!$C$1300=0%,"",G281/ActivitySum!$C$1300)</f>
        <v>3.4584641795221434E-8</v>
      </c>
      <c r="K281" s="99">
        <f t="shared" si="13"/>
        <v>0.17647058823529413</v>
      </c>
      <c r="L281" s="99">
        <f t="shared" si="14"/>
        <v>0.17647058823529413</v>
      </c>
    </row>
    <row r="282" spans="3:12" x14ac:dyDescent="0.25">
      <c r="C282" t="s">
        <v>407</v>
      </c>
      <c r="D282" t="s">
        <v>1697</v>
      </c>
      <c r="E282" s="32">
        <v>58</v>
      </c>
      <c r="F282" s="32">
        <v>59</v>
      </c>
      <c r="G282" s="32">
        <v>21</v>
      </c>
      <c r="H282" s="137">
        <f t="shared" si="12"/>
        <v>1.0172413793103448</v>
      </c>
      <c r="I282" s="90">
        <f>IF(F282/ActivitySum!$C$1300=0%,"",F282/ActivitySum!$C$1300)</f>
        <v>6.8016462197268812E-7</v>
      </c>
      <c r="J282" s="99">
        <f>IF(G282/ActivitySum!$C$1300=0%,"",G282/ActivitySum!$C$1300)</f>
        <v>2.4209249256655001E-7</v>
      </c>
      <c r="K282" s="99">
        <f t="shared" si="13"/>
        <v>0.36206896551724138</v>
      </c>
      <c r="L282" s="99">
        <f t="shared" si="14"/>
        <v>0.3559322033898305</v>
      </c>
    </row>
    <row r="283" spans="3:12" x14ac:dyDescent="0.25">
      <c r="C283" t="s">
        <v>408</v>
      </c>
      <c r="D283" t="s">
        <v>1698</v>
      </c>
      <c r="E283" s="32">
        <v>94</v>
      </c>
      <c r="F283" s="32">
        <v>94</v>
      </c>
      <c r="G283" s="32">
        <v>34</v>
      </c>
      <c r="H283" s="137">
        <f t="shared" si="12"/>
        <v>1</v>
      </c>
      <c r="I283" s="90">
        <f>IF(F283/ActivitySum!$C$1300=0%,"",F283/ActivitySum!$C$1300)</f>
        <v>1.0836521095836048E-6</v>
      </c>
      <c r="J283" s="99">
        <f>IF(G283/ActivitySum!$C$1300=0%,"",G283/ActivitySum!$C$1300)</f>
        <v>3.919592736791762E-7</v>
      </c>
      <c r="K283" s="99">
        <f t="shared" si="13"/>
        <v>0.36170212765957449</v>
      </c>
      <c r="L283" s="99">
        <f t="shared" si="14"/>
        <v>0.36170212765957449</v>
      </c>
    </row>
    <row r="284" spans="3:12" x14ac:dyDescent="0.25">
      <c r="C284" t="s">
        <v>409</v>
      </c>
      <c r="D284" t="s">
        <v>1700</v>
      </c>
      <c r="E284" s="32">
        <v>17</v>
      </c>
      <c r="F284" s="32">
        <v>17</v>
      </c>
      <c r="G284" s="32">
        <v>3</v>
      </c>
      <c r="H284" s="137">
        <f t="shared" si="12"/>
        <v>1</v>
      </c>
      <c r="I284" s="90">
        <f>IF(F284/ActivitySum!$C$1300=0%,"",F284/ActivitySum!$C$1300)</f>
        <v>1.959796368395881E-7</v>
      </c>
      <c r="J284" s="99">
        <f>IF(G284/ActivitySum!$C$1300=0%,"",G284/ActivitySum!$C$1300)</f>
        <v>3.4584641795221434E-8</v>
      </c>
      <c r="K284" s="99">
        <f t="shared" si="13"/>
        <v>0.17647058823529413</v>
      </c>
      <c r="L284" s="99">
        <f t="shared" si="14"/>
        <v>0.17647058823529413</v>
      </c>
    </row>
    <row r="285" spans="3:12" x14ac:dyDescent="0.25">
      <c r="C285" t="s">
        <v>412</v>
      </c>
      <c r="D285" t="s">
        <v>1703</v>
      </c>
      <c r="E285" s="32">
        <v>28</v>
      </c>
      <c r="F285" s="32">
        <v>29</v>
      </c>
      <c r="G285" s="32">
        <v>7</v>
      </c>
      <c r="H285" s="137">
        <f t="shared" si="12"/>
        <v>1.0357142857142858</v>
      </c>
      <c r="I285" s="90">
        <f>IF(F285/ActivitySum!$C$1300=0%,"",F285/ActivitySum!$C$1300)</f>
        <v>3.3431820402047383E-7</v>
      </c>
      <c r="J285" s="99">
        <f>IF(G285/ActivitySum!$C$1300=0%,"",G285/ActivitySum!$C$1300)</f>
        <v>8.0697497522183332E-8</v>
      </c>
      <c r="K285" s="99">
        <f t="shared" si="13"/>
        <v>0.25</v>
      </c>
      <c r="L285" s="99">
        <f t="shared" si="14"/>
        <v>0.2413793103448276</v>
      </c>
    </row>
    <row r="286" spans="3:12" x14ac:dyDescent="0.25">
      <c r="C286" t="s">
        <v>413</v>
      </c>
      <c r="D286" t="s">
        <v>1704</v>
      </c>
      <c r="E286" s="32">
        <v>647</v>
      </c>
      <c r="F286" s="32">
        <v>647</v>
      </c>
      <c r="G286" s="32">
        <v>32</v>
      </c>
      <c r="H286" s="137">
        <f t="shared" si="12"/>
        <v>1</v>
      </c>
      <c r="I286" s="90">
        <f>IF(F286/ActivitySum!$C$1300=0%,"",F286/ActivitySum!$C$1300)</f>
        <v>7.4587544138360886E-6</v>
      </c>
      <c r="J286" s="99">
        <f>IF(G286/ActivitySum!$C$1300=0%,"",G286/ActivitySum!$C$1300)</f>
        <v>3.6890284581569524E-7</v>
      </c>
      <c r="K286" s="99">
        <f t="shared" si="13"/>
        <v>4.945904173106646E-2</v>
      </c>
      <c r="L286" s="99">
        <f t="shared" si="14"/>
        <v>4.945904173106646E-2</v>
      </c>
    </row>
    <row r="287" spans="3:12" x14ac:dyDescent="0.25">
      <c r="C287" t="s">
        <v>414</v>
      </c>
      <c r="D287" t="s">
        <v>1705</v>
      </c>
      <c r="E287" s="32">
        <v>119</v>
      </c>
      <c r="F287" s="32">
        <v>119</v>
      </c>
      <c r="G287" s="32">
        <v>18</v>
      </c>
      <c r="H287" s="137">
        <f t="shared" si="12"/>
        <v>1</v>
      </c>
      <c r="I287" s="90">
        <f>IF(F287/ActivitySum!$C$1300=0%,"",F287/ActivitySum!$C$1300)</f>
        <v>1.3718574578771167E-6</v>
      </c>
      <c r="J287" s="99">
        <f>IF(G287/ActivitySum!$C$1300=0%,"",G287/ActivitySum!$C$1300)</f>
        <v>2.0750785077132858E-7</v>
      </c>
      <c r="K287" s="99">
        <f t="shared" si="13"/>
        <v>0.15126050420168066</v>
      </c>
      <c r="L287" s="99">
        <f t="shared" si="14"/>
        <v>0.15126050420168066</v>
      </c>
    </row>
    <row r="288" spans="3:12" x14ac:dyDescent="0.25">
      <c r="C288" t="s">
        <v>420</v>
      </c>
      <c r="D288" t="s">
        <v>1709</v>
      </c>
      <c r="E288" s="32">
        <v>272</v>
      </c>
      <c r="F288" s="32">
        <v>271</v>
      </c>
      <c r="G288" s="32">
        <v>177</v>
      </c>
      <c r="H288" s="137">
        <f t="shared" si="12"/>
        <v>0.99632352941176472</v>
      </c>
      <c r="I288" s="90">
        <f>IF(F288/ActivitySum!$C$1300=0%,"",F288/ActivitySum!$C$1300)</f>
        <v>3.1241459755016691E-6</v>
      </c>
      <c r="J288" s="99">
        <f>IF(G288/ActivitySum!$C$1300=0%,"",G288/ActivitySum!$C$1300)</f>
        <v>2.0404938659180646E-6</v>
      </c>
      <c r="K288" s="99">
        <f t="shared" si="13"/>
        <v>0.65073529411764708</v>
      </c>
      <c r="L288" s="99">
        <f t="shared" si="14"/>
        <v>0.65313653136531369</v>
      </c>
    </row>
    <row r="289" spans="3:12" x14ac:dyDescent="0.25">
      <c r="C289" t="s">
        <v>421</v>
      </c>
      <c r="D289" t="s">
        <v>1710</v>
      </c>
      <c r="E289" s="32">
        <v>271</v>
      </c>
      <c r="F289" s="32">
        <v>271</v>
      </c>
      <c r="G289" s="32">
        <v>176</v>
      </c>
      <c r="H289" s="137">
        <f t="shared" si="12"/>
        <v>1</v>
      </c>
      <c r="I289" s="90">
        <f>IF(F289/ActivitySum!$C$1300=0%,"",F289/ActivitySum!$C$1300)</f>
        <v>3.1241459755016691E-6</v>
      </c>
      <c r="J289" s="99">
        <f>IF(G289/ActivitySum!$C$1300=0%,"",G289/ActivitySum!$C$1300)</f>
        <v>2.0289656519863241E-6</v>
      </c>
      <c r="K289" s="99">
        <f t="shared" si="13"/>
        <v>0.64944649446494462</v>
      </c>
      <c r="L289" s="99">
        <f t="shared" si="14"/>
        <v>0.64944649446494462</v>
      </c>
    </row>
    <row r="290" spans="3:12" x14ac:dyDescent="0.25">
      <c r="C290" t="s">
        <v>422</v>
      </c>
      <c r="D290" t="s">
        <v>1711</v>
      </c>
      <c r="E290" s="32">
        <v>770</v>
      </c>
      <c r="F290" s="32">
        <v>770</v>
      </c>
      <c r="G290" s="32">
        <v>116</v>
      </c>
      <c r="H290" s="137">
        <f t="shared" si="12"/>
        <v>1</v>
      </c>
      <c r="I290" s="90">
        <f>IF(F290/ActivitySum!$C$1300=0%,"",F290/ActivitySum!$C$1300)</f>
        <v>8.8767247274401671E-6</v>
      </c>
      <c r="J290" s="99">
        <f>IF(G290/ActivitySum!$C$1300=0%,"",G290/ActivitySum!$C$1300)</f>
        <v>1.3372728160818953E-6</v>
      </c>
      <c r="K290" s="99">
        <f t="shared" si="13"/>
        <v>0.15064935064935064</v>
      </c>
      <c r="L290" s="99">
        <f t="shared" si="14"/>
        <v>0.15064935064935064</v>
      </c>
    </row>
    <row r="291" spans="3:12" x14ac:dyDescent="0.25">
      <c r="C291" t="s">
        <v>423</v>
      </c>
      <c r="D291" t="s">
        <v>1712</v>
      </c>
      <c r="E291" s="32">
        <v>771</v>
      </c>
      <c r="F291" s="32">
        <v>770</v>
      </c>
      <c r="G291" s="32">
        <v>444</v>
      </c>
      <c r="H291" s="137">
        <f t="shared" si="12"/>
        <v>0.99870298313878081</v>
      </c>
      <c r="I291" s="90">
        <f>IF(F291/ActivitySum!$C$1300=0%,"",F291/ActivitySum!$C$1300)</f>
        <v>8.8767247274401671E-6</v>
      </c>
      <c r="J291" s="99">
        <f>IF(G291/ActivitySum!$C$1300=0%,"",G291/ActivitySum!$C$1300)</f>
        <v>5.1185269856927715E-6</v>
      </c>
      <c r="K291" s="99">
        <f t="shared" si="13"/>
        <v>0.57587548638132291</v>
      </c>
      <c r="L291" s="99">
        <f t="shared" si="14"/>
        <v>0.57662337662337659</v>
      </c>
    </row>
    <row r="292" spans="3:12" x14ac:dyDescent="0.25">
      <c r="C292" t="s">
        <v>424</v>
      </c>
      <c r="D292" t="s">
        <v>1713</v>
      </c>
      <c r="E292" s="32">
        <v>48</v>
      </c>
      <c r="F292" s="32">
        <v>48</v>
      </c>
      <c r="G292" s="32">
        <v>41</v>
      </c>
      <c r="H292" s="137">
        <f t="shared" si="12"/>
        <v>1</v>
      </c>
      <c r="I292" s="90">
        <f>IF(F292/ActivitySum!$C$1300=0%,"",F292/ActivitySum!$C$1300)</f>
        <v>5.5335426872354294E-7</v>
      </c>
      <c r="J292" s="99">
        <f>IF(G292/ActivitySum!$C$1300=0%,"",G292/ActivitySum!$C$1300)</f>
        <v>4.7265677120135957E-7</v>
      </c>
      <c r="K292" s="99">
        <f t="shared" si="13"/>
        <v>0.85416666666666663</v>
      </c>
      <c r="L292" s="99">
        <f t="shared" si="14"/>
        <v>0.85416666666666663</v>
      </c>
    </row>
    <row r="293" spans="3:12" x14ac:dyDescent="0.25">
      <c r="C293" t="s">
        <v>426</v>
      </c>
      <c r="D293" t="s">
        <v>1715</v>
      </c>
      <c r="E293" s="32">
        <v>8522</v>
      </c>
      <c r="F293" s="32">
        <v>8522</v>
      </c>
      <c r="G293" s="32">
        <v>4260</v>
      </c>
      <c r="H293" s="137">
        <f t="shared" si="12"/>
        <v>1</v>
      </c>
      <c r="I293" s="90">
        <f>IF(F293/ActivitySum!$C$1300=0%,"",F293/ActivitySum!$C$1300)</f>
        <v>9.824343912629235E-5</v>
      </c>
      <c r="J293" s="99">
        <f>IF(G293/ActivitySum!$C$1300=0%,"",G293/ActivitySum!$C$1300)</f>
        <v>4.911019134921443E-5</v>
      </c>
      <c r="K293" s="99">
        <f t="shared" si="13"/>
        <v>0.49988265665336773</v>
      </c>
      <c r="L293" s="99">
        <f t="shared" si="14"/>
        <v>0.49988265665336773</v>
      </c>
    </row>
    <row r="294" spans="3:12" x14ac:dyDescent="0.25">
      <c r="C294" t="s">
        <v>427</v>
      </c>
      <c r="D294" t="s">
        <v>1716</v>
      </c>
      <c r="E294" s="32">
        <v>26</v>
      </c>
      <c r="F294" s="32">
        <v>26</v>
      </c>
      <c r="G294" s="32">
        <v>22</v>
      </c>
      <c r="H294" s="137">
        <f t="shared" si="12"/>
        <v>1</v>
      </c>
      <c r="I294" s="90">
        <f>IF(F294/ActivitySum!$C$1300=0%,"",F294/ActivitySum!$C$1300)</f>
        <v>2.9973356222525243E-7</v>
      </c>
      <c r="J294" s="99">
        <f>IF(G294/ActivitySum!$C$1300=0%,"",G294/ActivitySum!$C$1300)</f>
        <v>2.5362070649829051E-7</v>
      </c>
      <c r="K294" s="99">
        <f t="shared" si="13"/>
        <v>0.84615384615384615</v>
      </c>
      <c r="L294" s="99">
        <f t="shared" si="14"/>
        <v>0.84615384615384615</v>
      </c>
    </row>
    <row r="295" spans="3:12" x14ac:dyDescent="0.25">
      <c r="C295" t="s">
        <v>428</v>
      </c>
      <c r="D295" t="s">
        <v>1717</v>
      </c>
      <c r="E295" s="32">
        <v>647</v>
      </c>
      <c r="F295" s="32">
        <v>647</v>
      </c>
      <c r="G295" s="32">
        <v>421</v>
      </c>
      <c r="H295" s="137">
        <f t="shared" si="12"/>
        <v>1</v>
      </c>
      <c r="I295" s="90">
        <f>IF(F295/ActivitySum!$C$1300=0%,"",F295/ActivitySum!$C$1300)</f>
        <v>7.4587544138360886E-6</v>
      </c>
      <c r="J295" s="99">
        <f>IF(G295/ActivitySum!$C$1300=0%,"",G295/ActivitySum!$C$1300)</f>
        <v>4.8533780652627407E-6</v>
      </c>
      <c r="K295" s="99">
        <f t="shared" si="13"/>
        <v>0.65069551777434309</v>
      </c>
      <c r="L295" s="99">
        <f t="shared" si="14"/>
        <v>0.65069551777434309</v>
      </c>
    </row>
    <row r="296" spans="3:12" x14ac:dyDescent="0.25">
      <c r="C296" t="s">
        <v>429</v>
      </c>
      <c r="D296" t="s">
        <v>1718</v>
      </c>
      <c r="E296" s="32">
        <v>17</v>
      </c>
      <c r="F296" s="32">
        <v>17</v>
      </c>
      <c r="G296" s="32">
        <v>14</v>
      </c>
      <c r="H296" s="137">
        <f t="shared" si="12"/>
        <v>1</v>
      </c>
      <c r="I296" s="90">
        <f>IF(F296/ActivitySum!$C$1300=0%,"",F296/ActivitySum!$C$1300)</f>
        <v>1.959796368395881E-7</v>
      </c>
      <c r="J296" s="99">
        <f>IF(G296/ActivitySum!$C$1300=0%,"",G296/ActivitySum!$C$1300)</f>
        <v>1.6139499504436666E-7</v>
      </c>
      <c r="K296" s="99">
        <f t="shared" si="13"/>
        <v>0.82352941176470584</v>
      </c>
      <c r="L296" s="99">
        <f t="shared" si="14"/>
        <v>0.82352941176470584</v>
      </c>
    </row>
    <row r="297" spans="3:12" x14ac:dyDescent="0.25">
      <c r="C297" t="s">
        <v>432</v>
      </c>
      <c r="D297" t="s">
        <v>1721</v>
      </c>
      <c r="E297" s="32">
        <v>71</v>
      </c>
      <c r="F297" s="32">
        <v>70</v>
      </c>
      <c r="G297" s="32">
        <v>60</v>
      </c>
      <c r="H297" s="137">
        <f t="shared" si="12"/>
        <v>0.9859154929577465</v>
      </c>
      <c r="I297" s="90">
        <f>IF(F297/ActivitySum!$C$1300=0%,"",F297/ActivitySum!$C$1300)</f>
        <v>8.069749752218334E-7</v>
      </c>
      <c r="J297" s="99">
        <f>IF(G297/ActivitySum!$C$1300=0%,"",G297/ActivitySum!$C$1300)</f>
        <v>6.9169283590442857E-7</v>
      </c>
      <c r="K297" s="99">
        <f t="shared" si="13"/>
        <v>0.84507042253521125</v>
      </c>
      <c r="L297" s="99">
        <f t="shared" si="14"/>
        <v>0.8571428571428571</v>
      </c>
    </row>
    <row r="298" spans="3:12" x14ac:dyDescent="0.25">
      <c r="C298" t="s">
        <v>433</v>
      </c>
      <c r="D298" t="s">
        <v>1722</v>
      </c>
      <c r="E298" s="32">
        <v>647</v>
      </c>
      <c r="F298" s="32">
        <v>647</v>
      </c>
      <c r="G298" s="32">
        <v>550</v>
      </c>
      <c r="H298" s="137">
        <f t="shared" si="12"/>
        <v>1</v>
      </c>
      <c r="I298" s="90">
        <f>IF(F298/ActivitySum!$C$1300=0%,"",F298/ActivitySum!$C$1300)</f>
        <v>7.4587544138360886E-6</v>
      </c>
      <c r="J298" s="99">
        <f>IF(G298/ActivitySum!$C$1300=0%,"",G298/ActivitySum!$C$1300)</f>
        <v>6.3405176624572627E-6</v>
      </c>
      <c r="K298" s="99">
        <f t="shared" si="13"/>
        <v>0.85007727975270475</v>
      </c>
      <c r="L298" s="99">
        <f t="shared" si="14"/>
        <v>0.85007727975270475</v>
      </c>
    </row>
    <row r="299" spans="3:12" x14ac:dyDescent="0.25">
      <c r="C299" t="s">
        <v>434</v>
      </c>
      <c r="D299" t="s">
        <v>1723</v>
      </c>
      <c r="E299" s="32">
        <v>88</v>
      </c>
      <c r="F299" s="32">
        <v>87</v>
      </c>
      <c r="G299" s="32">
        <v>57</v>
      </c>
      <c r="H299" s="137">
        <f t="shared" si="12"/>
        <v>0.98863636363636365</v>
      </c>
      <c r="I299" s="90">
        <f>IF(F299/ActivitySum!$C$1300=0%,"",F299/ActivitySum!$C$1300)</f>
        <v>1.0029546120614214E-6</v>
      </c>
      <c r="J299" s="99">
        <f>IF(G299/ActivitySum!$C$1300=0%,"",G299/ActivitySum!$C$1300)</f>
        <v>6.5710819410920722E-7</v>
      </c>
      <c r="K299" s="99">
        <f t="shared" si="13"/>
        <v>0.64772727272727271</v>
      </c>
      <c r="L299" s="99">
        <f t="shared" si="14"/>
        <v>0.65517241379310343</v>
      </c>
    </row>
    <row r="300" spans="3:12" x14ac:dyDescent="0.25">
      <c r="C300" t="s">
        <v>436</v>
      </c>
      <c r="D300" t="s">
        <v>1724</v>
      </c>
      <c r="E300" s="32">
        <v>42</v>
      </c>
      <c r="F300" s="32">
        <v>43</v>
      </c>
      <c r="G300" s="32">
        <v>36</v>
      </c>
      <c r="H300" s="137">
        <f t="shared" si="12"/>
        <v>1.0238095238095237</v>
      </c>
      <c r="I300" s="90">
        <f>IF(F300/ActivitySum!$C$1300=0%,"",F300/ActivitySum!$C$1300)</f>
        <v>4.9571319906484047E-7</v>
      </c>
      <c r="J300" s="99">
        <f>IF(G300/ActivitySum!$C$1300=0%,"",G300/ActivitySum!$C$1300)</f>
        <v>4.1501570154265715E-7</v>
      </c>
      <c r="K300" s="99">
        <f t="shared" si="13"/>
        <v>0.8571428571428571</v>
      </c>
      <c r="L300" s="99">
        <f t="shared" si="14"/>
        <v>0.83720930232558144</v>
      </c>
    </row>
    <row r="301" spans="3:12" x14ac:dyDescent="0.25">
      <c r="C301" t="s">
        <v>438</v>
      </c>
      <c r="D301" t="s">
        <v>1725</v>
      </c>
      <c r="E301" s="32">
        <v>770</v>
      </c>
      <c r="F301" s="32">
        <v>770</v>
      </c>
      <c r="G301" s="32">
        <v>654</v>
      </c>
      <c r="H301" s="137">
        <f t="shared" si="12"/>
        <v>1</v>
      </c>
      <c r="I301" s="90">
        <f>IF(F301/ActivitySum!$C$1300=0%,"",F301/ActivitySum!$C$1300)</f>
        <v>8.8767247274401671E-6</v>
      </c>
      <c r="J301" s="99">
        <f>IF(G301/ActivitySum!$C$1300=0%,"",G301/ActivitySum!$C$1300)</f>
        <v>7.5394519113582722E-6</v>
      </c>
      <c r="K301" s="99">
        <f t="shared" si="13"/>
        <v>0.8493506493506493</v>
      </c>
      <c r="L301" s="99">
        <f t="shared" si="14"/>
        <v>0.8493506493506493</v>
      </c>
    </row>
    <row r="302" spans="3:12" x14ac:dyDescent="0.25">
      <c r="C302" t="s">
        <v>439</v>
      </c>
      <c r="D302" t="s">
        <v>1726</v>
      </c>
      <c r="E302" s="32">
        <v>771</v>
      </c>
      <c r="F302" s="32">
        <v>770</v>
      </c>
      <c r="G302" s="32">
        <v>501</v>
      </c>
      <c r="H302" s="137">
        <f t="shared" si="12"/>
        <v>0.99870298313878081</v>
      </c>
      <c r="I302" s="90">
        <f>IF(F302/ActivitySum!$C$1300=0%,"",F302/ActivitySum!$C$1300)</f>
        <v>8.8767247274401671E-6</v>
      </c>
      <c r="J302" s="99">
        <f>IF(G302/ActivitySum!$C$1300=0%,"",G302/ActivitySum!$C$1300)</f>
        <v>5.7756351798019793E-6</v>
      </c>
      <c r="K302" s="99">
        <f t="shared" si="13"/>
        <v>0.64980544747081714</v>
      </c>
      <c r="L302" s="99">
        <f t="shared" si="14"/>
        <v>0.6506493506493507</v>
      </c>
    </row>
    <row r="303" spans="3:12" x14ac:dyDescent="0.25">
      <c r="C303" t="s">
        <v>441</v>
      </c>
      <c r="D303" t="s">
        <v>1728</v>
      </c>
      <c r="E303" s="32">
        <v>5838</v>
      </c>
      <c r="F303" s="32">
        <v>5838</v>
      </c>
      <c r="G303" s="32">
        <v>9633</v>
      </c>
      <c r="H303" s="137">
        <f t="shared" si="12"/>
        <v>1</v>
      </c>
      <c r="I303" s="90">
        <f>IF(F303/ActivitySum!$C$1300=0%,"",F303/ActivitySum!$C$1300)</f>
        <v>6.7301712933500902E-5</v>
      </c>
      <c r="J303" s="99">
        <f>IF(G303/ActivitySum!$C$1300=0%,"",G303/ActivitySum!$C$1300)</f>
        <v>1.1105128480445601E-4</v>
      </c>
      <c r="K303" s="99">
        <f t="shared" si="13"/>
        <v>1.6500513874614593</v>
      </c>
      <c r="L303" s="99">
        <f t="shared" si="14"/>
        <v>1.6500513874614593</v>
      </c>
    </row>
    <row r="304" spans="3:12" x14ac:dyDescent="0.25">
      <c r="C304" t="s">
        <v>442</v>
      </c>
      <c r="D304" t="s">
        <v>1729</v>
      </c>
      <c r="E304" s="32">
        <v>26</v>
      </c>
      <c r="F304" s="32">
        <v>26</v>
      </c>
      <c r="G304" s="32">
        <v>22</v>
      </c>
      <c r="H304" s="137">
        <f t="shared" si="12"/>
        <v>1</v>
      </c>
      <c r="I304" s="90">
        <f>IF(F304/ActivitySum!$C$1300=0%,"",F304/ActivitySum!$C$1300)</f>
        <v>2.9973356222525243E-7</v>
      </c>
      <c r="J304" s="99">
        <f>IF(G304/ActivitySum!$C$1300=0%,"",G304/ActivitySum!$C$1300)</f>
        <v>2.5362070649829051E-7</v>
      </c>
      <c r="K304" s="99">
        <f t="shared" si="13"/>
        <v>0.84615384615384615</v>
      </c>
      <c r="L304" s="99">
        <f t="shared" si="14"/>
        <v>0.84615384615384615</v>
      </c>
    </row>
    <row r="305" spans="3:12" x14ac:dyDescent="0.25">
      <c r="C305" t="s">
        <v>443</v>
      </c>
      <c r="D305" t="s">
        <v>1730</v>
      </c>
      <c r="E305" s="32">
        <v>648</v>
      </c>
      <c r="F305" s="32">
        <v>647</v>
      </c>
      <c r="G305" s="32">
        <v>551</v>
      </c>
      <c r="H305" s="137">
        <f t="shared" si="12"/>
        <v>0.99845679012345678</v>
      </c>
      <c r="I305" s="90">
        <f>IF(F305/ActivitySum!$C$1300=0%,"",F305/ActivitySum!$C$1300)</f>
        <v>7.4587544138360886E-6</v>
      </c>
      <c r="J305" s="99">
        <f>IF(G305/ActivitySum!$C$1300=0%,"",G305/ActivitySum!$C$1300)</f>
        <v>6.3520458763890027E-6</v>
      </c>
      <c r="K305" s="99">
        <f t="shared" si="13"/>
        <v>0.85030864197530864</v>
      </c>
      <c r="L305" s="99">
        <f t="shared" si="14"/>
        <v>0.85162287480680066</v>
      </c>
    </row>
    <row r="306" spans="3:12" x14ac:dyDescent="0.25">
      <c r="C306" t="s">
        <v>444</v>
      </c>
      <c r="D306" t="s">
        <v>1731</v>
      </c>
      <c r="E306" s="32">
        <v>17</v>
      </c>
      <c r="F306" s="32">
        <v>17</v>
      </c>
      <c r="G306" s="32">
        <v>14</v>
      </c>
      <c r="H306" s="137">
        <f t="shared" si="12"/>
        <v>1</v>
      </c>
      <c r="I306" s="90">
        <f>IF(F306/ActivitySum!$C$1300=0%,"",F306/ActivitySum!$C$1300)</f>
        <v>1.959796368395881E-7</v>
      </c>
      <c r="J306" s="99">
        <f>IF(G306/ActivitySum!$C$1300=0%,"",G306/ActivitySum!$C$1300)</f>
        <v>1.6139499504436666E-7</v>
      </c>
      <c r="K306" s="99">
        <f t="shared" si="13"/>
        <v>0.82352941176470584</v>
      </c>
      <c r="L306" s="99">
        <f t="shared" si="14"/>
        <v>0.82352941176470584</v>
      </c>
    </row>
    <row r="307" spans="3:12" x14ac:dyDescent="0.25">
      <c r="C307" t="s">
        <v>445</v>
      </c>
      <c r="D307" t="s">
        <v>1732</v>
      </c>
      <c r="E307" s="32">
        <v>26</v>
      </c>
      <c r="F307" s="32">
        <v>26</v>
      </c>
      <c r="G307" s="32">
        <v>22</v>
      </c>
      <c r="H307" s="137">
        <f t="shared" si="12"/>
        <v>1</v>
      </c>
      <c r="I307" s="90">
        <f>IF(F307/ActivitySum!$C$1300=0%,"",F307/ActivitySum!$C$1300)</f>
        <v>2.9973356222525243E-7</v>
      </c>
      <c r="J307" s="99">
        <f>IF(G307/ActivitySum!$C$1300=0%,"",G307/ActivitySum!$C$1300)</f>
        <v>2.5362070649829051E-7</v>
      </c>
      <c r="K307" s="99">
        <f t="shared" si="13"/>
        <v>0.84615384615384615</v>
      </c>
      <c r="L307" s="99">
        <f t="shared" si="14"/>
        <v>0.84615384615384615</v>
      </c>
    </row>
    <row r="308" spans="3:12" x14ac:dyDescent="0.25">
      <c r="C308" t="s">
        <v>446</v>
      </c>
      <c r="D308" t="s">
        <v>1733</v>
      </c>
      <c r="E308" s="32">
        <v>647</v>
      </c>
      <c r="F308" s="32">
        <v>647</v>
      </c>
      <c r="G308" s="32">
        <v>550</v>
      </c>
      <c r="H308" s="137">
        <f t="shared" si="12"/>
        <v>1</v>
      </c>
      <c r="I308" s="90">
        <f>IF(F308/ActivitySum!$C$1300=0%,"",F308/ActivitySum!$C$1300)</f>
        <v>7.4587544138360886E-6</v>
      </c>
      <c r="J308" s="99">
        <f>IF(G308/ActivitySum!$C$1300=0%,"",G308/ActivitySum!$C$1300)</f>
        <v>6.3405176624572627E-6</v>
      </c>
      <c r="K308" s="99">
        <f t="shared" si="13"/>
        <v>0.85007727975270475</v>
      </c>
      <c r="L308" s="99">
        <f t="shared" si="14"/>
        <v>0.85007727975270475</v>
      </c>
    </row>
    <row r="309" spans="3:12" x14ac:dyDescent="0.25">
      <c r="C309" t="s">
        <v>447</v>
      </c>
      <c r="D309" t="s">
        <v>1734</v>
      </c>
      <c r="E309" s="32">
        <v>16</v>
      </c>
      <c r="F309" s="32">
        <v>17</v>
      </c>
      <c r="G309" s="32">
        <v>14</v>
      </c>
      <c r="H309" s="137">
        <f t="shared" si="12"/>
        <v>1.0625</v>
      </c>
      <c r="I309" s="90">
        <f>IF(F309/ActivitySum!$C$1300=0%,"",F309/ActivitySum!$C$1300)</f>
        <v>1.959796368395881E-7</v>
      </c>
      <c r="J309" s="99">
        <f>IF(G309/ActivitySum!$C$1300=0%,"",G309/ActivitySum!$C$1300)</f>
        <v>1.6139499504436666E-7</v>
      </c>
      <c r="K309" s="99">
        <f t="shared" si="13"/>
        <v>0.875</v>
      </c>
      <c r="L309" s="99">
        <f t="shared" si="14"/>
        <v>0.82352941176470584</v>
      </c>
    </row>
    <row r="310" spans="3:12" x14ac:dyDescent="0.25">
      <c r="C310" t="s">
        <v>448</v>
      </c>
      <c r="D310" t="s">
        <v>1735</v>
      </c>
      <c r="E310" s="32">
        <v>111</v>
      </c>
      <c r="F310" s="32">
        <v>110</v>
      </c>
      <c r="G310" s="32">
        <v>94</v>
      </c>
      <c r="H310" s="137">
        <f t="shared" si="12"/>
        <v>0.99099099099099097</v>
      </c>
      <c r="I310" s="90">
        <f>IF(F310/ActivitySum!$C$1300=0%,"",F310/ActivitySum!$C$1300)</f>
        <v>1.2681035324914524E-6</v>
      </c>
      <c r="J310" s="99">
        <f>IF(G310/ActivitySum!$C$1300=0%,"",G310/ActivitySum!$C$1300)</f>
        <v>1.0836521095836048E-6</v>
      </c>
      <c r="K310" s="99">
        <f t="shared" si="13"/>
        <v>0.84684684684684686</v>
      </c>
      <c r="L310" s="99">
        <f t="shared" si="14"/>
        <v>0.8545454545454545</v>
      </c>
    </row>
    <row r="311" spans="3:12" x14ac:dyDescent="0.25">
      <c r="C311" t="s">
        <v>449</v>
      </c>
      <c r="D311" t="s">
        <v>1736</v>
      </c>
      <c r="E311" s="32">
        <v>647</v>
      </c>
      <c r="F311" s="32">
        <v>647</v>
      </c>
      <c r="G311" s="32">
        <v>550</v>
      </c>
      <c r="H311" s="137">
        <f t="shared" si="12"/>
        <v>1</v>
      </c>
      <c r="I311" s="90">
        <f>IF(F311/ActivitySum!$C$1300=0%,"",F311/ActivitySum!$C$1300)</f>
        <v>7.4587544138360886E-6</v>
      </c>
      <c r="J311" s="99">
        <f>IF(G311/ActivitySum!$C$1300=0%,"",G311/ActivitySum!$C$1300)</f>
        <v>6.3405176624572627E-6</v>
      </c>
      <c r="K311" s="99">
        <f t="shared" si="13"/>
        <v>0.85007727975270475</v>
      </c>
      <c r="L311" s="99">
        <f t="shared" si="14"/>
        <v>0.85007727975270475</v>
      </c>
    </row>
    <row r="312" spans="3:12" x14ac:dyDescent="0.25">
      <c r="C312" t="s">
        <v>450</v>
      </c>
      <c r="D312" t="s">
        <v>1737</v>
      </c>
      <c r="E312" s="32">
        <v>510</v>
      </c>
      <c r="F312" s="32">
        <v>511</v>
      </c>
      <c r="G312" s="32">
        <v>433</v>
      </c>
      <c r="H312" s="137">
        <f t="shared" si="12"/>
        <v>1.0019607843137255</v>
      </c>
      <c r="I312" s="90">
        <f>IF(F312/ActivitySum!$C$1300=0%,"",F312/ActivitySum!$C$1300)</f>
        <v>5.8909173191193838E-6</v>
      </c>
      <c r="J312" s="99">
        <f>IF(G312/ActivitySum!$C$1300=0%,"",G312/ActivitySum!$C$1300)</f>
        <v>4.9917166324436269E-6</v>
      </c>
      <c r="K312" s="99">
        <f t="shared" si="13"/>
        <v>0.84901960784313724</v>
      </c>
      <c r="L312" s="99">
        <f t="shared" si="14"/>
        <v>0.84735812133072408</v>
      </c>
    </row>
    <row r="313" spans="3:12" x14ac:dyDescent="0.25">
      <c r="C313" t="s">
        <v>456</v>
      </c>
      <c r="D313" t="s">
        <v>1743</v>
      </c>
      <c r="E313" s="32">
        <v>272</v>
      </c>
      <c r="F313" s="32">
        <v>271</v>
      </c>
      <c r="G313" s="32">
        <v>231</v>
      </c>
      <c r="H313" s="137">
        <f t="shared" si="12"/>
        <v>0.99632352941176472</v>
      </c>
      <c r="I313" s="90">
        <f>IF(F313/ActivitySum!$C$1300=0%,"",F313/ActivitySum!$C$1300)</f>
        <v>3.1241459755016691E-6</v>
      </c>
      <c r="J313" s="99">
        <f>IF(G313/ActivitySum!$C$1300=0%,"",G313/ActivitySum!$C$1300)</f>
        <v>2.6630174182320502E-6</v>
      </c>
      <c r="K313" s="99">
        <f t="shared" si="13"/>
        <v>0.84926470588235292</v>
      </c>
      <c r="L313" s="99">
        <f t="shared" si="14"/>
        <v>0.85239852398523985</v>
      </c>
    </row>
    <row r="314" spans="3:12" x14ac:dyDescent="0.25">
      <c r="C314" t="s">
        <v>457</v>
      </c>
      <c r="D314" t="s">
        <v>1744</v>
      </c>
      <c r="E314" s="32">
        <v>271</v>
      </c>
      <c r="F314" s="32">
        <v>271</v>
      </c>
      <c r="G314" s="32">
        <v>230</v>
      </c>
      <c r="H314" s="137">
        <f t="shared" si="12"/>
        <v>1</v>
      </c>
      <c r="I314" s="90">
        <f>IF(F314/ActivitySum!$C$1300=0%,"",F314/ActivitySum!$C$1300)</f>
        <v>3.1241459755016691E-6</v>
      </c>
      <c r="J314" s="99">
        <f>IF(G314/ActivitySum!$C$1300=0%,"",G314/ActivitySum!$C$1300)</f>
        <v>2.6514892043003098E-6</v>
      </c>
      <c r="K314" s="99">
        <f t="shared" si="13"/>
        <v>0.8487084870848709</v>
      </c>
      <c r="L314" s="99">
        <f t="shared" si="14"/>
        <v>0.8487084870848709</v>
      </c>
    </row>
    <row r="315" spans="3:12" x14ac:dyDescent="0.25">
      <c r="C315" t="s">
        <v>458</v>
      </c>
      <c r="D315" t="s">
        <v>1745</v>
      </c>
      <c r="E315" s="32">
        <v>94</v>
      </c>
      <c r="F315" s="32">
        <v>94</v>
      </c>
      <c r="G315" s="32">
        <v>80</v>
      </c>
      <c r="H315" s="137">
        <f t="shared" si="12"/>
        <v>1</v>
      </c>
      <c r="I315" s="90">
        <f>IF(F315/ActivitySum!$C$1300=0%,"",F315/ActivitySum!$C$1300)</f>
        <v>1.0836521095836048E-6</v>
      </c>
      <c r="J315" s="99">
        <f>IF(G315/ActivitySum!$C$1300=0%,"",G315/ActivitySum!$C$1300)</f>
        <v>9.2225711453923813E-7</v>
      </c>
      <c r="K315" s="99">
        <f t="shared" si="13"/>
        <v>0.85106382978723405</v>
      </c>
      <c r="L315" s="99">
        <f t="shared" si="14"/>
        <v>0.85106382978723405</v>
      </c>
    </row>
    <row r="316" spans="3:12" x14ac:dyDescent="0.25">
      <c r="C316" t="s">
        <v>459</v>
      </c>
      <c r="D316" t="s">
        <v>1746</v>
      </c>
      <c r="E316" s="32">
        <v>94</v>
      </c>
      <c r="F316" s="32">
        <v>94</v>
      </c>
      <c r="G316" s="32">
        <v>80</v>
      </c>
      <c r="H316" s="137">
        <f t="shared" si="12"/>
        <v>1</v>
      </c>
      <c r="I316" s="90">
        <f>IF(F316/ActivitySum!$C$1300=0%,"",F316/ActivitySum!$C$1300)</f>
        <v>1.0836521095836048E-6</v>
      </c>
      <c r="J316" s="99">
        <f>IF(G316/ActivitySum!$C$1300=0%,"",G316/ActivitySum!$C$1300)</f>
        <v>9.2225711453923813E-7</v>
      </c>
      <c r="K316" s="99">
        <f t="shared" si="13"/>
        <v>0.85106382978723405</v>
      </c>
      <c r="L316" s="99">
        <f t="shared" si="14"/>
        <v>0.85106382978723405</v>
      </c>
    </row>
    <row r="317" spans="3:12" x14ac:dyDescent="0.25">
      <c r="C317" t="s">
        <v>460</v>
      </c>
      <c r="D317" t="s">
        <v>1747</v>
      </c>
      <c r="E317" s="32">
        <v>16</v>
      </c>
      <c r="F317" s="32">
        <v>17</v>
      </c>
      <c r="G317" s="32">
        <v>14</v>
      </c>
      <c r="H317" s="137">
        <f t="shared" si="12"/>
        <v>1.0625</v>
      </c>
      <c r="I317" s="90">
        <f>IF(F317/ActivitySum!$C$1300=0%,"",F317/ActivitySum!$C$1300)</f>
        <v>1.959796368395881E-7</v>
      </c>
      <c r="J317" s="99">
        <f>IF(G317/ActivitySum!$C$1300=0%,"",G317/ActivitySum!$C$1300)</f>
        <v>1.6139499504436666E-7</v>
      </c>
      <c r="K317" s="99">
        <f t="shared" si="13"/>
        <v>0.875</v>
      </c>
      <c r="L317" s="99">
        <f t="shared" si="14"/>
        <v>0.82352941176470584</v>
      </c>
    </row>
    <row r="318" spans="3:12" x14ac:dyDescent="0.25">
      <c r="C318" t="s">
        <v>462</v>
      </c>
      <c r="D318" t="s">
        <v>1749</v>
      </c>
      <c r="E318" s="32">
        <v>94</v>
      </c>
      <c r="F318" s="32">
        <v>94</v>
      </c>
      <c r="G318" s="32">
        <v>80</v>
      </c>
      <c r="H318" s="137">
        <f t="shared" si="12"/>
        <v>1</v>
      </c>
      <c r="I318" s="90">
        <f>IF(F318/ActivitySum!$C$1300=0%,"",F318/ActivitySum!$C$1300)</f>
        <v>1.0836521095836048E-6</v>
      </c>
      <c r="J318" s="99">
        <f>IF(G318/ActivitySum!$C$1300=0%,"",G318/ActivitySum!$C$1300)</f>
        <v>9.2225711453923813E-7</v>
      </c>
      <c r="K318" s="99">
        <f t="shared" si="13"/>
        <v>0.85106382978723405</v>
      </c>
      <c r="L318" s="99">
        <f t="shared" si="14"/>
        <v>0.85106382978723405</v>
      </c>
    </row>
    <row r="319" spans="3:12" x14ac:dyDescent="0.25">
      <c r="C319" t="s">
        <v>463</v>
      </c>
      <c r="D319" t="s">
        <v>1750</v>
      </c>
      <c r="E319" s="32">
        <v>94</v>
      </c>
      <c r="F319" s="32">
        <v>94</v>
      </c>
      <c r="G319" s="32">
        <v>61</v>
      </c>
      <c r="H319" s="137">
        <f t="shared" si="12"/>
        <v>1</v>
      </c>
      <c r="I319" s="90">
        <f>IF(F319/ActivitySum!$C$1300=0%,"",F319/ActivitySum!$C$1300)</f>
        <v>1.0836521095836048E-6</v>
      </c>
      <c r="J319" s="99">
        <f>IF(G319/ActivitySum!$C$1300=0%,"",G319/ActivitySum!$C$1300)</f>
        <v>7.0322104983616913E-7</v>
      </c>
      <c r="K319" s="99">
        <f t="shared" si="13"/>
        <v>0.64893617021276595</v>
      </c>
      <c r="L319" s="99">
        <f t="shared" si="14"/>
        <v>0.64893617021276595</v>
      </c>
    </row>
    <row r="320" spans="3:12" x14ac:dyDescent="0.25">
      <c r="C320" t="s">
        <v>464</v>
      </c>
      <c r="D320" t="s">
        <v>1751</v>
      </c>
      <c r="E320" s="32">
        <v>16</v>
      </c>
      <c r="F320" s="32">
        <v>17</v>
      </c>
      <c r="G320" s="32">
        <v>14</v>
      </c>
      <c r="H320" s="137">
        <f t="shared" si="12"/>
        <v>1.0625</v>
      </c>
      <c r="I320" s="90">
        <f>IF(F320/ActivitySum!$C$1300=0%,"",F320/ActivitySum!$C$1300)</f>
        <v>1.959796368395881E-7</v>
      </c>
      <c r="J320" s="99">
        <f>IF(G320/ActivitySum!$C$1300=0%,"",G320/ActivitySum!$C$1300)</f>
        <v>1.6139499504436666E-7</v>
      </c>
      <c r="K320" s="99">
        <f t="shared" si="13"/>
        <v>0.875</v>
      </c>
      <c r="L320" s="99">
        <f t="shared" si="14"/>
        <v>0.82352941176470584</v>
      </c>
    </row>
    <row r="321" spans="3:12" x14ac:dyDescent="0.25">
      <c r="C321" t="s">
        <v>468</v>
      </c>
      <c r="D321" t="s">
        <v>1755</v>
      </c>
      <c r="E321" s="32">
        <v>183</v>
      </c>
      <c r="F321" s="32">
        <v>183</v>
      </c>
      <c r="G321" s="32">
        <v>156</v>
      </c>
      <c r="H321" s="137">
        <f t="shared" si="12"/>
        <v>1</v>
      </c>
      <c r="I321" s="90">
        <f>IF(F321/ActivitySum!$C$1300=0%,"",F321/ActivitySum!$C$1300)</f>
        <v>2.1096631495085073E-6</v>
      </c>
      <c r="J321" s="99">
        <f>IF(G321/ActivitySum!$C$1300=0%,"",G321/ActivitySum!$C$1300)</f>
        <v>1.7984013733515145E-6</v>
      </c>
      <c r="K321" s="99">
        <f t="shared" si="13"/>
        <v>0.85245901639344257</v>
      </c>
      <c r="L321" s="99">
        <f t="shared" si="14"/>
        <v>0.85245901639344257</v>
      </c>
    </row>
    <row r="322" spans="3:12" x14ac:dyDescent="0.25">
      <c r="C322" t="s">
        <v>470</v>
      </c>
      <c r="D322" t="s">
        <v>1757</v>
      </c>
      <c r="E322" s="32">
        <v>301</v>
      </c>
      <c r="F322" s="32">
        <v>302</v>
      </c>
      <c r="G322" s="32">
        <v>256</v>
      </c>
      <c r="H322" s="137">
        <f t="shared" si="12"/>
        <v>1.0033222591362125</v>
      </c>
      <c r="I322" s="90">
        <f>IF(F322/ActivitySum!$C$1300=0%,"",F322/ActivitySum!$C$1300)</f>
        <v>3.481520607385624E-6</v>
      </c>
      <c r="J322" s="99">
        <f>IF(G322/ActivitySum!$C$1300=0%,"",G322/ActivitySum!$C$1300)</f>
        <v>2.9512227665255619E-6</v>
      </c>
      <c r="K322" s="99">
        <f t="shared" si="13"/>
        <v>0.85049833887043191</v>
      </c>
      <c r="L322" s="99">
        <f t="shared" si="14"/>
        <v>0.84768211920529801</v>
      </c>
    </row>
    <row r="323" spans="3:12" x14ac:dyDescent="0.25">
      <c r="C323" t="s">
        <v>477</v>
      </c>
      <c r="D323" t="s">
        <v>1764</v>
      </c>
      <c r="E323" s="32">
        <v>110</v>
      </c>
      <c r="F323" s="32">
        <v>110</v>
      </c>
      <c r="G323" s="32">
        <v>93</v>
      </c>
      <c r="H323" s="137">
        <f t="shared" si="12"/>
        <v>1</v>
      </c>
      <c r="I323" s="90">
        <f>IF(F323/ActivitySum!$C$1300=0%,"",F323/ActivitySum!$C$1300)</f>
        <v>1.2681035324914524E-6</v>
      </c>
      <c r="J323" s="99">
        <f>IF(G323/ActivitySum!$C$1300=0%,"",G323/ActivitySum!$C$1300)</f>
        <v>1.0721238956518643E-6</v>
      </c>
      <c r="K323" s="99">
        <f t="shared" si="13"/>
        <v>0.84545454545454546</v>
      </c>
      <c r="L323" s="99">
        <f t="shared" si="14"/>
        <v>0.84545454545454546</v>
      </c>
    </row>
    <row r="324" spans="3:12" x14ac:dyDescent="0.25">
      <c r="C324" t="s">
        <v>479</v>
      </c>
      <c r="D324" t="s">
        <v>1766</v>
      </c>
      <c r="E324" s="32">
        <v>3910</v>
      </c>
      <c r="F324" s="32">
        <v>3910</v>
      </c>
      <c r="G324" s="32">
        <v>3324</v>
      </c>
      <c r="H324" s="137">
        <f t="shared" si="12"/>
        <v>1</v>
      </c>
      <c r="I324" s="90">
        <f>IF(F324/ActivitySum!$C$1300=0%,"",F324/ActivitySum!$C$1300)</f>
        <v>4.5075316473105268E-5</v>
      </c>
      <c r="J324" s="99">
        <f>IF(G324/ActivitySum!$C$1300=0%,"",G324/ActivitySum!$C$1300)</f>
        <v>3.8319783109105344E-5</v>
      </c>
      <c r="K324" s="99">
        <f t="shared" si="13"/>
        <v>0.85012787723785166</v>
      </c>
      <c r="L324" s="99">
        <f t="shared" si="14"/>
        <v>0.85012787723785166</v>
      </c>
    </row>
    <row r="325" spans="3:12" x14ac:dyDescent="0.25">
      <c r="C325" t="s">
        <v>481</v>
      </c>
      <c r="D325" t="s">
        <v>1768</v>
      </c>
      <c r="E325" s="32">
        <v>277</v>
      </c>
      <c r="F325" s="32">
        <v>277</v>
      </c>
      <c r="G325" s="32">
        <v>235</v>
      </c>
      <c r="H325" s="137">
        <f t="shared" si="12"/>
        <v>1</v>
      </c>
      <c r="I325" s="90">
        <f>IF(F325/ActivitySum!$C$1300=0%,"",F325/ActivitySum!$C$1300)</f>
        <v>3.1933152590921123E-6</v>
      </c>
      <c r="J325" s="99">
        <f>IF(G325/ActivitySum!$C$1300=0%,"",G325/ActivitySum!$C$1300)</f>
        <v>2.709130273959012E-6</v>
      </c>
      <c r="K325" s="99">
        <f t="shared" si="13"/>
        <v>0.84837545126353786</v>
      </c>
      <c r="L325" s="99">
        <f t="shared" si="14"/>
        <v>0.84837545126353786</v>
      </c>
    </row>
    <row r="326" spans="3:12" x14ac:dyDescent="0.25">
      <c r="C326" t="s">
        <v>482</v>
      </c>
      <c r="D326" t="s">
        <v>1769</v>
      </c>
      <c r="E326" s="32">
        <v>647</v>
      </c>
      <c r="F326" s="32">
        <v>647</v>
      </c>
      <c r="G326" s="32">
        <v>550</v>
      </c>
      <c r="H326" s="137">
        <f t="shared" si="12"/>
        <v>1</v>
      </c>
      <c r="I326" s="90">
        <f>IF(F326/ActivitySum!$C$1300=0%,"",F326/ActivitySum!$C$1300)</f>
        <v>7.4587544138360886E-6</v>
      </c>
      <c r="J326" s="99">
        <f>IF(G326/ActivitySum!$C$1300=0%,"",G326/ActivitySum!$C$1300)</f>
        <v>6.3405176624572627E-6</v>
      </c>
      <c r="K326" s="99">
        <f t="shared" si="13"/>
        <v>0.85007727975270475</v>
      </c>
      <c r="L326" s="99">
        <f t="shared" si="14"/>
        <v>0.85007727975270475</v>
      </c>
    </row>
    <row r="327" spans="3:12" x14ac:dyDescent="0.25">
      <c r="C327" t="s">
        <v>483</v>
      </c>
      <c r="D327" t="s">
        <v>1770</v>
      </c>
      <c r="E327" s="32">
        <v>1482</v>
      </c>
      <c r="F327" s="32">
        <v>1484</v>
      </c>
      <c r="G327" s="32">
        <v>1260</v>
      </c>
      <c r="H327" s="137">
        <f t="shared" ref="H327:H390" si="15">IFERROR(F327/E327,"")</f>
        <v>1.001349527665317</v>
      </c>
      <c r="I327" s="90">
        <f>IF(F327/ActivitySum!$C$1300=0%,"",F327/ActivitySum!$C$1300)</f>
        <v>1.7107869474702869E-5</v>
      </c>
      <c r="J327" s="99">
        <f>IF(G327/ActivitySum!$C$1300=0%,"",G327/ActivitySum!$C$1300)</f>
        <v>1.4525549553993001E-5</v>
      </c>
      <c r="K327" s="99">
        <f t="shared" ref="K327:K390" si="16">IFERROR(G327/E327,"")</f>
        <v>0.8502024291497976</v>
      </c>
      <c r="L327" s="99">
        <f t="shared" ref="L327:L390" si="17">IFERROR(G327/F327,"")</f>
        <v>0.84905660377358494</v>
      </c>
    </row>
    <row r="328" spans="3:12" x14ac:dyDescent="0.25">
      <c r="C328" t="s">
        <v>485</v>
      </c>
      <c r="D328" t="s">
        <v>1772</v>
      </c>
      <c r="E328" s="32">
        <v>271</v>
      </c>
      <c r="F328" s="32">
        <v>271</v>
      </c>
      <c r="G328" s="32">
        <v>230</v>
      </c>
      <c r="H328" s="137">
        <f t="shared" si="15"/>
        <v>1</v>
      </c>
      <c r="I328" s="90">
        <f>IF(F328/ActivitySum!$C$1300=0%,"",F328/ActivitySum!$C$1300)</f>
        <v>3.1241459755016691E-6</v>
      </c>
      <c r="J328" s="99">
        <f>IF(G328/ActivitySum!$C$1300=0%,"",G328/ActivitySum!$C$1300)</f>
        <v>2.6514892043003098E-6</v>
      </c>
      <c r="K328" s="99">
        <f t="shared" si="16"/>
        <v>0.8487084870848709</v>
      </c>
      <c r="L328" s="99">
        <f t="shared" si="17"/>
        <v>0.8487084870848709</v>
      </c>
    </row>
    <row r="329" spans="3:12" x14ac:dyDescent="0.25">
      <c r="C329" t="s">
        <v>486</v>
      </c>
      <c r="D329" t="s">
        <v>1773</v>
      </c>
      <c r="E329" s="32">
        <v>271</v>
      </c>
      <c r="F329" s="32">
        <v>271</v>
      </c>
      <c r="G329" s="32">
        <v>230</v>
      </c>
      <c r="H329" s="137">
        <f t="shared" si="15"/>
        <v>1</v>
      </c>
      <c r="I329" s="90">
        <f>IF(F329/ActivitySum!$C$1300=0%,"",F329/ActivitySum!$C$1300)</f>
        <v>3.1241459755016691E-6</v>
      </c>
      <c r="J329" s="99">
        <f>IF(G329/ActivitySum!$C$1300=0%,"",G329/ActivitySum!$C$1300)</f>
        <v>2.6514892043003098E-6</v>
      </c>
      <c r="K329" s="99">
        <f t="shared" si="16"/>
        <v>0.8487084870848709</v>
      </c>
      <c r="L329" s="99">
        <f t="shared" si="17"/>
        <v>0.8487084870848709</v>
      </c>
    </row>
    <row r="330" spans="3:12" x14ac:dyDescent="0.25">
      <c r="C330" t="s">
        <v>487</v>
      </c>
      <c r="D330" t="s">
        <v>1774</v>
      </c>
      <c r="E330" s="32">
        <v>59</v>
      </c>
      <c r="F330" s="32">
        <v>59</v>
      </c>
      <c r="G330" s="32">
        <v>50</v>
      </c>
      <c r="H330" s="137">
        <f t="shared" si="15"/>
        <v>1</v>
      </c>
      <c r="I330" s="90">
        <f>IF(F330/ActivitySum!$C$1300=0%,"",F330/ActivitySum!$C$1300)</f>
        <v>6.8016462197268812E-7</v>
      </c>
      <c r="J330" s="99">
        <f>IF(G330/ActivitySum!$C$1300=0%,"",G330/ActivitySum!$C$1300)</f>
        <v>5.7641069658702384E-7</v>
      </c>
      <c r="K330" s="99">
        <f t="shared" si="16"/>
        <v>0.84745762711864403</v>
      </c>
      <c r="L330" s="99">
        <f t="shared" si="17"/>
        <v>0.84745762711864403</v>
      </c>
    </row>
    <row r="331" spans="3:12" x14ac:dyDescent="0.25">
      <c r="C331" t="s">
        <v>488</v>
      </c>
      <c r="D331" t="s">
        <v>1775</v>
      </c>
      <c r="E331" s="32">
        <v>17</v>
      </c>
      <c r="F331" s="32">
        <v>17</v>
      </c>
      <c r="G331" s="32">
        <v>14</v>
      </c>
      <c r="H331" s="137">
        <f t="shared" si="15"/>
        <v>1</v>
      </c>
      <c r="I331" s="90">
        <f>IF(F331/ActivitySum!$C$1300=0%,"",F331/ActivitySum!$C$1300)</f>
        <v>1.959796368395881E-7</v>
      </c>
      <c r="J331" s="99">
        <f>IF(G331/ActivitySum!$C$1300=0%,"",G331/ActivitySum!$C$1300)</f>
        <v>1.6139499504436666E-7</v>
      </c>
      <c r="K331" s="99">
        <f t="shared" si="16"/>
        <v>0.82352941176470584</v>
      </c>
      <c r="L331" s="99">
        <f t="shared" si="17"/>
        <v>0.82352941176470584</v>
      </c>
    </row>
    <row r="332" spans="3:12" x14ac:dyDescent="0.25">
      <c r="C332" t="s">
        <v>490</v>
      </c>
      <c r="D332" t="s">
        <v>1777</v>
      </c>
      <c r="E332" s="32">
        <v>277</v>
      </c>
      <c r="F332" s="32">
        <v>277</v>
      </c>
      <c r="G332" s="32">
        <v>235</v>
      </c>
      <c r="H332" s="137">
        <f t="shared" si="15"/>
        <v>1</v>
      </c>
      <c r="I332" s="90">
        <f>IF(F332/ActivitySum!$C$1300=0%,"",F332/ActivitySum!$C$1300)</f>
        <v>3.1933152590921123E-6</v>
      </c>
      <c r="J332" s="99">
        <f>IF(G332/ActivitySum!$C$1300=0%,"",G332/ActivitySum!$C$1300)</f>
        <v>2.709130273959012E-6</v>
      </c>
      <c r="K332" s="99">
        <f t="shared" si="16"/>
        <v>0.84837545126353786</v>
      </c>
      <c r="L332" s="99">
        <f t="shared" si="17"/>
        <v>0.84837545126353786</v>
      </c>
    </row>
    <row r="333" spans="3:12" x14ac:dyDescent="0.25">
      <c r="C333" t="s">
        <v>491</v>
      </c>
      <c r="D333" t="s">
        <v>1778</v>
      </c>
      <c r="E333" s="32">
        <v>461</v>
      </c>
      <c r="F333" s="32">
        <v>461</v>
      </c>
      <c r="G333" s="32">
        <v>392</v>
      </c>
      <c r="H333" s="137">
        <f t="shared" si="15"/>
        <v>1</v>
      </c>
      <c r="I333" s="90">
        <f>IF(F333/ActivitySum!$C$1300=0%,"",F333/ActivitySum!$C$1300)</f>
        <v>5.3145066225323596E-6</v>
      </c>
      <c r="J333" s="99">
        <f>IF(G333/ActivitySum!$C$1300=0%,"",G333/ActivitySum!$C$1300)</f>
        <v>4.5190598612422671E-6</v>
      </c>
      <c r="K333" s="99">
        <f t="shared" si="16"/>
        <v>0.85032537960954446</v>
      </c>
      <c r="L333" s="99">
        <f t="shared" si="17"/>
        <v>0.85032537960954446</v>
      </c>
    </row>
    <row r="334" spans="3:12" x14ac:dyDescent="0.25">
      <c r="C334" t="s">
        <v>492</v>
      </c>
      <c r="D334" t="s">
        <v>1779</v>
      </c>
      <c r="E334" s="32"/>
      <c r="F334" s="32">
        <v>1</v>
      </c>
      <c r="G334" s="32"/>
      <c r="H334" s="137" t="str">
        <f t="shared" si="15"/>
        <v/>
      </c>
      <c r="I334" s="90">
        <f>IF(F334/ActivitySum!$C$1300=0%,"",F334/ActivitySum!$C$1300)</f>
        <v>1.1528213931740476E-8</v>
      </c>
      <c r="J334" s="99" t="str">
        <f>IF(G334/ActivitySum!$C$1300=0%,"",G334/ActivitySum!$C$1300)</f>
        <v/>
      </c>
      <c r="K334" s="99" t="str">
        <f t="shared" si="16"/>
        <v/>
      </c>
      <c r="L334" s="99">
        <f t="shared" si="17"/>
        <v>0</v>
      </c>
    </row>
    <row r="335" spans="3:12" x14ac:dyDescent="0.25">
      <c r="C335" t="s">
        <v>493</v>
      </c>
      <c r="D335" t="s">
        <v>1780</v>
      </c>
      <c r="E335" s="32">
        <v>16</v>
      </c>
      <c r="F335" s="32">
        <v>17</v>
      </c>
      <c r="G335" s="32">
        <v>14</v>
      </c>
      <c r="H335" s="137">
        <f t="shared" si="15"/>
        <v>1.0625</v>
      </c>
      <c r="I335" s="90">
        <f>IF(F335/ActivitySum!$C$1300=0%,"",F335/ActivitySum!$C$1300)</f>
        <v>1.959796368395881E-7</v>
      </c>
      <c r="J335" s="99">
        <f>IF(G335/ActivitySum!$C$1300=0%,"",G335/ActivitySum!$C$1300)</f>
        <v>1.6139499504436666E-7</v>
      </c>
      <c r="K335" s="99">
        <f t="shared" si="16"/>
        <v>0.875</v>
      </c>
      <c r="L335" s="99">
        <f t="shared" si="17"/>
        <v>0.82352941176470584</v>
      </c>
    </row>
    <row r="336" spans="3:12" x14ac:dyDescent="0.25">
      <c r="C336" t="s">
        <v>496</v>
      </c>
      <c r="D336" t="s">
        <v>1783</v>
      </c>
      <c r="E336" s="32">
        <v>268</v>
      </c>
      <c r="F336" s="32">
        <v>266</v>
      </c>
      <c r="G336" s="32">
        <v>228</v>
      </c>
      <c r="H336" s="137">
        <f t="shared" si="15"/>
        <v>0.9925373134328358</v>
      </c>
      <c r="I336" s="90">
        <f>IF(F336/ActivitySum!$C$1300=0%,"",F336/ActivitySum!$C$1300)</f>
        <v>3.0665049058429669E-6</v>
      </c>
      <c r="J336" s="99">
        <f>IF(G336/ActivitySum!$C$1300=0%,"",G336/ActivitySum!$C$1300)</f>
        <v>2.6284327764368289E-6</v>
      </c>
      <c r="K336" s="99">
        <f t="shared" si="16"/>
        <v>0.85074626865671643</v>
      </c>
      <c r="L336" s="99">
        <f t="shared" si="17"/>
        <v>0.8571428571428571</v>
      </c>
    </row>
    <row r="337" spans="2:12" x14ac:dyDescent="0.25">
      <c r="C337" t="s">
        <v>497</v>
      </c>
      <c r="D337" t="s">
        <v>1784</v>
      </c>
      <c r="E337" s="32">
        <v>268</v>
      </c>
      <c r="F337" s="32">
        <v>266</v>
      </c>
      <c r="G337" s="32">
        <v>228</v>
      </c>
      <c r="H337" s="137">
        <f t="shared" si="15"/>
        <v>0.9925373134328358</v>
      </c>
      <c r="I337" s="90">
        <f>IF(F337/ActivitySum!$C$1300=0%,"",F337/ActivitySum!$C$1300)</f>
        <v>3.0665049058429669E-6</v>
      </c>
      <c r="J337" s="99">
        <f>IF(G337/ActivitySum!$C$1300=0%,"",G337/ActivitySum!$C$1300)</f>
        <v>2.6284327764368289E-6</v>
      </c>
      <c r="K337" s="99">
        <f t="shared" si="16"/>
        <v>0.85074626865671643</v>
      </c>
      <c r="L337" s="99">
        <f t="shared" si="17"/>
        <v>0.8571428571428571</v>
      </c>
    </row>
    <row r="338" spans="2:12" x14ac:dyDescent="0.25">
      <c r="C338" t="s">
        <v>498</v>
      </c>
      <c r="D338" t="s">
        <v>1785</v>
      </c>
      <c r="E338" s="32">
        <v>172</v>
      </c>
      <c r="F338" s="32">
        <v>172</v>
      </c>
      <c r="G338" s="32">
        <v>146</v>
      </c>
      <c r="H338" s="137">
        <f t="shared" si="15"/>
        <v>1</v>
      </c>
      <c r="I338" s="90">
        <f>IF(F338/ActivitySum!$C$1300=0%,"",F338/ActivitySum!$C$1300)</f>
        <v>1.9828527962593619E-6</v>
      </c>
      <c r="J338" s="99">
        <f>IF(G338/ActivitySum!$C$1300=0%,"",G338/ActivitySum!$C$1300)</f>
        <v>1.6831192340341097E-6</v>
      </c>
      <c r="K338" s="99">
        <f t="shared" si="16"/>
        <v>0.84883720930232553</v>
      </c>
      <c r="L338" s="99">
        <f t="shared" si="17"/>
        <v>0.84883720930232553</v>
      </c>
    </row>
    <row r="339" spans="2:12" x14ac:dyDescent="0.25">
      <c r="C339" t="s">
        <v>499</v>
      </c>
      <c r="D339" t="s">
        <v>1786</v>
      </c>
      <c r="E339" s="32">
        <v>268</v>
      </c>
      <c r="F339" s="32">
        <v>266</v>
      </c>
      <c r="G339" s="32">
        <v>155</v>
      </c>
      <c r="H339" s="137">
        <f t="shared" si="15"/>
        <v>0.9925373134328358</v>
      </c>
      <c r="I339" s="90">
        <f>IF(F339/ActivitySum!$C$1300=0%,"",F339/ActivitySum!$C$1300)</f>
        <v>3.0665049058429669E-6</v>
      </c>
      <c r="J339" s="99">
        <f>IF(G339/ActivitySum!$C$1300=0%,"",G339/ActivitySum!$C$1300)</f>
        <v>1.786873159419774E-6</v>
      </c>
      <c r="K339" s="99">
        <f t="shared" si="16"/>
        <v>0.57835820895522383</v>
      </c>
      <c r="L339" s="99">
        <f t="shared" si="17"/>
        <v>0.58270676691729328</v>
      </c>
    </row>
    <row r="340" spans="2:12" x14ac:dyDescent="0.25">
      <c r="C340" t="s">
        <v>500</v>
      </c>
      <c r="D340" t="s">
        <v>1787</v>
      </c>
      <c r="E340" s="32">
        <v>266</v>
      </c>
      <c r="F340" s="32">
        <v>266</v>
      </c>
      <c r="G340" s="32">
        <v>226</v>
      </c>
      <c r="H340" s="137">
        <f t="shared" si="15"/>
        <v>1</v>
      </c>
      <c r="I340" s="90">
        <f>IF(F340/ActivitySum!$C$1300=0%,"",F340/ActivitySum!$C$1300)</f>
        <v>3.0665049058429669E-6</v>
      </c>
      <c r="J340" s="99">
        <f>IF(G340/ActivitySum!$C$1300=0%,"",G340/ActivitySum!$C$1300)</f>
        <v>2.605376348573348E-6</v>
      </c>
      <c r="K340" s="99">
        <f t="shared" si="16"/>
        <v>0.84962406015037595</v>
      </c>
      <c r="L340" s="99">
        <f t="shared" si="17"/>
        <v>0.84962406015037595</v>
      </c>
    </row>
    <row r="341" spans="2:12" x14ac:dyDescent="0.25">
      <c r="C341" t="s">
        <v>501</v>
      </c>
      <c r="D341" t="s">
        <v>1788</v>
      </c>
      <c r="E341" s="32">
        <v>266</v>
      </c>
      <c r="F341" s="32">
        <v>266</v>
      </c>
      <c r="G341" s="32">
        <v>226</v>
      </c>
      <c r="H341" s="137">
        <f t="shared" si="15"/>
        <v>1</v>
      </c>
      <c r="I341" s="90">
        <f>IF(F341/ActivitySum!$C$1300=0%,"",F341/ActivitySum!$C$1300)</f>
        <v>3.0665049058429669E-6</v>
      </c>
      <c r="J341" s="99">
        <f>IF(G341/ActivitySum!$C$1300=0%,"",G341/ActivitySum!$C$1300)</f>
        <v>2.605376348573348E-6</v>
      </c>
      <c r="K341" s="99">
        <f t="shared" si="16"/>
        <v>0.84962406015037595</v>
      </c>
      <c r="L341" s="99">
        <f t="shared" si="17"/>
        <v>0.84962406015037595</v>
      </c>
    </row>
    <row r="342" spans="2:12" x14ac:dyDescent="0.25">
      <c r="B342" t="s">
        <v>2574</v>
      </c>
      <c r="C342" t="s">
        <v>20</v>
      </c>
      <c r="D342" t="s">
        <v>1316</v>
      </c>
      <c r="E342" s="32">
        <v>166</v>
      </c>
      <c r="F342" s="32">
        <v>166</v>
      </c>
      <c r="G342" s="32">
        <v>141</v>
      </c>
      <c r="H342" s="137">
        <f t="shared" si="15"/>
        <v>1</v>
      </c>
      <c r="I342" s="90">
        <f>IF(F342/ActivitySum!$C$1300=0%,"",F342/ActivitySum!$C$1300)</f>
        <v>1.9136835126689192E-6</v>
      </c>
      <c r="J342" s="99">
        <f>IF(G342/ActivitySum!$C$1300=0%,"",G342/ActivitySum!$C$1300)</f>
        <v>1.6254781643754073E-6</v>
      </c>
      <c r="K342" s="99">
        <f t="shared" si="16"/>
        <v>0.8493975903614458</v>
      </c>
      <c r="L342" s="99">
        <f t="shared" si="17"/>
        <v>0.8493975903614458</v>
      </c>
    </row>
    <row r="343" spans="2:12" x14ac:dyDescent="0.25">
      <c r="C343" t="s">
        <v>133</v>
      </c>
      <c r="D343" t="s">
        <v>1428</v>
      </c>
      <c r="E343" s="32">
        <v>100</v>
      </c>
      <c r="F343" s="32">
        <v>100</v>
      </c>
      <c r="G343" s="32">
        <v>85</v>
      </c>
      <c r="H343" s="137">
        <f t="shared" si="15"/>
        <v>1</v>
      </c>
      <c r="I343" s="90">
        <f>IF(F343/ActivitySum!$C$1300=0%,"",F343/ActivitySum!$C$1300)</f>
        <v>1.1528213931740477E-6</v>
      </c>
      <c r="J343" s="99">
        <f>IF(G343/ActivitySum!$C$1300=0%,"",G343/ActivitySum!$C$1300)</f>
        <v>9.7989818419794049E-7</v>
      </c>
      <c r="K343" s="99">
        <f t="shared" si="16"/>
        <v>0.85</v>
      </c>
      <c r="L343" s="99">
        <f t="shared" si="17"/>
        <v>0.85</v>
      </c>
    </row>
    <row r="344" spans="2:12" x14ac:dyDescent="0.25">
      <c r="C344" t="s">
        <v>189</v>
      </c>
      <c r="D344" t="s">
        <v>1484</v>
      </c>
      <c r="E344" s="32">
        <v>100</v>
      </c>
      <c r="F344" s="32">
        <v>100</v>
      </c>
      <c r="G344" s="32">
        <v>21</v>
      </c>
      <c r="H344" s="137">
        <f t="shared" si="15"/>
        <v>1</v>
      </c>
      <c r="I344" s="90">
        <f>IF(F344/ActivitySum!$C$1300=0%,"",F344/ActivitySum!$C$1300)</f>
        <v>1.1528213931740477E-6</v>
      </c>
      <c r="J344" s="99">
        <f>IF(G344/ActivitySum!$C$1300=0%,"",G344/ActivitySum!$C$1300)</f>
        <v>2.4209249256655001E-7</v>
      </c>
      <c r="K344" s="99">
        <f t="shared" si="16"/>
        <v>0.21</v>
      </c>
      <c r="L344" s="99">
        <f t="shared" si="17"/>
        <v>0.21</v>
      </c>
    </row>
    <row r="345" spans="2:12" x14ac:dyDescent="0.25">
      <c r="C345" t="s">
        <v>418</v>
      </c>
      <c r="D345" t="s">
        <v>1707</v>
      </c>
      <c r="E345" s="32">
        <v>126</v>
      </c>
      <c r="F345" s="32">
        <v>125</v>
      </c>
      <c r="G345" s="32">
        <v>19</v>
      </c>
      <c r="H345" s="137">
        <f t="shared" si="15"/>
        <v>0.99206349206349209</v>
      </c>
      <c r="I345" s="90">
        <f>IF(F345/ActivitySum!$C$1300=0%,"",F345/ActivitySum!$C$1300)</f>
        <v>1.4410267414675596E-6</v>
      </c>
      <c r="J345" s="99">
        <f>IF(G345/ActivitySum!$C$1300=0%,"",G345/ActivitySum!$C$1300)</f>
        <v>2.1903606470306905E-7</v>
      </c>
      <c r="K345" s="99">
        <f t="shared" si="16"/>
        <v>0.15079365079365079</v>
      </c>
      <c r="L345" s="99">
        <f t="shared" si="17"/>
        <v>0.152</v>
      </c>
    </row>
    <row r="346" spans="2:12" x14ac:dyDescent="0.25">
      <c r="C346" t="s">
        <v>419</v>
      </c>
      <c r="D346" t="s">
        <v>1708</v>
      </c>
      <c r="E346" s="32">
        <v>125</v>
      </c>
      <c r="F346" s="32">
        <v>125</v>
      </c>
      <c r="G346" s="32">
        <v>70</v>
      </c>
      <c r="H346" s="137">
        <f t="shared" si="15"/>
        <v>1</v>
      </c>
      <c r="I346" s="90">
        <f>IF(F346/ActivitySum!$C$1300=0%,"",F346/ActivitySum!$C$1300)</f>
        <v>1.4410267414675596E-6</v>
      </c>
      <c r="J346" s="99">
        <f>IF(G346/ActivitySum!$C$1300=0%,"",G346/ActivitySum!$C$1300)</f>
        <v>8.069749752218334E-7</v>
      </c>
      <c r="K346" s="99">
        <f t="shared" si="16"/>
        <v>0.56000000000000005</v>
      </c>
      <c r="L346" s="99">
        <f t="shared" si="17"/>
        <v>0.56000000000000005</v>
      </c>
    </row>
    <row r="347" spans="2:12" x14ac:dyDescent="0.25">
      <c r="C347" t="s">
        <v>454</v>
      </c>
      <c r="D347" t="s">
        <v>1741</v>
      </c>
      <c r="E347" s="32">
        <v>250</v>
      </c>
      <c r="F347" s="32">
        <v>250</v>
      </c>
      <c r="G347" s="32">
        <v>212</v>
      </c>
      <c r="H347" s="137">
        <f t="shared" si="15"/>
        <v>1</v>
      </c>
      <c r="I347" s="90">
        <f>IF(F347/ActivitySum!$C$1300=0%,"",F347/ActivitySum!$C$1300)</f>
        <v>2.8820534829351192E-6</v>
      </c>
      <c r="J347" s="99">
        <f>IF(G347/ActivitySum!$C$1300=0%,"",G347/ActivitySum!$C$1300)</f>
        <v>2.4439813535289812E-6</v>
      </c>
      <c r="K347" s="99">
        <f t="shared" si="16"/>
        <v>0.84799999999999998</v>
      </c>
      <c r="L347" s="99">
        <f t="shared" si="17"/>
        <v>0.84799999999999998</v>
      </c>
    </row>
    <row r="348" spans="2:12" x14ac:dyDescent="0.25">
      <c r="C348" t="s">
        <v>455</v>
      </c>
      <c r="D348" t="s">
        <v>1742</v>
      </c>
      <c r="E348" s="32">
        <v>125</v>
      </c>
      <c r="F348" s="32">
        <v>125</v>
      </c>
      <c r="G348" s="32">
        <v>106</v>
      </c>
      <c r="H348" s="137">
        <f t="shared" si="15"/>
        <v>1</v>
      </c>
      <c r="I348" s="90">
        <f>IF(F348/ActivitySum!$C$1300=0%,"",F348/ActivitySum!$C$1300)</f>
        <v>1.4410267414675596E-6</v>
      </c>
      <c r="J348" s="99">
        <f>IF(G348/ActivitySum!$C$1300=0%,"",G348/ActivitySum!$C$1300)</f>
        <v>1.2219906767644906E-6</v>
      </c>
      <c r="K348" s="99">
        <f t="shared" si="16"/>
        <v>0.84799999999999998</v>
      </c>
      <c r="L348" s="99">
        <f t="shared" si="17"/>
        <v>0.84799999999999998</v>
      </c>
    </row>
    <row r="349" spans="2:12" x14ac:dyDescent="0.25">
      <c r="C349" t="s">
        <v>472</v>
      </c>
      <c r="D349" t="s">
        <v>1759</v>
      </c>
      <c r="E349" s="32">
        <v>250</v>
      </c>
      <c r="F349" s="32">
        <v>250</v>
      </c>
      <c r="G349" s="32">
        <v>212</v>
      </c>
      <c r="H349" s="137">
        <f t="shared" si="15"/>
        <v>1</v>
      </c>
      <c r="I349" s="90">
        <f>IF(F349/ActivitySum!$C$1300=0%,"",F349/ActivitySum!$C$1300)</f>
        <v>2.8820534829351192E-6</v>
      </c>
      <c r="J349" s="99">
        <f>IF(G349/ActivitySum!$C$1300=0%,"",G349/ActivitySum!$C$1300)</f>
        <v>2.4439813535289812E-6</v>
      </c>
      <c r="K349" s="99">
        <f t="shared" si="16"/>
        <v>0.84799999999999998</v>
      </c>
      <c r="L349" s="99">
        <f t="shared" si="17"/>
        <v>0.84799999999999998</v>
      </c>
    </row>
    <row r="350" spans="2:12" x14ac:dyDescent="0.25">
      <c r="C350" t="s">
        <v>473</v>
      </c>
      <c r="D350" t="s">
        <v>1760</v>
      </c>
      <c r="E350" s="32">
        <v>250</v>
      </c>
      <c r="F350" s="32">
        <v>250</v>
      </c>
      <c r="G350" s="32">
        <v>212</v>
      </c>
      <c r="H350" s="137">
        <f t="shared" si="15"/>
        <v>1</v>
      </c>
      <c r="I350" s="90">
        <f>IF(F350/ActivitySum!$C$1300=0%,"",F350/ActivitySum!$C$1300)</f>
        <v>2.8820534829351192E-6</v>
      </c>
      <c r="J350" s="99">
        <f>IF(G350/ActivitySum!$C$1300=0%,"",G350/ActivitySum!$C$1300)</f>
        <v>2.4439813535289812E-6</v>
      </c>
      <c r="K350" s="99">
        <f t="shared" si="16"/>
        <v>0.84799999999999998</v>
      </c>
      <c r="L350" s="99">
        <f t="shared" si="17"/>
        <v>0.84799999999999998</v>
      </c>
    </row>
    <row r="351" spans="2:12" x14ac:dyDescent="0.25">
      <c r="C351" t="s">
        <v>475</v>
      </c>
      <c r="D351" t="s">
        <v>1762</v>
      </c>
      <c r="E351" s="32">
        <v>125</v>
      </c>
      <c r="F351" s="32">
        <v>125</v>
      </c>
      <c r="G351" s="32">
        <v>106</v>
      </c>
      <c r="H351" s="137">
        <f t="shared" si="15"/>
        <v>1</v>
      </c>
      <c r="I351" s="90">
        <f>IF(F351/ActivitySum!$C$1300=0%,"",F351/ActivitySum!$C$1300)</f>
        <v>1.4410267414675596E-6</v>
      </c>
      <c r="J351" s="99">
        <f>IF(G351/ActivitySum!$C$1300=0%,"",G351/ActivitySum!$C$1300)</f>
        <v>1.2219906767644906E-6</v>
      </c>
      <c r="K351" s="99">
        <f t="shared" si="16"/>
        <v>0.84799999999999998</v>
      </c>
      <c r="L351" s="99">
        <f t="shared" si="17"/>
        <v>0.84799999999999998</v>
      </c>
    </row>
    <row r="352" spans="2:12" x14ac:dyDescent="0.25">
      <c r="C352" t="s">
        <v>512</v>
      </c>
      <c r="D352" t="s">
        <v>1799</v>
      </c>
      <c r="E352" s="32">
        <v>249</v>
      </c>
      <c r="F352" s="32">
        <v>250</v>
      </c>
      <c r="G352" s="32">
        <v>228</v>
      </c>
      <c r="H352" s="137">
        <f t="shared" si="15"/>
        <v>1.0040160642570282</v>
      </c>
      <c r="I352" s="90">
        <f>IF(F352/ActivitySum!$C$1300=0%,"",F352/ActivitySum!$C$1300)</f>
        <v>2.8820534829351192E-6</v>
      </c>
      <c r="J352" s="99">
        <f>IF(G352/ActivitySum!$C$1300=0%,"",G352/ActivitySum!$C$1300)</f>
        <v>2.6284327764368289E-6</v>
      </c>
      <c r="K352" s="99">
        <f t="shared" si="16"/>
        <v>0.91566265060240959</v>
      </c>
      <c r="L352" s="99">
        <f t="shared" si="17"/>
        <v>0.91200000000000003</v>
      </c>
    </row>
    <row r="353" spans="3:12" x14ac:dyDescent="0.25">
      <c r="C353" t="s">
        <v>536</v>
      </c>
      <c r="D353" t="s">
        <v>1823</v>
      </c>
      <c r="E353" s="32">
        <v>249</v>
      </c>
      <c r="F353" s="32">
        <v>250</v>
      </c>
      <c r="G353" s="32">
        <v>411</v>
      </c>
      <c r="H353" s="137">
        <f t="shared" si="15"/>
        <v>1.0040160642570282</v>
      </c>
      <c r="I353" s="90">
        <f>IF(F353/ActivitySum!$C$1300=0%,"",F353/ActivitySum!$C$1300)</f>
        <v>2.8820534829351192E-6</v>
      </c>
      <c r="J353" s="99">
        <f>IF(G353/ActivitySum!$C$1300=0%,"",G353/ActivitySum!$C$1300)</f>
        <v>4.7380959259453361E-6</v>
      </c>
      <c r="K353" s="99">
        <f t="shared" si="16"/>
        <v>1.6506024096385543</v>
      </c>
      <c r="L353" s="99">
        <f t="shared" si="17"/>
        <v>1.6439999999999999</v>
      </c>
    </row>
    <row r="354" spans="3:12" x14ac:dyDescent="0.25">
      <c r="C354" t="s">
        <v>560</v>
      </c>
      <c r="D354" t="s">
        <v>1847</v>
      </c>
      <c r="E354" s="32">
        <v>250</v>
      </c>
      <c r="F354" s="32">
        <v>250</v>
      </c>
      <c r="G354" s="32">
        <v>213</v>
      </c>
      <c r="H354" s="137">
        <f t="shared" si="15"/>
        <v>1</v>
      </c>
      <c r="I354" s="90">
        <f>IF(F354/ActivitySum!$C$1300=0%,"",F354/ActivitySum!$C$1300)</f>
        <v>2.8820534829351192E-6</v>
      </c>
      <c r="J354" s="99">
        <f>IF(G354/ActivitySum!$C$1300=0%,"",G354/ActivitySum!$C$1300)</f>
        <v>2.4555095674607217E-6</v>
      </c>
      <c r="K354" s="99">
        <f t="shared" si="16"/>
        <v>0.85199999999999998</v>
      </c>
      <c r="L354" s="99">
        <f t="shared" si="17"/>
        <v>0.85199999999999998</v>
      </c>
    </row>
    <row r="355" spans="3:12" x14ac:dyDescent="0.25">
      <c r="C355" t="s">
        <v>583</v>
      </c>
      <c r="D355" t="s">
        <v>1870</v>
      </c>
      <c r="E355" s="32">
        <v>250</v>
      </c>
      <c r="F355" s="32">
        <v>250</v>
      </c>
      <c r="G355" s="32">
        <v>213</v>
      </c>
      <c r="H355" s="137">
        <f t="shared" si="15"/>
        <v>1</v>
      </c>
      <c r="I355" s="90">
        <f>IF(F355/ActivitySum!$C$1300=0%,"",F355/ActivitySum!$C$1300)</f>
        <v>2.8820534829351192E-6</v>
      </c>
      <c r="J355" s="99">
        <f>IF(G355/ActivitySum!$C$1300=0%,"",G355/ActivitySum!$C$1300)</f>
        <v>2.4555095674607217E-6</v>
      </c>
      <c r="K355" s="99">
        <f t="shared" si="16"/>
        <v>0.85199999999999998</v>
      </c>
      <c r="L355" s="99">
        <f t="shared" si="17"/>
        <v>0.85199999999999998</v>
      </c>
    </row>
    <row r="356" spans="3:12" x14ac:dyDescent="0.25">
      <c r="C356" t="s">
        <v>584</v>
      </c>
      <c r="D356" t="s">
        <v>1871</v>
      </c>
      <c r="E356" s="32">
        <v>333</v>
      </c>
      <c r="F356" s="32">
        <v>334</v>
      </c>
      <c r="G356" s="32">
        <v>283</v>
      </c>
      <c r="H356" s="137">
        <f t="shared" si="15"/>
        <v>1.003003003003003</v>
      </c>
      <c r="I356" s="90">
        <f>IF(F356/ActivitySum!$C$1300=0%,"",F356/ActivitySum!$C$1300)</f>
        <v>3.8504234532013193E-6</v>
      </c>
      <c r="J356" s="99">
        <f>IF(G356/ActivitySum!$C$1300=0%,"",G356/ActivitySum!$C$1300)</f>
        <v>3.262484542682555E-6</v>
      </c>
      <c r="K356" s="99">
        <f t="shared" si="16"/>
        <v>0.8498498498498499</v>
      </c>
      <c r="L356" s="99">
        <f t="shared" si="17"/>
        <v>0.84730538922155685</v>
      </c>
    </row>
    <row r="357" spans="3:12" x14ac:dyDescent="0.25">
      <c r="C357" t="s">
        <v>585</v>
      </c>
      <c r="D357" t="s">
        <v>1872</v>
      </c>
      <c r="E357" s="32">
        <v>50</v>
      </c>
      <c r="F357" s="32">
        <v>50</v>
      </c>
      <c r="G357" s="32">
        <v>12</v>
      </c>
      <c r="H357" s="137">
        <f t="shared" si="15"/>
        <v>1</v>
      </c>
      <c r="I357" s="90">
        <f>IF(F357/ActivitySum!$C$1300=0%,"",F357/ActivitySum!$C$1300)</f>
        <v>5.7641069658702384E-7</v>
      </c>
      <c r="J357" s="99">
        <f>IF(G357/ActivitySum!$C$1300=0%,"",G357/ActivitySum!$C$1300)</f>
        <v>1.3833856718088574E-7</v>
      </c>
      <c r="K357" s="99">
        <f t="shared" si="16"/>
        <v>0.24</v>
      </c>
      <c r="L357" s="99">
        <f t="shared" si="17"/>
        <v>0.24</v>
      </c>
    </row>
    <row r="358" spans="3:12" x14ac:dyDescent="0.25">
      <c r="C358" t="s">
        <v>587</v>
      </c>
      <c r="D358" t="s">
        <v>1874</v>
      </c>
      <c r="E358" s="32">
        <v>249</v>
      </c>
      <c r="F358" s="32">
        <v>250</v>
      </c>
      <c r="G358" s="32">
        <v>212</v>
      </c>
      <c r="H358" s="137">
        <f t="shared" si="15"/>
        <v>1.0040160642570282</v>
      </c>
      <c r="I358" s="90">
        <f>IF(F358/ActivitySum!$C$1300=0%,"",F358/ActivitySum!$C$1300)</f>
        <v>2.8820534829351192E-6</v>
      </c>
      <c r="J358" s="99">
        <f>IF(G358/ActivitySum!$C$1300=0%,"",G358/ActivitySum!$C$1300)</f>
        <v>2.4439813535289812E-6</v>
      </c>
      <c r="K358" s="99">
        <f t="shared" si="16"/>
        <v>0.85140562248995988</v>
      </c>
      <c r="L358" s="99">
        <f t="shared" si="17"/>
        <v>0.84799999999999998</v>
      </c>
    </row>
    <row r="359" spans="3:12" x14ac:dyDescent="0.25">
      <c r="C359" t="s">
        <v>610</v>
      </c>
      <c r="D359" t="s">
        <v>1897</v>
      </c>
      <c r="E359" s="32">
        <v>250</v>
      </c>
      <c r="F359" s="32">
        <v>250</v>
      </c>
      <c r="G359" s="32">
        <v>212</v>
      </c>
      <c r="H359" s="137">
        <f t="shared" si="15"/>
        <v>1</v>
      </c>
      <c r="I359" s="90">
        <f>IF(F359/ActivitySum!$C$1300=0%,"",F359/ActivitySum!$C$1300)</f>
        <v>2.8820534829351192E-6</v>
      </c>
      <c r="J359" s="99">
        <f>IF(G359/ActivitySum!$C$1300=0%,"",G359/ActivitySum!$C$1300)</f>
        <v>2.4439813535289812E-6</v>
      </c>
      <c r="K359" s="99">
        <f t="shared" si="16"/>
        <v>0.84799999999999998</v>
      </c>
      <c r="L359" s="99">
        <f t="shared" si="17"/>
        <v>0.84799999999999998</v>
      </c>
    </row>
    <row r="360" spans="3:12" x14ac:dyDescent="0.25">
      <c r="C360" t="s">
        <v>611</v>
      </c>
      <c r="D360" t="s">
        <v>1898</v>
      </c>
      <c r="E360" s="32">
        <v>333</v>
      </c>
      <c r="F360" s="32">
        <v>333</v>
      </c>
      <c r="G360" s="32">
        <v>283</v>
      </c>
      <c r="H360" s="137">
        <f t="shared" si="15"/>
        <v>1</v>
      </c>
      <c r="I360" s="90">
        <f>IF(F360/ActivitySum!$C$1300=0%,"",F360/ActivitySum!$C$1300)</f>
        <v>3.8388952392695792E-6</v>
      </c>
      <c r="J360" s="99">
        <f>IF(G360/ActivitySum!$C$1300=0%,"",G360/ActivitySum!$C$1300)</f>
        <v>3.262484542682555E-6</v>
      </c>
      <c r="K360" s="99">
        <f t="shared" si="16"/>
        <v>0.8498498498498499</v>
      </c>
      <c r="L360" s="99">
        <f t="shared" si="17"/>
        <v>0.8498498498498499</v>
      </c>
    </row>
    <row r="361" spans="3:12" x14ac:dyDescent="0.25">
      <c r="C361" t="s">
        <v>612</v>
      </c>
      <c r="D361" t="s">
        <v>1899</v>
      </c>
      <c r="E361" s="32">
        <v>50</v>
      </c>
      <c r="F361" s="32">
        <v>50</v>
      </c>
      <c r="G361" s="32">
        <v>42</v>
      </c>
      <c r="H361" s="137">
        <f t="shared" si="15"/>
        <v>1</v>
      </c>
      <c r="I361" s="90">
        <f>IF(F361/ActivitySum!$C$1300=0%,"",F361/ActivitySum!$C$1300)</f>
        <v>5.7641069658702384E-7</v>
      </c>
      <c r="J361" s="99">
        <f>IF(G361/ActivitySum!$C$1300=0%,"",G361/ActivitySum!$C$1300)</f>
        <v>4.8418498513310002E-7</v>
      </c>
      <c r="K361" s="99">
        <f t="shared" si="16"/>
        <v>0.84</v>
      </c>
      <c r="L361" s="99">
        <f t="shared" si="17"/>
        <v>0.84</v>
      </c>
    </row>
    <row r="362" spans="3:12" x14ac:dyDescent="0.25">
      <c r="C362" t="s">
        <v>614</v>
      </c>
      <c r="D362" t="s">
        <v>1901</v>
      </c>
      <c r="E362" s="32">
        <v>250</v>
      </c>
      <c r="F362" s="32">
        <v>250</v>
      </c>
      <c r="G362" s="32">
        <v>178</v>
      </c>
      <c r="H362" s="137">
        <f t="shared" si="15"/>
        <v>1</v>
      </c>
      <c r="I362" s="90">
        <f>IF(F362/ActivitySum!$C$1300=0%,"",F362/ActivitySum!$C$1300)</f>
        <v>2.8820534829351192E-6</v>
      </c>
      <c r="J362" s="99">
        <f>IF(G362/ActivitySum!$C$1300=0%,"",G362/ActivitySum!$C$1300)</f>
        <v>2.052022079849805E-6</v>
      </c>
      <c r="K362" s="99">
        <f t="shared" si="16"/>
        <v>0.71199999999999997</v>
      </c>
      <c r="L362" s="99">
        <f t="shared" si="17"/>
        <v>0.71199999999999997</v>
      </c>
    </row>
    <row r="363" spans="3:12" x14ac:dyDescent="0.25">
      <c r="C363" t="s">
        <v>637</v>
      </c>
      <c r="D363" t="s">
        <v>1924</v>
      </c>
      <c r="E363" s="32">
        <v>250</v>
      </c>
      <c r="F363" s="32">
        <v>250</v>
      </c>
      <c r="G363" s="32">
        <v>209</v>
      </c>
      <c r="H363" s="137">
        <f t="shared" si="15"/>
        <v>1</v>
      </c>
      <c r="I363" s="90">
        <f>IF(F363/ActivitySum!$C$1300=0%,"",F363/ActivitySum!$C$1300)</f>
        <v>2.8820534829351192E-6</v>
      </c>
      <c r="J363" s="99">
        <f>IF(G363/ActivitySum!$C$1300=0%,"",G363/ActivitySum!$C$1300)</f>
        <v>2.4093967117337599E-6</v>
      </c>
      <c r="K363" s="99">
        <f t="shared" si="16"/>
        <v>0.83599999999999997</v>
      </c>
      <c r="L363" s="99">
        <f t="shared" si="17"/>
        <v>0.83599999999999997</v>
      </c>
    </row>
    <row r="364" spans="3:12" x14ac:dyDescent="0.25">
      <c r="C364" t="s">
        <v>638</v>
      </c>
      <c r="D364" t="s">
        <v>1925</v>
      </c>
      <c r="E364" s="32">
        <v>333</v>
      </c>
      <c r="F364" s="32">
        <v>333</v>
      </c>
      <c r="G364" s="32">
        <v>283</v>
      </c>
      <c r="H364" s="137">
        <f t="shared" si="15"/>
        <v>1</v>
      </c>
      <c r="I364" s="90">
        <f>IF(F364/ActivitySum!$C$1300=0%,"",F364/ActivitySum!$C$1300)</f>
        <v>3.8388952392695792E-6</v>
      </c>
      <c r="J364" s="99">
        <f>IF(G364/ActivitySum!$C$1300=0%,"",G364/ActivitySum!$C$1300)</f>
        <v>3.262484542682555E-6</v>
      </c>
      <c r="K364" s="99">
        <f t="shared" si="16"/>
        <v>0.8498498498498499</v>
      </c>
      <c r="L364" s="99">
        <f t="shared" si="17"/>
        <v>0.8498498498498499</v>
      </c>
    </row>
    <row r="365" spans="3:12" x14ac:dyDescent="0.25">
      <c r="C365" t="s">
        <v>639</v>
      </c>
      <c r="D365" t="s">
        <v>1926</v>
      </c>
      <c r="E365" s="32">
        <v>50</v>
      </c>
      <c r="F365" s="32">
        <v>50</v>
      </c>
      <c r="G365" s="32">
        <v>42</v>
      </c>
      <c r="H365" s="137">
        <f t="shared" si="15"/>
        <v>1</v>
      </c>
      <c r="I365" s="90">
        <f>IF(F365/ActivitySum!$C$1300=0%,"",F365/ActivitySum!$C$1300)</f>
        <v>5.7641069658702384E-7</v>
      </c>
      <c r="J365" s="99">
        <f>IF(G365/ActivitySum!$C$1300=0%,"",G365/ActivitySum!$C$1300)</f>
        <v>4.8418498513310002E-7</v>
      </c>
      <c r="K365" s="99">
        <f t="shared" si="16"/>
        <v>0.84</v>
      </c>
      <c r="L365" s="99">
        <f t="shared" si="17"/>
        <v>0.84</v>
      </c>
    </row>
    <row r="366" spans="3:12" x14ac:dyDescent="0.25">
      <c r="C366" t="s">
        <v>643</v>
      </c>
      <c r="D366" t="s">
        <v>1930</v>
      </c>
      <c r="E366" s="32">
        <v>250</v>
      </c>
      <c r="F366" s="32">
        <v>250</v>
      </c>
      <c r="G366" s="32">
        <v>212</v>
      </c>
      <c r="H366" s="137">
        <f t="shared" si="15"/>
        <v>1</v>
      </c>
      <c r="I366" s="90">
        <f>IF(F366/ActivitySum!$C$1300=0%,"",F366/ActivitySum!$C$1300)</f>
        <v>2.8820534829351192E-6</v>
      </c>
      <c r="J366" s="99">
        <f>IF(G366/ActivitySum!$C$1300=0%,"",G366/ActivitySum!$C$1300)</f>
        <v>2.4439813535289812E-6</v>
      </c>
      <c r="K366" s="99">
        <f t="shared" si="16"/>
        <v>0.84799999999999998</v>
      </c>
      <c r="L366" s="99">
        <f t="shared" si="17"/>
        <v>0.84799999999999998</v>
      </c>
    </row>
    <row r="367" spans="3:12" x14ac:dyDescent="0.25">
      <c r="C367" t="s">
        <v>666</v>
      </c>
      <c r="D367" t="s">
        <v>1953</v>
      </c>
      <c r="E367" s="32">
        <v>249</v>
      </c>
      <c r="F367" s="32">
        <v>250</v>
      </c>
      <c r="G367" s="32">
        <v>255</v>
      </c>
      <c r="H367" s="137">
        <f t="shared" si="15"/>
        <v>1.0040160642570282</v>
      </c>
      <c r="I367" s="90">
        <f>IF(F367/ActivitySum!$C$1300=0%,"",F367/ActivitySum!$C$1300)</f>
        <v>2.8820534829351192E-6</v>
      </c>
      <c r="J367" s="99">
        <f>IF(G367/ActivitySum!$C$1300=0%,"",G367/ActivitySum!$C$1300)</f>
        <v>2.9396945525938215E-6</v>
      </c>
      <c r="K367" s="99">
        <f t="shared" si="16"/>
        <v>1.0240963855421688</v>
      </c>
      <c r="L367" s="99">
        <f t="shared" si="17"/>
        <v>1.02</v>
      </c>
    </row>
    <row r="368" spans="3:12" x14ac:dyDescent="0.25">
      <c r="C368" t="s">
        <v>667</v>
      </c>
      <c r="D368" t="s">
        <v>1954</v>
      </c>
      <c r="E368" s="32">
        <v>333</v>
      </c>
      <c r="F368" s="32">
        <v>333</v>
      </c>
      <c r="G368" s="32">
        <v>283</v>
      </c>
      <c r="H368" s="137">
        <f t="shared" si="15"/>
        <v>1</v>
      </c>
      <c r="I368" s="90">
        <f>IF(F368/ActivitySum!$C$1300=0%,"",F368/ActivitySum!$C$1300)</f>
        <v>3.8388952392695792E-6</v>
      </c>
      <c r="J368" s="99">
        <f>IF(G368/ActivitySum!$C$1300=0%,"",G368/ActivitySum!$C$1300)</f>
        <v>3.262484542682555E-6</v>
      </c>
      <c r="K368" s="99">
        <f t="shared" si="16"/>
        <v>0.8498498498498499</v>
      </c>
      <c r="L368" s="99">
        <f t="shared" si="17"/>
        <v>0.8498498498498499</v>
      </c>
    </row>
    <row r="369" spans="2:12" x14ac:dyDescent="0.25">
      <c r="C369" t="s">
        <v>668</v>
      </c>
      <c r="D369" t="s">
        <v>1955</v>
      </c>
      <c r="E369" s="32">
        <v>50</v>
      </c>
      <c r="F369" s="32">
        <v>50</v>
      </c>
      <c r="G369" s="32">
        <v>42</v>
      </c>
      <c r="H369" s="137">
        <f t="shared" si="15"/>
        <v>1</v>
      </c>
      <c r="I369" s="90">
        <f>IF(F369/ActivitySum!$C$1300=0%,"",F369/ActivitySum!$C$1300)</f>
        <v>5.7641069658702384E-7</v>
      </c>
      <c r="J369" s="99">
        <f>IF(G369/ActivitySum!$C$1300=0%,"",G369/ActivitySum!$C$1300)</f>
        <v>4.8418498513310002E-7</v>
      </c>
      <c r="K369" s="99">
        <f t="shared" si="16"/>
        <v>0.84</v>
      </c>
      <c r="L369" s="99">
        <f t="shared" si="17"/>
        <v>0.84</v>
      </c>
    </row>
    <row r="370" spans="2:12" x14ac:dyDescent="0.25">
      <c r="C370" t="s">
        <v>671</v>
      </c>
      <c r="D370" t="s">
        <v>1958</v>
      </c>
      <c r="E370" s="32">
        <v>999</v>
      </c>
      <c r="F370" s="32">
        <v>1000</v>
      </c>
      <c r="G370" s="32">
        <v>710</v>
      </c>
      <c r="H370" s="137">
        <f t="shared" si="15"/>
        <v>1.0010010010010011</v>
      </c>
      <c r="I370" s="90">
        <f>IF(F370/ActivitySum!$C$1300=0%,"",F370/ActivitySum!$C$1300)</f>
        <v>1.1528213931740477E-5</v>
      </c>
      <c r="J370" s="99">
        <f>IF(G370/ActivitySum!$C$1300=0%,"",G370/ActivitySum!$C$1300)</f>
        <v>8.1850318915357383E-6</v>
      </c>
      <c r="K370" s="99">
        <f t="shared" si="16"/>
        <v>0.71071071071071068</v>
      </c>
      <c r="L370" s="99">
        <f t="shared" si="17"/>
        <v>0.71</v>
      </c>
    </row>
    <row r="371" spans="2:12" x14ac:dyDescent="0.25">
      <c r="C371" t="s">
        <v>672</v>
      </c>
      <c r="D371" t="s">
        <v>1959</v>
      </c>
      <c r="E371" s="32">
        <v>999</v>
      </c>
      <c r="F371" s="32">
        <v>1000</v>
      </c>
      <c r="G371" s="32">
        <v>710</v>
      </c>
      <c r="H371" s="137">
        <f t="shared" si="15"/>
        <v>1.0010010010010011</v>
      </c>
      <c r="I371" s="90">
        <f>IF(F371/ActivitySum!$C$1300=0%,"",F371/ActivitySum!$C$1300)</f>
        <v>1.1528213931740477E-5</v>
      </c>
      <c r="J371" s="99">
        <f>IF(G371/ActivitySum!$C$1300=0%,"",G371/ActivitySum!$C$1300)</f>
        <v>8.1850318915357383E-6</v>
      </c>
      <c r="K371" s="99">
        <f t="shared" si="16"/>
        <v>0.71071071071071068</v>
      </c>
      <c r="L371" s="99">
        <f t="shared" si="17"/>
        <v>0.71</v>
      </c>
    </row>
    <row r="372" spans="2:12" x14ac:dyDescent="0.25">
      <c r="B372" t="s">
        <v>2575</v>
      </c>
      <c r="C372" t="s">
        <v>513</v>
      </c>
      <c r="D372" t="s">
        <v>1800</v>
      </c>
      <c r="E372" s="32">
        <v>501</v>
      </c>
      <c r="F372" s="32">
        <v>500</v>
      </c>
      <c r="G372" s="32">
        <v>460</v>
      </c>
      <c r="H372" s="137">
        <f t="shared" si="15"/>
        <v>0.99800399201596801</v>
      </c>
      <c r="I372" s="90">
        <f>IF(F372/ActivitySum!$C$1300=0%,"",F372/ActivitySum!$C$1300)</f>
        <v>5.7641069658702384E-6</v>
      </c>
      <c r="J372" s="99">
        <f>IF(G372/ActivitySum!$C$1300=0%,"",G372/ActivitySum!$C$1300)</f>
        <v>5.3029784086006195E-6</v>
      </c>
      <c r="K372" s="99">
        <f t="shared" si="16"/>
        <v>0.91816367265469057</v>
      </c>
      <c r="L372" s="99">
        <f t="shared" si="17"/>
        <v>0.92</v>
      </c>
    </row>
    <row r="373" spans="2:12" x14ac:dyDescent="0.25">
      <c r="C373" t="s">
        <v>516</v>
      </c>
      <c r="D373" t="s">
        <v>1803</v>
      </c>
      <c r="E373" s="32">
        <v>50</v>
      </c>
      <c r="F373" s="32">
        <v>50</v>
      </c>
      <c r="G373" s="32">
        <v>12</v>
      </c>
      <c r="H373" s="137">
        <f t="shared" si="15"/>
        <v>1</v>
      </c>
      <c r="I373" s="90">
        <f>IF(F373/ActivitySum!$C$1300=0%,"",F373/ActivitySum!$C$1300)</f>
        <v>5.7641069658702384E-7</v>
      </c>
      <c r="J373" s="99">
        <f>IF(G373/ActivitySum!$C$1300=0%,"",G373/ActivitySum!$C$1300)</f>
        <v>1.3833856718088574E-7</v>
      </c>
      <c r="K373" s="99">
        <f t="shared" si="16"/>
        <v>0.24</v>
      </c>
      <c r="L373" s="99">
        <f t="shared" si="17"/>
        <v>0.24</v>
      </c>
    </row>
    <row r="374" spans="2:12" x14ac:dyDescent="0.25">
      <c r="C374" t="s">
        <v>532</v>
      </c>
      <c r="D374" t="s">
        <v>1819</v>
      </c>
      <c r="E374" s="32">
        <v>50</v>
      </c>
      <c r="F374" s="32">
        <v>50</v>
      </c>
      <c r="G374" s="32">
        <v>42</v>
      </c>
      <c r="H374" s="137">
        <f t="shared" si="15"/>
        <v>1</v>
      </c>
      <c r="I374" s="90">
        <f>IF(F374/ActivitySum!$C$1300=0%,"",F374/ActivitySum!$C$1300)</f>
        <v>5.7641069658702384E-7</v>
      </c>
      <c r="J374" s="99">
        <f>IF(G374/ActivitySum!$C$1300=0%,"",G374/ActivitySum!$C$1300)</f>
        <v>4.8418498513310002E-7</v>
      </c>
      <c r="K374" s="99">
        <f t="shared" si="16"/>
        <v>0.84</v>
      </c>
      <c r="L374" s="99">
        <f t="shared" si="17"/>
        <v>0.84</v>
      </c>
    </row>
    <row r="375" spans="2:12" x14ac:dyDescent="0.25">
      <c r="C375" t="s">
        <v>533</v>
      </c>
      <c r="D375" t="s">
        <v>1820</v>
      </c>
      <c r="E375" s="32">
        <v>500</v>
      </c>
      <c r="F375" s="32">
        <v>500</v>
      </c>
      <c r="G375" s="32">
        <v>854</v>
      </c>
      <c r="H375" s="137">
        <f t="shared" si="15"/>
        <v>1</v>
      </c>
      <c r="I375" s="90">
        <f>IF(F375/ActivitySum!$C$1300=0%,"",F375/ActivitySum!$C$1300)</f>
        <v>5.7641069658702384E-6</v>
      </c>
      <c r="J375" s="99">
        <f>IF(G375/ActivitySum!$C$1300=0%,"",G375/ActivitySum!$C$1300)</f>
        <v>9.8450946977063667E-6</v>
      </c>
      <c r="K375" s="99">
        <f t="shared" si="16"/>
        <v>1.708</v>
      </c>
      <c r="L375" s="99">
        <f t="shared" si="17"/>
        <v>1.708</v>
      </c>
    </row>
    <row r="376" spans="2:12" x14ac:dyDescent="0.25">
      <c r="C376" t="s">
        <v>537</v>
      </c>
      <c r="D376" t="s">
        <v>1824</v>
      </c>
      <c r="E376" s="32">
        <v>500</v>
      </c>
      <c r="F376" s="32">
        <v>500</v>
      </c>
      <c r="G376" s="32">
        <v>825</v>
      </c>
      <c r="H376" s="137">
        <f t="shared" si="15"/>
        <v>1</v>
      </c>
      <c r="I376" s="90">
        <f>IF(F376/ActivitySum!$C$1300=0%,"",F376/ActivitySum!$C$1300)</f>
        <v>5.7641069658702384E-6</v>
      </c>
      <c r="J376" s="99">
        <f>IF(G376/ActivitySum!$C$1300=0%,"",G376/ActivitySum!$C$1300)</f>
        <v>9.5107764936858941E-6</v>
      </c>
      <c r="K376" s="99">
        <f t="shared" si="16"/>
        <v>1.65</v>
      </c>
      <c r="L376" s="99">
        <f t="shared" si="17"/>
        <v>1.65</v>
      </c>
    </row>
    <row r="377" spans="2:12" x14ac:dyDescent="0.25">
      <c r="C377" t="s">
        <v>540</v>
      </c>
      <c r="D377" t="s">
        <v>1827</v>
      </c>
      <c r="E377" s="32">
        <v>50</v>
      </c>
      <c r="F377" s="32">
        <v>50</v>
      </c>
      <c r="G377" s="32">
        <v>42</v>
      </c>
      <c r="H377" s="137">
        <f t="shared" si="15"/>
        <v>1</v>
      </c>
      <c r="I377" s="90">
        <f>IF(F377/ActivitySum!$C$1300=0%,"",F377/ActivitySum!$C$1300)</f>
        <v>5.7641069658702384E-7</v>
      </c>
      <c r="J377" s="99">
        <f>IF(G377/ActivitySum!$C$1300=0%,"",G377/ActivitySum!$C$1300)</f>
        <v>4.8418498513310002E-7</v>
      </c>
      <c r="K377" s="99">
        <f t="shared" si="16"/>
        <v>0.84</v>
      </c>
      <c r="L377" s="99">
        <f t="shared" si="17"/>
        <v>0.84</v>
      </c>
    </row>
    <row r="378" spans="2:12" x14ac:dyDescent="0.25">
      <c r="C378" t="s">
        <v>556</v>
      </c>
      <c r="D378" t="s">
        <v>1843</v>
      </c>
      <c r="E378" s="32">
        <v>51</v>
      </c>
      <c r="F378" s="32">
        <v>50</v>
      </c>
      <c r="G378" s="32">
        <v>43</v>
      </c>
      <c r="H378" s="137">
        <f t="shared" si="15"/>
        <v>0.98039215686274506</v>
      </c>
      <c r="I378" s="90">
        <f>IF(F378/ActivitySum!$C$1300=0%,"",F378/ActivitySum!$C$1300)</f>
        <v>5.7641069658702384E-7</v>
      </c>
      <c r="J378" s="99">
        <f>IF(G378/ActivitySum!$C$1300=0%,"",G378/ActivitySum!$C$1300)</f>
        <v>4.9571319906484047E-7</v>
      </c>
      <c r="K378" s="99">
        <f t="shared" si="16"/>
        <v>0.84313725490196079</v>
      </c>
      <c r="L378" s="99">
        <f t="shared" si="17"/>
        <v>0.86</v>
      </c>
    </row>
    <row r="379" spans="2:12" x14ac:dyDescent="0.25">
      <c r="C379" t="s">
        <v>557</v>
      </c>
      <c r="D379" t="s">
        <v>1844</v>
      </c>
      <c r="E379" s="32">
        <v>500</v>
      </c>
      <c r="F379" s="32">
        <v>500</v>
      </c>
      <c r="G379" s="32">
        <v>425</v>
      </c>
      <c r="H379" s="137">
        <f t="shared" si="15"/>
        <v>1</v>
      </c>
      <c r="I379" s="90">
        <f>IF(F379/ActivitySum!$C$1300=0%,"",F379/ActivitySum!$C$1300)</f>
        <v>5.7641069658702384E-6</v>
      </c>
      <c r="J379" s="99">
        <f>IF(G379/ActivitySum!$C$1300=0%,"",G379/ActivitySum!$C$1300)</f>
        <v>4.8994909209897025E-6</v>
      </c>
      <c r="K379" s="99">
        <f t="shared" si="16"/>
        <v>0.85</v>
      </c>
      <c r="L379" s="99">
        <f t="shared" si="17"/>
        <v>0.85</v>
      </c>
    </row>
    <row r="380" spans="2:12" x14ac:dyDescent="0.25">
      <c r="C380" t="s">
        <v>561</v>
      </c>
      <c r="D380" t="s">
        <v>1848</v>
      </c>
      <c r="E380" s="32">
        <v>500</v>
      </c>
      <c r="F380" s="32">
        <v>500</v>
      </c>
      <c r="G380" s="32">
        <v>425</v>
      </c>
      <c r="H380" s="137">
        <f t="shared" si="15"/>
        <v>1</v>
      </c>
      <c r="I380" s="90">
        <f>IF(F380/ActivitySum!$C$1300=0%,"",F380/ActivitySum!$C$1300)</f>
        <v>5.7641069658702384E-6</v>
      </c>
      <c r="J380" s="99">
        <f>IF(G380/ActivitySum!$C$1300=0%,"",G380/ActivitySum!$C$1300)</f>
        <v>4.8994909209897025E-6</v>
      </c>
      <c r="K380" s="99">
        <f t="shared" si="16"/>
        <v>0.85</v>
      </c>
      <c r="L380" s="99">
        <f t="shared" si="17"/>
        <v>0.85</v>
      </c>
    </row>
    <row r="381" spans="2:12" x14ac:dyDescent="0.25">
      <c r="C381" t="s">
        <v>564</v>
      </c>
      <c r="D381" t="s">
        <v>1851</v>
      </c>
      <c r="E381" s="32">
        <v>50</v>
      </c>
      <c r="F381" s="32">
        <v>50</v>
      </c>
      <c r="G381" s="32">
        <v>43</v>
      </c>
      <c r="H381" s="137">
        <f t="shared" si="15"/>
        <v>1</v>
      </c>
      <c r="I381" s="90">
        <f>IF(F381/ActivitySum!$C$1300=0%,"",F381/ActivitySum!$C$1300)</f>
        <v>5.7641069658702384E-7</v>
      </c>
      <c r="J381" s="99">
        <f>IF(G381/ActivitySum!$C$1300=0%,"",G381/ActivitySum!$C$1300)</f>
        <v>4.9571319906484047E-7</v>
      </c>
      <c r="K381" s="99">
        <f t="shared" si="16"/>
        <v>0.86</v>
      </c>
      <c r="L381" s="99">
        <f t="shared" si="17"/>
        <v>0.86</v>
      </c>
    </row>
    <row r="382" spans="2:12" x14ac:dyDescent="0.25">
      <c r="C382" t="s">
        <v>580</v>
      </c>
      <c r="D382" t="s">
        <v>1867</v>
      </c>
      <c r="E382" s="32">
        <v>50</v>
      </c>
      <c r="F382" s="32">
        <v>50</v>
      </c>
      <c r="G382" s="32">
        <v>42</v>
      </c>
      <c r="H382" s="137">
        <f t="shared" si="15"/>
        <v>1</v>
      </c>
      <c r="I382" s="90">
        <f>IF(F382/ActivitySum!$C$1300=0%,"",F382/ActivitySum!$C$1300)</f>
        <v>5.7641069658702384E-7</v>
      </c>
      <c r="J382" s="99">
        <f>IF(G382/ActivitySum!$C$1300=0%,"",G382/ActivitySum!$C$1300)</f>
        <v>4.8418498513310002E-7</v>
      </c>
      <c r="K382" s="99">
        <f t="shared" si="16"/>
        <v>0.84</v>
      </c>
      <c r="L382" s="99">
        <f t="shared" si="17"/>
        <v>0.84</v>
      </c>
    </row>
    <row r="383" spans="2:12" x14ac:dyDescent="0.25">
      <c r="C383" t="s">
        <v>581</v>
      </c>
      <c r="D383" t="s">
        <v>1868</v>
      </c>
      <c r="E383" s="32">
        <v>500</v>
      </c>
      <c r="F383" s="32">
        <v>500</v>
      </c>
      <c r="G383" s="32">
        <v>425</v>
      </c>
      <c r="H383" s="137">
        <f t="shared" si="15"/>
        <v>1</v>
      </c>
      <c r="I383" s="90">
        <f>IF(F383/ActivitySum!$C$1300=0%,"",F383/ActivitySum!$C$1300)</f>
        <v>5.7641069658702384E-6</v>
      </c>
      <c r="J383" s="99">
        <f>IF(G383/ActivitySum!$C$1300=0%,"",G383/ActivitySum!$C$1300)</f>
        <v>4.8994909209897025E-6</v>
      </c>
      <c r="K383" s="99">
        <f t="shared" si="16"/>
        <v>0.85</v>
      </c>
      <c r="L383" s="99">
        <f t="shared" si="17"/>
        <v>0.85</v>
      </c>
    </row>
    <row r="384" spans="2:12" x14ac:dyDescent="0.25">
      <c r="C384" t="s">
        <v>588</v>
      </c>
      <c r="D384" t="s">
        <v>1875</v>
      </c>
      <c r="E384" s="32">
        <v>500</v>
      </c>
      <c r="F384" s="32">
        <v>500</v>
      </c>
      <c r="G384" s="32">
        <v>425</v>
      </c>
      <c r="H384" s="137">
        <f t="shared" si="15"/>
        <v>1</v>
      </c>
      <c r="I384" s="90">
        <f>IF(F384/ActivitySum!$C$1300=0%,"",F384/ActivitySum!$C$1300)</f>
        <v>5.7641069658702384E-6</v>
      </c>
      <c r="J384" s="99">
        <f>IF(G384/ActivitySum!$C$1300=0%,"",G384/ActivitySum!$C$1300)</f>
        <v>4.8994909209897025E-6</v>
      </c>
      <c r="K384" s="99">
        <f t="shared" si="16"/>
        <v>0.85</v>
      </c>
      <c r="L384" s="99">
        <f t="shared" si="17"/>
        <v>0.85</v>
      </c>
    </row>
    <row r="385" spans="2:12" x14ac:dyDescent="0.25">
      <c r="C385" t="s">
        <v>591</v>
      </c>
      <c r="D385" t="s">
        <v>1878</v>
      </c>
      <c r="E385" s="32">
        <v>50</v>
      </c>
      <c r="F385" s="32">
        <v>50</v>
      </c>
      <c r="G385" s="32">
        <v>42</v>
      </c>
      <c r="H385" s="137">
        <f t="shared" si="15"/>
        <v>1</v>
      </c>
      <c r="I385" s="90">
        <f>IF(F385/ActivitySum!$C$1300=0%,"",F385/ActivitySum!$C$1300)</f>
        <v>5.7641069658702384E-7</v>
      </c>
      <c r="J385" s="99">
        <f>IF(G385/ActivitySum!$C$1300=0%,"",G385/ActivitySum!$C$1300)</f>
        <v>4.8418498513310002E-7</v>
      </c>
      <c r="K385" s="99">
        <f t="shared" si="16"/>
        <v>0.84</v>
      </c>
      <c r="L385" s="99">
        <f t="shared" si="17"/>
        <v>0.84</v>
      </c>
    </row>
    <row r="386" spans="2:12" x14ac:dyDescent="0.25">
      <c r="C386" t="s">
        <v>607</v>
      </c>
      <c r="D386" t="s">
        <v>1894</v>
      </c>
      <c r="E386" s="32">
        <v>50</v>
      </c>
      <c r="F386" s="32">
        <v>50</v>
      </c>
      <c r="G386" s="32">
        <v>42</v>
      </c>
      <c r="H386" s="137">
        <f t="shared" si="15"/>
        <v>1</v>
      </c>
      <c r="I386" s="90">
        <f>IF(F386/ActivitySum!$C$1300=0%,"",F386/ActivitySum!$C$1300)</f>
        <v>5.7641069658702384E-7</v>
      </c>
      <c r="J386" s="99">
        <f>IF(G386/ActivitySum!$C$1300=0%,"",G386/ActivitySum!$C$1300)</f>
        <v>4.8418498513310002E-7</v>
      </c>
      <c r="K386" s="99">
        <f t="shared" si="16"/>
        <v>0.84</v>
      </c>
      <c r="L386" s="99">
        <f t="shared" si="17"/>
        <v>0.84</v>
      </c>
    </row>
    <row r="387" spans="2:12" x14ac:dyDescent="0.25">
      <c r="C387" t="s">
        <v>608</v>
      </c>
      <c r="D387" t="s">
        <v>1895</v>
      </c>
      <c r="E387" s="32">
        <v>500</v>
      </c>
      <c r="F387" s="32">
        <v>500</v>
      </c>
      <c r="G387" s="32">
        <v>425</v>
      </c>
      <c r="H387" s="137">
        <f t="shared" si="15"/>
        <v>1</v>
      </c>
      <c r="I387" s="90">
        <f>IF(F387/ActivitySum!$C$1300=0%,"",F387/ActivitySum!$C$1300)</f>
        <v>5.7641069658702384E-6</v>
      </c>
      <c r="J387" s="99">
        <f>IF(G387/ActivitySum!$C$1300=0%,"",G387/ActivitySum!$C$1300)</f>
        <v>4.8994909209897025E-6</v>
      </c>
      <c r="K387" s="99">
        <f t="shared" si="16"/>
        <v>0.85</v>
      </c>
      <c r="L387" s="99">
        <f t="shared" si="17"/>
        <v>0.85</v>
      </c>
    </row>
    <row r="388" spans="2:12" x14ac:dyDescent="0.25">
      <c r="C388" t="s">
        <v>615</v>
      </c>
      <c r="D388" t="s">
        <v>1902</v>
      </c>
      <c r="E388" s="32">
        <v>499</v>
      </c>
      <c r="F388" s="32">
        <v>500</v>
      </c>
      <c r="G388" s="32">
        <v>357</v>
      </c>
      <c r="H388" s="137">
        <f t="shared" si="15"/>
        <v>1.002004008016032</v>
      </c>
      <c r="I388" s="90">
        <f>IF(F388/ActivitySum!$C$1300=0%,"",F388/ActivitySum!$C$1300)</f>
        <v>5.7641069658702384E-6</v>
      </c>
      <c r="J388" s="99">
        <f>IF(G388/ActivitySum!$C$1300=0%,"",G388/ActivitySum!$C$1300)</f>
        <v>4.1155723736313501E-6</v>
      </c>
      <c r="K388" s="99">
        <f t="shared" si="16"/>
        <v>0.71543086172344694</v>
      </c>
      <c r="L388" s="99">
        <f t="shared" si="17"/>
        <v>0.71399999999999997</v>
      </c>
    </row>
    <row r="389" spans="2:12" x14ac:dyDescent="0.25">
      <c r="C389" t="s">
        <v>618</v>
      </c>
      <c r="D389" t="s">
        <v>1905</v>
      </c>
      <c r="E389" s="32">
        <v>50</v>
      </c>
      <c r="F389" s="32">
        <v>50</v>
      </c>
      <c r="G389" s="32">
        <v>42</v>
      </c>
      <c r="H389" s="137">
        <f t="shared" si="15"/>
        <v>1</v>
      </c>
      <c r="I389" s="90">
        <f>IF(F389/ActivitySum!$C$1300=0%,"",F389/ActivitySum!$C$1300)</f>
        <v>5.7641069658702384E-7</v>
      </c>
      <c r="J389" s="99">
        <f>IF(G389/ActivitySum!$C$1300=0%,"",G389/ActivitySum!$C$1300)</f>
        <v>4.8418498513310002E-7</v>
      </c>
      <c r="K389" s="99">
        <f t="shared" si="16"/>
        <v>0.84</v>
      </c>
      <c r="L389" s="99">
        <f t="shared" si="17"/>
        <v>0.84</v>
      </c>
    </row>
    <row r="390" spans="2:12" x14ac:dyDescent="0.25">
      <c r="C390" t="s">
        <v>634</v>
      </c>
      <c r="D390" t="s">
        <v>1921</v>
      </c>
      <c r="E390" s="32">
        <v>51</v>
      </c>
      <c r="F390" s="32">
        <v>50</v>
      </c>
      <c r="G390" s="32">
        <v>43</v>
      </c>
      <c r="H390" s="137">
        <f t="shared" si="15"/>
        <v>0.98039215686274506</v>
      </c>
      <c r="I390" s="90">
        <f>IF(F390/ActivitySum!$C$1300=0%,"",F390/ActivitySum!$C$1300)</f>
        <v>5.7641069658702384E-7</v>
      </c>
      <c r="J390" s="99">
        <f>IF(G390/ActivitySum!$C$1300=0%,"",G390/ActivitySum!$C$1300)</f>
        <v>4.9571319906484047E-7</v>
      </c>
      <c r="K390" s="99">
        <f t="shared" si="16"/>
        <v>0.84313725490196079</v>
      </c>
      <c r="L390" s="99">
        <f t="shared" si="17"/>
        <v>0.86</v>
      </c>
    </row>
    <row r="391" spans="2:12" x14ac:dyDescent="0.25">
      <c r="C391" t="s">
        <v>635</v>
      </c>
      <c r="D391" t="s">
        <v>1922</v>
      </c>
      <c r="E391" s="32">
        <v>500</v>
      </c>
      <c r="F391" s="32">
        <v>500</v>
      </c>
      <c r="G391" s="32">
        <v>425</v>
      </c>
      <c r="H391" s="137">
        <f t="shared" ref="H391:H454" si="18">IFERROR(F391/E391,"")</f>
        <v>1</v>
      </c>
      <c r="I391" s="90">
        <f>IF(F391/ActivitySum!$C$1300=0%,"",F391/ActivitySum!$C$1300)</f>
        <v>5.7641069658702384E-6</v>
      </c>
      <c r="J391" s="99">
        <f>IF(G391/ActivitySum!$C$1300=0%,"",G391/ActivitySum!$C$1300)</f>
        <v>4.8994909209897025E-6</v>
      </c>
      <c r="K391" s="99">
        <f t="shared" ref="K391:K454" si="19">IFERROR(G391/E391,"")</f>
        <v>0.85</v>
      </c>
      <c r="L391" s="99">
        <f t="shared" ref="L391:L454" si="20">IFERROR(G391/F391,"")</f>
        <v>0.85</v>
      </c>
    </row>
    <row r="392" spans="2:12" x14ac:dyDescent="0.25">
      <c r="C392" t="s">
        <v>644</v>
      </c>
      <c r="D392" t="s">
        <v>1931</v>
      </c>
      <c r="E392" s="32">
        <v>500</v>
      </c>
      <c r="F392" s="32">
        <v>500</v>
      </c>
      <c r="G392" s="32">
        <v>425</v>
      </c>
      <c r="H392" s="137">
        <f t="shared" si="18"/>
        <v>1</v>
      </c>
      <c r="I392" s="90">
        <f>IF(F392/ActivitySum!$C$1300=0%,"",F392/ActivitySum!$C$1300)</f>
        <v>5.7641069658702384E-6</v>
      </c>
      <c r="J392" s="99">
        <f>IF(G392/ActivitySum!$C$1300=0%,"",G392/ActivitySum!$C$1300)</f>
        <v>4.8994909209897025E-6</v>
      </c>
      <c r="K392" s="99">
        <f t="shared" si="19"/>
        <v>0.85</v>
      </c>
      <c r="L392" s="99">
        <f t="shared" si="20"/>
        <v>0.85</v>
      </c>
    </row>
    <row r="393" spans="2:12" x14ac:dyDescent="0.25">
      <c r="C393" t="s">
        <v>647</v>
      </c>
      <c r="D393" t="s">
        <v>1934</v>
      </c>
      <c r="E393" s="32">
        <v>50</v>
      </c>
      <c r="F393" s="32">
        <v>50</v>
      </c>
      <c r="G393" s="32">
        <v>43</v>
      </c>
      <c r="H393" s="137">
        <f t="shared" si="18"/>
        <v>1</v>
      </c>
      <c r="I393" s="90">
        <f>IF(F393/ActivitySum!$C$1300=0%,"",F393/ActivitySum!$C$1300)</f>
        <v>5.7641069658702384E-7</v>
      </c>
      <c r="J393" s="99">
        <f>IF(G393/ActivitySum!$C$1300=0%,"",G393/ActivitySum!$C$1300)</f>
        <v>4.9571319906484047E-7</v>
      </c>
      <c r="K393" s="99">
        <f t="shared" si="19"/>
        <v>0.86</v>
      </c>
      <c r="L393" s="99">
        <f t="shared" si="20"/>
        <v>0.86</v>
      </c>
    </row>
    <row r="394" spans="2:12" x14ac:dyDescent="0.25">
      <c r="C394" t="s">
        <v>663</v>
      </c>
      <c r="D394" t="s">
        <v>1950</v>
      </c>
      <c r="E394" s="32">
        <v>51</v>
      </c>
      <c r="F394" s="32">
        <v>51</v>
      </c>
      <c r="G394" s="32">
        <v>44</v>
      </c>
      <c r="H394" s="137">
        <f t="shared" si="18"/>
        <v>1</v>
      </c>
      <c r="I394" s="90">
        <f>IF(F394/ActivitySum!$C$1300=0%,"",F394/ActivitySum!$C$1300)</f>
        <v>5.879389105187643E-7</v>
      </c>
      <c r="J394" s="99">
        <f>IF(G394/ActivitySum!$C$1300=0%,"",G394/ActivitySum!$C$1300)</f>
        <v>5.0724141299658103E-7</v>
      </c>
      <c r="K394" s="99">
        <f t="shared" si="19"/>
        <v>0.86274509803921573</v>
      </c>
      <c r="L394" s="99">
        <f t="shared" si="20"/>
        <v>0.86274509803921573</v>
      </c>
    </row>
    <row r="395" spans="2:12" x14ac:dyDescent="0.25">
      <c r="C395" t="s">
        <v>664</v>
      </c>
      <c r="D395" t="s">
        <v>1951</v>
      </c>
      <c r="E395" s="32">
        <v>501</v>
      </c>
      <c r="F395" s="32">
        <v>500</v>
      </c>
      <c r="G395" s="32">
        <v>425</v>
      </c>
      <c r="H395" s="137">
        <f t="shared" si="18"/>
        <v>0.99800399201596801</v>
      </c>
      <c r="I395" s="90">
        <f>IF(F395/ActivitySum!$C$1300=0%,"",F395/ActivitySum!$C$1300)</f>
        <v>5.7641069658702384E-6</v>
      </c>
      <c r="J395" s="99">
        <f>IF(G395/ActivitySum!$C$1300=0%,"",G395/ActivitySum!$C$1300)</f>
        <v>4.8994909209897025E-6</v>
      </c>
      <c r="K395" s="99">
        <f t="shared" si="19"/>
        <v>0.84830339321357284</v>
      </c>
      <c r="L395" s="99">
        <f t="shared" si="20"/>
        <v>0.85</v>
      </c>
    </row>
    <row r="396" spans="2:12" x14ac:dyDescent="0.25">
      <c r="B396" t="s">
        <v>2576</v>
      </c>
      <c r="C396" t="s">
        <v>305</v>
      </c>
      <c r="D396" t="s">
        <v>1600</v>
      </c>
      <c r="E396" s="32">
        <v>200</v>
      </c>
      <c r="F396" s="32">
        <v>200</v>
      </c>
      <c r="G396" s="32">
        <v>170</v>
      </c>
      <c r="H396" s="137">
        <f t="shared" si="18"/>
        <v>1</v>
      </c>
      <c r="I396" s="90">
        <f>IF(F396/ActivitySum!$C$1300=0%,"",F396/ActivitySum!$C$1300)</f>
        <v>2.3056427863480954E-6</v>
      </c>
      <c r="J396" s="99">
        <f>IF(G396/ActivitySum!$C$1300=0%,"",G396/ActivitySum!$C$1300)</f>
        <v>1.959796368395881E-6</v>
      </c>
      <c r="K396" s="99">
        <f t="shared" si="19"/>
        <v>0.85</v>
      </c>
      <c r="L396" s="99">
        <f t="shared" si="20"/>
        <v>0.85</v>
      </c>
    </row>
    <row r="397" spans="2:12" x14ac:dyDescent="0.25">
      <c r="C397" t="s">
        <v>319</v>
      </c>
      <c r="D397" t="s">
        <v>1614</v>
      </c>
      <c r="E397" s="32">
        <v>200</v>
      </c>
      <c r="F397" s="32">
        <v>200</v>
      </c>
      <c r="G397" s="32">
        <v>170</v>
      </c>
      <c r="H397" s="137">
        <f t="shared" si="18"/>
        <v>1</v>
      </c>
      <c r="I397" s="90">
        <f>IF(F397/ActivitySum!$C$1300=0%,"",F397/ActivitySum!$C$1300)</f>
        <v>2.3056427863480954E-6</v>
      </c>
      <c r="J397" s="99">
        <f>IF(G397/ActivitySum!$C$1300=0%,"",G397/ActivitySum!$C$1300)</f>
        <v>1.959796368395881E-6</v>
      </c>
      <c r="K397" s="99">
        <f t="shared" si="19"/>
        <v>0.85</v>
      </c>
      <c r="L397" s="99">
        <f t="shared" si="20"/>
        <v>0.85</v>
      </c>
    </row>
    <row r="398" spans="2:12" x14ac:dyDescent="0.25">
      <c r="C398" t="s">
        <v>329</v>
      </c>
      <c r="D398" t="s">
        <v>1624</v>
      </c>
      <c r="E398" s="32">
        <v>200</v>
      </c>
      <c r="F398" s="32">
        <v>200</v>
      </c>
      <c r="G398" s="32">
        <v>170</v>
      </c>
      <c r="H398" s="137">
        <f t="shared" si="18"/>
        <v>1</v>
      </c>
      <c r="I398" s="90">
        <f>IF(F398/ActivitySum!$C$1300=0%,"",F398/ActivitySum!$C$1300)</f>
        <v>2.3056427863480954E-6</v>
      </c>
      <c r="J398" s="99">
        <f>IF(G398/ActivitySum!$C$1300=0%,"",G398/ActivitySum!$C$1300)</f>
        <v>1.959796368395881E-6</v>
      </c>
      <c r="K398" s="99">
        <f t="shared" si="19"/>
        <v>0.85</v>
      </c>
      <c r="L398" s="99">
        <f t="shared" si="20"/>
        <v>0.85</v>
      </c>
    </row>
    <row r="399" spans="2:12" x14ac:dyDescent="0.25">
      <c r="C399" t="s">
        <v>336</v>
      </c>
      <c r="D399" t="s">
        <v>1631</v>
      </c>
      <c r="E399" s="32">
        <v>200</v>
      </c>
      <c r="F399" s="32">
        <v>200</v>
      </c>
      <c r="G399" s="32">
        <v>170</v>
      </c>
      <c r="H399" s="137">
        <f t="shared" si="18"/>
        <v>1</v>
      </c>
      <c r="I399" s="90">
        <f>IF(F399/ActivitySum!$C$1300=0%,"",F399/ActivitySum!$C$1300)</f>
        <v>2.3056427863480954E-6</v>
      </c>
      <c r="J399" s="99">
        <f>IF(G399/ActivitySum!$C$1300=0%,"",G399/ActivitySum!$C$1300)</f>
        <v>1.959796368395881E-6</v>
      </c>
      <c r="K399" s="99">
        <f t="shared" si="19"/>
        <v>0.85</v>
      </c>
      <c r="L399" s="99">
        <f t="shared" si="20"/>
        <v>0.85</v>
      </c>
    </row>
    <row r="400" spans="2:12" x14ac:dyDescent="0.25">
      <c r="C400" t="s">
        <v>358</v>
      </c>
      <c r="D400" t="s">
        <v>1652</v>
      </c>
      <c r="E400" s="32">
        <v>200</v>
      </c>
      <c r="F400" s="32">
        <v>200</v>
      </c>
      <c r="G400" s="32">
        <v>170</v>
      </c>
      <c r="H400" s="137">
        <f t="shared" si="18"/>
        <v>1</v>
      </c>
      <c r="I400" s="90">
        <f>IF(F400/ActivitySum!$C$1300=0%,"",F400/ActivitySum!$C$1300)</f>
        <v>2.3056427863480954E-6</v>
      </c>
      <c r="J400" s="99">
        <f>IF(G400/ActivitySum!$C$1300=0%,"",G400/ActivitySum!$C$1300)</f>
        <v>1.959796368395881E-6</v>
      </c>
      <c r="K400" s="99">
        <f t="shared" si="19"/>
        <v>0.85</v>
      </c>
      <c r="L400" s="99">
        <f t="shared" si="20"/>
        <v>0.85</v>
      </c>
    </row>
    <row r="401" spans="3:12" x14ac:dyDescent="0.25">
      <c r="C401" t="s">
        <v>370</v>
      </c>
      <c r="D401" t="s">
        <v>1664</v>
      </c>
      <c r="E401" s="32">
        <v>200</v>
      </c>
      <c r="F401" s="32">
        <v>200</v>
      </c>
      <c r="G401" s="32">
        <v>170</v>
      </c>
      <c r="H401" s="137">
        <f t="shared" si="18"/>
        <v>1</v>
      </c>
      <c r="I401" s="90">
        <f>IF(F401/ActivitySum!$C$1300=0%,"",F401/ActivitySum!$C$1300)</f>
        <v>2.3056427863480954E-6</v>
      </c>
      <c r="J401" s="99">
        <f>IF(G401/ActivitySum!$C$1300=0%,"",G401/ActivitySum!$C$1300)</f>
        <v>1.959796368395881E-6</v>
      </c>
      <c r="K401" s="99">
        <f t="shared" si="19"/>
        <v>0.85</v>
      </c>
      <c r="L401" s="99">
        <f t="shared" si="20"/>
        <v>0.85</v>
      </c>
    </row>
    <row r="402" spans="3:12" x14ac:dyDescent="0.25">
      <c r="C402" t="s">
        <v>378</v>
      </c>
      <c r="D402" t="s">
        <v>1672</v>
      </c>
      <c r="E402" s="32">
        <v>200</v>
      </c>
      <c r="F402" s="32">
        <v>200</v>
      </c>
      <c r="G402" s="32">
        <v>127</v>
      </c>
      <c r="H402" s="137">
        <f t="shared" si="18"/>
        <v>1</v>
      </c>
      <c r="I402" s="90">
        <f>IF(F402/ActivitySum!$C$1300=0%,"",F402/ActivitySum!$C$1300)</f>
        <v>2.3056427863480954E-6</v>
      </c>
      <c r="J402" s="99">
        <f>IF(G402/ActivitySum!$C$1300=0%,"",G402/ActivitySum!$C$1300)</f>
        <v>1.4640831693310405E-6</v>
      </c>
      <c r="K402" s="99">
        <f t="shared" si="19"/>
        <v>0.63500000000000001</v>
      </c>
      <c r="L402" s="99">
        <f t="shared" si="20"/>
        <v>0.63500000000000001</v>
      </c>
    </row>
    <row r="403" spans="3:12" x14ac:dyDescent="0.25">
      <c r="C403" t="s">
        <v>469</v>
      </c>
      <c r="D403" t="s">
        <v>1756</v>
      </c>
      <c r="E403" s="32">
        <v>200</v>
      </c>
      <c r="F403" s="32">
        <v>200</v>
      </c>
      <c r="G403" s="32">
        <v>170</v>
      </c>
      <c r="H403" s="137">
        <f t="shared" si="18"/>
        <v>1</v>
      </c>
      <c r="I403" s="90">
        <f>IF(F403/ActivitySum!$C$1300=0%,"",F403/ActivitySum!$C$1300)</f>
        <v>2.3056427863480954E-6</v>
      </c>
      <c r="J403" s="99">
        <f>IF(G403/ActivitySum!$C$1300=0%,"",G403/ActivitySum!$C$1300)</f>
        <v>1.959796368395881E-6</v>
      </c>
      <c r="K403" s="99">
        <f t="shared" si="19"/>
        <v>0.85</v>
      </c>
      <c r="L403" s="99">
        <f t="shared" si="20"/>
        <v>0.85</v>
      </c>
    </row>
    <row r="404" spans="3:12" x14ac:dyDescent="0.25">
      <c r="C404" t="s">
        <v>514</v>
      </c>
      <c r="D404" t="s">
        <v>1801</v>
      </c>
      <c r="E404" s="32">
        <v>333</v>
      </c>
      <c r="F404" s="32">
        <v>334</v>
      </c>
      <c r="G404" s="32">
        <v>306</v>
      </c>
      <c r="H404" s="137">
        <f t="shared" si="18"/>
        <v>1.003003003003003</v>
      </c>
      <c r="I404" s="90">
        <f>IF(F404/ActivitySum!$C$1300=0%,"",F404/ActivitySum!$C$1300)</f>
        <v>3.8504234532013193E-6</v>
      </c>
      <c r="J404" s="99">
        <f>IF(G404/ActivitySum!$C$1300=0%,"",G404/ActivitySum!$C$1300)</f>
        <v>3.5276334631125858E-6</v>
      </c>
      <c r="K404" s="99">
        <f t="shared" si="19"/>
        <v>0.91891891891891897</v>
      </c>
      <c r="L404" s="99">
        <f t="shared" si="20"/>
        <v>0.91616766467065869</v>
      </c>
    </row>
    <row r="405" spans="3:12" x14ac:dyDescent="0.25">
      <c r="C405" t="s">
        <v>515</v>
      </c>
      <c r="D405" t="s">
        <v>1802</v>
      </c>
      <c r="E405" s="32">
        <v>665</v>
      </c>
      <c r="F405" s="32">
        <v>666</v>
      </c>
      <c r="G405" s="32">
        <v>611</v>
      </c>
      <c r="H405" s="137">
        <f t="shared" si="18"/>
        <v>1.0015037593984963</v>
      </c>
      <c r="I405" s="90">
        <f>IF(F405/ActivitySum!$C$1300=0%,"",F405/ActivitySum!$C$1300)</f>
        <v>7.6777904785391585E-6</v>
      </c>
      <c r="J405" s="99">
        <f>IF(G405/ActivitySum!$C$1300=0%,"",G405/ActivitySum!$C$1300)</f>
        <v>7.0437387122934315E-6</v>
      </c>
      <c r="K405" s="99">
        <f t="shared" si="19"/>
        <v>0.91879699248120306</v>
      </c>
      <c r="L405" s="99">
        <f t="shared" si="20"/>
        <v>0.91741741741741745</v>
      </c>
    </row>
    <row r="406" spans="3:12" x14ac:dyDescent="0.25">
      <c r="C406" t="s">
        <v>517</v>
      </c>
      <c r="D406" t="s">
        <v>1804</v>
      </c>
      <c r="E406" s="32">
        <v>100</v>
      </c>
      <c r="F406" s="32">
        <v>100</v>
      </c>
      <c r="G406" s="32">
        <v>56</v>
      </c>
      <c r="H406" s="137">
        <f t="shared" si="18"/>
        <v>1</v>
      </c>
      <c r="I406" s="90">
        <f>IF(F406/ActivitySum!$C$1300=0%,"",F406/ActivitySum!$C$1300)</f>
        <v>1.1528213931740477E-6</v>
      </c>
      <c r="J406" s="99">
        <f>IF(G406/ActivitySum!$C$1300=0%,"",G406/ActivitySum!$C$1300)</f>
        <v>6.4557998017746666E-7</v>
      </c>
      <c r="K406" s="99">
        <f t="shared" si="19"/>
        <v>0.56000000000000005</v>
      </c>
      <c r="L406" s="99">
        <f t="shared" si="20"/>
        <v>0.56000000000000005</v>
      </c>
    </row>
    <row r="407" spans="3:12" x14ac:dyDescent="0.25">
      <c r="C407" t="s">
        <v>534</v>
      </c>
      <c r="D407" t="s">
        <v>1821</v>
      </c>
      <c r="E407" s="32">
        <v>286</v>
      </c>
      <c r="F407" s="32">
        <v>286</v>
      </c>
      <c r="G407" s="32">
        <v>243</v>
      </c>
      <c r="H407" s="137">
        <f t="shared" si="18"/>
        <v>1</v>
      </c>
      <c r="I407" s="90">
        <f>IF(F407/ActivitySum!$C$1300=0%,"",F407/ActivitySum!$C$1300)</f>
        <v>3.2970691844777763E-6</v>
      </c>
      <c r="J407" s="99">
        <f>IF(G407/ActivitySum!$C$1300=0%,"",G407/ActivitySum!$C$1300)</f>
        <v>2.8013559854129361E-6</v>
      </c>
      <c r="K407" s="99">
        <f t="shared" si="19"/>
        <v>0.84965034965034969</v>
      </c>
      <c r="L407" s="99">
        <f t="shared" si="20"/>
        <v>0.84965034965034969</v>
      </c>
    </row>
    <row r="408" spans="3:12" x14ac:dyDescent="0.25">
      <c r="C408" t="s">
        <v>538</v>
      </c>
      <c r="D408" t="s">
        <v>1825</v>
      </c>
      <c r="E408" s="32">
        <v>333</v>
      </c>
      <c r="F408" s="32">
        <v>333</v>
      </c>
      <c r="G408" s="32">
        <v>549</v>
      </c>
      <c r="H408" s="137">
        <f t="shared" si="18"/>
        <v>1</v>
      </c>
      <c r="I408" s="90">
        <f>IF(F408/ActivitySum!$C$1300=0%,"",F408/ActivitySum!$C$1300)</f>
        <v>3.8388952392695792E-6</v>
      </c>
      <c r="J408" s="99">
        <f>IF(G408/ActivitySum!$C$1300=0%,"",G408/ActivitySum!$C$1300)</f>
        <v>6.3289894485255218E-6</v>
      </c>
      <c r="K408" s="99">
        <f t="shared" si="19"/>
        <v>1.6486486486486487</v>
      </c>
      <c r="L408" s="99">
        <f t="shared" si="20"/>
        <v>1.6486486486486487</v>
      </c>
    </row>
    <row r="409" spans="3:12" x14ac:dyDescent="0.25">
      <c r="C409" t="s">
        <v>539</v>
      </c>
      <c r="D409" t="s">
        <v>1826</v>
      </c>
      <c r="E409" s="32">
        <v>665</v>
      </c>
      <c r="F409" s="32">
        <v>667</v>
      </c>
      <c r="G409" s="32">
        <v>1097</v>
      </c>
      <c r="H409" s="137">
        <f t="shared" si="18"/>
        <v>1.0030075187969925</v>
      </c>
      <c r="I409" s="90">
        <f>IF(F409/ActivitySum!$C$1300=0%,"",F409/ActivitySum!$C$1300)</f>
        <v>7.6893186924708985E-6</v>
      </c>
      <c r="J409" s="99">
        <f>IF(G409/ActivitySum!$C$1300=0%,"",G409/ActivitySum!$C$1300)</f>
        <v>1.2646450683119304E-5</v>
      </c>
      <c r="K409" s="99">
        <f t="shared" si="19"/>
        <v>1.649624060150376</v>
      </c>
      <c r="L409" s="99">
        <f t="shared" si="20"/>
        <v>1.6446776611694154</v>
      </c>
    </row>
    <row r="410" spans="3:12" x14ac:dyDescent="0.25">
      <c r="C410" t="s">
        <v>541</v>
      </c>
      <c r="D410" t="s">
        <v>1828</v>
      </c>
      <c r="E410" s="32">
        <v>100</v>
      </c>
      <c r="F410" s="32">
        <v>100</v>
      </c>
      <c r="G410" s="32">
        <v>85</v>
      </c>
      <c r="H410" s="137">
        <f t="shared" si="18"/>
        <v>1</v>
      </c>
      <c r="I410" s="90">
        <f>IF(F410/ActivitySum!$C$1300=0%,"",F410/ActivitySum!$C$1300)</f>
        <v>1.1528213931740477E-6</v>
      </c>
      <c r="J410" s="99">
        <f>IF(G410/ActivitySum!$C$1300=0%,"",G410/ActivitySum!$C$1300)</f>
        <v>9.7989818419794049E-7</v>
      </c>
      <c r="K410" s="99">
        <f t="shared" si="19"/>
        <v>0.85</v>
      </c>
      <c r="L410" s="99">
        <f t="shared" si="20"/>
        <v>0.85</v>
      </c>
    </row>
    <row r="411" spans="3:12" x14ac:dyDescent="0.25">
      <c r="C411" t="s">
        <v>558</v>
      </c>
      <c r="D411" t="s">
        <v>1845</v>
      </c>
      <c r="E411" s="32">
        <v>285</v>
      </c>
      <c r="F411" s="32">
        <v>286</v>
      </c>
      <c r="G411" s="32">
        <v>242</v>
      </c>
      <c r="H411" s="137">
        <f t="shared" si="18"/>
        <v>1.0035087719298246</v>
      </c>
      <c r="I411" s="90">
        <f>IF(F411/ActivitySum!$C$1300=0%,"",F411/ActivitySum!$C$1300)</f>
        <v>3.2970691844777763E-6</v>
      </c>
      <c r="J411" s="99">
        <f>IF(G411/ActivitySum!$C$1300=0%,"",G411/ActivitySum!$C$1300)</f>
        <v>2.7898277714811956E-6</v>
      </c>
      <c r="K411" s="99">
        <f t="shared" si="19"/>
        <v>0.84912280701754383</v>
      </c>
      <c r="L411" s="99">
        <f t="shared" si="20"/>
        <v>0.84615384615384615</v>
      </c>
    </row>
    <row r="412" spans="3:12" x14ac:dyDescent="0.25">
      <c r="C412" t="s">
        <v>562</v>
      </c>
      <c r="D412" t="s">
        <v>1849</v>
      </c>
      <c r="E412" s="32">
        <v>332</v>
      </c>
      <c r="F412" s="32">
        <v>333</v>
      </c>
      <c r="G412" s="32">
        <v>282</v>
      </c>
      <c r="H412" s="137">
        <f t="shared" si="18"/>
        <v>1.0030120481927711</v>
      </c>
      <c r="I412" s="90">
        <f>IF(F412/ActivitySum!$C$1300=0%,"",F412/ActivitySum!$C$1300)</f>
        <v>3.8388952392695792E-6</v>
      </c>
      <c r="J412" s="99">
        <f>IF(G412/ActivitySum!$C$1300=0%,"",G412/ActivitySum!$C$1300)</f>
        <v>3.2509563287508145E-6</v>
      </c>
      <c r="K412" s="99">
        <f t="shared" si="19"/>
        <v>0.8493975903614458</v>
      </c>
      <c r="L412" s="99">
        <f t="shared" si="20"/>
        <v>0.84684684684684686</v>
      </c>
    </row>
    <row r="413" spans="3:12" x14ac:dyDescent="0.25">
      <c r="C413" t="s">
        <v>563</v>
      </c>
      <c r="D413" t="s">
        <v>1850</v>
      </c>
      <c r="E413" s="32">
        <v>666</v>
      </c>
      <c r="F413" s="32">
        <v>667</v>
      </c>
      <c r="G413" s="32">
        <v>566</v>
      </c>
      <c r="H413" s="137">
        <f t="shared" si="18"/>
        <v>1.0015015015015014</v>
      </c>
      <c r="I413" s="90">
        <f>IF(F413/ActivitySum!$C$1300=0%,"",F413/ActivitySum!$C$1300)</f>
        <v>7.6893186924708985E-6</v>
      </c>
      <c r="J413" s="99">
        <f>IF(G413/ActivitySum!$C$1300=0%,"",G413/ActivitySum!$C$1300)</f>
        <v>6.5249690853651099E-6</v>
      </c>
      <c r="K413" s="99">
        <f t="shared" si="19"/>
        <v>0.8498498498498499</v>
      </c>
      <c r="L413" s="99">
        <f t="shared" si="20"/>
        <v>0.84857571214392802</v>
      </c>
    </row>
    <row r="414" spans="3:12" x14ac:dyDescent="0.25">
      <c r="C414" t="s">
        <v>565</v>
      </c>
      <c r="D414" t="s">
        <v>1852</v>
      </c>
      <c r="E414" s="32">
        <v>100</v>
      </c>
      <c r="F414" s="32">
        <v>100</v>
      </c>
      <c r="G414" s="32">
        <v>85</v>
      </c>
      <c r="H414" s="137">
        <f t="shared" si="18"/>
        <v>1</v>
      </c>
      <c r="I414" s="90">
        <f>IF(F414/ActivitySum!$C$1300=0%,"",F414/ActivitySum!$C$1300)</f>
        <v>1.1528213931740477E-6</v>
      </c>
      <c r="J414" s="99">
        <f>IF(G414/ActivitySum!$C$1300=0%,"",G414/ActivitySum!$C$1300)</f>
        <v>9.7989818419794049E-7</v>
      </c>
      <c r="K414" s="99">
        <f t="shared" si="19"/>
        <v>0.85</v>
      </c>
      <c r="L414" s="99">
        <f t="shared" si="20"/>
        <v>0.85</v>
      </c>
    </row>
    <row r="415" spans="3:12" x14ac:dyDescent="0.25">
      <c r="C415" t="s">
        <v>582</v>
      </c>
      <c r="D415" t="s">
        <v>1869</v>
      </c>
      <c r="E415" s="32">
        <v>286</v>
      </c>
      <c r="F415" s="32">
        <v>286</v>
      </c>
      <c r="G415" s="32">
        <v>243</v>
      </c>
      <c r="H415" s="137">
        <f t="shared" si="18"/>
        <v>1</v>
      </c>
      <c r="I415" s="90">
        <f>IF(F415/ActivitySum!$C$1300=0%,"",F415/ActivitySum!$C$1300)</f>
        <v>3.2970691844777763E-6</v>
      </c>
      <c r="J415" s="99">
        <f>IF(G415/ActivitySum!$C$1300=0%,"",G415/ActivitySum!$C$1300)</f>
        <v>2.8013559854129361E-6</v>
      </c>
      <c r="K415" s="99">
        <f t="shared" si="19"/>
        <v>0.84965034965034969</v>
      </c>
      <c r="L415" s="99">
        <f t="shared" si="20"/>
        <v>0.84965034965034969</v>
      </c>
    </row>
    <row r="416" spans="3:12" x14ac:dyDescent="0.25">
      <c r="C416" t="s">
        <v>589</v>
      </c>
      <c r="D416" t="s">
        <v>1876</v>
      </c>
      <c r="E416" s="32">
        <v>332</v>
      </c>
      <c r="F416" s="32">
        <v>333</v>
      </c>
      <c r="G416" s="32">
        <v>282</v>
      </c>
      <c r="H416" s="137">
        <f t="shared" si="18"/>
        <v>1.0030120481927711</v>
      </c>
      <c r="I416" s="90">
        <f>IF(F416/ActivitySum!$C$1300=0%,"",F416/ActivitySum!$C$1300)</f>
        <v>3.8388952392695792E-6</v>
      </c>
      <c r="J416" s="99">
        <f>IF(G416/ActivitySum!$C$1300=0%,"",G416/ActivitySum!$C$1300)</f>
        <v>3.2509563287508145E-6</v>
      </c>
      <c r="K416" s="99">
        <f t="shared" si="19"/>
        <v>0.8493975903614458</v>
      </c>
      <c r="L416" s="99">
        <f t="shared" si="20"/>
        <v>0.84684684684684686</v>
      </c>
    </row>
    <row r="417" spans="2:12" x14ac:dyDescent="0.25">
      <c r="C417" t="s">
        <v>590</v>
      </c>
      <c r="D417" t="s">
        <v>1877</v>
      </c>
      <c r="E417" s="32">
        <v>666</v>
      </c>
      <c r="F417" s="32">
        <v>667</v>
      </c>
      <c r="G417" s="32">
        <v>566</v>
      </c>
      <c r="H417" s="137">
        <f t="shared" si="18"/>
        <v>1.0015015015015014</v>
      </c>
      <c r="I417" s="90">
        <f>IF(F417/ActivitySum!$C$1300=0%,"",F417/ActivitySum!$C$1300)</f>
        <v>7.6893186924708985E-6</v>
      </c>
      <c r="J417" s="99">
        <f>IF(G417/ActivitySum!$C$1300=0%,"",G417/ActivitySum!$C$1300)</f>
        <v>6.5249690853651099E-6</v>
      </c>
      <c r="K417" s="99">
        <f t="shared" si="19"/>
        <v>0.8498498498498499</v>
      </c>
      <c r="L417" s="99">
        <f t="shared" si="20"/>
        <v>0.84857571214392802</v>
      </c>
    </row>
    <row r="418" spans="2:12" x14ac:dyDescent="0.25">
      <c r="C418" t="s">
        <v>592</v>
      </c>
      <c r="D418" t="s">
        <v>1879</v>
      </c>
      <c r="E418" s="32">
        <v>100</v>
      </c>
      <c r="F418" s="32">
        <v>100</v>
      </c>
      <c r="G418" s="32">
        <v>85</v>
      </c>
      <c r="H418" s="137">
        <f t="shared" si="18"/>
        <v>1</v>
      </c>
      <c r="I418" s="90">
        <f>IF(F418/ActivitySum!$C$1300=0%,"",F418/ActivitySum!$C$1300)</f>
        <v>1.1528213931740477E-6</v>
      </c>
      <c r="J418" s="99">
        <f>IF(G418/ActivitySum!$C$1300=0%,"",G418/ActivitySum!$C$1300)</f>
        <v>9.7989818419794049E-7</v>
      </c>
      <c r="K418" s="99">
        <f t="shared" si="19"/>
        <v>0.85</v>
      </c>
      <c r="L418" s="99">
        <f t="shared" si="20"/>
        <v>0.85</v>
      </c>
    </row>
    <row r="419" spans="2:12" x14ac:dyDescent="0.25">
      <c r="C419" t="s">
        <v>609</v>
      </c>
      <c r="D419" t="s">
        <v>1896</v>
      </c>
      <c r="E419" s="32">
        <v>285</v>
      </c>
      <c r="F419" s="32">
        <v>286</v>
      </c>
      <c r="G419" s="32">
        <v>242</v>
      </c>
      <c r="H419" s="137">
        <f t="shared" si="18"/>
        <v>1.0035087719298246</v>
      </c>
      <c r="I419" s="90">
        <f>IF(F419/ActivitySum!$C$1300=0%,"",F419/ActivitySum!$C$1300)</f>
        <v>3.2970691844777763E-6</v>
      </c>
      <c r="J419" s="99">
        <f>IF(G419/ActivitySum!$C$1300=0%,"",G419/ActivitySum!$C$1300)</f>
        <v>2.7898277714811956E-6</v>
      </c>
      <c r="K419" s="99">
        <f t="shared" si="19"/>
        <v>0.84912280701754383</v>
      </c>
      <c r="L419" s="99">
        <f t="shared" si="20"/>
        <v>0.84615384615384615</v>
      </c>
    </row>
    <row r="420" spans="2:12" x14ac:dyDescent="0.25">
      <c r="C420" t="s">
        <v>616</v>
      </c>
      <c r="D420" t="s">
        <v>1903</v>
      </c>
      <c r="E420" s="32">
        <v>332</v>
      </c>
      <c r="F420" s="32">
        <v>333</v>
      </c>
      <c r="G420" s="32">
        <v>278</v>
      </c>
      <c r="H420" s="137">
        <f t="shared" si="18"/>
        <v>1.0030120481927711</v>
      </c>
      <c r="I420" s="90">
        <f>IF(F420/ActivitySum!$C$1300=0%,"",F420/ActivitySum!$C$1300)</f>
        <v>3.8388952392695792E-6</v>
      </c>
      <c r="J420" s="99">
        <f>IF(G420/ActivitySum!$C$1300=0%,"",G420/ActivitySum!$C$1300)</f>
        <v>3.2048434730238527E-6</v>
      </c>
      <c r="K420" s="99">
        <f t="shared" si="19"/>
        <v>0.83734939759036142</v>
      </c>
      <c r="L420" s="99">
        <f t="shared" si="20"/>
        <v>0.83483483483483478</v>
      </c>
    </row>
    <row r="421" spans="2:12" x14ac:dyDescent="0.25">
      <c r="C421" t="s">
        <v>617</v>
      </c>
      <c r="D421" t="s">
        <v>1904</v>
      </c>
      <c r="E421" s="32">
        <v>667</v>
      </c>
      <c r="F421" s="32">
        <v>667</v>
      </c>
      <c r="G421" s="32">
        <v>477</v>
      </c>
      <c r="H421" s="137">
        <f t="shared" si="18"/>
        <v>1</v>
      </c>
      <c r="I421" s="90">
        <f>IF(F421/ActivitySum!$C$1300=0%,"",F421/ActivitySum!$C$1300)</f>
        <v>7.6893186924708985E-6</v>
      </c>
      <c r="J421" s="99">
        <f>IF(G421/ActivitySum!$C$1300=0%,"",G421/ActivitySum!$C$1300)</f>
        <v>5.4989580454402076E-6</v>
      </c>
      <c r="K421" s="99">
        <f t="shared" si="19"/>
        <v>0.71514242878560719</v>
      </c>
      <c r="L421" s="99">
        <f t="shared" si="20"/>
        <v>0.71514242878560719</v>
      </c>
    </row>
    <row r="422" spans="2:12" x14ac:dyDescent="0.25">
      <c r="C422" t="s">
        <v>619</v>
      </c>
      <c r="D422" t="s">
        <v>1906</v>
      </c>
      <c r="E422" s="32">
        <v>100</v>
      </c>
      <c r="F422" s="32">
        <v>100</v>
      </c>
      <c r="G422" s="32">
        <v>85</v>
      </c>
      <c r="H422" s="137">
        <f t="shared" si="18"/>
        <v>1</v>
      </c>
      <c r="I422" s="90">
        <f>IF(F422/ActivitySum!$C$1300=0%,"",F422/ActivitySum!$C$1300)</f>
        <v>1.1528213931740477E-6</v>
      </c>
      <c r="J422" s="99">
        <f>IF(G422/ActivitySum!$C$1300=0%,"",G422/ActivitySum!$C$1300)</f>
        <v>9.7989818419794049E-7</v>
      </c>
      <c r="K422" s="99">
        <f t="shared" si="19"/>
        <v>0.85</v>
      </c>
      <c r="L422" s="99">
        <f t="shared" si="20"/>
        <v>0.85</v>
      </c>
    </row>
    <row r="423" spans="2:12" x14ac:dyDescent="0.25">
      <c r="C423" t="s">
        <v>636</v>
      </c>
      <c r="D423" t="s">
        <v>1923</v>
      </c>
      <c r="E423" s="32">
        <v>285</v>
      </c>
      <c r="F423" s="32">
        <v>286</v>
      </c>
      <c r="G423" s="32">
        <v>242</v>
      </c>
      <c r="H423" s="137">
        <f t="shared" si="18"/>
        <v>1.0035087719298246</v>
      </c>
      <c r="I423" s="90">
        <f>IF(F423/ActivitySum!$C$1300=0%,"",F423/ActivitySum!$C$1300)</f>
        <v>3.2970691844777763E-6</v>
      </c>
      <c r="J423" s="99">
        <f>IF(G423/ActivitySum!$C$1300=0%,"",G423/ActivitySum!$C$1300)</f>
        <v>2.7898277714811956E-6</v>
      </c>
      <c r="K423" s="99">
        <f t="shared" si="19"/>
        <v>0.84912280701754383</v>
      </c>
      <c r="L423" s="99">
        <f t="shared" si="20"/>
        <v>0.84615384615384615</v>
      </c>
    </row>
    <row r="424" spans="2:12" x14ac:dyDescent="0.25">
      <c r="C424" t="s">
        <v>645</v>
      </c>
      <c r="D424" t="s">
        <v>1932</v>
      </c>
      <c r="E424" s="32">
        <v>333</v>
      </c>
      <c r="F424" s="32">
        <v>333</v>
      </c>
      <c r="G424" s="32">
        <v>341</v>
      </c>
      <c r="H424" s="137">
        <f t="shared" si="18"/>
        <v>1</v>
      </c>
      <c r="I424" s="90">
        <f>IF(F424/ActivitySum!$C$1300=0%,"",F424/ActivitySum!$C$1300)</f>
        <v>3.8388952392695792E-6</v>
      </c>
      <c r="J424" s="99">
        <f>IF(G424/ActivitySum!$C$1300=0%,"",G424/ActivitySum!$C$1300)</f>
        <v>3.9311209507235028E-6</v>
      </c>
      <c r="K424" s="99">
        <f t="shared" si="19"/>
        <v>1.0240240240240239</v>
      </c>
      <c r="L424" s="99">
        <f t="shared" si="20"/>
        <v>1.0240240240240239</v>
      </c>
    </row>
    <row r="425" spans="2:12" x14ac:dyDescent="0.25">
      <c r="C425" t="s">
        <v>646</v>
      </c>
      <c r="D425" t="s">
        <v>1933</v>
      </c>
      <c r="E425" s="32">
        <v>667</v>
      </c>
      <c r="F425" s="32">
        <v>667</v>
      </c>
      <c r="G425" s="32">
        <v>567</v>
      </c>
      <c r="H425" s="137">
        <f t="shared" si="18"/>
        <v>1</v>
      </c>
      <c r="I425" s="90">
        <f>IF(F425/ActivitySum!$C$1300=0%,"",F425/ActivitySum!$C$1300)</f>
        <v>7.6893186924708985E-6</v>
      </c>
      <c r="J425" s="99">
        <f>IF(G425/ActivitySum!$C$1300=0%,"",G425/ActivitySum!$C$1300)</f>
        <v>6.5364972992968508E-6</v>
      </c>
      <c r="K425" s="99">
        <f t="shared" si="19"/>
        <v>0.8500749625187406</v>
      </c>
      <c r="L425" s="99">
        <f t="shared" si="20"/>
        <v>0.8500749625187406</v>
      </c>
    </row>
    <row r="426" spans="2:12" x14ac:dyDescent="0.25">
      <c r="C426" t="s">
        <v>648</v>
      </c>
      <c r="D426" t="s">
        <v>1935</v>
      </c>
      <c r="E426" s="32">
        <v>100</v>
      </c>
      <c r="F426" s="32">
        <v>100</v>
      </c>
      <c r="G426" s="32">
        <v>49</v>
      </c>
      <c r="H426" s="137">
        <f t="shared" si="18"/>
        <v>1</v>
      </c>
      <c r="I426" s="90">
        <f>IF(F426/ActivitySum!$C$1300=0%,"",F426/ActivitySum!$C$1300)</f>
        <v>1.1528213931740477E-6</v>
      </c>
      <c r="J426" s="99">
        <f>IF(G426/ActivitySum!$C$1300=0%,"",G426/ActivitySum!$C$1300)</f>
        <v>5.6488248265528339E-7</v>
      </c>
      <c r="K426" s="99">
        <f t="shared" si="19"/>
        <v>0.49</v>
      </c>
      <c r="L426" s="99">
        <f t="shared" si="20"/>
        <v>0.49</v>
      </c>
    </row>
    <row r="427" spans="2:12" x14ac:dyDescent="0.25">
      <c r="C427" t="s">
        <v>665</v>
      </c>
      <c r="D427" t="s">
        <v>1952</v>
      </c>
      <c r="E427" s="32">
        <v>286</v>
      </c>
      <c r="F427" s="32">
        <v>285</v>
      </c>
      <c r="G427" s="32">
        <v>243</v>
      </c>
      <c r="H427" s="137">
        <f t="shared" si="18"/>
        <v>0.99650349650349646</v>
      </c>
      <c r="I427" s="90">
        <f>IF(F427/ActivitySum!$C$1300=0%,"",F427/ActivitySum!$C$1300)</f>
        <v>3.2855409705460359E-6</v>
      </c>
      <c r="J427" s="99">
        <f>IF(G427/ActivitySum!$C$1300=0%,"",G427/ActivitySum!$C$1300)</f>
        <v>2.8013559854129361E-6</v>
      </c>
      <c r="K427" s="99">
        <f t="shared" si="19"/>
        <v>0.84965034965034969</v>
      </c>
      <c r="L427" s="99">
        <f t="shared" si="20"/>
        <v>0.85263157894736841</v>
      </c>
    </row>
    <row r="428" spans="2:12" x14ac:dyDescent="0.25">
      <c r="C428" t="s">
        <v>673</v>
      </c>
      <c r="D428" t="s">
        <v>1960</v>
      </c>
      <c r="E428" s="32">
        <v>997</v>
      </c>
      <c r="F428" s="32">
        <v>1000</v>
      </c>
      <c r="G428" s="32">
        <v>606</v>
      </c>
      <c r="H428" s="137">
        <f t="shared" si="18"/>
        <v>1.0030090270812437</v>
      </c>
      <c r="I428" s="90">
        <f>IF(F428/ActivitySum!$C$1300=0%,"",F428/ActivitySum!$C$1300)</f>
        <v>1.1528213931740477E-5</v>
      </c>
      <c r="J428" s="99">
        <f>IF(G428/ActivitySum!$C$1300=0%,"",G428/ActivitySum!$C$1300)</f>
        <v>6.9860976426347288E-6</v>
      </c>
      <c r="K428" s="99">
        <f t="shared" si="19"/>
        <v>0.60782347041123375</v>
      </c>
      <c r="L428" s="99">
        <f t="shared" si="20"/>
        <v>0.60599999999999998</v>
      </c>
    </row>
    <row r="429" spans="2:12" x14ac:dyDescent="0.25">
      <c r="B429" t="s">
        <v>2577</v>
      </c>
      <c r="C429" t="s">
        <v>502</v>
      </c>
      <c r="D429" t="s">
        <v>1789</v>
      </c>
      <c r="E429" s="32">
        <v>100</v>
      </c>
      <c r="F429" s="32">
        <v>100</v>
      </c>
      <c r="G429" s="32">
        <v>85</v>
      </c>
      <c r="H429" s="137">
        <f t="shared" si="18"/>
        <v>1</v>
      </c>
      <c r="I429" s="90">
        <f>IF(F429/ActivitySum!$C$1300=0%,"",F429/ActivitySum!$C$1300)</f>
        <v>1.1528213931740477E-6</v>
      </c>
      <c r="J429" s="99">
        <f>IF(G429/ActivitySum!$C$1300=0%,"",G429/ActivitySum!$C$1300)</f>
        <v>9.7989818419794049E-7</v>
      </c>
      <c r="K429" s="99">
        <f t="shared" si="19"/>
        <v>0.85</v>
      </c>
      <c r="L429" s="99">
        <f t="shared" si="20"/>
        <v>0.85</v>
      </c>
    </row>
    <row r="430" spans="2:12" x14ac:dyDescent="0.25">
      <c r="C430" t="s">
        <v>503</v>
      </c>
      <c r="D430" t="s">
        <v>1790</v>
      </c>
      <c r="E430" s="32">
        <v>100</v>
      </c>
      <c r="F430" s="32">
        <v>100</v>
      </c>
      <c r="G430" s="32">
        <v>85</v>
      </c>
      <c r="H430" s="137">
        <f t="shared" si="18"/>
        <v>1</v>
      </c>
      <c r="I430" s="90">
        <f>IF(F430/ActivitySum!$C$1300=0%,"",F430/ActivitySum!$C$1300)</f>
        <v>1.1528213931740477E-6</v>
      </c>
      <c r="J430" s="99">
        <f>IF(G430/ActivitySum!$C$1300=0%,"",G430/ActivitySum!$C$1300)</f>
        <v>9.7989818419794049E-7</v>
      </c>
      <c r="K430" s="99">
        <f t="shared" si="19"/>
        <v>0.85</v>
      </c>
      <c r="L430" s="99">
        <f t="shared" si="20"/>
        <v>0.85</v>
      </c>
    </row>
    <row r="431" spans="2:12" x14ac:dyDescent="0.25">
      <c r="C431" t="s">
        <v>504</v>
      </c>
      <c r="D431" t="s">
        <v>1791</v>
      </c>
      <c r="E431" s="32">
        <v>100</v>
      </c>
      <c r="F431" s="32">
        <v>100</v>
      </c>
      <c r="G431" s="32">
        <v>84</v>
      </c>
      <c r="H431" s="137">
        <f t="shared" si="18"/>
        <v>1</v>
      </c>
      <c r="I431" s="90">
        <f>IF(F431/ActivitySum!$C$1300=0%,"",F431/ActivitySum!$C$1300)</f>
        <v>1.1528213931740477E-6</v>
      </c>
      <c r="J431" s="99">
        <f>IF(G431/ActivitySum!$C$1300=0%,"",G431/ActivitySum!$C$1300)</f>
        <v>9.6836997026620004E-7</v>
      </c>
      <c r="K431" s="99">
        <f t="shared" si="19"/>
        <v>0.84</v>
      </c>
      <c r="L431" s="99">
        <f t="shared" si="20"/>
        <v>0.84</v>
      </c>
    </row>
    <row r="432" spans="2:12" x14ac:dyDescent="0.25">
      <c r="C432" t="s">
        <v>505</v>
      </c>
      <c r="D432" t="s">
        <v>1792</v>
      </c>
      <c r="E432" s="32">
        <v>100</v>
      </c>
      <c r="F432" s="32">
        <v>100</v>
      </c>
      <c r="G432" s="32">
        <v>85</v>
      </c>
      <c r="H432" s="137">
        <f t="shared" si="18"/>
        <v>1</v>
      </c>
      <c r="I432" s="90">
        <f>IF(F432/ActivitySum!$C$1300=0%,"",F432/ActivitySum!$C$1300)</f>
        <v>1.1528213931740477E-6</v>
      </c>
      <c r="J432" s="99">
        <f>IF(G432/ActivitySum!$C$1300=0%,"",G432/ActivitySum!$C$1300)</f>
        <v>9.7989818419794049E-7</v>
      </c>
      <c r="K432" s="99">
        <f t="shared" si="19"/>
        <v>0.85</v>
      </c>
      <c r="L432" s="99">
        <f t="shared" si="20"/>
        <v>0.85</v>
      </c>
    </row>
    <row r="433" spans="2:12" x14ac:dyDescent="0.25">
      <c r="C433" t="s">
        <v>506</v>
      </c>
      <c r="D433" t="s">
        <v>1793</v>
      </c>
      <c r="E433" s="32">
        <v>100</v>
      </c>
      <c r="F433" s="32">
        <v>100</v>
      </c>
      <c r="G433" s="32">
        <v>99</v>
      </c>
      <c r="H433" s="137">
        <f t="shared" si="18"/>
        <v>1</v>
      </c>
      <c r="I433" s="90">
        <f>IF(F433/ActivitySum!$C$1300=0%,"",F433/ActivitySum!$C$1300)</f>
        <v>1.1528213931740477E-6</v>
      </c>
      <c r="J433" s="99">
        <f>IF(G433/ActivitySum!$C$1300=0%,"",G433/ActivitySum!$C$1300)</f>
        <v>1.1412931792423072E-6</v>
      </c>
      <c r="K433" s="99">
        <f t="shared" si="19"/>
        <v>0.99</v>
      </c>
      <c r="L433" s="99">
        <f t="shared" si="20"/>
        <v>0.99</v>
      </c>
    </row>
    <row r="434" spans="2:12" x14ac:dyDescent="0.25">
      <c r="C434" t="s">
        <v>507</v>
      </c>
      <c r="D434" t="s">
        <v>1794</v>
      </c>
      <c r="E434" s="32">
        <v>100</v>
      </c>
      <c r="F434" s="32">
        <v>100</v>
      </c>
      <c r="G434" s="32">
        <v>85</v>
      </c>
      <c r="H434" s="137">
        <f t="shared" si="18"/>
        <v>1</v>
      </c>
      <c r="I434" s="90">
        <f>IF(F434/ActivitySum!$C$1300=0%,"",F434/ActivitySum!$C$1300)</f>
        <v>1.1528213931740477E-6</v>
      </c>
      <c r="J434" s="99">
        <f>IF(G434/ActivitySum!$C$1300=0%,"",G434/ActivitySum!$C$1300)</f>
        <v>9.7989818419794049E-7</v>
      </c>
      <c r="K434" s="99">
        <f t="shared" si="19"/>
        <v>0.85</v>
      </c>
      <c r="L434" s="99">
        <f t="shared" si="20"/>
        <v>0.85</v>
      </c>
    </row>
    <row r="435" spans="2:12" x14ac:dyDescent="0.25">
      <c r="C435" t="s">
        <v>508</v>
      </c>
      <c r="D435" t="s">
        <v>1795</v>
      </c>
      <c r="E435" s="32">
        <v>100</v>
      </c>
      <c r="F435" s="32">
        <v>100</v>
      </c>
      <c r="G435" s="32">
        <v>85</v>
      </c>
      <c r="H435" s="137">
        <f t="shared" si="18"/>
        <v>1</v>
      </c>
      <c r="I435" s="90">
        <f>IF(F435/ActivitySum!$C$1300=0%,"",F435/ActivitySum!$C$1300)</f>
        <v>1.1528213931740477E-6</v>
      </c>
      <c r="J435" s="99">
        <f>IF(G435/ActivitySum!$C$1300=0%,"",G435/ActivitySum!$C$1300)</f>
        <v>9.7989818419794049E-7</v>
      </c>
      <c r="K435" s="99">
        <f t="shared" si="19"/>
        <v>0.85</v>
      </c>
      <c r="L435" s="99">
        <f t="shared" si="20"/>
        <v>0.85</v>
      </c>
    </row>
    <row r="436" spans="2:12" x14ac:dyDescent="0.25">
      <c r="C436" t="s">
        <v>509</v>
      </c>
      <c r="D436" t="s">
        <v>1796</v>
      </c>
      <c r="E436" s="32">
        <v>100</v>
      </c>
      <c r="F436" s="32">
        <v>100</v>
      </c>
      <c r="G436" s="32">
        <v>85</v>
      </c>
      <c r="H436" s="137">
        <f t="shared" si="18"/>
        <v>1</v>
      </c>
      <c r="I436" s="90">
        <f>IF(F436/ActivitySum!$C$1300=0%,"",F436/ActivitySum!$C$1300)</f>
        <v>1.1528213931740477E-6</v>
      </c>
      <c r="J436" s="99">
        <f>IF(G436/ActivitySum!$C$1300=0%,"",G436/ActivitySum!$C$1300)</f>
        <v>9.7989818419794049E-7</v>
      </c>
      <c r="K436" s="99">
        <f t="shared" si="19"/>
        <v>0.85</v>
      </c>
      <c r="L436" s="99">
        <f t="shared" si="20"/>
        <v>0.85</v>
      </c>
    </row>
    <row r="437" spans="2:12" x14ac:dyDescent="0.25">
      <c r="C437" t="s">
        <v>510</v>
      </c>
      <c r="D437" t="s">
        <v>1797</v>
      </c>
      <c r="E437" s="32">
        <v>100</v>
      </c>
      <c r="F437" s="32">
        <v>100</v>
      </c>
      <c r="G437" s="32">
        <v>85</v>
      </c>
      <c r="H437" s="137">
        <f t="shared" si="18"/>
        <v>1</v>
      </c>
      <c r="I437" s="90">
        <f>IF(F437/ActivitySum!$C$1300=0%,"",F437/ActivitySum!$C$1300)</f>
        <v>1.1528213931740477E-6</v>
      </c>
      <c r="J437" s="99">
        <f>IF(G437/ActivitySum!$C$1300=0%,"",G437/ActivitySum!$C$1300)</f>
        <v>9.7989818419794049E-7</v>
      </c>
      <c r="K437" s="99">
        <f t="shared" si="19"/>
        <v>0.85</v>
      </c>
      <c r="L437" s="99">
        <f t="shared" si="20"/>
        <v>0.85</v>
      </c>
    </row>
    <row r="438" spans="2:12" x14ac:dyDescent="0.25">
      <c r="B438" t="s">
        <v>2578</v>
      </c>
      <c r="C438" t="s">
        <v>640</v>
      </c>
      <c r="D438" t="s">
        <v>1927</v>
      </c>
      <c r="E438" s="32">
        <v>167</v>
      </c>
      <c r="F438" s="32">
        <v>167</v>
      </c>
      <c r="G438" s="32">
        <v>38</v>
      </c>
      <c r="H438" s="137">
        <f t="shared" si="18"/>
        <v>1</v>
      </c>
      <c r="I438" s="90">
        <f>IF(F438/ActivitySum!$C$1300=0%,"",F438/ActivitySum!$C$1300)</f>
        <v>1.9252117266006596E-6</v>
      </c>
      <c r="J438" s="99">
        <f>IF(G438/ActivitySum!$C$1300=0%,"",G438/ActivitySum!$C$1300)</f>
        <v>4.3807212940613811E-7</v>
      </c>
      <c r="K438" s="99">
        <f t="shared" si="19"/>
        <v>0.22754491017964071</v>
      </c>
      <c r="L438" s="99">
        <f t="shared" si="20"/>
        <v>0.22754491017964071</v>
      </c>
    </row>
    <row r="439" spans="2:12" x14ac:dyDescent="0.25">
      <c r="C439" t="s">
        <v>641</v>
      </c>
      <c r="D439" t="s">
        <v>1928</v>
      </c>
      <c r="E439" s="32">
        <v>167</v>
      </c>
      <c r="F439" s="32">
        <v>167</v>
      </c>
      <c r="G439" s="32">
        <v>142</v>
      </c>
      <c r="H439" s="137">
        <f t="shared" si="18"/>
        <v>1</v>
      </c>
      <c r="I439" s="90">
        <f>IF(F439/ActivitySum!$C$1300=0%,"",F439/ActivitySum!$C$1300)</f>
        <v>1.9252117266006596E-6</v>
      </c>
      <c r="J439" s="99">
        <f>IF(G439/ActivitySum!$C$1300=0%,"",G439/ActivitySum!$C$1300)</f>
        <v>1.6370063783071477E-6</v>
      </c>
      <c r="K439" s="99">
        <f t="shared" si="19"/>
        <v>0.85029940119760483</v>
      </c>
      <c r="L439" s="99">
        <f t="shared" si="20"/>
        <v>0.85029940119760483</v>
      </c>
    </row>
    <row r="440" spans="2:12" x14ac:dyDescent="0.25">
      <c r="C440" t="s">
        <v>669</v>
      </c>
      <c r="D440" t="s">
        <v>1956</v>
      </c>
      <c r="E440" s="32">
        <v>167</v>
      </c>
      <c r="F440" s="32">
        <v>167</v>
      </c>
      <c r="G440" s="32">
        <v>142</v>
      </c>
      <c r="H440" s="137">
        <f t="shared" si="18"/>
        <v>1</v>
      </c>
      <c r="I440" s="90">
        <f>IF(F440/ActivitySum!$C$1300=0%,"",F440/ActivitySum!$C$1300)</f>
        <v>1.9252117266006596E-6</v>
      </c>
      <c r="J440" s="99">
        <f>IF(G440/ActivitySum!$C$1300=0%,"",G440/ActivitySum!$C$1300)</f>
        <v>1.6370063783071477E-6</v>
      </c>
      <c r="K440" s="99">
        <f t="shared" si="19"/>
        <v>0.85029940119760483</v>
      </c>
      <c r="L440" s="99">
        <f t="shared" si="20"/>
        <v>0.85029940119760483</v>
      </c>
    </row>
    <row r="441" spans="2:12" x14ac:dyDescent="0.25">
      <c r="C441" t="s">
        <v>670</v>
      </c>
      <c r="D441" t="s">
        <v>1957</v>
      </c>
      <c r="E441" s="32">
        <v>167</v>
      </c>
      <c r="F441" s="32">
        <v>167</v>
      </c>
      <c r="G441" s="32">
        <v>141</v>
      </c>
      <c r="H441" s="137">
        <f t="shared" si="18"/>
        <v>1</v>
      </c>
      <c r="I441" s="90">
        <f>IF(F441/ActivitySum!$C$1300=0%,"",F441/ActivitySum!$C$1300)</f>
        <v>1.9252117266006596E-6</v>
      </c>
      <c r="J441" s="99">
        <f>IF(G441/ActivitySum!$C$1300=0%,"",G441/ActivitySum!$C$1300)</f>
        <v>1.6254781643754073E-6</v>
      </c>
      <c r="K441" s="99">
        <f t="shared" si="19"/>
        <v>0.84431137724550898</v>
      </c>
      <c r="L441" s="99">
        <f t="shared" si="20"/>
        <v>0.84431137724550898</v>
      </c>
    </row>
    <row r="442" spans="2:12" x14ac:dyDescent="0.25">
      <c r="C442" t="s">
        <v>674</v>
      </c>
      <c r="D442" t="s">
        <v>1961</v>
      </c>
      <c r="E442" s="32">
        <v>166</v>
      </c>
      <c r="F442" s="32">
        <v>167</v>
      </c>
      <c r="G442" s="32">
        <v>167</v>
      </c>
      <c r="H442" s="137">
        <f t="shared" si="18"/>
        <v>1.0060240963855422</v>
      </c>
      <c r="I442" s="90">
        <f>IF(F442/ActivitySum!$C$1300=0%,"",F442/ActivitySum!$C$1300)</f>
        <v>1.9252117266006596E-6</v>
      </c>
      <c r="J442" s="99">
        <f>IF(G442/ActivitySum!$C$1300=0%,"",G442/ActivitySum!$C$1300)</f>
        <v>1.9252117266006596E-6</v>
      </c>
      <c r="K442" s="99">
        <f t="shared" si="19"/>
        <v>1.0060240963855422</v>
      </c>
      <c r="L442" s="99">
        <f t="shared" si="20"/>
        <v>1</v>
      </c>
    </row>
    <row r="443" spans="2:12" x14ac:dyDescent="0.25">
      <c r="B443" t="s">
        <v>2579</v>
      </c>
      <c r="C443" t="s">
        <v>467</v>
      </c>
      <c r="D443" t="s">
        <v>1754</v>
      </c>
      <c r="E443" s="32">
        <v>251</v>
      </c>
      <c r="F443" s="32">
        <v>251</v>
      </c>
      <c r="G443" s="32">
        <v>213</v>
      </c>
      <c r="H443" s="137">
        <f t="shared" si="18"/>
        <v>1</v>
      </c>
      <c r="I443" s="90">
        <f>IF(F443/ActivitySum!$C$1300=0%,"",F443/ActivitySum!$C$1300)</f>
        <v>2.8935816968668597E-6</v>
      </c>
      <c r="J443" s="99">
        <f>IF(G443/ActivitySum!$C$1300=0%,"",G443/ActivitySum!$C$1300)</f>
        <v>2.4555095674607217E-6</v>
      </c>
      <c r="K443" s="99">
        <f t="shared" si="19"/>
        <v>0.84860557768924305</v>
      </c>
      <c r="L443" s="99">
        <f t="shared" si="20"/>
        <v>0.84860557768924305</v>
      </c>
    </row>
    <row r="444" spans="2:12" x14ac:dyDescent="0.25">
      <c r="C444" t="s">
        <v>471</v>
      </c>
      <c r="D444" t="s">
        <v>1758</v>
      </c>
      <c r="E444" s="32">
        <v>250</v>
      </c>
      <c r="F444" s="32">
        <v>250</v>
      </c>
      <c r="G444" s="32">
        <v>212</v>
      </c>
      <c r="H444" s="137">
        <f t="shared" si="18"/>
        <v>1</v>
      </c>
      <c r="I444" s="90">
        <f>IF(F444/ActivitySum!$C$1300=0%,"",F444/ActivitySum!$C$1300)</f>
        <v>2.8820534829351192E-6</v>
      </c>
      <c r="J444" s="99">
        <f>IF(G444/ActivitySum!$C$1300=0%,"",G444/ActivitySum!$C$1300)</f>
        <v>2.4439813535289812E-6</v>
      </c>
      <c r="K444" s="99">
        <f t="shared" si="19"/>
        <v>0.84799999999999998</v>
      </c>
      <c r="L444" s="99">
        <f t="shared" si="20"/>
        <v>0.84799999999999998</v>
      </c>
    </row>
    <row r="445" spans="2:12" x14ac:dyDescent="0.25">
      <c r="C445" t="s">
        <v>474</v>
      </c>
      <c r="D445" t="s">
        <v>1761</v>
      </c>
      <c r="E445" s="32">
        <v>270</v>
      </c>
      <c r="F445" s="32">
        <v>271</v>
      </c>
      <c r="G445" s="32">
        <v>540</v>
      </c>
      <c r="H445" s="137">
        <f t="shared" si="18"/>
        <v>1.0037037037037038</v>
      </c>
      <c r="I445" s="90">
        <f>IF(F445/ActivitySum!$C$1300=0%,"",F445/ActivitySum!$C$1300)</f>
        <v>3.1241459755016691E-6</v>
      </c>
      <c r="J445" s="99">
        <f>IF(G445/ActivitySum!$C$1300=0%,"",G445/ActivitySum!$C$1300)</f>
        <v>6.2252355231398573E-6</v>
      </c>
      <c r="K445" s="99">
        <f t="shared" si="19"/>
        <v>2</v>
      </c>
      <c r="L445" s="99">
        <f t="shared" si="20"/>
        <v>1.9926199261992621</v>
      </c>
    </row>
    <row r="446" spans="2:12" x14ac:dyDescent="0.25">
      <c r="C446" t="s">
        <v>476</v>
      </c>
      <c r="D446" t="s">
        <v>1763</v>
      </c>
      <c r="E446" s="32">
        <v>250</v>
      </c>
      <c r="F446" s="32">
        <v>250</v>
      </c>
      <c r="G446" s="32">
        <v>212</v>
      </c>
      <c r="H446" s="137">
        <f t="shared" si="18"/>
        <v>1</v>
      </c>
      <c r="I446" s="90">
        <f>IF(F446/ActivitySum!$C$1300=0%,"",F446/ActivitySum!$C$1300)</f>
        <v>2.8820534829351192E-6</v>
      </c>
      <c r="J446" s="99">
        <f>IF(G446/ActivitySum!$C$1300=0%,"",G446/ActivitySum!$C$1300)</f>
        <v>2.4439813535289812E-6</v>
      </c>
      <c r="K446" s="99">
        <f t="shared" si="19"/>
        <v>0.84799999999999998</v>
      </c>
      <c r="L446" s="99">
        <f t="shared" si="20"/>
        <v>0.84799999999999998</v>
      </c>
    </row>
    <row r="447" spans="2:12" x14ac:dyDescent="0.25">
      <c r="C447" t="s">
        <v>495</v>
      </c>
      <c r="D447" t="s">
        <v>1782</v>
      </c>
      <c r="E447" s="32">
        <v>250</v>
      </c>
      <c r="F447" s="32">
        <v>250</v>
      </c>
      <c r="G447" s="32">
        <v>212</v>
      </c>
      <c r="H447" s="137">
        <f t="shared" si="18"/>
        <v>1</v>
      </c>
      <c r="I447" s="90">
        <f>IF(F447/ActivitySum!$C$1300=0%,"",F447/ActivitySum!$C$1300)</f>
        <v>2.8820534829351192E-6</v>
      </c>
      <c r="J447" s="99">
        <f>IF(G447/ActivitySum!$C$1300=0%,"",G447/ActivitySum!$C$1300)</f>
        <v>2.4439813535289812E-6</v>
      </c>
      <c r="K447" s="99">
        <f t="shared" si="19"/>
        <v>0.84799999999999998</v>
      </c>
      <c r="L447" s="99">
        <f t="shared" si="20"/>
        <v>0.84799999999999998</v>
      </c>
    </row>
    <row r="448" spans="2:12" x14ac:dyDescent="0.25">
      <c r="C448" t="s">
        <v>511</v>
      </c>
      <c r="D448" t="s">
        <v>1798</v>
      </c>
      <c r="E448" s="32">
        <v>50</v>
      </c>
      <c r="F448" s="32">
        <v>50</v>
      </c>
      <c r="G448" s="32">
        <v>26</v>
      </c>
      <c r="H448" s="137">
        <f t="shared" si="18"/>
        <v>1</v>
      </c>
      <c r="I448" s="90">
        <f>IF(F448/ActivitySum!$C$1300=0%,"",F448/ActivitySum!$C$1300)</f>
        <v>5.7641069658702384E-7</v>
      </c>
      <c r="J448" s="99">
        <f>IF(G448/ActivitySum!$C$1300=0%,"",G448/ActivitySum!$C$1300)</f>
        <v>2.9973356222525243E-7</v>
      </c>
      <c r="K448" s="99">
        <f t="shared" si="19"/>
        <v>0.52</v>
      </c>
      <c r="L448" s="99">
        <f t="shared" si="20"/>
        <v>0.52</v>
      </c>
    </row>
    <row r="449" spans="3:12" x14ac:dyDescent="0.25">
      <c r="C449" t="s">
        <v>518</v>
      </c>
      <c r="D449" t="s">
        <v>1805</v>
      </c>
      <c r="E449" s="32">
        <v>250</v>
      </c>
      <c r="F449" s="32">
        <v>250</v>
      </c>
      <c r="G449" s="32">
        <v>220</v>
      </c>
      <c r="H449" s="137">
        <f t="shared" si="18"/>
        <v>1</v>
      </c>
      <c r="I449" s="90">
        <f>IF(F449/ActivitySum!$C$1300=0%,"",F449/ActivitySum!$C$1300)</f>
        <v>2.8820534829351192E-6</v>
      </c>
      <c r="J449" s="99">
        <f>IF(G449/ActivitySum!$C$1300=0%,"",G449/ActivitySum!$C$1300)</f>
        <v>2.5362070649829048E-6</v>
      </c>
      <c r="K449" s="99">
        <f t="shared" si="19"/>
        <v>0.88</v>
      </c>
      <c r="L449" s="99">
        <f t="shared" si="20"/>
        <v>0.88</v>
      </c>
    </row>
    <row r="450" spans="3:12" x14ac:dyDescent="0.25">
      <c r="C450" t="s">
        <v>519</v>
      </c>
      <c r="D450" t="s">
        <v>1806</v>
      </c>
      <c r="E450" s="32">
        <v>101</v>
      </c>
      <c r="F450" s="32">
        <v>101</v>
      </c>
      <c r="G450" s="32">
        <v>82</v>
      </c>
      <c r="H450" s="137">
        <f t="shared" si="18"/>
        <v>1</v>
      </c>
      <c r="I450" s="90">
        <f>IF(F450/ActivitySum!$C$1300=0%,"",F450/ActivitySum!$C$1300)</f>
        <v>1.1643496071057881E-6</v>
      </c>
      <c r="J450" s="99">
        <f>IF(G450/ActivitySum!$C$1300=0%,"",G450/ActivitySum!$C$1300)</f>
        <v>9.4531354240271914E-7</v>
      </c>
      <c r="K450" s="99">
        <f t="shared" si="19"/>
        <v>0.81188118811881194</v>
      </c>
      <c r="L450" s="99">
        <f t="shared" si="20"/>
        <v>0.81188118811881194</v>
      </c>
    </row>
    <row r="451" spans="3:12" x14ac:dyDescent="0.25">
      <c r="C451" t="s">
        <v>520</v>
      </c>
      <c r="D451" t="s">
        <v>1807</v>
      </c>
      <c r="E451" s="32">
        <v>500</v>
      </c>
      <c r="F451" s="32">
        <v>500</v>
      </c>
      <c r="G451" s="32">
        <v>439</v>
      </c>
      <c r="H451" s="137">
        <f t="shared" si="18"/>
        <v>1</v>
      </c>
      <c r="I451" s="90">
        <f>IF(F451/ActivitySum!$C$1300=0%,"",F451/ActivitySum!$C$1300)</f>
        <v>5.7641069658702384E-6</v>
      </c>
      <c r="J451" s="99">
        <f>IF(G451/ActivitySum!$C$1300=0%,"",G451/ActivitySum!$C$1300)</f>
        <v>5.0608859160340696E-6</v>
      </c>
      <c r="K451" s="99">
        <f t="shared" si="19"/>
        <v>0.878</v>
      </c>
      <c r="L451" s="99">
        <f t="shared" si="20"/>
        <v>0.878</v>
      </c>
    </row>
    <row r="452" spans="3:12" x14ac:dyDescent="0.25">
      <c r="C452" t="s">
        <v>521</v>
      </c>
      <c r="D452" t="s">
        <v>1808</v>
      </c>
      <c r="E452" s="32">
        <v>101</v>
      </c>
      <c r="F452" s="32">
        <v>101</v>
      </c>
      <c r="G452" s="32">
        <v>82</v>
      </c>
      <c r="H452" s="137">
        <f t="shared" si="18"/>
        <v>1</v>
      </c>
      <c r="I452" s="90">
        <f>IF(F452/ActivitySum!$C$1300=0%,"",F452/ActivitySum!$C$1300)</f>
        <v>1.1643496071057881E-6</v>
      </c>
      <c r="J452" s="99">
        <f>IF(G452/ActivitySum!$C$1300=0%,"",G452/ActivitySum!$C$1300)</f>
        <v>9.4531354240271914E-7</v>
      </c>
      <c r="K452" s="99">
        <f t="shared" si="19"/>
        <v>0.81188118811881194</v>
      </c>
      <c r="L452" s="99">
        <f t="shared" si="20"/>
        <v>0.81188118811881194</v>
      </c>
    </row>
    <row r="453" spans="3:12" x14ac:dyDescent="0.25">
      <c r="C453" t="s">
        <v>522</v>
      </c>
      <c r="D453" t="s">
        <v>1809</v>
      </c>
      <c r="E453" s="32">
        <v>250</v>
      </c>
      <c r="F453" s="32">
        <v>250</v>
      </c>
      <c r="G453" s="32">
        <v>202</v>
      </c>
      <c r="H453" s="137">
        <f t="shared" si="18"/>
        <v>1</v>
      </c>
      <c r="I453" s="90">
        <f>IF(F453/ActivitySum!$C$1300=0%,"",F453/ActivitySum!$C$1300)</f>
        <v>2.8820534829351192E-6</v>
      </c>
      <c r="J453" s="99">
        <f>IF(G453/ActivitySum!$C$1300=0%,"",G453/ActivitySum!$C$1300)</f>
        <v>2.3286992142115763E-6</v>
      </c>
      <c r="K453" s="99">
        <f t="shared" si="19"/>
        <v>0.80800000000000005</v>
      </c>
      <c r="L453" s="99">
        <f t="shared" si="20"/>
        <v>0.80800000000000005</v>
      </c>
    </row>
    <row r="454" spans="3:12" x14ac:dyDescent="0.25">
      <c r="C454" t="s">
        <v>523</v>
      </c>
      <c r="D454" t="s">
        <v>1810</v>
      </c>
      <c r="E454" s="32">
        <v>50</v>
      </c>
      <c r="F454" s="32">
        <v>50</v>
      </c>
      <c r="G454" s="32">
        <v>38</v>
      </c>
      <c r="H454" s="137">
        <f t="shared" si="18"/>
        <v>1</v>
      </c>
      <c r="I454" s="90">
        <f>IF(F454/ActivitySum!$C$1300=0%,"",F454/ActivitySum!$C$1300)</f>
        <v>5.7641069658702384E-7</v>
      </c>
      <c r="J454" s="99">
        <f>IF(G454/ActivitySum!$C$1300=0%,"",G454/ActivitySum!$C$1300)</f>
        <v>4.3807212940613811E-7</v>
      </c>
      <c r="K454" s="99">
        <f t="shared" si="19"/>
        <v>0.76</v>
      </c>
      <c r="L454" s="99">
        <f t="shared" si="20"/>
        <v>0.76</v>
      </c>
    </row>
    <row r="455" spans="3:12" x14ac:dyDescent="0.25">
      <c r="C455" t="s">
        <v>524</v>
      </c>
      <c r="D455" t="s">
        <v>1811</v>
      </c>
      <c r="E455" s="32">
        <v>33</v>
      </c>
      <c r="F455" s="32">
        <v>33</v>
      </c>
      <c r="G455" s="32">
        <v>19</v>
      </c>
      <c r="H455" s="137">
        <f t="shared" ref="H455:H518" si="21">IFERROR(F455/E455,"")</f>
        <v>1</v>
      </c>
      <c r="I455" s="90">
        <f>IF(F455/ActivitySum!$C$1300=0%,"",F455/ActivitySum!$C$1300)</f>
        <v>3.8043105974743575E-7</v>
      </c>
      <c r="J455" s="99">
        <f>IF(G455/ActivitySum!$C$1300=0%,"",G455/ActivitySum!$C$1300)</f>
        <v>2.1903606470306905E-7</v>
      </c>
      <c r="K455" s="99">
        <f t="shared" ref="K455:K518" si="22">IFERROR(G455/E455,"")</f>
        <v>0.5757575757575758</v>
      </c>
      <c r="L455" s="99">
        <f t="shared" ref="L455:L518" si="23">IFERROR(G455/F455,"")</f>
        <v>0.5757575757575758</v>
      </c>
    </row>
    <row r="456" spans="3:12" x14ac:dyDescent="0.25">
      <c r="C456" t="s">
        <v>525</v>
      </c>
      <c r="D456" t="s">
        <v>1812</v>
      </c>
      <c r="E456" s="32">
        <v>50</v>
      </c>
      <c r="F456" s="32">
        <v>50</v>
      </c>
      <c r="G456" s="32">
        <v>42</v>
      </c>
      <c r="H456" s="137">
        <f t="shared" si="21"/>
        <v>1</v>
      </c>
      <c r="I456" s="90">
        <f>IF(F456/ActivitySum!$C$1300=0%,"",F456/ActivitySum!$C$1300)</f>
        <v>5.7641069658702384E-7</v>
      </c>
      <c r="J456" s="99">
        <f>IF(G456/ActivitySum!$C$1300=0%,"",G456/ActivitySum!$C$1300)</f>
        <v>4.8418498513310002E-7</v>
      </c>
      <c r="K456" s="99">
        <f t="shared" si="22"/>
        <v>0.84</v>
      </c>
      <c r="L456" s="99">
        <f t="shared" si="23"/>
        <v>0.84</v>
      </c>
    </row>
    <row r="457" spans="3:12" x14ac:dyDescent="0.25">
      <c r="C457" t="s">
        <v>526</v>
      </c>
      <c r="D457" t="s">
        <v>1813</v>
      </c>
      <c r="E457" s="32">
        <v>100</v>
      </c>
      <c r="F457" s="32">
        <v>100</v>
      </c>
      <c r="G457" s="32">
        <v>85</v>
      </c>
      <c r="H457" s="137">
        <f t="shared" si="21"/>
        <v>1</v>
      </c>
      <c r="I457" s="90">
        <f>IF(F457/ActivitySum!$C$1300=0%,"",F457/ActivitySum!$C$1300)</f>
        <v>1.1528213931740477E-6</v>
      </c>
      <c r="J457" s="99">
        <f>IF(G457/ActivitySum!$C$1300=0%,"",G457/ActivitySum!$C$1300)</f>
        <v>9.7989818419794049E-7</v>
      </c>
      <c r="K457" s="99">
        <f t="shared" si="22"/>
        <v>0.85</v>
      </c>
      <c r="L457" s="99">
        <f t="shared" si="23"/>
        <v>0.85</v>
      </c>
    </row>
    <row r="458" spans="3:12" x14ac:dyDescent="0.25">
      <c r="C458" t="s">
        <v>527</v>
      </c>
      <c r="D458" t="s">
        <v>1814</v>
      </c>
      <c r="E458" s="32">
        <v>50</v>
      </c>
      <c r="F458" s="32">
        <v>50</v>
      </c>
      <c r="G458" s="32">
        <v>42</v>
      </c>
      <c r="H458" s="137">
        <f t="shared" si="21"/>
        <v>1</v>
      </c>
      <c r="I458" s="90">
        <f>IF(F458/ActivitySum!$C$1300=0%,"",F458/ActivitySum!$C$1300)</f>
        <v>5.7641069658702384E-7</v>
      </c>
      <c r="J458" s="99">
        <f>IF(G458/ActivitySum!$C$1300=0%,"",G458/ActivitySum!$C$1300)</f>
        <v>4.8418498513310002E-7</v>
      </c>
      <c r="K458" s="99">
        <f t="shared" si="22"/>
        <v>0.84</v>
      </c>
      <c r="L458" s="99">
        <f t="shared" si="23"/>
        <v>0.84</v>
      </c>
    </row>
    <row r="459" spans="3:12" x14ac:dyDescent="0.25">
      <c r="C459" t="s">
        <v>528</v>
      </c>
      <c r="D459" t="s">
        <v>1815</v>
      </c>
      <c r="E459" s="32">
        <v>50</v>
      </c>
      <c r="F459" s="32">
        <v>50</v>
      </c>
      <c r="G459" s="32">
        <v>42</v>
      </c>
      <c r="H459" s="137">
        <f t="shared" si="21"/>
        <v>1</v>
      </c>
      <c r="I459" s="90">
        <f>IF(F459/ActivitySum!$C$1300=0%,"",F459/ActivitySum!$C$1300)</f>
        <v>5.7641069658702384E-7</v>
      </c>
      <c r="J459" s="99">
        <f>IF(G459/ActivitySum!$C$1300=0%,"",G459/ActivitySum!$C$1300)</f>
        <v>4.8418498513310002E-7</v>
      </c>
      <c r="K459" s="99">
        <f t="shared" si="22"/>
        <v>0.84</v>
      </c>
      <c r="L459" s="99">
        <f t="shared" si="23"/>
        <v>0.84</v>
      </c>
    </row>
    <row r="460" spans="3:12" x14ac:dyDescent="0.25">
      <c r="C460" t="s">
        <v>529</v>
      </c>
      <c r="D460" t="s">
        <v>1816</v>
      </c>
      <c r="E460" s="32">
        <v>250</v>
      </c>
      <c r="F460" s="32">
        <v>250</v>
      </c>
      <c r="G460" s="32">
        <v>212</v>
      </c>
      <c r="H460" s="137">
        <f t="shared" si="21"/>
        <v>1</v>
      </c>
      <c r="I460" s="90">
        <f>IF(F460/ActivitySum!$C$1300=0%,"",F460/ActivitySum!$C$1300)</f>
        <v>2.8820534829351192E-6</v>
      </c>
      <c r="J460" s="99">
        <f>IF(G460/ActivitySum!$C$1300=0%,"",G460/ActivitySum!$C$1300)</f>
        <v>2.4439813535289812E-6</v>
      </c>
      <c r="K460" s="99">
        <f t="shared" si="22"/>
        <v>0.84799999999999998</v>
      </c>
      <c r="L460" s="99">
        <f t="shared" si="23"/>
        <v>0.84799999999999998</v>
      </c>
    </row>
    <row r="461" spans="3:12" x14ac:dyDescent="0.25">
      <c r="C461" t="s">
        <v>530</v>
      </c>
      <c r="D461" t="s">
        <v>1817</v>
      </c>
      <c r="E461" s="32">
        <v>50</v>
      </c>
      <c r="F461" s="32">
        <v>50</v>
      </c>
      <c r="G461" s="32">
        <v>42</v>
      </c>
      <c r="H461" s="137">
        <f t="shared" si="21"/>
        <v>1</v>
      </c>
      <c r="I461" s="90">
        <f>IF(F461/ActivitySum!$C$1300=0%,"",F461/ActivitySum!$C$1300)</f>
        <v>5.7641069658702384E-7</v>
      </c>
      <c r="J461" s="99">
        <f>IF(G461/ActivitySum!$C$1300=0%,"",G461/ActivitySum!$C$1300)</f>
        <v>4.8418498513310002E-7</v>
      </c>
      <c r="K461" s="99">
        <f t="shared" si="22"/>
        <v>0.84</v>
      </c>
      <c r="L461" s="99">
        <f t="shared" si="23"/>
        <v>0.84</v>
      </c>
    </row>
    <row r="462" spans="3:12" x14ac:dyDescent="0.25">
      <c r="C462" t="s">
        <v>531</v>
      </c>
      <c r="D462" t="s">
        <v>1818</v>
      </c>
      <c r="E462" s="32">
        <v>50</v>
      </c>
      <c r="F462" s="32">
        <v>50</v>
      </c>
      <c r="G462" s="32">
        <v>42</v>
      </c>
      <c r="H462" s="137">
        <f t="shared" si="21"/>
        <v>1</v>
      </c>
      <c r="I462" s="90">
        <f>IF(F462/ActivitySum!$C$1300=0%,"",F462/ActivitySum!$C$1300)</f>
        <v>5.7641069658702384E-7</v>
      </c>
      <c r="J462" s="99">
        <f>IF(G462/ActivitySum!$C$1300=0%,"",G462/ActivitySum!$C$1300)</f>
        <v>4.8418498513310002E-7</v>
      </c>
      <c r="K462" s="99">
        <f t="shared" si="22"/>
        <v>0.84</v>
      </c>
      <c r="L462" s="99">
        <f t="shared" si="23"/>
        <v>0.84</v>
      </c>
    </row>
    <row r="463" spans="3:12" x14ac:dyDescent="0.25">
      <c r="C463" t="s">
        <v>535</v>
      </c>
      <c r="D463" t="s">
        <v>1822</v>
      </c>
      <c r="E463" s="32">
        <v>50</v>
      </c>
      <c r="F463" s="32">
        <v>50</v>
      </c>
      <c r="G463" s="32">
        <v>28</v>
      </c>
      <c r="H463" s="137">
        <f t="shared" si="21"/>
        <v>1</v>
      </c>
      <c r="I463" s="90">
        <f>IF(F463/ActivitySum!$C$1300=0%,"",F463/ActivitySum!$C$1300)</f>
        <v>5.7641069658702384E-7</v>
      </c>
      <c r="J463" s="99">
        <f>IF(G463/ActivitySum!$C$1300=0%,"",G463/ActivitySum!$C$1300)</f>
        <v>3.2278999008873333E-7</v>
      </c>
      <c r="K463" s="99">
        <f t="shared" si="22"/>
        <v>0.56000000000000005</v>
      </c>
      <c r="L463" s="99">
        <f t="shared" si="23"/>
        <v>0.56000000000000005</v>
      </c>
    </row>
    <row r="464" spans="3:12" x14ac:dyDescent="0.25">
      <c r="C464" t="s">
        <v>542</v>
      </c>
      <c r="D464" t="s">
        <v>1829</v>
      </c>
      <c r="E464" s="32">
        <v>250</v>
      </c>
      <c r="F464" s="32">
        <v>250</v>
      </c>
      <c r="G464" s="32">
        <v>412</v>
      </c>
      <c r="H464" s="137">
        <f t="shared" si="21"/>
        <v>1</v>
      </c>
      <c r="I464" s="90">
        <f>IF(F464/ActivitySum!$C$1300=0%,"",F464/ActivitySum!$C$1300)</f>
        <v>2.8820534829351192E-6</v>
      </c>
      <c r="J464" s="99">
        <f>IF(G464/ActivitySum!$C$1300=0%,"",G464/ActivitySum!$C$1300)</f>
        <v>4.7496241398770762E-6</v>
      </c>
      <c r="K464" s="99">
        <f t="shared" si="22"/>
        <v>1.6479999999999999</v>
      </c>
      <c r="L464" s="99">
        <f t="shared" si="23"/>
        <v>1.6479999999999999</v>
      </c>
    </row>
    <row r="465" spans="3:12" x14ac:dyDescent="0.25">
      <c r="C465" t="s">
        <v>543</v>
      </c>
      <c r="D465" t="s">
        <v>1830</v>
      </c>
      <c r="E465" s="32">
        <v>100</v>
      </c>
      <c r="F465" s="32">
        <v>101</v>
      </c>
      <c r="G465" s="32">
        <v>85</v>
      </c>
      <c r="H465" s="137">
        <f t="shared" si="21"/>
        <v>1.01</v>
      </c>
      <c r="I465" s="90">
        <f>IF(F465/ActivitySum!$C$1300=0%,"",F465/ActivitySum!$C$1300)</f>
        <v>1.1643496071057881E-6</v>
      </c>
      <c r="J465" s="99">
        <f>IF(G465/ActivitySum!$C$1300=0%,"",G465/ActivitySum!$C$1300)</f>
        <v>9.7989818419794049E-7</v>
      </c>
      <c r="K465" s="99">
        <f t="shared" si="22"/>
        <v>0.85</v>
      </c>
      <c r="L465" s="99">
        <f t="shared" si="23"/>
        <v>0.84158415841584155</v>
      </c>
    </row>
    <row r="466" spans="3:12" x14ac:dyDescent="0.25">
      <c r="C466" t="s">
        <v>544</v>
      </c>
      <c r="D466" t="s">
        <v>1831</v>
      </c>
      <c r="E466" s="32">
        <v>500</v>
      </c>
      <c r="F466" s="32">
        <v>500</v>
      </c>
      <c r="G466" s="32">
        <v>825</v>
      </c>
      <c r="H466" s="137">
        <f t="shared" si="21"/>
        <v>1</v>
      </c>
      <c r="I466" s="90">
        <f>IF(F466/ActivitySum!$C$1300=0%,"",F466/ActivitySum!$C$1300)</f>
        <v>5.7641069658702384E-6</v>
      </c>
      <c r="J466" s="99">
        <f>IF(G466/ActivitySum!$C$1300=0%,"",G466/ActivitySum!$C$1300)</f>
        <v>9.5107764936858941E-6</v>
      </c>
      <c r="K466" s="99">
        <f t="shared" si="22"/>
        <v>1.65</v>
      </c>
      <c r="L466" s="99">
        <f t="shared" si="23"/>
        <v>1.65</v>
      </c>
    </row>
    <row r="467" spans="3:12" x14ac:dyDescent="0.25">
      <c r="C467" t="s">
        <v>545</v>
      </c>
      <c r="D467" t="s">
        <v>1832</v>
      </c>
      <c r="E467" s="32">
        <v>102</v>
      </c>
      <c r="F467" s="32">
        <v>101</v>
      </c>
      <c r="G467" s="32">
        <v>87</v>
      </c>
      <c r="H467" s="137">
        <f t="shared" si="21"/>
        <v>0.99019607843137258</v>
      </c>
      <c r="I467" s="90">
        <f>IF(F467/ActivitySum!$C$1300=0%,"",F467/ActivitySum!$C$1300)</f>
        <v>1.1643496071057881E-6</v>
      </c>
      <c r="J467" s="99">
        <f>IF(G467/ActivitySum!$C$1300=0%,"",G467/ActivitySum!$C$1300)</f>
        <v>1.0029546120614214E-6</v>
      </c>
      <c r="K467" s="99">
        <f t="shared" si="22"/>
        <v>0.8529411764705882</v>
      </c>
      <c r="L467" s="99">
        <f t="shared" si="23"/>
        <v>0.86138613861386137</v>
      </c>
    </row>
    <row r="468" spans="3:12" x14ac:dyDescent="0.25">
      <c r="C468" t="s">
        <v>546</v>
      </c>
      <c r="D468" t="s">
        <v>1833</v>
      </c>
      <c r="E468" s="32">
        <v>250</v>
      </c>
      <c r="F468" s="32">
        <v>250</v>
      </c>
      <c r="G468" s="32">
        <v>213</v>
      </c>
      <c r="H468" s="137">
        <f t="shared" si="21"/>
        <v>1</v>
      </c>
      <c r="I468" s="90">
        <f>IF(F468/ActivitySum!$C$1300=0%,"",F468/ActivitySum!$C$1300)</f>
        <v>2.8820534829351192E-6</v>
      </c>
      <c r="J468" s="99">
        <f>IF(G468/ActivitySum!$C$1300=0%,"",G468/ActivitySum!$C$1300)</f>
        <v>2.4555095674607217E-6</v>
      </c>
      <c r="K468" s="99">
        <f t="shared" si="22"/>
        <v>0.85199999999999998</v>
      </c>
      <c r="L468" s="99">
        <f t="shared" si="23"/>
        <v>0.85199999999999998</v>
      </c>
    </row>
    <row r="469" spans="3:12" x14ac:dyDescent="0.25">
      <c r="C469" t="s">
        <v>547</v>
      </c>
      <c r="D469" t="s">
        <v>1834</v>
      </c>
      <c r="E469" s="32">
        <v>50</v>
      </c>
      <c r="F469" s="32">
        <v>50</v>
      </c>
      <c r="G469" s="32">
        <v>42</v>
      </c>
      <c r="H469" s="137">
        <f t="shared" si="21"/>
        <v>1</v>
      </c>
      <c r="I469" s="90">
        <f>IF(F469/ActivitySum!$C$1300=0%,"",F469/ActivitySum!$C$1300)</f>
        <v>5.7641069658702384E-7</v>
      </c>
      <c r="J469" s="99">
        <f>IF(G469/ActivitySum!$C$1300=0%,"",G469/ActivitySum!$C$1300)</f>
        <v>4.8418498513310002E-7</v>
      </c>
      <c r="K469" s="99">
        <f t="shared" si="22"/>
        <v>0.84</v>
      </c>
      <c r="L469" s="99">
        <f t="shared" si="23"/>
        <v>0.84</v>
      </c>
    </row>
    <row r="470" spans="3:12" x14ac:dyDescent="0.25">
      <c r="C470" t="s">
        <v>548</v>
      </c>
      <c r="D470" t="s">
        <v>1835</v>
      </c>
      <c r="E470" s="32">
        <v>34</v>
      </c>
      <c r="F470" s="32">
        <v>33</v>
      </c>
      <c r="G470" s="32">
        <v>29</v>
      </c>
      <c r="H470" s="137">
        <f t="shared" si="21"/>
        <v>0.97058823529411764</v>
      </c>
      <c r="I470" s="90">
        <f>IF(F470/ActivitySum!$C$1300=0%,"",F470/ActivitySum!$C$1300)</f>
        <v>3.8043105974743575E-7</v>
      </c>
      <c r="J470" s="99">
        <f>IF(G470/ActivitySum!$C$1300=0%,"",G470/ActivitySum!$C$1300)</f>
        <v>3.3431820402047383E-7</v>
      </c>
      <c r="K470" s="99">
        <f t="shared" si="22"/>
        <v>0.8529411764705882</v>
      </c>
      <c r="L470" s="99">
        <f t="shared" si="23"/>
        <v>0.87878787878787878</v>
      </c>
    </row>
    <row r="471" spans="3:12" x14ac:dyDescent="0.25">
      <c r="C471" t="s">
        <v>549</v>
      </c>
      <c r="D471" t="s">
        <v>1836</v>
      </c>
      <c r="E471" s="32">
        <v>50</v>
      </c>
      <c r="F471" s="32">
        <v>50</v>
      </c>
      <c r="G471" s="32">
        <v>42</v>
      </c>
      <c r="H471" s="137">
        <f t="shared" si="21"/>
        <v>1</v>
      </c>
      <c r="I471" s="90">
        <f>IF(F471/ActivitySum!$C$1300=0%,"",F471/ActivitySum!$C$1300)</f>
        <v>5.7641069658702384E-7</v>
      </c>
      <c r="J471" s="99">
        <f>IF(G471/ActivitySum!$C$1300=0%,"",G471/ActivitySum!$C$1300)</f>
        <v>4.8418498513310002E-7</v>
      </c>
      <c r="K471" s="99">
        <f t="shared" si="22"/>
        <v>0.84</v>
      </c>
      <c r="L471" s="99">
        <f t="shared" si="23"/>
        <v>0.84</v>
      </c>
    </row>
    <row r="472" spans="3:12" x14ac:dyDescent="0.25">
      <c r="C472" t="s">
        <v>550</v>
      </c>
      <c r="D472" t="s">
        <v>1837</v>
      </c>
      <c r="E472" s="32">
        <v>100</v>
      </c>
      <c r="F472" s="32">
        <v>100</v>
      </c>
      <c r="G472" s="32">
        <v>85</v>
      </c>
      <c r="H472" s="137">
        <f t="shared" si="21"/>
        <v>1</v>
      </c>
      <c r="I472" s="90">
        <f>IF(F472/ActivitySum!$C$1300=0%,"",F472/ActivitySum!$C$1300)</f>
        <v>1.1528213931740477E-6</v>
      </c>
      <c r="J472" s="99">
        <f>IF(G472/ActivitySum!$C$1300=0%,"",G472/ActivitySum!$C$1300)</f>
        <v>9.7989818419794049E-7</v>
      </c>
      <c r="K472" s="99">
        <f t="shared" si="22"/>
        <v>0.85</v>
      </c>
      <c r="L472" s="99">
        <f t="shared" si="23"/>
        <v>0.85</v>
      </c>
    </row>
    <row r="473" spans="3:12" x14ac:dyDescent="0.25">
      <c r="C473" t="s">
        <v>551</v>
      </c>
      <c r="D473" t="s">
        <v>1838</v>
      </c>
      <c r="E473" s="32">
        <v>50</v>
      </c>
      <c r="F473" s="32">
        <v>50</v>
      </c>
      <c r="G473" s="32">
        <v>42</v>
      </c>
      <c r="H473" s="137">
        <f t="shared" si="21"/>
        <v>1</v>
      </c>
      <c r="I473" s="90">
        <f>IF(F473/ActivitySum!$C$1300=0%,"",F473/ActivitySum!$C$1300)</f>
        <v>5.7641069658702384E-7</v>
      </c>
      <c r="J473" s="99">
        <f>IF(G473/ActivitySum!$C$1300=0%,"",G473/ActivitySum!$C$1300)</f>
        <v>4.8418498513310002E-7</v>
      </c>
      <c r="K473" s="99">
        <f t="shared" si="22"/>
        <v>0.84</v>
      </c>
      <c r="L473" s="99">
        <f t="shared" si="23"/>
        <v>0.84</v>
      </c>
    </row>
    <row r="474" spans="3:12" x14ac:dyDescent="0.25">
      <c r="C474" t="s">
        <v>552</v>
      </c>
      <c r="D474" t="s">
        <v>1839</v>
      </c>
      <c r="E474" s="32">
        <v>50</v>
      </c>
      <c r="F474" s="32">
        <v>50</v>
      </c>
      <c r="G474" s="32">
        <v>42</v>
      </c>
      <c r="H474" s="137">
        <f t="shared" si="21"/>
        <v>1</v>
      </c>
      <c r="I474" s="90">
        <f>IF(F474/ActivitySum!$C$1300=0%,"",F474/ActivitySum!$C$1300)</f>
        <v>5.7641069658702384E-7</v>
      </c>
      <c r="J474" s="99">
        <f>IF(G474/ActivitySum!$C$1300=0%,"",G474/ActivitySum!$C$1300)</f>
        <v>4.8418498513310002E-7</v>
      </c>
      <c r="K474" s="99">
        <f t="shared" si="22"/>
        <v>0.84</v>
      </c>
      <c r="L474" s="99">
        <f t="shared" si="23"/>
        <v>0.84</v>
      </c>
    </row>
    <row r="475" spans="3:12" x14ac:dyDescent="0.25">
      <c r="C475" t="s">
        <v>553</v>
      </c>
      <c r="D475" t="s">
        <v>1840</v>
      </c>
      <c r="E475" s="32">
        <v>250</v>
      </c>
      <c r="F475" s="32">
        <v>250</v>
      </c>
      <c r="G475" s="32">
        <v>212</v>
      </c>
      <c r="H475" s="137">
        <f t="shared" si="21"/>
        <v>1</v>
      </c>
      <c r="I475" s="90">
        <f>IF(F475/ActivitySum!$C$1300=0%,"",F475/ActivitySum!$C$1300)</f>
        <v>2.8820534829351192E-6</v>
      </c>
      <c r="J475" s="99">
        <f>IF(G475/ActivitySum!$C$1300=0%,"",G475/ActivitySum!$C$1300)</f>
        <v>2.4439813535289812E-6</v>
      </c>
      <c r="K475" s="99">
        <f t="shared" si="22"/>
        <v>0.84799999999999998</v>
      </c>
      <c r="L475" s="99">
        <f t="shared" si="23"/>
        <v>0.84799999999999998</v>
      </c>
    </row>
    <row r="476" spans="3:12" x14ac:dyDescent="0.25">
      <c r="C476" t="s">
        <v>554</v>
      </c>
      <c r="D476" t="s">
        <v>1841</v>
      </c>
      <c r="E476" s="32">
        <v>50</v>
      </c>
      <c r="F476" s="32">
        <v>50</v>
      </c>
      <c r="G476" s="32">
        <v>42</v>
      </c>
      <c r="H476" s="137">
        <f t="shared" si="21"/>
        <v>1</v>
      </c>
      <c r="I476" s="90">
        <f>IF(F476/ActivitySum!$C$1300=0%,"",F476/ActivitySum!$C$1300)</f>
        <v>5.7641069658702384E-7</v>
      </c>
      <c r="J476" s="99">
        <f>IF(G476/ActivitySum!$C$1300=0%,"",G476/ActivitySum!$C$1300)</f>
        <v>4.8418498513310002E-7</v>
      </c>
      <c r="K476" s="99">
        <f t="shared" si="22"/>
        <v>0.84</v>
      </c>
      <c r="L476" s="99">
        <f t="shared" si="23"/>
        <v>0.84</v>
      </c>
    </row>
    <row r="477" spans="3:12" x14ac:dyDescent="0.25">
      <c r="C477" t="s">
        <v>555</v>
      </c>
      <c r="D477" t="s">
        <v>1842</v>
      </c>
      <c r="E477" s="32">
        <v>50</v>
      </c>
      <c r="F477" s="32">
        <v>50</v>
      </c>
      <c r="G477" s="32">
        <v>42</v>
      </c>
      <c r="H477" s="137">
        <f t="shared" si="21"/>
        <v>1</v>
      </c>
      <c r="I477" s="90">
        <f>IF(F477/ActivitySum!$C$1300=0%,"",F477/ActivitySum!$C$1300)</f>
        <v>5.7641069658702384E-7</v>
      </c>
      <c r="J477" s="99">
        <f>IF(G477/ActivitySum!$C$1300=0%,"",G477/ActivitySum!$C$1300)</f>
        <v>4.8418498513310002E-7</v>
      </c>
      <c r="K477" s="99">
        <f t="shared" si="22"/>
        <v>0.84</v>
      </c>
      <c r="L477" s="99">
        <f t="shared" si="23"/>
        <v>0.84</v>
      </c>
    </row>
    <row r="478" spans="3:12" x14ac:dyDescent="0.25">
      <c r="C478" t="s">
        <v>559</v>
      </c>
      <c r="D478" t="s">
        <v>1846</v>
      </c>
      <c r="E478" s="32">
        <v>50</v>
      </c>
      <c r="F478" s="32">
        <v>50</v>
      </c>
      <c r="G478" s="32">
        <v>12</v>
      </c>
      <c r="H478" s="137">
        <f t="shared" si="21"/>
        <v>1</v>
      </c>
      <c r="I478" s="90">
        <f>IF(F478/ActivitySum!$C$1300=0%,"",F478/ActivitySum!$C$1300)</f>
        <v>5.7641069658702384E-7</v>
      </c>
      <c r="J478" s="99">
        <f>IF(G478/ActivitySum!$C$1300=0%,"",G478/ActivitySum!$C$1300)</f>
        <v>1.3833856718088574E-7</v>
      </c>
      <c r="K478" s="99">
        <f t="shared" si="22"/>
        <v>0.24</v>
      </c>
      <c r="L478" s="99">
        <f t="shared" si="23"/>
        <v>0.24</v>
      </c>
    </row>
    <row r="479" spans="3:12" x14ac:dyDescent="0.25">
      <c r="C479" t="s">
        <v>566</v>
      </c>
      <c r="D479" t="s">
        <v>1853</v>
      </c>
      <c r="E479" s="32">
        <v>250</v>
      </c>
      <c r="F479" s="32">
        <v>250</v>
      </c>
      <c r="G479" s="32">
        <v>213</v>
      </c>
      <c r="H479" s="137">
        <f t="shared" si="21"/>
        <v>1</v>
      </c>
      <c r="I479" s="90">
        <f>IF(F479/ActivitySum!$C$1300=0%,"",F479/ActivitySum!$C$1300)</f>
        <v>2.8820534829351192E-6</v>
      </c>
      <c r="J479" s="99">
        <f>IF(G479/ActivitySum!$C$1300=0%,"",G479/ActivitySum!$C$1300)</f>
        <v>2.4555095674607217E-6</v>
      </c>
      <c r="K479" s="99">
        <f t="shared" si="22"/>
        <v>0.85199999999999998</v>
      </c>
      <c r="L479" s="99">
        <f t="shared" si="23"/>
        <v>0.85199999999999998</v>
      </c>
    </row>
    <row r="480" spans="3:12" x14ac:dyDescent="0.25">
      <c r="C480" t="s">
        <v>567</v>
      </c>
      <c r="D480" t="s">
        <v>1854</v>
      </c>
      <c r="E480" s="32">
        <v>101</v>
      </c>
      <c r="F480" s="32">
        <v>101</v>
      </c>
      <c r="G480" s="32">
        <v>86</v>
      </c>
      <c r="H480" s="137">
        <f t="shared" si="21"/>
        <v>1</v>
      </c>
      <c r="I480" s="90">
        <f>IF(F480/ActivitySum!$C$1300=0%,"",F480/ActivitySum!$C$1300)</f>
        <v>1.1643496071057881E-6</v>
      </c>
      <c r="J480" s="99">
        <f>IF(G480/ActivitySum!$C$1300=0%,"",G480/ActivitySum!$C$1300)</f>
        <v>9.9142639812968094E-7</v>
      </c>
      <c r="K480" s="99">
        <f t="shared" si="22"/>
        <v>0.85148514851485146</v>
      </c>
      <c r="L480" s="99">
        <f t="shared" si="23"/>
        <v>0.85148514851485146</v>
      </c>
    </row>
    <row r="481" spans="3:12" x14ac:dyDescent="0.25">
      <c r="C481" t="s">
        <v>568</v>
      </c>
      <c r="D481" t="s">
        <v>1855</v>
      </c>
      <c r="E481" s="32">
        <v>500</v>
      </c>
      <c r="F481" s="32">
        <v>500</v>
      </c>
      <c r="G481" s="32">
        <v>425</v>
      </c>
      <c r="H481" s="137">
        <f t="shared" si="21"/>
        <v>1</v>
      </c>
      <c r="I481" s="90">
        <f>IF(F481/ActivitySum!$C$1300=0%,"",F481/ActivitySum!$C$1300)</f>
        <v>5.7641069658702384E-6</v>
      </c>
      <c r="J481" s="99">
        <f>IF(G481/ActivitySum!$C$1300=0%,"",G481/ActivitySum!$C$1300)</f>
        <v>4.8994909209897025E-6</v>
      </c>
      <c r="K481" s="99">
        <f t="shared" si="22"/>
        <v>0.85</v>
      </c>
      <c r="L481" s="99">
        <f t="shared" si="23"/>
        <v>0.85</v>
      </c>
    </row>
    <row r="482" spans="3:12" x14ac:dyDescent="0.25">
      <c r="C482" t="s">
        <v>569</v>
      </c>
      <c r="D482" t="s">
        <v>1856</v>
      </c>
      <c r="E482" s="32">
        <v>102</v>
      </c>
      <c r="F482" s="32">
        <v>101</v>
      </c>
      <c r="G482" s="32">
        <v>87</v>
      </c>
      <c r="H482" s="137">
        <f t="shared" si="21"/>
        <v>0.99019607843137258</v>
      </c>
      <c r="I482" s="90">
        <f>IF(F482/ActivitySum!$C$1300=0%,"",F482/ActivitySum!$C$1300)</f>
        <v>1.1643496071057881E-6</v>
      </c>
      <c r="J482" s="99">
        <f>IF(G482/ActivitySum!$C$1300=0%,"",G482/ActivitySum!$C$1300)</f>
        <v>1.0029546120614214E-6</v>
      </c>
      <c r="K482" s="99">
        <f t="shared" si="22"/>
        <v>0.8529411764705882</v>
      </c>
      <c r="L482" s="99">
        <f t="shared" si="23"/>
        <v>0.86138613861386137</v>
      </c>
    </row>
    <row r="483" spans="3:12" x14ac:dyDescent="0.25">
      <c r="C483" t="s">
        <v>570</v>
      </c>
      <c r="D483" t="s">
        <v>1857</v>
      </c>
      <c r="E483" s="32">
        <v>252</v>
      </c>
      <c r="F483" s="32">
        <v>250</v>
      </c>
      <c r="G483" s="32">
        <v>214</v>
      </c>
      <c r="H483" s="137">
        <f t="shared" si="21"/>
        <v>0.99206349206349209</v>
      </c>
      <c r="I483" s="90">
        <f>IF(F483/ActivitySum!$C$1300=0%,"",F483/ActivitySum!$C$1300)</f>
        <v>2.8820534829351192E-6</v>
      </c>
      <c r="J483" s="99">
        <f>IF(G483/ActivitySum!$C$1300=0%,"",G483/ActivitySum!$C$1300)</f>
        <v>2.4670377813924621E-6</v>
      </c>
      <c r="K483" s="99">
        <f t="shared" si="22"/>
        <v>0.84920634920634919</v>
      </c>
      <c r="L483" s="99">
        <f t="shared" si="23"/>
        <v>0.85599999999999998</v>
      </c>
    </row>
    <row r="484" spans="3:12" x14ac:dyDescent="0.25">
      <c r="C484" t="s">
        <v>571</v>
      </c>
      <c r="D484" t="s">
        <v>1858</v>
      </c>
      <c r="E484" s="32">
        <v>50</v>
      </c>
      <c r="F484" s="32">
        <v>50</v>
      </c>
      <c r="G484" s="32">
        <v>42</v>
      </c>
      <c r="H484" s="137">
        <f t="shared" si="21"/>
        <v>1</v>
      </c>
      <c r="I484" s="90">
        <f>IF(F484/ActivitySum!$C$1300=0%,"",F484/ActivitySum!$C$1300)</f>
        <v>5.7641069658702384E-7</v>
      </c>
      <c r="J484" s="99">
        <f>IF(G484/ActivitySum!$C$1300=0%,"",G484/ActivitySum!$C$1300)</f>
        <v>4.8418498513310002E-7</v>
      </c>
      <c r="K484" s="99">
        <f t="shared" si="22"/>
        <v>0.84</v>
      </c>
      <c r="L484" s="99">
        <f t="shared" si="23"/>
        <v>0.84</v>
      </c>
    </row>
    <row r="485" spans="3:12" x14ac:dyDescent="0.25">
      <c r="C485" t="s">
        <v>572</v>
      </c>
      <c r="D485" t="s">
        <v>1859</v>
      </c>
      <c r="E485" s="32">
        <v>34</v>
      </c>
      <c r="F485" s="32">
        <v>33</v>
      </c>
      <c r="G485" s="32">
        <v>29</v>
      </c>
      <c r="H485" s="137">
        <f t="shared" si="21"/>
        <v>0.97058823529411764</v>
      </c>
      <c r="I485" s="90">
        <f>IF(F485/ActivitySum!$C$1300=0%,"",F485/ActivitySum!$C$1300)</f>
        <v>3.8043105974743575E-7</v>
      </c>
      <c r="J485" s="99">
        <f>IF(G485/ActivitySum!$C$1300=0%,"",G485/ActivitySum!$C$1300)</f>
        <v>3.3431820402047383E-7</v>
      </c>
      <c r="K485" s="99">
        <f t="shared" si="22"/>
        <v>0.8529411764705882</v>
      </c>
      <c r="L485" s="99">
        <f t="shared" si="23"/>
        <v>0.87878787878787878</v>
      </c>
    </row>
    <row r="486" spans="3:12" x14ac:dyDescent="0.25">
      <c r="C486" t="s">
        <v>573</v>
      </c>
      <c r="D486" t="s">
        <v>1860</v>
      </c>
      <c r="E486" s="32">
        <v>50</v>
      </c>
      <c r="F486" s="32">
        <v>50</v>
      </c>
      <c r="G486" s="32">
        <v>42</v>
      </c>
      <c r="H486" s="137">
        <f t="shared" si="21"/>
        <v>1</v>
      </c>
      <c r="I486" s="90">
        <f>IF(F486/ActivitySum!$C$1300=0%,"",F486/ActivitySum!$C$1300)</f>
        <v>5.7641069658702384E-7</v>
      </c>
      <c r="J486" s="99">
        <f>IF(G486/ActivitySum!$C$1300=0%,"",G486/ActivitySum!$C$1300)</f>
        <v>4.8418498513310002E-7</v>
      </c>
      <c r="K486" s="99">
        <f t="shared" si="22"/>
        <v>0.84</v>
      </c>
      <c r="L486" s="99">
        <f t="shared" si="23"/>
        <v>0.84</v>
      </c>
    </row>
    <row r="487" spans="3:12" x14ac:dyDescent="0.25">
      <c r="C487" t="s">
        <v>574</v>
      </c>
      <c r="D487" t="s">
        <v>1861</v>
      </c>
      <c r="E487" s="32">
        <v>100</v>
      </c>
      <c r="F487" s="32">
        <v>100</v>
      </c>
      <c r="G487" s="32">
        <v>85</v>
      </c>
      <c r="H487" s="137">
        <f t="shared" si="21"/>
        <v>1</v>
      </c>
      <c r="I487" s="90">
        <f>IF(F487/ActivitySum!$C$1300=0%,"",F487/ActivitySum!$C$1300)</f>
        <v>1.1528213931740477E-6</v>
      </c>
      <c r="J487" s="99">
        <f>IF(G487/ActivitySum!$C$1300=0%,"",G487/ActivitySum!$C$1300)</f>
        <v>9.7989818419794049E-7</v>
      </c>
      <c r="K487" s="99">
        <f t="shared" si="22"/>
        <v>0.85</v>
      </c>
      <c r="L487" s="99">
        <f t="shared" si="23"/>
        <v>0.85</v>
      </c>
    </row>
    <row r="488" spans="3:12" x14ac:dyDescent="0.25">
      <c r="C488" t="s">
        <v>575</v>
      </c>
      <c r="D488" t="s">
        <v>1862</v>
      </c>
      <c r="E488" s="32">
        <v>49</v>
      </c>
      <c r="F488" s="32">
        <v>50</v>
      </c>
      <c r="G488" s="32">
        <v>42</v>
      </c>
      <c r="H488" s="137">
        <f t="shared" si="21"/>
        <v>1.0204081632653061</v>
      </c>
      <c r="I488" s="90">
        <f>IF(F488/ActivitySum!$C$1300=0%,"",F488/ActivitySum!$C$1300)</f>
        <v>5.7641069658702384E-7</v>
      </c>
      <c r="J488" s="99">
        <f>IF(G488/ActivitySum!$C$1300=0%,"",G488/ActivitySum!$C$1300)</f>
        <v>4.8418498513310002E-7</v>
      </c>
      <c r="K488" s="99">
        <f t="shared" si="22"/>
        <v>0.8571428571428571</v>
      </c>
      <c r="L488" s="99">
        <f t="shared" si="23"/>
        <v>0.84</v>
      </c>
    </row>
    <row r="489" spans="3:12" x14ac:dyDescent="0.25">
      <c r="C489" t="s">
        <v>576</v>
      </c>
      <c r="D489" t="s">
        <v>1863</v>
      </c>
      <c r="E489" s="32">
        <v>50</v>
      </c>
      <c r="F489" s="32">
        <v>50</v>
      </c>
      <c r="G489" s="32">
        <v>42</v>
      </c>
      <c r="H489" s="137">
        <f t="shared" si="21"/>
        <v>1</v>
      </c>
      <c r="I489" s="90">
        <f>IF(F489/ActivitySum!$C$1300=0%,"",F489/ActivitySum!$C$1300)</f>
        <v>5.7641069658702384E-7</v>
      </c>
      <c r="J489" s="99">
        <f>IF(G489/ActivitySum!$C$1300=0%,"",G489/ActivitySum!$C$1300)</f>
        <v>4.8418498513310002E-7</v>
      </c>
      <c r="K489" s="99">
        <f t="shared" si="22"/>
        <v>0.84</v>
      </c>
      <c r="L489" s="99">
        <f t="shared" si="23"/>
        <v>0.84</v>
      </c>
    </row>
    <row r="490" spans="3:12" x14ac:dyDescent="0.25">
      <c r="C490" t="s">
        <v>577</v>
      </c>
      <c r="D490" t="s">
        <v>1864</v>
      </c>
      <c r="E490" s="32">
        <v>250</v>
      </c>
      <c r="F490" s="32">
        <v>250</v>
      </c>
      <c r="G490" s="32">
        <v>213</v>
      </c>
      <c r="H490" s="137">
        <f t="shared" si="21"/>
        <v>1</v>
      </c>
      <c r="I490" s="90">
        <f>IF(F490/ActivitySum!$C$1300=0%,"",F490/ActivitySum!$C$1300)</f>
        <v>2.8820534829351192E-6</v>
      </c>
      <c r="J490" s="99">
        <f>IF(G490/ActivitySum!$C$1300=0%,"",G490/ActivitySum!$C$1300)</f>
        <v>2.4555095674607217E-6</v>
      </c>
      <c r="K490" s="99">
        <f t="shared" si="22"/>
        <v>0.85199999999999998</v>
      </c>
      <c r="L490" s="99">
        <f t="shared" si="23"/>
        <v>0.85199999999999998</v>
      </c>
    </row>
    <row r="491" spans="3:12" x14ac:dyDescent="0.25">
      <c r="C491" t="s">
        <v>578</v>
      </c>
      <c r="D491" t="s">
        <v>1865</v>
      </c>
      <c r="E491" s="32">
        <v>50</v>
      </c>
      <c r="F491" s="32">
        <v>50</v>
      </c>
      <c r="G491" s="32">
        <v>42</v>
      </c>
      <c r="H491" s="137">
        <f t="shared" si="21"/>
        <v>1</v>
      </c>
      <c r="I491" s="90">
        <f>IF(F491/ActivitySum!$C$1300=0%,"",F491/ActivitySum!$C$1300)</f>
        <v>5.7641069658702384E-7</v>
      </c>
      <c r="J491" s="99">
        <f>IF(G491/ActivitySum!$C$1300=0%,"",G491/ActivitySum!$C$1300)</f>
        <v>4.8418498513310002E-7</v>
      </c>
      <c r="K491" s="99">
        <f t="shared" si="22"/>
        <v>0.84</v>
      </c>
      <c r="L491" s="99">
        <f t="shared" si="23"/>
        <v>0.84</v>
      </c>
    </row>
    <row r="492" spans="3:12" x14ac:dyDescent="0.25">
      <c r="C492" t="s">
        <v>579</v>
      </c>
      <c r="D492" t="s">
        <v>1866</v>
      </c>
      <c r="E492" s="32">
        <v>50</v>
      </c>
      <c r="F492" s="32">
        <v>50</v>
      </c>
      <c r="G492" s="32">
        <v>42</v>
      </c>
      <c r="H492" s="137">
        <f t="shared" si="21"/>
        <v>1</v>
      </c>
      <c r="I492" s="90">
        <f>IF(F492/ActivitySum!$C$1300=0%,"",F492/ActivitySum!$C$1300)</f>
        <v>5.7641069658702384E-7</v>
      </c>
      <c r="J492" s="99">
        <f>IF(G492/ActivitySum!$C$1300=0%,"",G492/ActivitySum!$C$1300)</f>
        <v>4.8418498513310002E-7</v>
      </c>
      <c r="K492" s="99">
        <f t="shared" si="22"/>
        <v>0.84</v>
      </c>
      <c r="L492" s="99">
        <f t="shared" si="23"/>
        <v>0.84</v>
      </c>
    </row>
    <row r="493" spans="3:12" x14ac:dyDescent="0.25">
      <c r="C493" t="s">
        <v>586</v>
      </c>
      <c r="D493" t="s">
        <v>1873</v>
      </c>
      <c r="E493" s="32">
        <v>50</v>
      </c>
      <c r="F493" s="32">
        <v>50</v>
      </c>
      <c r="G493" s="32">
        <v>42</v>
      </c>
      <c r="H493" s="137">
        <f t="shared" si="21"/>
        <v>1</v>
      </c>
      <c r="I493" s="90">
        <f>IF(F493/ActivitySum!$C$1300=0%,"",F493/ActivitySum!$C$1300)</f>
        <v>5.7641069658702384E-7</v>
      </c>
      <c r="J493" s="99">
        <f>IF(G493/ActivitySum!$C$1300=0%,"",G493/ActivitySum!$C$1300)</f>
        <v>4.8418498513310002E-7</v>
      </c>
      <c r="K493" s="99">
        <f t="shared" si="22"/>
        <v>0.84</v>
      </c>
      <c r="L493" s="99">
        <f t="shared" si="23"/>
        <v>0.84</v>
      </c>
    </row>
    <row r="494" spans="3:12" x14ac:dyDescent="0.25">
      <c r="C494" t="s">
        <v>593</v>
      </c>
      <c r="D494" t="s">
        <v>1880</v>
      </c>
      <c r="E494" s="32">
        <v>250</v>
      </c>
      <c r="F494" s="32">
        <v>250</v>
      </c>
      <c r="G494" s="32">
        <v>212</v>
      </c>
      <c r="H494" s="137">
        <f t="shared" si="21"/>
        <v>1</v>
      </c>
      <c r="I494" s="90">
        <f>IF(F494/ActivitySum!$C$1300=0%,"",F494/ActivitySum!$C$1300)</f>
        <v>2.8820534829351192E-6</v>
      </c>
      <c r="J494" s="99">
        <f>IF(G494/ActivitySum!$C$1300=0%,"",G494/ActivitySum!$C$1300)</f>
        <v>2.4439813535289812E-6</v>
      </c>
      <c r="K494" s="99">
        <f t="shared" si="22"/>
        <v>0.84799999999999998</v>
      </c>
      <c r="L494" s="99">
        <f t="shared" si="23"/>
        <v>0.84799999999999998</v>
      </c>
    </row>
    <row r="495" spans="3:12" x14ac:dyDescent="0.25">
      <c r="C495" t="s">
        <v>594</v>
      </c>
      <c r="D495" t="s">
        <v>1881</v>
      </c>
      <c r="E495" s="32">
        <v>102</v>
      </c>
      <c r="F495" s="32">
        <v>101</v>
      </c>
      <c r="G495" s="32">
        <v>87</v>
      </c>
      <c r="H495" s="137">
        <f t="shared" si="21"/>
        <v>0.99019607843137258</v>
      </c>
      <c r="I495" s="90">
        <f>IF(F495/ActivitySum!$C$1300=0%,"",F495/ActivitySum!$C$1300)</f>
        <v>1.1643496071057881E-6</v>
      </c>
      <c r="J495" s="99">
        <f>IF(G495/ActivitySum!$C$1300=0%,"",G495/ActivitySum!$C$1300)</f>
        <v>1.0029546120614214E-6</v>
      </c>
      <c r="K495" s="99">
        <f t="shared" si="22"/>
        <v>0.8529411764705882</v>
      </c>
      <c r="L495" s="99">
        <f t="shared" si="23"/>
        <v>0.86138613861386137</v>
      </c>
    </row>
    <row r="496" spans="3:12" x14ac:dyDescent="0.25">
      <c r="C496" t="s">
        <v>595</v>
      </c>
      <c r="D496" t="s">
        <v>1882</v>
      </c>
      <c r="E496" s="32">
        <v>500</v>
      </c>
      <c r="F496" s="32">
        <v>500</v>
      </c>
      <c r="G496" s="32">
        <v>425</v>
      </c>
      <c r="H496" s="137">
        <f t="shared" si="21"/>
        <v>1</v>
      </c>
      <c r="I496" s="90">
        <f>IF(F496/ActivitySum!$C$1300=0%,"",F496/ActivitySum!$C$1300)</f>
        <v>5.7641069658702384E-6</v>
      </c>
      <c r="J496" s="99">
        <f>IF(G496/ActivitySum!$C$1300=0%,"",G496/ActivitySum!$C$1300)</f>
        <v>4.8994909209897025E-6</v>
      </c>
      <c r="K496" s="99">
        <f t="shared" si="22"/>
        <v>0.85</v>
      </c>
      <c r="L496" s="99">
        <f t="shared" si="23"/>
        <v>0.85</v>
      </c>
    </row>
    <row r="497" spans="3:12" x14ac:dyDescent="0.25">
      <c r="C497" t="s">
        <v>596</v>
      </c>
      <c r="D497" t="s">
        <v>1883</v>
      </c>
      <c r="E497" s="32">
        <v>103</v>
      </c>
      <c r="F497" s="32">
        <v>101</v>
      </c>
      <c r="G497" s="32">
        <v>90</v>
      </c>
      <c r="H497" s="137">
        <f t="shared" si="21"/>
        <v>0.98058252427184467</v>
      </c>
      <c r="I497" s="90">
        <f>IF(F497/ActivitySum!$C$1300=0%,"",F497/ActivitySum!$C$1300)</f>
        <v>1.1643496071057881E-6</v>
      </c>
      <c r="J497" s="99">
        <f>IF(G497/ActivitySum!$C$1300=0%,"",G497/ActivitySum!$C$1300)</f>
        <v>1.037539253856643E-6</v>
      </c>
      <c r="K497" s="99">
        <f t="shared" si="22"/>
        <v>0.87378640776699024</v>
      </c>
      <c r="L497" s="99">
        <f t="shared" si="23"/>
        <v>0.8910891089108911</v>
      </c>
    </row>
    <row r="498" spans="3:12" x14ac:dyDescent="0.25">
      <c r="C498" t="s">
        <v>597</v>
      </c>
      <c r="D498" t="s">
        <v>1884</v>
      </c>
      <c r="E498" s="32">
        <v>252</v>
      </c>
      <c r="F498" s="32">
        <v>250</v>
      </c>
      <c r="G498" s="32">
        <v>219</v>
      </c>
      <c r="H498" s="137">
        <f t="shared" si="21"/>
        <v>0.99206349206349209</v>
      </c>
      <c r="I498" s="90">
        <f>IF(F498/ActivitySum!$C$1300=0%,"",F498/ActivitySum!$C$1300)</f>
        <v>2.8820534829351192E-6</v>
      </c>
      <c r="J498" s="99">
        <f>IF(G498/ActivitySum!$C$1300=0%,"",G498/ActivitySum!$C$1300)</f>
        <v>2.5246788510511644E-6</v>
      </c>
      <c r="K498" s="99">
        <f t="shared" si="22"/>
        <v>0.86904761904761907</v>
      </c>
      <c r="L498" s="99">
        <f t="shared" si="23"/>
        <v>0.876</v>
      </c>
    </row>
    <row r="499" spans="3:12" x14ac:dyDescent="0.25">
      <c r="C499" t="s">
        <v>598</v>
      </c>
      <c r="D499" t="s">
        <v>1885</v>
      </c>
      <c r="E499" s="32">
        <v>50</v>
      </c>
      <c r="F499" s="32">
        <v>50</v>
      </c>
      <c r="G499" s="32">
        <v>42</v>
      </c>
      <c r="H499" s="137">
        <f t="shared" si="21"/>
        <v>1</v>
      </c>
      <c r="I499" s="90">
        <f>IF(F499/ActivitySum!$C$1300=0%,"",F499/ActivitySum!$C$1300)</f>
        <v>5.7641069658702384E-7</v>
      </c>
      <c r="J499" s="99">
        <f>IF(G499/ActivitySum!$C$1300=0%,"",G499/ActivitySum!$C$1300)</f>
        <v>4.8418498513310002E-7</v>
      </c>
      <c r="K499" s="99">
        <f t="shared" si="22"/>
        <v>0.84</v>
      </c>
      <c r="L499" s="99">
        <f t="shared" si="23"/>
        <v>0.84</v>
      </c>
    </row>
    <row r="500" spans="3:12" x14ac:dyDescent="0.25">
      <c r="C500" t="s">
        <v>599</v>
      </c>
      <c r="D500" t="s">
        <v>1886</v>
      </c>
      <c r="E500" s="32">
        <v>33</v>
      </c>
      <c r="F500" s="32">
        <v>33</v>
      </c>
      <c r="G500" s="32">
        <v>28</v>
      </c>
      <c r="H500" s="137">
        <f t="shared" si="21"/>
        <v>1</v>
      </c>
      <c r="I500" s="90">
        <f>IF(F500/ActivitySum!$C$1300=0%,"",F500/ActivitySum!$C$1300)</f>
        <v>3.8043105974743575E-7</v>
      </c>
      <c r="J500" s="99">
        <f>IF(G500/ActivitySum!$C$1300=0%,"",G500/ActivitySum!$C$1300)</f>
        <v>3.2278999008873333E-7</v>
      </c>
      <c r="K500" s="99">
        <f t="shared" si="22"/>
        <v>0.84848484848484851</v>
      </c>
      <c r="L500" s="99">
        <f t="shared" si="23"/>
        <v>0.84848484848484851</v>
      </c>
    </row>
    <row r="501" spans="3:12" x14ac:dyDescent="0.25">
      <c r="C501" t="s">
        <v>600</v>
      </c>
      <c r="D501" t="s">
        <v>1887</v>
      </c>
      <c r="E501" s="32">
        <v>50</v>
      </c>
      <c r="F501" s="32">
        <v>50</v>
      </c>
      <c r="G501" s="32">
        <v>42</v>
      </c>
      <c r="H501" s="137">
        <f t="shared" si="21"/>
        <v>1</v>
      </c>
      <c r="I501" s="90">
        <f>IF(F501/ActivitySum!$C$1300=0%,"",F501/ActivitySum!$C$1300)</f>
        <v>5.7641069658702384E-7</v>
      </c>
      <c r="J501" s="99">
        <f>IF(G501/ActivitySum!$C$1300=0%,"",G501/ActivitySum!$C$1300)</f>
        <v>4.8418498513310002E-7</v>
      </c>
      <c r="K501" s="99">
        <f t="shared" si="22"/>
        <v>0.84</v>
      </c>
      <c r="L501" s="99">
        <f t="shared" si="23"/>
        <v>0.84</v>
      </c>
    </row>
    <row r="502" spans="3:12" x14ac:dyDescent="0.25">
      <c r="C502" t="s">
        <v>601</v>
      </c>
      <c r="D502" t="s">
        <v>1888</v>
      </c>
      <c r="E502" s="32">
        <v>101</v>
      </c>
      <c r="F502" s="32">
        <v>100</v>
      </c>
      <c r="G502" s="32">
        <v>86</v>
      </c>
      <c r="H502" s="137">
        <f t="shared" si="21"/>
        <v>0.99009900990099009</v>
      </c>
      <c r="I502" s="90">
        <f>IF(F502/ActivitySum!$C$1300=0%,"",F502/ActivitySum!$C$1300)</f>
        <v>1.1528213931740477E-6</v>
      </c>
      <c r="J502" s="99">
        <f>IF(G502/ActivitySum!$C$1300=0%,"",G502/ActivitySum!$C$1300)</f>
        <v>9.9142639812968094E-7</v>
      </c>
      <c r="K502" s="99">
        <f t="shared" si="22"/>
        <v>0.85148514851485146</v>
      </c>
      <c r="L502" s="99">
        <f t="shared" si="23"/>
        <v>0.86</v>
      </c>
    </row>
    <row r="503" spans="3:12" x14ac:dyDescent="0.25">
      <c r="C503" t="s">
        <v>602</v>
      </c>
      <c r="D503" t="s">
        <v>1889</v>
      </c>
      <c r="E503" s="32">
        <v>50</v>
      </c>
      <c r="F503" s="32">
        <v>50</v>
      </c>
      <c r="G503" s="32">
        <v>42</v>
      </c>
      <c r="H503" s="137">
        <f t="shared" si="21"/>
        <v>1</v>
      </c>
      <c r="I503" s="90">
        <f>IF(F503/ActivitySum!$C$1300=0%,"",F503/ActivitySum!$C$1300)</f>
        <v>5.7641069658702384E-7</v>
      </c>
      <c r="J503" s="99">
        <f>IF(G503/ActivitySum!$C$1300=0%,"",G503/ActivitySum!$C$1300)</f>
        <v>4.8418498513310002E-7</v>
      </c>
      <c r="K503" s="99">
        <f t="shared" si="22"/>
        <v>0.84</v>
      </c>
      <c r="L503" s="99">
        <f t="shared" si="23"/>
        <v>0.84</v>
      </c>
    </row>
    <row r="504" spans="3:12" x14ac:dyDescent="0.25">
      <c r="C504" t="s">
        <v>603</v>
      </c>
      <c r="D504" t="s">
        <v>1890</v>
      </c>
      <c r="E504" s="32">
        <v>50</v>
      </c>
      <c r="F504" s="32">
        <v>50</v>
      </c>
      <c r="G504" s="32">
        <v>42</v>
      </c>
      <c r="H504" s="137">
        <f t="shared" si="21"/>
        <v>1</v>
      </c>
      <c r="I504" s="90">
        <f>IF(F504/ActivitySum!$C$1300=0%,"",F504/ActivitySum!$C$1300)</f>
        <v>5.7641069658702384E-7</v>
      </c>
      <c r="J504" s="99">
        <f>IF(G504/ActivitySum!$C$1300=0%,"",G504/ActivitySum!$C$1300)</f>
        <v>4.8418498513310002E-7</v>
      </c>
      <c r="K504" s="99">
        <f t="shared" si="22"/>
        <v>0.84</v>
      </c>
      <c r="L504" s="99">
        <f t="shared" si="23"/>
        <v>0.84</v>
      </c>
    </row>
    <row r="505" spans="3:12" x14ac:dyDescent="0.25">
      <c r="C505" t="s">
        <v>604</v>
      </c>
      <c r="D505" t="s">
        <v>1891</v>
      </c>
      <c r="E505" s="32">
        <v>250</v>
      </c>
      <c r="F505" s="32">
        <v>250</v>
      </c>
      <c r="G505" s="32">
        <v>212</v>
      </c>
      <c r="H505" s="137">
        <f t="shared" si="21"/>
        <v>1</v>
      </c>
      <c r="I505" s="90">
        <f>IF(F505/ActivitySum!$C$1300=0%,"",F505/ActivitySum!$C$1300)</f>
        <v>2.8820534829351192E-6</v>
      </c>
      <c r="J505" s="99">
        <f>IF(G505/ActivitySum!$C$1300=0%,"",G505/ActivitySum!$C$1300)</f>
        <v>2.4439813535289812E-6</v>
      </c>
      <c r="K505" s="99">
        <f t="shared" si="22"/>
        <v>0.84799999999999998</v>
      </c>
      <c r="L505" s="99">
        <f t="shared" si="23"/>
        <v>0.84799999999999998</v>
      </c>
    </row>
    <row r="506" spans="3:12" x14ac:dyDescent="0.25">
      <c r="C506" t="s">
        <v>605</v>
      </c>
      <c r="D506" t="s">
        <v>1892</v>
      </c>
      <c r="E506" s="32">
        <v>50</v>
      </c>
      <c r="F506" s="32">
        <v>50</v>
      </c>
      <c r="G506" s="32">
        <v>42</v>
      </c>
      <c r="H506" s="137">
        <f t="shared" si="21"/>
        <v>1</v>
      </c>
      <c r="I506" s="90">
        <f>IF(F506/ActivitySum!$C$1300=0%,"",F506/ActivitySum!$C$1300)</f>
        <v>5.7641069658702384E-7</v>
      </c>
      <c r="J506" s="99">
        <f>IF(G506/ActivitySum!$C$1300=0%,"",G506/ActivitySum!$C$1300)</f>
        <v>4.8418498513310002E-7</v>
      </c>
      <c r="K506" s="99">
        <f t="shared" si="22"/>
        <v>0.84</v>
      </c>
      <c r="L506" s="99">
        <f t="shared" si="23"/>
        <v>0.84</v>
      </c>
    </row>
    <row r="507" spans="3:12" x14ac:dyDescent="0.25">
      <c r="C507" t="s">
        <v>606</v>
      </c>
      <c r="D507" t="s">
        <v>1893</v>
      </c>
      <c r="E507" s="32">
        <v>50</v>
      </c>
      <c r="F507" s="32">
        <v>50</v>
      </c>
      <c r="G507" s="32">
        <v>42</v>
      </c>
      <c r="H507" s="137">
        <f t="shared" si="21"/>
        <v>1</v>
      </c>
      <c r="I507" s="90">
        <f>IF(F507/ActivitySum!$C$1300=0%,"",F507/ActivitySum!$C$1300)</f>
        <v>5.7641069658702384E-7</v>
      </c>
      <c r="J507" s="99">
        <f>IF(G507/ActivitySum!$C$1300=0%,"",G507/ActivitySum!$C$1300)</f>
        <v>4.8418498513310002E-7</v>
      </c>
      <c r="K507" s="99">
        <f t="shared" si="22"/>
        <v>0.84</v>
      </c>
      <c r="L507" s="99">
        <f t="shared" si="23"/>
        <v>0.84</v>
      </c>
    </row>
    <row r="508" spans="3:12" x14ac:dyDescent="0.25">
      <c r="C508" t="s">
        <v>613</v>
      </c>
      <c r="D508" t="s">
        <v>1900</v>
      </c>
      <c r="E508" s="32">
        <v>50</v>
      </c>
      <c r="F508" s="32">
        <v>50</v>
      </c>
      <c r="G508" s="32">
        <v>42</v>
      </c>
      <c r="H508" s="137">
        <f t="shared" si="21"/>
        <v>1</v>
      </c>
      <c r="I508" s="90">
        <f>IF(F508/ActivitySum!$C$1300=0%,"",F508/ActivitySum!$C$1300)</f>
        <v>5.7641069658702384E-7</v>
      </c>
      <c r="J508" s="99">
        <f>IF(G508/ActivitySum!$C$1300=0%,"",G508/ActivitySum!$C$1300)</f>
        <v>4.8418498513310002E-7</v>
      </c>
      <c r="K508" s="99">
        <f t="shared" si="22"/>
        <v>0.84</v>
      </c>
      <c r="L508" s="99">
        <f t="shared" si="23"/>
        <v>0.84</v>
      </c>
    </row>
    <row r="509" spans="3:12" x14ac:dyDescent="0.25">
      <c r="C509" t="s">
        <v>620</v>
      </c>
      <c r="D509" t="s">
        <v>1907</v>
      </c>
      <c r="E509" s="32">
        <v>250</v>
      </c>
      <c r="F509" s="32">
        <v>250</v>
      </c>
      <c r="G509" s="32">
        <v>209</v>
      </c>
      <c r="H509" s="137">
        <f t="shared" si="21"/>
        <v>1</v>
      </c>
      <c r="I509" s="90">
        <f>IF(F509/ActivitySum!$C$1300=0%,"",F509/ActivitySum!$C$1300)</f>
        <v>2.8820534829351192E-6</v>
      </c>
      <c r="J509" s="99">
        <f>IF(G509/ActivitySum!$C$1300=0%,"",G509/ActivitySum!$C$1300)</f>
        <v>2.4093967117337599E-6</v>
      </c>
      <c r="K509" s="99">
        <f t="shared" si="22"/>
        <v>0.83599999999999997</v>
      </c>
      <c r="L509" s="99">
        <f t="shared" si="23"/>
        <v>0.83599999999999997</v>
      </c>
    </row>
    <row r="510" spans="3:12" x14ac:dyDescent="0.25">
      <c r="C510" t="s">
        <v>621</v>
      </c>
      <c r="D510" t="s">
        <v>1908</v>
      </c>
      <c r="E510" s="32">
        <v>102</v>
      </c>
      <c r="F510" s="32">
        <v>101</v>
      </c>
      <c r="G510" s="32">
        <v>86</v>
      </c>
      <c r="H510" s="137">
        <f t="shared" si="21"/>
        <v>0.99019607843137258</v>
      </c>
      <c r="I510" s="90">
        <f>IF(F510/ActivitySum!$C$1300=0%,"",F510/ActivitySum!$C$1300)</f>
        <v>1.1643496071057881E-6</v>
      </c>
      <c r="J510" s="99">
        <f>IF(G510/ActivitySum!$C$1300=0%,"",G510/ActivitySum!$C$1300)</f>
        <v>9.9142639812968094E-7</v>
      </c>
      <c r="K510" s="99">
        <f t="shared" si="22"/>
        <v>0.84313725490196079</v>
      </c>
      <c r="L510" s="99">
        <f t="shared" si="23"/>
        <v>0.85148514851485146</v>
      </c>
    </row>
    <row r="511" spans="3:12" x14ac:dyDescent="0.25">
      <c r="C511" t="s">
        <v>622</v>
      </c>
      <c r="D511" t="s">
        <v>1909</v>
      </c>
      <c r="E511" s="32">
        <v>500</v>
      </c>
      <c r="F511" s="32">
        <v>500</v>
      </c>
      <c r="G511" s="32">
        <v>419</v>
      </c>
      <c r="H511" s="137">
        <f t="shared" si="21"/>
        <v>1</v>
      </c>
      <c r="I511" s="90">
        <f>IF(F511/ActivitySum!$C$1300=0%,"",F511/ActivitySum!$C$1300)</f>
        <v>5.7641069658702384E-6</v>
      </c>
      <c r="J511" s="99">
        <f>IF(G511/ActivitySum!$C$1300=0%,"",G511/ActivitySum!$C$1300)</f>
        <v>4.8303216373992598E-6</v>
      </c>
      <c r="K511" s="99">
        <f t="shared" si="22"/>
        <v>0.83799999999999997</v>
      </c>
      <c r="L511" s="99">
        <f t="shared" si="23"/>
        <v>0.83799999999999997</v>
      </c>
    </row>
    <row r="512" spans="3:12" x14ac:dyDescent="0.25">
      <c r="C512" t="s">
        <v>623</v>
      </c>
      <c r="D512" t="s">
        <v>1910</v>
      </c>
      <c r="E512" s="32">
        <v>102</v>
      </c>
      <c r="F512" s="32">
        <v>101</v>
      </c>
      <c r="G512" s="32">
        <v>87</v>
      </c>
      <c r="H512" s="137">
        <f t="shared" si="21"/>
        <v>0.99019607843137258</v>
      </c>
      <c r="I512" s="90">
        <f>IF(F512/ActivitySum!$C$1300=0%,"",F512/ActivitySum!$C$1300)</f>
        <v>1.1643496071057881E-6</v>
      </c>
      <c r="J512" s="99">
        <f>IF(G512/ActivitySum!$C$1300=0%,"",G512/ActivitySum!$C$1300)</f>
        <v>1.0029546120614214E-6</v>
      </c>
      <c r="K512" s="99">
        <f t="shared" si="22"/>
        <v>0.8529411764705882</v>
      </c>
      <c r="L512" s="99">
        <f t="shared" si="23"/>
        <v>0.86138613861386137</v>
      </c>
    </row>
    <row r="513" spans="3:12" x14ac:dyDescent="0.25">
      <c r="C513" t="s">
        <v>624</v>
      </c>
      <c r="D513" t="s">
        <v>1911</v>
      </c>
      <c r="E513" s="32">
        <v>252</v>
      </c>
      <c r="F513" s="32">
        <v>250</v>
      </c>
      <c r="G513" s="32">
        <v>214</v>
      </c>
      <c r="H513" s="137">
        <f t="shared" si="21"/>
        <v>0.99206349206349209</v>
      </c>
      <c r="I513" s="90">
        <f>IF(F513/ActivitySum!$C$1300=0%,"",F513/ActivitySum!$C$1300)</f>
        <v>2.8820534829351192E-6</v>
      </c>
      <c r="J513" s="99">
        <f>IF(G513/ActivitySum!$C$1300=0%,"",G513/ActivitySum!$C$1300)</f>
        <v>2.4670377813924621E-6</v>
      </c>
      <c r="K513" s="99">
        <f t="shared" si="22"/>
        <v>0.84920634920634919</v>
      </c>
      <c r="L513" s="99">
        <f t="shared" si="23"/>
        <v>0.85599999999999998</v>
      </c>
    </row>
    <row r="514" spans="3:12" x14ac:dyDescent="0.25">
      <c r="C514" t="s">
        <v>625</v>
      </c>
      <c r="D514" t="s">
        <v>1912</v>
      </c>
      <c r="E514" s="32">
        <v>50</v>
      </c>
      <c r="F514" s="32">
        <v>50</v>
      </c>
      <c r="G514" s="32">
        <v>42</v>
      </c>
      <c r="H514" s="137">
        <f t="shared" si="21"/>
        <v>1</v>
      </c>
      <c r="I514" s="90">
        <f>IF(F514/ActivitySum!$C$1300=0%,"",F514/ActivitySum!$C$1300)</f>
        <v>5.7641069658702384E-7</v>
      </c>
      <c r="J514" s="99">
        <f>IF(G514/ActivitySum!$C$1300=0%,"",G514/ActivitySum!$C$1300)</f>
        <v>4.8418498513310002E-7</v>
      </c>
      <c r="K514" s="99">
        <f t="shared" si="22"/>
        <v>0.84</v>
      </c>
      <c r="L514" s="99">
        <f t="shared" si="23"/>
        <v>0.84</v>
      </c>
    </row>
    <row r="515" spans="3:12" x14ac:dyDescent="0.25">
      <c r="C515" t="s">
        <v>626</v>
      </c>
      <c r="D515" t="s">
        <v>1913</v>
      </c>
      <c r="E515" s="32">
        <v>33</v>
      </c>
      <c r="F515" s="32">
        <v>34</v>
      </c>
      <c r="G515" s="32">
        <v>15</v>
      </c>
      <c r="H515" s="137">
        <f t="shared" si="21"/>
        <v>1.0303030303030303</v>
      </c>
      <c r="I515" s="90">
        <f>IF(F515/ActivitySum!$C$1300=0%,"",F515/ActivitySum!$C$1300)</f>
        <v>3.919592736791762E-7</v>
      </c>
      <c r="J515" s="99">
        <f>IF(G515/ActivitySum!$C$1300=0%,"",G515/ActivitySum!$C$1300)</f>
        <v>1.7292320897610714E-7</v>
      </c>
      <c r="K515" s="99">
        <f t="shared" si="22"/>
        <v>0.45454545454545453</v>
      </c>
      <c r="L515" s="99">
        <f t="shared" si="23"/>
        <v>0.44117647058823528</v>
      </c>
    </row>
    <row r="516" spans="3:12" x14ac:dyDescent="0.25">
      <c r="C516" t="s">
        <v>627</v>
      </c>
      <c r="D516" t="s">
        <v>1914</v>
      </c>
      <c r="E516" s="32">
        <v>50</v>
      </c>
      <c r="F516" s="32">
        <v>50</v>
      </c>
      <c r="G516" s="32">
        <v>42</v>
      </c>
      <c r="H516" s="137">
        <f t="shared" si="21"/>
        <v>1</v>
      </c>
      <c r="I516" s="90">
        <f>IF(F516/ActivitySum!$C$1300=0%,"",F516/ActivitySum!$C$1300)</f>
        <v>5.7641069658702384E-7</v>
      </c>
      <c r="J516" s="99">
        <f>IF(G516/ActivitySum!$C$1300=0%,"",G516/ActivitySum!$C$1300)</f>
        <v>4.8418498513310002E-7</v>
      </c>
      <c r="K516" s="99">
        <f t="shared" si="22"/>
        <v>0.84</v>
      </c>
      <c r="L516" s="99">
        <f t="shared" si="23"/>
        <v>0.84</v>
      </c>
    </row>
    <row r="517" spans="3:12" x14ac:dyDescent="0.25">
      <c r="C517" t="s">
        <v>628</v>
      </c>
      <c r="D517" t="s">
        <v>1915</v>
      </c>
      <c r="E517" s="32">
        <v>100</v>
      </c>
      <c r="F517" s="32">
        <v>100</v>
      </c>
      <c r="G517" s="32">
        <v>85</v>
      </c>
      <c r="H517" s="137">
        <f t="shared" si="21"/>
        <v>1</v>
      </c>
      <c r="I517" s="90">
        <f>IF(F517/ActivitySum!$C$1300=0%,"",F517/ActivitySum!$C$1300)</f>
        <v>1.1528213931740477E-6</v>
      </c>
      <c r="J517" s="99">
        <f>IF(G517/ActivitySum!$C$1300=0%,"",G517/ActivitySum!$C$1300)</f>
        <v>9.7989818419794049E-7</v>
      </c>
      <c r="K517" s="99">
        <f t="shared" si="22"/>
        <v>0.85</v>
      </c>
      <c r="L517" s="99">
        <f t="shared" si="23"/>
        <v>0.85</v>
      </c>
    </row>
    <row r="518" spans="3:12" x14ac:dyDescent="0.25">
      <c r="C518" t="s">
        <v>629</v>
      </c>
      <c r="D518" t="s">
        <v>1916</v>
      </c>
      <c r="E518" s="32">
        <v>50</v>
      </c>
      <c r="F518" s="32">
        <v>50</v>
      </c>
      <c r="G518" s="32">
        <v>17</v>
      </c>
      <c r="H518" s="137">
        <f t="shared" si="21"/>
        <v>1</v>
      </c>
      <c r="I518" s="90">
        <f>IF(F518/ActivitySum!$C$1300=0%,"",F518/ActivitySum!$C$1300)</f>
        <v>5.7641069658702384E-7</v>
      </c>
      <c r="J518" s="99">
        <f>IF(G518/ActivitySum!$C$1300=0%,"",G518/ActivitySum!$C$1300)</f>
        <v>1.959796368395881E-7</v>
      </c>
      <c r="K518" s="99">
        <f t="shared" si="22"/>
        <v>0.34</v>
      </c>
      <c r="L518" s="99">
        <f t="shared" si="23"/>
        <v>0.34</v>
      </c>
    </row>
    <row r="519" spans="3:12" x14ac:dyDescent="0.25">
      <c r="C519" t="s">
        <v>630</v>
      </c>
      <c r="D519" t="s">
        <v>1917</v>
      </c>
      <c r="E519" s="32">
        <v>50</v>
      </c>
      <c r="F519" s="32">
        <v>50</v>
      </c>
      <c r="G519" s="32">
        <v>42</v>
      </c>
      <c r="H519" s="137">
        <f t="shared" ref="H519:H582" si="24">IFERROR(F519/E519,"")</f>
        <v>1</v>
      </c>
      <c r="I519" s="90">
        <f>IF(F519/ActivitySum!$C$1300=0%,"",F519/ActivitySum!$C$1300)</f>
        <v>5.7641069658702384E-7</v>
      </c>
      <c r="J519" s="99">
        <f>IF(G519/ActivitySum!$C$1300=0%,"",G519/ActivitySum!$C$1300)</f>
        <v>4.8418498513310002E-7</v>
      </c>
      <c r="K519" s="99">
        <f t="shared" ref="K519:K582" si="25">IFERROR(G519/E519,"")</f>
        <v>0.84</v>
      </c>
      <c r="L519" s="99">
        <f t="shared" ref="L519:L582" si="26">IFERROR(G519/F519,"")</f>
        <v>0.84</v>
      </c>
    </row>
    <row r="520" spans="3:12" x14ac:dyDescent="0.25">
      <c r="C520" t="s">
        <v>631</v>
      </c>
      <c r="D520" t="s">
        <v>1918</v>
      </c>
      <c r="E520" s="32">
        <v>250</v>
      </c>
      <c r="F520" s="32">
        <v>250</v>
      </c>
      <c r="G520" s="32">
        <v>212</v>
      </c>
      <c r="H520" s="137">
        <f t="shared" si="24"/>
        <v>1</v>
      </c>
      <c r="I520" s="90">
        <f>IF(F520/ActivitySum!$C$1300=0%,"",F520/ActivitySum!$C$1300)</f>
        <v>2.8820534829351192E-6</v>
      </c>
      <c r="J520" s="99">
        <f>IF(G520/ActivitySum!$C$1300=0%,"",G520/ActivitySum!$C$1300)</f>
        <v>2.4439813535289812E-6</v>
      </c>
      <c r="K520" s="99">
        <f t="shared" si="25"/>
        <v>0.84799999999999998</v>
      </c>
      <c r="L520" s="99">
        <f t="shared" si="26"/>
        <v>0.84799999999999998</v>
      </c>
    </row>
    <row r="521" spans="3:12" x14ac:dyDescent="0.25">
      <c r="C521" t="s">
        <v>632</v>
      </c>
      <c r="D521" t="s">
        <v>1919</v>
      </c>
      <c r="E521" s="32">
        <v>50</v>
      </c>
      <c r="F521" s="32">
        <v>50</v>
      </c>
      <c r="G521" s="32">
        <v>42</v>
      </c>
      <c r="H521" s="137">
        <f t="shared" si="24"/>
        <v>1</v>
      </c>
      <c r="I521" s="90">
        <f>IF(F521/ActivitySum!$C$1300=0%,"",F521/ActivitySum!$C$1300)</f>
        <v>5.7641069658702384E-7</v>
      </c>
      <c r="J521" s="99">
        <f>IF(G521/ActivitySum!$C$1300=0%,"",G521/ActivitySum!$C$1300)</f>
        <v>4.8418498513310002E-7</v>
      </c>
      <c r="K521" s="99">
        <f t="shared" si="25"/>
        <v>0.84</v>
      </c>
      <c r="L521" s="99">
        <f t="shared" si="26"/>
        <v>0.84</v>
      </c>
    </row>
    <row r="522" spans="3:12" x14ac:dyDescent="0.25">
      <c r="C522" t="s">
        <v>633</v>
      </c>
      <c r="D522" t="s">
        <v>1920</v>
      </c>
      <c r="E522" s="32">
        <v>50</v>
      </c>
      <c r="F522" s="32">
        <v>50</v>
      </c>
      <c r="G522" s="32">
        <v>42</v>
      </c>
      <c r="H522" s="137">
        <f t="shared" si="24"/>
        <v>1</v>
      </c>
      <c r="I522" s="90">
        <f>IF(F522/ActivitySum!$C$1300=0%,"",F522/ActivitySum!$C$1300)</f>
        <v>5.7641069658702384E-7</v>
      </c>
      <c r="J522" s="99">
        <f>IF(G522/ActivitySum!$C$1300=0%,"",G522/ActivitySum!$C$1300)</f>
        <v>4.8418498513310002E-7</v>
      </c>
      <c r="K522" s="99">
        <f t="shared" si="25"/>
        <v>0.84</v>
      </c>
      <c r="L522" s="99">
        <f t="shared" si="26"/>
        <v>0.84</v>
      </c>
    </row>
    <row r="523" spans="3:12" x14ac:dyDescent="0.25">
      <c r="C523" t="s">
        <v>642</v>
      </c>
      <c r="D523" t="s">
        <v>1929</v>
      </c>
      <c r="E523" s="32">
        <v>50</v>
      </c>
      <c r="F523" s="32">
        <v>50</v>
      </c>
      <c r="G523" s="32">
        <v>42</v>
      </c>
      <c r="H523" s="137">
        <f t="shared" si="24"/>
        <v>1</v>
      </c>
      <c r="I523" s="90">
        <f>IF(F523/ActivitySum!$C$1300=0%,"",F523/ActivitySum!$C$1300)</f>
        <v>5.7641069658702384E-7</v>
      </c>
      <c r="J523" s="99">
        <f>IF(G523/ActivitySum!$C$1300=0%,"",G523/ActivitySum!$C$1300)</f>
        <v>4.8418498513310002E-7</v>
      </c>
      <c r="K523" s="99">
        <f t="shared" si="25"/>
        <v>0.84</v>
      </c>
      <c r="L523" s="99">
        <f t="shared" si="26"/>
        <v>0.84</v>
      </c>
    </row>
    <row r="524" spans="3:12" x14ac:dyDescent="0.25">
      <c r="C524" t="s">
        <v>649</v>
      </c>
      <c r="D524" t="s">
        <v>1936</v>
      </c>
      <c r="E524" s="32">
        <v>249</v>
      </c>
      <c r="F524" s="32">
        <v>250</v>
      </c>
      <c r="G524" s="32">
        <v>212</v>
      </c>
      <c r="H524" s="137">
        <f t="shared" si="24"/>
        <v>1.0040160642570282</v>
      </c>
      <c r="I524" s="90">
        <f>IF(F524/ActivitySum!$C$1300=0%,"",F524/ActivitySum!$C$1300)</f>
        <v>2.8820534829351192E-6</v>
      </c>
      <c r="J524" s="99">
        <f>IF(G524/ActivitySum!$C$1300=0%,"",G524/ActivitySum!$C$1300)</f>
        <v>2.4439813535289812E-6</v>
      </c>
      <c r="K524" s="99">
        <f t="shared" si="25"/>
        <v>0.85140562248995988</v>
      </c>
      <c r="L524" s="99">
        <f t="shared" si="26"/>
        <v>0.84799999999999998</v>
      </c>
    </row>
    <row r="525" spans="3:12" x14ac:dyDescent="0.25">
      <c r="C525" t="s">
        <v>650</v>
      </c>
      <c r="D525" t="s">
        <v>1937</v>
      </c>
      <c r="E525" s="32">
        <v>101</v>
      </c>
      <c r="F525" s="32">
        <v>101</v>
      </c>
      <c r="G525" s="32">
        <v>86</v>
      </c>
      <c r="H525" s="137">
        <f t="shared" si="24"/>
        <v>1</v>
      </c>
      <c r="I525" s="90">
        <f>IF(F525/ActivitySum!$C$1300=0%,"",F525/ActivitySum!$C$1300)</f>
        <v>1.1643496071057881E-6</v>
      </c>
      <c r="J525" s="99">
        <f>IF(G525/ActivitySum!$C$1300=0%,"",G525/ActivitySum!$C$1300)</f>
        <v>9.9142639812968094E-7</v>
      </c>
      <c r="K525" s="99">
        <f t="shared" si="25"/>
        <v>0.85148514851485146</v>
      </c>
      <c r="L525" s="99">
        <f t="shared" si="26"/>
        <v>0.85148514851485146</v>
      </c>
    </row>
    <row r="526" spans="3:12" x14ac:dyDescent="0.25">
      <c r="C526" t="s">
        <v>651</v>
      </c>
      <c r="D526" t="s">
        <v>1938</v>
      </c>
      <c r="E526" s="32">
        <v>500</v>
      </c>
      <c r="F526" s="32">
        <v>500</v>
      </c>
      <c r="G526" s="32">
        <v>511</v>
      </c>
      <c r="H526" s="137">
        <f t="shared" si="24"/>
        <v>1</v>
      </c>
      <c r="I526" s="90">
        <f>IF(F526/ActivitySum!$C$1300=0%,"",F526/ActivitySum!$C$1300)</f>
        <v>5.7641069658702384E-6</v>
      </c>
      <c r="J526" s="99">
        <f>IF(G526/ActivitySum!$C$1300=0%,"",G526/ActivitySum!$C$1300)</f>
        <v>5.8909173191193838E-6</v>
      </c>
      <c r="K526" s="99">
        <f t="shared" si="25"/>
        <v>1.022</v>
      </c>
      <c r="L526" s="99">
        <f t="shared" si="26"/>
        <v>1.022</v>
      </c>
    </row>
    <row r="527" spans="3:12" x14ac:dyDescent="0.25">
      <c r="C527" t="s">
        <v>652</v>
      </c>
      <c r="D527" t="s">
        <v>1939</v>
      </c>
      <c r="E527" s="32">
        <v>102</v>
      </c>
      <c r="F527" s="32">
        <v>101</v>
      </c>
      <c r="G527" s="32">
        <v>86</v>
      </c>
      <c r="H527" s="137">
        <f t="shared" si="24"/>
        <v>0.99019607843137258</v>
      </c>
      <c r="I527" s="90">
        <f>IF(F527/ActivitySum!$C$1300=0%,"",F527/ActivitySum!$C$1300)</f>
        <v>1.1643496071057881E-6</v>
      </c>
      <c r="J527" s="99">
        <f>IF(G527/ActivitySum!$C$1300=0%,"",G527/ActivitySum!$C$1300)</f>
        <v>9.9142639812968094E-7</v>
      </c>
      <c r="K527" s="99">
        <f t="shared" si="25"/>
        <v>0.84313725490196079</v>
      </c>
      <c r="L527" s="99">
        <f t="shared" si="26"/>
        <v>0.85148514851485146</v>
      </c>
    </row>
    <row r="528" spans="3:12" x14ac:dyDescent="0.25">
      <c r="C528" t="s">
        <v>653</v>
      </c>
      <c r="D528" t="s">
        <v>1940</v>
      </c>
      <c r="E528" s="32">
        <v>252</v>
      </c>
      <c r="F528" s="32">
        <v>250</v>
      </c>
      <c r="G528" s="32">
        <v>215</v>
      </c>
      <c r="H528" s="137">
        <f t="shared" si="24"/>
        <v>0.99206349206349209</v>
      </c>
      <c r="I528" s="90">
        <f>IF(F528/ActivitySum!$C$1300=0%,"",F528/ActivitySum!$C$1300)</f>
        <v>2.8820534829351192E-6</v>
      </c>
      <c r="J528" s="99">
        <f>IF(G528/ActivitySum!$C$1300=0%,"",G528/ActivitySum!$C$1300)</f>
        <v>2.4785659953242026E-6</v>
      </c>
      <c r="K528" s="99">
        <f t="shared" si="25"/>
        <v>0.85317460317460314</v>
      </c>
      <c r="L528" s="99">
        <f t="shared" si="26"/>
        <v>0.86</v>
      </c>
    </row>
    <row r="529" spans="1:12" x14ac:dyDescent="0.25">
      <c r="C529" t="s">
        <v>654</v>
      </c>
      <c r="D529" t="s">
        <v>1941</v>
      </c>
      <c r="E529" s="32">
        <v>50</v>
      </c>
      <c r="F529" s="32">
        <v>50</v>
      </c>
      <c r="G529" s="32">
        <v>42</v>
      </c>
      <c r="H529" s="137">
        <f t="shared" si="24"/>
        <v>1</v>
      </c>
      <c r="I529" s="90">
        <f>IF(F529/ActivitySum!$C$1300=0%,"",F529/ActivitySum!$C$1300)</f>
        <v>5.7641069658702384E-7</v>
      </c>
      <c r="J529" s="99">
        <f>IF(G529/ActivitySum!$C$1300=0%,"",G529/ActivitySum!$C$1300)</f>
        <v>4.8418498513310002E-7</v>
      </c>
      <c r="K529" s="99">
        <f t="shared" si="25"/>
        <v>0.84</v>
      </c>
      <c r="L529" s="99">
        <f t="shared" si="26"/>
        <v>0.84</v>
      </c>
    </row>
    <row r="530" spans="1:12" x14ac:dyDescent="0.25">
      <c r="C530" t="s">
        <v>655</v>
      </c>
      <c r="D530" t="s">
        <v>1942</v>
      </c>
      <c r="E530" s="32">
        <v>34</v>
      </c>
      <c r="F530" s="32">
        <v>33</v>
      </c>
      <c r="G530" s="32">
        <v>29</v>
      </c>
      <c r="H530" s="137">
        <f t="shared" si="24"/>
        <v>0.97058823529411764</v>
      </c>
      <c r="I530" s="90">
        <f>IF(F530/ActivitySum!$C$1300=0%,"",F530/ActivitySum!$C$1300)</f>
        <v>3.8043105974743575E-7</v>
      </c>
      <c r="J530" s="99">
        <f>IF(G530/ActivitySum!$C$1300=0%,"",G530/ActivitySum!$C$1300)</f>
        <v>3.3431820402047383E-7</v>
      </c>
      <c r="K530" s="99">
        <f t="shared" si="25"/>
        <v>0.8529411764705882</v>
      </c>
      <c r="L530" s="99">
        <f t="shared" si="26"/>
        <v>0.87878787878787878</v>
      </c>
    </row>
    <row r="531" spans="1:12" x14ac:dyDescent="0.25">
      <c r="C531" t="s">
        <v>656</v>
      </c>
      <c r="D531" t="s">
        <v>1943</v>
      </c>
      <c r="E531" s="32">
        <v>50</v>
      </c>
      <c r="F531" s="32">
        <v>50</v>
      </c>
      <c r="G531" s="32">
        <v>42</v>
      </c>
      <c r="H531" s="137">
        <f t="shared" si="24"/>
        <v>1</v>
      </c>
      <c r="I531" s="90">
        <f>IF(F531/ActivitySum!$C$1300=0%,"",F531/ActivitySum!$C$1300)</f>
        <v>5.7641069658702384E-7</v>
      </c>
      <c r="J531" s="99">
        <f>IF(G531/ActivitySum!$C$1300=0%,"",G531/ActivitySum!$C$1300)</f>
        <v>4.8418498513310002E-7</v>
      </c>
      <c r="K531" s="99">
        <f t="shared" si="25"/>
        <v>0.84</v>
      </c>
      <c r="L531" s="99">
        <f t="shared" si="26"/>
        <v>0.84</v>
      </c>
    </row>
    <row r="532" spans="1:12" x14ac:dyDescent="0.25">
      <c r="C532" t="s">
        <v>657</v>
      </c>
      <c r="D532" t="s">
        <v>1944</v>
      </c>
      <c r="E532" s="32">
        <v>100</v>
      </c>
      <c r="F532" s="32">
        <v>100</v>
      </c>
      <c r="G532" s="32">
        <v>85</v>
      </c>
      <c r="H532" s="137">
        <f t="shared" si="24"/>
        <v>1</v>
      </c>
      <c r="I532" s="90">
        <f>IF(F532/ActivitySum!$C$1300=0%,"",F532/ActivitySum!$C$1300)</f>
        <v>1.1528213931740477E-6</v>
      </c>
      <c r="J532" s="99">
        <f>IF(G532/ActivitySum!$C$1300=0%,"",G532/ActivitySum!$C$1300)</f>
        <v>9.7989818419794049E-7</v>
      </c>
      <c r="K532" s="99">
        <f t="shared" si="25"/>
        <v>0.85</v>
      </c>
      <c r="L532" s="99">
        <f t="shared" si="26"/>
        <v>0.85</v>
      </c>
    </row>
    <row r="533" spans="1:12" x14ac:dyDescent="0.25">
      <c r="C533" t="s">
        <v>658</v>
      </c>
      <c r="D533" t="s">
        <v>1945</v>
      </c>
      <c r="E533" s="32">
        <v>49</v>
      </c>
      <c r="F533" s="32">
        <v>50</v>
      </c>
      <c r="G533" s="32">
        <v>42</v>
      </c>
      <c r="H533" s="137">
        <f t="shared" si="24"/>
        <v>1.0204081632653061</v>
      </c>
      <c r="I533" s="90">
        <f>IF(F533/ActivitySum!$C$1300=0%,"",F533/ActivitySum!$C$1300)</f>
        <v>5.7641069658702384E-7</v>
      </c>
      <c r="J533" s="99">
        <f>IF(G533/ActivitySum!$C$1300=0%,"",G533/ActivitySum!$C$1300)</f>
        <v>4.8418498513310002E-7</v>
      </c>
      <c r="K533" s="99">
        <f t="shared" si="25"/>
        <v>0.8571428571428571</v>
      </c>
      <c r="L533" s="99">
        <f t="shared" si="26"/>
        <v>0.84</v>
      </c>
    </row>
    <row r="534" spans="1:12" x14ac:dyDescent="0.25">
      <c r="C534" t="s">
        <v>659</v>
      </c>
      <c r="D534" t="s">
        <v>1946</v>
      </c>
      <c r="E534" s="32">
        <v>50</v>
      </c>
      <c r="F534" s="32">
        <v>50</v>
      </c>
      <c r="G534" s="32">
        <v>42</v>
      </c>
      <c r="H534" s="137">
        <f t="shared" si="24"/>
        <v>1</v>
      </c>
      <c r="I534" s="90">
        <f>IF(F534/ActivitySum!$C$1300=0%,"",F534/ActivitySum!$C$1300)</f>
        <v>5.7641069658702384E-7</v>
      </c>
      <c r="J534" s="99">
        <f>IF(G534/ActivitySum!$C$1300=0%,"",G534/ActivitySum!$C$1300)</f>
        <v>4.8418498513310002E-7</v>
      </c>
      <c r="K534" s="99">
        <f t="shared" si="25"/>
        <v>0.84</v>
      </c>
      <c r="L534" s="99">
        <f t="shared" si="26"/>
        <v>0.84</v>
      </c>
    </row>
    <row r="535" spans="1:12" x14ac:dyDescent="0.25">
      <c r="C535" t="s">
        <v>660</v>
      </c>
      <c r="D535" t="s">
        <v>1947</v>
      </c>
      <c r="E535" s="32">
        <v>250</v>
      </c>
      <c r="F535" s="32">
        <v>250</v>
      </c>
      <c r="G535" s="32">
        <v>212</v>
      </c>
      <c r="H535" s="137">
        <f t="shared" si="24"/>
        <v>1</v>
      </c>
      <c r="I535" s="90">
        <f>IF(F535/ActivitySum!$C$1300=0%,"",F535/ActivitySum!$C$1300)</f>
        <v>2.8820534829351192E-6</v>
      </c>
      <c r="J535" s="99">
        <f>IF(G535/ActivitySum!$C$1300=0%,"",G535/ActivitySum!$C$1300)</f>
        <v>2.4439813535289812E-6</v>
      </c>
      <c r="K535" s="99">
        <f t="shared" si="25"/>
        <v>0.84799999999999998</v>
      </c>
      <c r="L535" s="99">
        <f t="shared" si="26"/>
        <v>0.84799999999999998</v>
      </c>
    </row>
    <row r="536" spans="1:12" x14ac:dyDescent="0.25">
      <c r="C536" t="s">
        <v>661</v>
      </c>
      <c r="D536" t="s">
        <v>1948</v>
      </c>
      <c r="E536" s="32">
        <v>50</v>
      </c>
      <c r="F536" s="32">
        <v>50</v>
      </c>
      <c r="G536" s="32">
        <v>42</v>
      </c>
      <c r="H536" s="137">
        <f t="shared" si="24"/>
        <v>1</v>
      </c>
      <c r="I536" s="90">
        <f>IF(F536/ActivitySum!$C$1300=0%,"",F536/ActivitySum!$C$1300)</f>
        <v>5.7641069658702384E-7</v>
      </c>
      <c r="J536" s="99">
        <f>IF(G536/ActivitySum!$C$1300=0%,"",G536/ActivitySum!$C$1300)</f>
        <v>4.8418498513310002E-7</v>
      </c>
      <c r="K536" s="99">
        <f t="shared" si="25"/>
        <v>0.84</v>
      </c>
      <c r="L536" s="99">
        <f t="shared" si="26"/>
        <v>0.84</v>
      </c>
    </row>
    <row r="537" spans="1:12" x14ac:dyDescent="0.25">
      <c r="C537" t="s">
        <v>662</v>
      </c>
      <c r="D537" t="s">
        <v>1949</v>
      </c>
      <c r="E537" s="32">
        <v>50</v>
      </c>
      <c r="F537" s="32">
        <v>50</v>
      </c>
      <c r="G537" s="32">
        <v>42</v>
      </c>
      <c r="H537" s="137">
        <f t="shared" si="24"/>
        <v>1</v>
      </c>
      <c r="I537" s="90">
        <f>IF(F537/ActivitySum!$C$1300=0%,"",F537/ActivitySum!$C$1300)</f>
        <v>5.7641069658702384E-7</v>
      </c>
      <c r="J537" s="99">
        <f>IF(G537/ActivitySum!$C$1300=0%,"",G537/ActivitySum!$C$1300)</f>
        <v>4.8418498513310002E-7</v>
      </c>
      <c r="K537" s="99">
        <f t="shared" si="25"/>
        <v>0.84</v>
      </c>
      <c r="L537" s="99">
        <f t="shared" si="26"/>
        <v>0.84</v>
      </c>
    </row>
    <row r="538" spans="1:12" x14ac:dyDescent="0.25">
      <c r="C538" t="s">
        <v>675</v>
      </c>
      <c r="D538" t="s">
        <v>1962</v>
      </c>
      <c r="E538" s="32">
        <v>97</v>
      </c>
      <c r="F538" s="32">
        <v>101</v>
      </c>
      <c r="G538" s="32">
        <v>83</v>
      </c>
      <c r="H538" s="137">
        <f t="shared" si="24"/>
        <v>1.0412371134020619</v>
      </c>
      <c r="I538" s="90">
        <f>IF(F538/ActivitySum!$C$1300=0%,"",F538/ActivitySum!$C$1300)</f>
        <v>1.1643496071057881E-6</v>
      </c>
      <c r="J538" s="99">
        <f>IF(G538/ActivitySum!$C$1300=0%,"",G538/ActivitySum!$C$1300)</f>
        <v>9.5684175633445959E-7</v>
      </c>
      <c r="K538" s="99">
        <f t="shared" si="25"/>
        <v>0.85567010309278346</v>
      </c>
      <c r="L538" s="99">
        <f t="shared" si="26"/>
        <v>0.82178217821782173</v>
      </c>
    </row>
    <row r="539" spans="1:12" x14ac:dyDescent="0.25">
      <c r="A539" t="s">
        <v>2647</v>
      </c>
      <c r="B539" t="s">
        <v>2566</v>
      </c>
      <c r="C539" t="s">
        <v>39</v>
      </c>
      <c r="D539" t="s">
        <v>1335</v>
      </c>
      <c r="E539" s="32">
        <v>3408</v>
      </c>
      <c r="F539" s="32">
        <v>3408</v>
      </c>
      <c r="G539" s="32">
        <v>2207</v>
      </c>
      <c r="H539" s="137">
        <f t="shared" si="24"/>
        <v>1</v>
      </c>
      <c r="I539" s="90">
        <f>IF(F539/ActivitySum!$C$1300=0%,"",F539/ActivitySum!$C$1300)</f>
        <v>3.9288153079371547E-5</v>
      </c>
      <c r="J539" s="99">
        <f>IF(G539/ActivitySum!$C$1300=0%,"",G539/ActivitySum!$C$1300)</f>
        <v>2.5442768147351233E-5</v>
      </c>
      <c r="K539" s="99">
        <f t="shared" si="25"/>
        <v>0.647593896713615</v>
      </c>
      <c r="L539" s="99">
        <f t="shared" si="26"/>
        <v>0.647593896713615</v>
      </c>
    </row>
    <row r="540" spans="1:12" x14ac:dyDescent="0.25">
      <c r="C540" t="s">
        <v>42</v>
      </c>
      <c r="D540" t="s">
        <v>1338</v>
      </c>
      <c r="E540" s="32">
        <v>3409</v>
      </c>
      <c r="F540" s="32">
        <v>3408</v>
      </c>
      <c r="G540" s="32">
        <v>2082</v>
      </c>
      <c r="H540" s="137">
        <f t="shared" si="24"/>
        <v>0.99970665884423582</v>
      </c>
      <c r="I540" s="90">
        <f>IF(F540/ActivitySum!$C$1300=0%,"",F540/ActivitySum!$C$1300)</f>
        <v>3.9288153079371547E-5</v>
      </c>
      <c r="J540" s="99">
        <f>IF(G540/ActivitySum!$C$1300=0%,"",G540/ActivitySum!$C$1300)</f>
        <v>2.4001741405883673E-5</v>
      </c>
      <c r="K540" s="99">
        <f t="shared" si="25"/>
        <v>0.61073628630096799</v>
      </c>
      <c r="L540" s="99">
        <f t="shared" si="26"/>
        <v>0.6109154929577465</v>
      </c>
    </row>
    <row r="541" spans="1:12" x14ac:dyDescent="0.25">
      <c r="C541" t="s">
        <v>44</v>
      </c>
      <c r="D541" t="s">
        <v>1340</v>
      </c>
      <c r="E541" s="32">
        <v>200</v>
      </c>
      <c r="F541" s="32">
        <v>200</v>
      </c>
      <c r="G541" s="32"/>
      <c r="H541" s="137">
        <f t="shared" si="24"/>
        <v>1</v>
      </c>
      <c r="I541" s="90">
        <f>IF(F541/ActivitySum!$C$1300=0%,"",F541/ActivitySum!$C$1300)</f>
        <v>2.3056427863480954E-6</v>
      </c>
      <c r="J541" s="99" t="str">
        <f>IF(G541/ActivitySum!$C$1300=0%,"",G541/ActivitySum!$C$1300)</f>
        <v/>
      </c>
      <c r="K541" s="99">
        <f t="shared" si="25"/>
        <v>0</v>
      </c>
      <c r="L541" s="99">
        <f t="shared" si="26"/>
        <v>0</v>
      </c>
    </row>
    <row r="542" spans="1:12" x14ac:dyDescent="0.25">
      <c r="C542" t="s">
        <v>45</v>
      </c>
      <c r="D542" t="s">
        <v>1341</v>
      </c>
      <c r="E542" s="32">
        <v>333</v>
      </c>
      <c r="F542" s="32">
        <v>333</v>
      </c>
      <c r="G542" s="32"/>
      <c r="H542" s="137">
        <f t="shared" si="24"/>
        <v>1</v>
      </c>
      <c r="I542" s="90">
        <f>IF(F542/ActivitySum!$C$1300=0%,"",F542/ActivitySum!$C$1300)</f>
        <v>3.8388952392695792E-6</v>
      </c>
      <c r="J542" s="99" t="str">
        <f>IF(G542/ActivitySum!$C$1300=0%,"",G542/ActivitySum!$C$1300)</f>
        <v/>
      </c>
      <c r="K542" s="99">
        <f t="shared" si="25"/>
        <v>0</v>
      </c>
      <c r="L542" s="99">
        <f t="shared" si="26"/>
        <v>0</v>
      </c>
    </row>
    <row r="543" spans="1:12" x14ac:dyDescent="0.25">
      <c r="C543" t="s">
        <v>69</v>
      </c>
      <c r="D543" t="s">
        <v>1365</v>
      </c>
      <c r="E543" s="32">
        <v>249</v>
      </c>
      <c r="F543" s="32">
        <v>249</v>
      </c>
      <c r="G543" s="32">
        <v>274</v>
      </c>
      <c r="H543" s="137">
        <f t="shared" si="24"/>
        <v>1</v>
      </c>
      <c r="I543" s="90">
        <f>IF(F543/ActivitySum!$C$1300=0%,"",F543/ActivitySum!$C$1300)</f>
        <v>2.8705252690033788E-6</v>
      </c>
      <c r="J543" s="99">
        <f>IF(G543/ActivitySum!$C$1300=0%,"",G543/ActivitySum!$C$1300)</f>
        <v>3.1587306172968905E-6</v>
      </c>
      <c r="K543" s="99">
        <f t="shared" si="25"/>
        <v>1.1004016064257027</v>
      </c>
      <c r="L543" s="99">
        <f t="shared" si="26"/>
        <v>1.1004016064257027</v>
      </c>
    </row>
    <row r="544" spans="1:12" x14ac:dyDescent="0.25">
      <c r="C544" t="s">
        <v>71</v>
      </c>
      <c r="D544" t="s">
        <v>1367</v>
      </c>
      <c r="E544" s="32">
        <v>3692</v>
      </c>
      <c r="F544" s="32">
        <v>3692</v>
      </c>
      <c r="G544" s="32">
        <v>4062</v>
      </c>
      <c r="H544" s="137">
        <f t="shared" si="24"/>
        <v>1</v>
      </c>
      <c r="I544" s="90">
        <f>IF(F544/ActivitySum!$C$1300=0%,"",F544/ActivitySum!$C$1300)</f>
        <v>4.2562165835985843E-5</v>
      </c>
      <c r="J544" s="99">
        <f>IF(G544/ActivitySum!$C$1300=0%,"",G544/ActivitySum!$C$1300)</f>
        <v>4.682760499072982E-5</v>
      </c>
      <c r="K544" s="99">
        <f t="shared" si="25"/>
        <v>1.1002166847237269</v>
      </c>
      <c r="L544" s="99">
        <f t="shared" si="26"/>
        <v>1.1002166847237269</v>
      </c>
    </row>
    <row r="545" spans="2:12" x14ac:dyDescent="0.25">
      <c r="C545" t="s">
        <v>1136</v>
      </c>
      <c r="D545" t="s">
        <v>2419</v>
      </c>
      <c r="E545" s="32">
        <v>200</v>
      </c>
      <c r="F545" s="32">
        <v>200</v>
      </c>
      <c r="G545" s="32"/>
      <c r="H545" s="137">
        <f t="shared" si="24"/>
        <v>1</v>
      </c>
      <c r="I545" s="90">
        <f>IF(F545/ActivitySum!$C$1300=0%,"",F545/ActivitySum!$C$1300)</f>
        <v>2.3056427863480954E-6</v>
      </c>
      <c r="J545" s="99" t="str">
        <f>IF(G545/ActivitySum!$C$1300=0%,"",G545/ActivitySum!$C$1300)</f>
        <v/>
      </c>
      <c r="K545" s="99">
        <f t="shared" si="25"/>
        <v>0</v>
      </c>
      <c r="L545" s="99">
        <f t="shared" si="26"/>
        <v>0</v>
      </c>
    </row>
    <row r="546" spans="2:12" x14ac:dyDescent="0.25">
      <c r="B546" t="s">
        <v>2567</v>
      </c>
      <c r="C546" t="s">
        <v>40</v>
      </c>
      <c r="D546" t="s">
        <v>1336</v>
      </c>
      <c r="E546" s="32">
        <v>333</v>
      </c>
      <c r="F546" s="32">
        <v>333</v>
      </c>
      <c r="G546" s="32">
        <v>3</v>
      </c>
      <c r="H546" s="137">
        <f t="shared" si="24"/>
        <v>1</v>
      </c>
      <c r="I546" s="90">
        <f>IF(F546/ActivitySum!$C$1300=0%,"",F546/ActivitySum!$C$1300)</f>
        <v>3.8388952392695792E-6</v>
      </c>
      <c r="J546" s="99">
        <f>IF(G546/ActivitySum!$C$1300=0%,"",G546/ActivitySum!$C$1300)</f>
        <v>3.4584641795221434E-8</v>
      </c>
      <c r="K546" s="99">
        <f t="shared" si="25"/>
        <v>9.0090090090090089E-3</v>
      </c>
      <c r="L546" s="99">
        <f t="shared" si="26"/>
        <v>9.0090090090090089E-3</v>
      </c>
    </row>
    <row r="547" spans="2:12" x14ac:dyDescent="0.25">
      <c r="C547" t="s">
        <v>1019</v>
      </c>
      <c r="D547" t="s">
        <v>2302</v>
      </c>
      <c r="E547" s="32">
        <v>4</v>
      </c>
      <c r="F547" s="32">
        <v>4</v>
      </c>
      <c r="G547" s="32">
        <v>1</v>
      </c>
      <c r="H547" s="137">
        <f t="shared" si="24"/>
        <v>1</v>
      </c>
      <c r="I547" s="90">
        <f>IF(F547/ActivitySum!$C$1300=0%,"",F547/ActivitySum!$C$1300)</f>
        <v>4.6112855726961905E-8</v>
      </c>
      <c r="J547" s="99">
        <f>IF(G547/ActivitySum!$C$1300=0%,"",G547/ActivitySum!$C$1300)</f>
        <v>1.1528213931740476E-8</v>
      </c>
      <c r="K547" s="99">
        <f t="shared" si="25"/>
        <v>0.25</v>
      </c>
      <c r="L547" s="99">
        <f t="shared" si="26"/>
        <v>0.25</v>
      </c>
    </row>
    <row r="548" spans="2:12" x14ac:dyDescent="0.25">
      <c r="C548" t="s">
        <v>1020</v>
      </c>
      <c r="D548" t="s">
        <v>2303</v>
      </c>
      <c r="E548" s="32">
        <v>4</v>
      </c>
      <c r="F548" s="32">
        <v>4</v>
      </c>
      <c r="G548" s="32">
        <v>3</v>
      </c>
      <c r="H548" s="137">
        <f t="shared" si="24"/>
        <v>1</v>
      </c>
      <c r="I548" s="90">
        <f>IF(F548/ActivitySum!$C$1300=0%,"",F548/ActivitySum!$C$1300)</f>
        <v>4.6112855726961905E-8</v>
      </c>
      <c r="J548" s="99">
        <f>IF(G548/ActivitySum!$C$1300=0%,"",G548/ActivitySum!$C$1300)</f>
        <v>3.4584641795221434E-8</v>
      </c>
      <c r="K548" s="99">
        <f t="shared" si="25"/>
        <v>0.75</v>
      </c>
      <c r="L548" s="99">
        <f t="shared" si="26"/>
        <v>0.75</v>
      </c>
    </row>
    <row r="549" spans="2:12" x14ac:dyDescent="0.25">
      <c r="C549" t="s">
        <v>1021</v>
      </c>
      <c r="D549" t="s">
        <v>2304</v>
      </c>
      <c r="E549" s="32">
        <v>4</v>
      </c>
      <c r="F549" s="32">
        <v>4</v>
      </c>
      <c r="G549" s="32">
        <v>3</v>
      </c>
      <c r="H549" s="137">
        <f t="shared" si="24"/>
        <v>1</v>
      </c>
      <c r="I549" s="90">
        <f>IF(F549/ActivitySum!$C$1300=0%,"",F549/ActivitySum!$C$1300)</f>
        <v>4.6112855726961905E-8</v>
      </c>
      <c r="J549" s="99">
        <f>IF(G549/ActivitySum!$C$1300=0%,"",G549/ActivitySum!$C$1300)</f>
        <v>3.4584641795221434E-8</v>
      </c>
      <c r="K549" s="99">
        <f t="shared" si="25"/>
        <v>0.75</v>
      </c>
      <c r="L549" s="99">
        <f t="shared" si="26"/>
        <v>0.75</v>
      </c>
    </row>
    <row r="550" spans="2:12" x14ac:dyDescent="0.25">
      <c r="C550" t="s">
        <v>1022</v>
      </c>
      <c r="D550" t="s">
        <v>2305</v>
      </c>
      <c r="E550" s="32">
        <v>4</v>
      </c>
      <c r="F550" s="32">
        <v>4</v>
      </c>
      <c r="G550" s="32">
        <v>3</v>
      </c>
      <c r="H550" s="137">
        <f t="shared" si="24"/>
        <v>1</v>
      </c>
      <c r="I550" s="90">
        <f>IF(F550/ActivitySum!$C$1300=0%,"",F550/ActivitySum!$C$1300)</f>
        <v>4.6112855726961905E-8</v>
      </c>
      <c r="J550" s="99">
        <f>IF(G550/ActivitySum!$C$1300=0%,"",G550/ActivitySum!$C$1300)</f>
        <v>3.4584641795221434E-8</v>
      </c>
      <c r="K550" s="99">
        <f t="shared" si="25"/>
        <v>0.75</v>
      </c>
      <c r="L550" s="99">
        <f t="shared" si="26"/>
        <v>0.75</v>
      </c>
    </row>
    <row r="551" spans="2:12" x14ac:dyDescent="0.25">
      <c r="C551" t="s">
        <v>1023</v>
      </c>
      <c r="D551" t="s">
        <v>2306</v>
      </c>
      <c r="E551" s="32">
        <v>4</v>
      </c>
      <c r="F551" s="32">
        <v>4</v>
      </c>
      <c r="G551" s="32">
        <v>0</v>
      </c>
      <c r="H551" s="137">
        <f t="shared" si="24"/>
        <v>1</v>
      </c>
      <c r="I551" s="90">
        <f>IF(F551/ActivitySum!$C$1300=0%,"",F551/ActivitySum!$C$1300)</f>
        <v>4.6112855726961905E-8</v>
      </c>
      <c r="J551" s="99" t="str">
        <f>IF(G551/ActivitySum!$C$1300=0%,"",G551/ActivitySum!$C$1300)</f>
        <v/>
      </c>
      <c r="K551" s="99">
        <f t="shared" si="25"/>
        <v>0</v>
      </c>
      <c r="L551" s="99">
        <f t="shared" si="26"/>
        <v>0</v>
      </c>
    </row>
    <row r="552" spans="2:12" x14ac:dyDescent="0.25">
      <c r="C552" t="s">
        <v>1024</v>
      </c>
      <c r="D552" t="s">
        <v>2307</v>
      </c>
      <c r="E552" s="32">
        <v>20</v>
      </c>
      <c r="F552" s="32">
        <v>20</v>
      </c>
      <c r="G552" s="32">
        <v>0</v>
      </c>
      <c r="H552" s="137">
        <f t="shared" si="24"/>
        <v>1</v>
      </c>
      <c r="I552" s="90">
        <f>IF(F552/ActivitySum!$C$1300=0%,"",F552/ActivitySum!$C$1300)</f>
        <v>2.3056427863480953E-7</v>
      </c>
      <c r="J552" s="99" t="str">
        <f>IF(G552/ActivitySum!$C$1300=0%,"",G552/ActivitySum!$C$1300)</f>
        <v/>
      </c>
      <c r="K552" s="99">
        <f t="shared" si="25"/>
        <v>0</v>
      </c>
      <c r="L552" s="99">
        <f t="shared" si="26"/>
        <v>0</v>
      </c>
    </row>
    <row r="553" spans="2:12" x14ac:dyDescent="0.25">
      <c r="C553" t="s">
        <v>1025</v>
      </c>
      <c r="D553" t="s">
        <v>2308</v>
      </c>
      <c r="E553" s="32">
        <v>26</v>
      </c>
      <c r="F553" s="32">
        <v>26</v>
      </c>
      <c r="G553" s="32">
        <v>0</v>
      </c>
      <c r="H553" s="137">
        <f t="shared" si="24"/>
        <v>1</v>
      </c>
      <c r="I553" s="90">
        <f>IF(F553/ActivitySum!$C$1300=0%,"",F553/ActivitySum!$C$1300)</f>
        <v>2.9973356222525243E-7</v>
      </c>
      <c r="J553" s="99" t="str">
        <f>IF(G553/ActivitySum!$C$1300=0%,"",G553/ActivitySum!$C$1300)</f>
        <v/>
      </c>
      <c r="K553" s="99">
        <f t="shared" si="25"/>
        <v>0</v>
      </c>
      <c r="L553" s="99">
        <f t="shared" si="26"/>
        <v>0</v>
      </c>
    </row>
    <row r="554" spans="2:12" x14ac:dyDescent="0.25">
      <c r="C554" t="s">
        <v>1026</v>
      </c>
      <c r="D554" t="s">
        <v>2309</v>
      </c>
      <c r="E554" s="32">
        <v>249</v>
      </c>
      <c r="F554" s="32">
        <v>249</v>
      </c>
      <c r="G554" s="32">
        <v>5</v>
      </c>
      <c r="H554" s="137">
        <f t="shared" si="24"/>
        <v>1</v>
      </c>
      <c r="I554" s="90">
        <f>IF(F554/ActivitySum!$C$1300=0%,"",F554/ActivitySum!$C$1300)</f>
        <v>2.8705252690033788E-6</v>
      </c>
      <c r="J554" s="99">
        <f>IF(G554/ActivitySum!$C$1300=0%,"",G554/ActivitySum!$C$1300)</f>
        <v>5.7641069658702383E-8</v>
      </c>
      <c r="K554" s="99">
        <f t="shared" si="25"/>
        <v>2.0080321285140562E-2</v>
      </c>
      <c r="L554" s="99">
        <f t="shared" si="26"/>
        <v>2.0080321285140562E-2</v>
      </c>
    </row>
    <row r="555" spans="2:12" x14ac:dyDescent="0.25">
      <c r="C555" t="s">
        <v>1027</v>
      </c>
      <c r="D555" t="s">
        <v>2310</v>
      </c>
      <c r="E555" s="32">
        <v>72</v>
      </c>
      <c r="F555" s="32">
        <v>72</v>
      </c>
      <c r="G555" s="32">
        <v>15</v>
      </c>
      <c r="H555" s="137">
        <f t="shared" si="24"/>
        <v>1</v>
      </c>
      <c r="I555" s="90">
        <f>IF(F555/ActivitySum!$C$1300=0%,"",F555/ActivitySum!$C$1300)</f>
        <v>8.3003140308531431E-7</v>
      </c>
      <c r="J555" s="99">
        <f>IF(G555/ActivitySum!$C$1300=0%,"",G555/ActivitySum!$C$1300)</f>
        <v>1.7292320897610714E-7</v>
      </c>
      <c r="K555" s="99">
        <f t="shared" si="25"/>
        <v>0.20833333333333334</v>
      </c>
      <c r="L555" s="99">
        <f t="shared" si="26"/>
        <v>0.20833333333333334</v>
      </c>
    </row>
    <row r="556" spans="2:12" x14ac:dyDescent="0.25">
      <c r="C556" t="s">
        <v>1028</v>
      </c>
      <c r="D556" t="s">
        <v>2311</v>
      </c>
      <c r="E556" s="32">
        <v>148</v>
      </c>
      <c r="F556" s="32">
        <v>148</v>
      </c>
      <c r="G556" s="32">
        <v>31</v>
      </c>
      <c r="H556" s="137">
        <f t="shared" si="24"/>
        <v>1</v>
      </c>
      <c r="I556" s="90">
        <f>IF(F556/ActivitySum!$C$1300=0%,"",F556/ActivitySum!$C$1300)</f>
        <v>1.7061756618975906E-6</v>
      </c>
      <c r="J556" s="99">
        <f>IF(G556/ActivitySum!$C$1300=0%,"",G556/ActivitySum!$C$1300)</f>
        <v>3.5737463188395479E-7</v>
      </c>
      <c r="K556" s="99">
        <f t="shared" si="25"/>
        <v>0.20945945945945946</v>
      </c>
      <c r="L556" s="99">
        <f t="shared" si="26"/>
        <v>0.20945945945945946</v>
      </c>
    </row>
    <row r="557" spans="2:12" x14ac:dyDescent="0.25">
      <c r="C557" t="s">
        <v>1029</v>
      </c>
      <c r="D557" t="s">
        <v>2312</v>
      </c>
      <c r="E557" s="32">
        <v>1180</v>
      </c>
      <c r="F557" s="32">
        <v>1180</v>
      </c>
      <c r="G557" s="32">
        <v>251</v>
      </c>
      <c r="H557" s="137">
        <f t="shared" si="24"/>
        <v>1</v>
      </c>
      <c r="I557" s="90">
        <f>IF(F557/ActivitySum!$C$1300=0%,"",F557/ActivitySum!$C$1300)</f>
        <v>1.3603292439453763E-5</v>
      </c>
      <c r="J557" s="99">
        <f>IF(G557/ActivitySum!$C$1300=0%,"",G557/ActivitySum!$C$1300)</f>
        <v>2.8935816968668597E-6</v>
      </c>
      <c r="K557" s="99">
        <f t="shared" si="25"/>
        <v>0.21271186440677967</v>
      </c>
      <c r="L557" s="99">
        <f t="shared" si="26"/>
        <v>0.21271186440677967</v>
      </c>
    </row>
    <row r="558" spans="2:12" x14ac:dyDescent="0.25">
      <c r="C558" t="s">
        <v>1030</v>
      </c>
      <c r="D558" t="s">
        <v>2313</v>
      </c>
      <c r="E558" s="32">
        <v>72</v>
      </c>
      <c r="F558" s="32">
        <v>74</v>
      </c>
      <c r="G558" s="32">
        <v>15</v>
      </c>
      <c r="H558" s="137">
        <f t="shared" si="24"/>
        <v>1.0277777777777777</v>
      </c>
      <c r="I558" s="90">
        <f>IF(F558/ActivitySum!$C$1300=0%,"",F558/ActivitySum!$C$1300)</f>
        <v>8.5308783094879531E-7</v>
      </c>
      <c r="J558" s="99">
        <f>IF(G558/ActivitySum!$C$1300=0%,"",G558/ActivitySum!$C$1300)</f>
        <v>1.7292320897610714E-7</v>
      </c>
      <c r="K558" s="99">
        <f t="shared" si="25"/>
        <v>0.20833333333333334</v>
      </c>
      <c r="L558" s="99">
        <f t="shared" si="26"/>
        <v>0.20270270270270271</v>
      </c>
    </row>
    <row r="559" spans="2:12" x14ac:dyDescent="0.25">
      <c r="C559" t="s">
        <v>1031</v>
      </c>
      <c r="D559" t="s">
        <v>2314</v>
      </c>
      <c r="E559" s="32">
        <v>13737</v>
      </c>
      <c r="F559" s="32">
        <v>13736</v>
      </c>
      <c r="G559" s="32">
        <v>11676</v>
      </c>
      <c r="H559" s="137">
        <f t="shared" si="24"/>
        <v>0.99992720390187084</v>
      </c>
      <c r="I559" s="90">
        <f>IF(F559/ActivitySum!$C$1300=0%,"",F559/ActivitySum!$C$1300)</f>
        <v>1.5835154656638719E-4</v>
      </c>
      <c r="J559" s="99">
        <f>IF(G559/ActivitySum!$C$1300=0%,"",G559/ActivitySum!$C$1300)</f>
        <v>1.346034258670018E-4</v>
      </c>
      <c r="K559" s="99">
        <f t="shared" si="25"/>
        <v>0.84996724175584193</v>
      </c>
      <c r="L559" s="99">
        <f t="shared" si="26"/>
        <v>0.85002912055911473</v>
      </c>
    </row>
    <row r="560" spans="2:12" x14ac:dyDescent="0.25">
      <c r="C560" t="s">
        <v>1033</v>
      </c>
      <c r="D560" t="s">
        <v>2316</v>
      </c>
      <c r="E560" s="32">
        <v>196</v>
      </c>
      <c r="F560" s="32">
        <v>196</v>
      </c>
      <c r="G560" s="32">
        <v>167</v>
      </c>
      <c r="H560" s="137">
        <f t="shared" si="24"/>
        <v>1</v>
      </c>
      <c r="I560" s="90">
        <f>IF(F560/ActivitySum!$C$1300=0%,"",F560/ActivitySum!$C$1300)</f>
        <v>2.2595299306211336E-6</v>
      </c>
      <c r="J560" s="99">
        <f>IF(G560/ActivitySum!$C$1300=0%,"",G560/ActivitySum!$C$1300)</f>
        <v>1.9252117266006596E-6</v>
      </c>
      <c r="K560" s="99">
        <f t="shared" si="25"/>
        <v>0.85204081632653061</v>
      </c>
      <c r="L560" s="99">
        <f t="shared" si="26"/>
        <v>0.85204081632653061</v>
      </c>
    </row>
    <row r="561" spans="3:12" x14ac:dyDescent="0.25">
      <c r="C561" t="s">
        <v>1034</v>
      </c>
      <c r="D561" t="s">
        <v>2317</v>
      </c>
      <c r="E561" s="32">
        <v>3317</v>
      </c>
      <c r="F561" s="32">
        <v>3317</v>
      </c>
      <c r="G561" s="32">
        <v>2819</v>
      </c>
      <c r="H561" s="137">
        <f t="shared" si="24"/>
        <v>1</v>
      </c>
      <c r="I561" s="90">
        <f>IF(F561/ActivitySum!$C$1300=0%,"",F561/ActivitySum!$C$1300)</f>
        <v>3.8239085611583162E-5</v>
      </c>
      <c r="J561" s="99">
        <f>IF(G561/ActivitySum!$C$1300=0%,"",G561/ActivitySum!$C$1300)</f>
        <v>3.2498035073576408E-5</v>
      </c>
      <c r="K561" s="99">
        <f t="shared" si="25"/>
        <v>0.84986433524268923</v>
      </c>
      <c r="L561" s="99">
        <f t="shared" si="26"/>
        <v>0.84986433524268923</v>
      </c>
    </row>
    <row r="562" spans="3:12" x14ac:dyDescent="0.25">
      <c r="C562" t="s">
        <v>1035</v>
      </c>
      <c r="D562" t="s">
        <v>2318</v>
      </c>
      <c r="E562" s="32">
        <v>2266</v>
      </c>
      <c r="F562" s="32">
        <v>2265</v>
      </c>
      <c r="G562" s="32">
        <v>1926</v>
      </c>
      <c r="H562" s="137">
        <f t="shared" si="24"/>
        <v>0.99955869373345096</v>
      </c>
      <c r="I562" s="90">
        <f>IF(F562/ActivitySum!$C$1300=0%,"",F562/ActivitySum!$C$1300)</f>
        <v>2.6111404555392181E-5</v>
      </c>
      <c r="J562" s="99">
        <f>IF(G562/ActivitySum!$C$1300=0%,"",G562/ActivitySum!$C$1300)</f>
        <v>2.2203340032532158E-5</v>
      </c>
      <c r="K562" s="99">
        <f t="shared" si="25"/>
        <v>0.84995586937334511</v>
      </c>
      <c r="L562" s="99">
        <f t="shared" si="26"/>
        <v>0.85033112582781456</v>
      </c>
    </row>
    <row r="563" spans="3:12" x14ac:dyDescent="0.25">
      <c r="C563" t="s">
        <v>1036</v>
      </c>
      <c r="D563" t="s">
        <v>2319</v>
      </c>
      <c r="E563" s="32">
        <v>667</v>
      </c>
      <c r="F563" s="32">
        <v>667</v>
      </c>
      <c r="G563" s="32">
        <v>567</v>
      </c>
      <c r="H563" s="137">
        <f t="shared" si="24"/>
        <v>1</v>
      </c>
      <c r="I563" s="90">
        <f>IF(F563/ActivitySum!$C$1300=0%,"",F563/ActivitySum!$C$1300)</f>
        <v>7.6893186924708985E-6</v>
      </c>
      <c r="J563" s="99">
        <f>IF(G563/ActivitySum!$C$1300=0%,"",G563/ActivitySum!$C$1300)</f>
        <v>6.5364972992968508E-6</v>
      </c>
      <c r="K563" s="99">
        <f t="shared" si="25"/>
        <v>0.8500749625187406</v>
      </c>
      <c r="L563" s="99">
        <f t="shared" si="26"/>
        <v>0.8500749625187406</v>
      </c>
    </row>
    <row r="564" spans="3:12" x14ac:dyDescent="0.25">
      <c r="C564" t="s">
        <v>1037</v>
      </c>
      <c r="D564" t="s">
        <v>2320</v>
      </c>
      <c r="E564" s="32">
        <v>130</v>
      </c>
      <c r="F564" s="32">
        <v>132</v>
      </c>
      <c r="G564" s="32">
        <v>110</v>
      </c>
      <c r="H564" s="137">
        <f t="shared" si="24"/>
        <v>1.0153846153846153</v>
      </c>
      <c r="I564" s="90">
        <f>IF(F564/ActivitySum!$C$1300=0%,"",F564/ActivitySum!$C$1300)</f>
        <v>1.521724238989743E-6</v>
      </c>
      <c r="J564" s="99">
        <f>IF(G564/ActivitySum!$C$1300=0%,"",G564/ActivitySum!$C$1300)</f>
        <v>1.2681035324914524E-6</v>
      </c>
      <c r="K564" s="99">
        <f t="shared" si="25"/>
        <v>0.84615384615384615</v>
      </c>
      <c r="L564" s="99">
        <f t="shared" si="26"/>
        <v>0.83333333333333337</v>
      </c>
    </row>
    <row r="565" spans="3:12" x14ac:dyDescent="0.25">
      <c r="C565" t="s">
        <v>1038</v>
      </c>
      <c r="D565" t="s">
        <v>2321</v>
      </c>
      <c r="E565" s="32">
        <v>1432</v>
      </c>
      <c r="F565" s="32">
        <v>1432</v>
      </c>
      <c r="G565" s="32">
        <v>1217</v>
      </c>
      <c r="H565" s="137">
        <f t="shared" si="24"/>
        <v>1</v>
      </c>
      <c r="I565" s="90">
        <f>IF(F565/ActivitySum!$C$1300=0%,"",F565/ActivitySum!$C$1300)</f>
        <v>1.6508402350252364E-5</v>
      </c>
      <c r="J565" s="99">
        <f>IF(G565/ActivitySum!$C$1300=0%,"",G565/ActivitySum!$C$1300)</f>
        <v>1.4029836354928161E-5</v>
      </c>
      <c r="K565" s="99">
        <f t="shared" si="25"/>
        <v>0.84986033519553073</v>
      </c>
      <c r="L565" s="99">
        <f t="shared" si="26"/>
        <v>0.84986033519553073</v>
      </c>
    </row>
    <row r="566" spans="3:12" x14ac:dyDescent="0.25">
      <c r="C566" t="s">
        <v>1039</v>
      </c>
      <c r="D566" t="s">
        <v>2322</v>
      </c>
      <c r="E566" s="32">
        <v>1171</v>
      </c>
      <c r="F566" s="32">
        <v>1171</v>
      </c>
      <c r="G566" s="32">
        <v>995</v>
      </c>
      <c r="H566" s="137">
        <f t="shared" si="24"/>
        <v>1</v>
      </c>
      <c r="I566" s="90">
        <f>IF(F566/ActivitySum!$C$1300=0%,"",F566/ActivitySum!$C$1300)</f>
        <v>1.3499538514068098E-5</v>
      </c>
      <c r="J566" s="99">
        <f>IF(G566/ActivitySum!$C$1300=0%,"",G566/ActivitySum!$C$1300)</f>
        <v>1.1470572862081775E-5</v>
      </c>
      <c r="K566" s="99">
        <f t="shared" si="25"/>
        <v>0.84970111016225447</v>
      </c>
      <c r="L566" s="99">
        <f t="shared" si="26"/>
        <v>0.84970111016225447</v>
      </c>
    </row>
    <row r="567" spans="3:12" x14ac:dyDescent="0.25">
      <c r="C567" t="s">
        <v>1040</v>
      </c>
      <c r="D567" t="s">
        <v>2323</v>
      </c>
      <c r="E567" s="32">
        <v>240</v>
      </c>
      <c r="F567" s="32">
        <v>242</v>
      </c>
      <c r="G567" s="32">
        <v>204</v>
      </c>
      <c r="H567" s="137">
        <f t="shared" si="24"/>
        <v>1.0083333333333333</v>
      </c>
      <c r="I567" s="90">
        <f>IF(F567/ActivitySum!$C$1300=0%,"",F567/ActivitySum!$C$1300)</f>
        <v>2.7898277714811956E-6</v>
      </c>
      <c r="J567" s="99">
        <f>IF(G567/ActivitySum!$C$1300=0%,"",G567/ActivitySum!$C$1300)</f>
        <v>2.3517556420750572E-6</v>
      </c>
      <c r="K567" s="99">
        <f t="shared" si="25"/>
        <v>0.85</v>
      </c>
      <c r="L567" s="99">
        <f t="shared" si="26"/>
        <v>0.84297520661157022</v>
      </c>
    </row>
    <row r="568" spans="3:12" x14ac:dyDescent="0.25">
      <c r="C568" t="s">
        <v>1041</v>
      </c>
      <c r="D568" t="s">
        <v>2324</v>
      </c>
      <c r="E568" s="32">
        <v>136</v>
      </c>
      <c r="F568" s="32">
        <v>136</v>
      </c>
      <c r="G568" s="32">
        <v>116</v>
      </c>
      <c r="H568" s="137">
        <f t="shared" si="24"/>
        <v>1</v>
      </c>
      <c r="I568" s="90">
        <f>IF(F568/ActivitySum!$C$1300=0%,"",F568/ActivitySum!$C$1300)</f>
        <v>1.5678370947167048E-6</v>
      </c>
      <c r="J568" s="99">
        <f>IF(G568/ActivitySum!$C$1300=0%,"",G568/ActivitySum!$C$1300)</f>
        <v>1.3372728160818953E-6</v>
      </c>
      <c r="K568" s="99">
        <f t="shared" si="25"/>
        <v>0.8529411764705882</v>
      </c>
      <c r="L568" s="99">
        <f t="shared" si="26"/>
        <v>0.8529411764705882</v>
      </c>
    </row>
    <row r="569" spans="3:12" x14ac:dyDescent="0.25">
      <c r="C569" t="s">
        <v>1042</v>
      </c>
      <c r="D569" t="s">
        <v>2325</v>
      </c>
      <c r="E569" s="32">
        <v>950</v>
      </c>
      <c r="F569" s="32">
        <v>949</v>
      </c>
      <c r="G569" s="32">
        <v>807</v>
      </c>
      <c r="H569" s="137">
        <f t="shared" si="24"/>
        <v>0.99894736842105258</v>
      </c>
      <c r="I569" s="90">
        <f>IF(F569/ActivitySum!$C$1300=0%,"",F569/ActivitySum!$C$1300)</f>
        <v>1.0940275021221713E-5</v>
      </c>
      <c r="J569" s="99">
        <f>IF(G569/ActivitySum!$C$1300=0%,"",G569/ActivitySum!$C$1300)</f>
        <v>9.3032686429145651E-6</v>
      </c>
      <c r="K569" s="99">
        <f t="shared" si="25"/>
        <v>0.84947368421052627</v>
      </c>
      <c r="L569" s="99">
        <f t="shared" si="26"/>
        <v>0.85036880927291891</v>
      </c>
    </row>
    <row r="570" spans="3:12" x14ac:dyDescent="0.25">
      <c r="C570" t="s">
        <v>1043</v>
      </c>
      <c r="D570" t="s">
        <v>2326</v>
      </c>
      <c r="E570" s="32">
        <v>936</v>
      </c>
      <c r="F570" s="32">
        <v>936</v>
      </c>
      <c r="G570" s="32">
        <v>796</v>
      </c>
      <c r="H570" s="137">
        <f t="shared" si="24"/>
        <v>1</v>
      </c>
      <c r="I570" s="90">
        <f>IF(F570/ActivitySum!$C$1300=0%,"",F570/ActivitySum!$C$1300)</f>
        <v>1.0790408240109086E-5</v>
      </c>
      <c r="J570" s="99">
        <f>IF(G570/ActivitySum!$C$1300=0%,"",G570/ActivitySum!$C$1300)</f>
        <v>9.1764582896654197E-6</v>
      </c>
      <c r="K570" s="99">
        <f t="shared" si="25"/>
        <v>0.8504273504273504</v>
      </c>
      <c r="L570" s="99">
        <f t="shared" si="26"/>
        <v>0.8504273504273504</v>
      </c>
    </row>
    <row r="571" spans="3:12" x14ac:dyDescent="0.25">
      <c r="C571" t="s">
        <v>1044</v>
      </c>
      <c r="D571" t="s">
        <v>2327</v>
      </c>
      <c r="E571" s="32">
        <v>3</v>
      </c>
      <c r="F571" s="32">
        <v>3</v>
      </c>
      <c r="G571" s="32">
        <v>0</v>
      </c>
      <c r="H571" s="137">
        <f t="shared" si="24"/>
        <v>1</v>
      </c>
      <c r="I571" s="90">
        <f>IF(F571/ActivitySum!$C$1300=0%,"",F571/ActivitySum!$C$1300)</f>
        <v>3.4584641795221434E-8</v>
      </c>
      <c r="J571" s="99" t="str">
        <f>IF(G571/ActivitySum!$C$1300=0%,"",G571/ActivitySum!$C$1300)</f>
        <v/>
      </c>
      <c r="K571" s="99">
        <f t="shared" si="25"/>
        <v>0</v>
      </c>
      <c r="L571" s="99">
        <f t="shared" si="26"/>
        <v>0</v>
      </c>
    </row>
    <row r="572" spans="3:12" x14ac:dyDescent="0.25">
      <c r="C572" t="s">
        <v>1045</v>
      </c>
      <c r="D572" t="s">
        <v>2328</v>
      </c>
      <c r="E572" s="32">
        <v>32</v>
      </c>
      <c r="F572" s="32">
        <v>32</v>
      </c>
      <c r="G572" s="32">
        <v>1</v>
      </c>
      <c r="H572" s="137">
        <f t="shared" si="24"/>
        <v>1</v>
      </c>
      <c r="I572" s="90">
        <f>IF(F572/ActivitySum!$C$1300=0%,"",F572/ActivitySum!$C$1300)</f>
        <v>3.6890284581569524E-7</v>
      </c>
      <c r="J572" s="99">
        <f>IF(G572/ActivitySum!$C$1300=0%,"",G572/ActivitySum!$C$1300)</f>
        <v>1.1528213931740476E-8</v>
      </c>
      <c r="K572" s="99">
        <f t="shared" si="25"/>
        <v>3.125E-2</v>
      </c>
      <c r="L572" s="99">
        <f t="shared" si="26"/>
        <v>3.125E-2</v>
      </c>
    </row>
    <row r="573" spans="3:12" x14ac:dyDescent="0.25">
      <c r="C573" t="s">
        <v>1046</v>
      </c>
      <c r="D573" t="s">
        <v>2329</v>
      </c>
      <c r="E573" s="32">
        <v>8</v>
      </c>
      <c r="F573" s="32">
        <v>8</v>
      </c>
      <c r="G573" s="32">
        <v>1</v>
      </c>
      <c r="H573" s="137">
        <f t="shared" si="24"/>
        <v>1</v>
      </c>
      <c r="I573" s="90">
        <f>IF(F573/ActivitySum!$C$1300=0%,"",F573/ActivitySum!$C$1300)</f>
        <v>9.222571145392381E-8</v>
      </c>
      <c r="J573" s="99">
        <f>IF(G573/ActivitySum!$C$1300=0%,"",G573/ActivitySum!$C$1300)</f>
        <v>1.1528213931740476E-8</v>
      </c>
      <c r="K573" s="99">
        <f t="shared" si="25"/>
        <v>0.125</v>
      </c>
      <c r="L573" s="99">
        <f t="shared" si="26"/>
        <v>0.125</v>
      </c>
    </row>
    <row r="574" spans="3:12" x14ac:dyDescent="0.25">
      <c r="C574" t="s">
        <v>1047</v>
      </c>
      <c r="D574" t="s">
        <v>2330</v>
      </c>
      <c r="E574" s="32">
        <v>1138</v>
      </c>
      <c r="F574" s="32">
        <v>1138</v>
      </c>
      <c r="G574" s="32">
        <v>155</v>
      </c>
      <c r="H574" s="137">
        <f t="shared" si="24"/>
        <v>1</v>
      </c>
      <c r="I574" s="90">
        <f>IF(F574/ActivitySum!$C$1300=0%,"",F574/ActivitySum!$C$1300)</f>
        <v>1.3119107454320663E-5</v>
      </c>
      <c r="J574" s="99">
        <f>IF(G574/ActivitySum!$C$1300=0%,"",G574/ActivitySum!$C$1300)</f>
        <v>1.786873159419774E-6</v>
      </c>
      <c r="K574" s="99">
        <f t="shared" si="25"/>
        <v>0.13620386643233742</v>
      </c>
      <c r="L574" s="99">
        <f t="shared" si="26"/>
        <v>0.13620386643233742</v>
      </c>
    </row>
    <row r="575" spans="3:12" x14ac:dyDescent="0.25">
      <c r="C575" t="s">
        <v>1048</v>
      </c>
      <c r="D575" t="s">
        <v>2331</v>
      </c>
      <c r="E575" s="32">
        <v>1171</v>
      </c>
      <c r="F575" s="32">
        <v>1171</v>
      </c>
      <c r="G575" s="32">
        <v>269</v>
      </c>
      <c r="H575" s="137">
        <f t="shared" si="24"/>
        <v>1</v>
      </c>
      <c r="I575" s="90">
        <f>IF(F575/ActivitySum!$C$1300=0%,"",F575/ActivitySum!$C$1300)</f>
        <v>1.3499538514068098E-5</v>
      </c>
      <c r="J575" s="99">
        <f>IF(G575/ActivitySum!$C$1300=0%,"",G575/ActivitySum!$C$1300)</f>
        <v>3.1010895476381882E-6</v>
      </c>
      <c r="K575" s="99">
        <f t="shared" si="25"/>
        <v>0.22971818958155424</v>
      </c>
      <c r="L575" s="99">
        <f t="shared" si="26"/>
        <v>0.22971818958155424</v>
      </c>
    </row>
    <row r="576" spans="3:12" x14ac:dyDescent="0.25">
      <c r="C576" t="s">
        <v>1049</v>
      </c>
      <c r="D576" t="s">
        <v>2332</v>
      </c>
      <c r="E576" s="32">
        <v>240</v>
      </c>
      <c r="F576" s="32">
        <v>242</v>
      </c>
      <c r="G576" s="32">
        <v>14</v>
      </c>
      <c r="H576" s="137">
        <f t="shared" si="24"/>
        <v>1.0083333333333333</v>
      </c>
      <c r="I576" s="90">
        <f>IF(F576/ActivitySum!$C$1300=0%,"",F576/ActivitySum!$C$1300)</f>
        <v>2.7898277714811956E-6</v>
      </c>
      <c r="J576" s="99">
        <f>IF(G576/ActivitySum!$C$1300=0%,"",G576/ActivitySum!$C$1300)</f>
        <v>1.6139499504436666E-7</v>
      </c>
      <c r="K576" s="99">
        <f t="shared" si="25"/>
        <v>5.8333333333333334E-2</v>
      </c>
      <c r="L576" s="99">
        <f t="shared" si="26"/>
        <v>5.7851239669421489E-2</v>
      </c>
    </row>
    <row r="577" spans="3:12" x14ac:dyDescent="0.25">
      <c r="C577" t="s">
        <v>1050</v>
      </c>
      <c r="D577" t="s">
        <v>2333</v>
      </c>
      <c r="E577" s="32">
        <v>946</v>
      </c>
      <c r="F577" s="32">
        <v>945</v>
      </c>
      <c r="G577" s="32">
        <v>804</v>
      </c>
      <c r="H577" s="137">
        <f t="shared" si="24"/>
        <v>0.9989429175475687</v>
      </c>
      <c r="I577" s="90">
        <f>IF(F577/ActivitySum!$C$1300=0%,"",F577/ActivitySum!$C$1300)</f>
        <v>1.089416216549475E-5</v>
      </c>
      <c r="J577" s="99">
        <f>IF(G577/ActivitySum!$C$1300=0%,"",G577/ActivitySum!$C$1300)</f>
        <v>9.2686840011193433E-6</v>
      </c>
      <c r="K577" s="99">
        <f t="shared" si="25"/>
        <v>0.84989429175475684</v>
      </c>
      <c r="L577" s="99">
        <f t="shared" si="26"/>
        <v>0.85079365079365077</v>
      </c>
    </row>
    <row r="578" spans="3:12" x14ac:dyDescent="0.25">
      <c r="C578" t="s">
        <v>1051</v>
      </c>
      <c r="D578" t="s">
        <v>2334</v>
      </c>
      <c r="E578" s="32">
        <v>913</v>
      </c>
      <c r="F578" s="32">
        <v>914</v>
      </c>
      <c r="G578" s="32">
        <v>18</v>
      </c>
      <c r="H578" s="137">
        <f t="shared" si="24"/>
        <v>1.0010952902519168</v>
      </c>
      <c r="I578" s="90">
        <f>IF(F578/ActivitySum!$C$1300=0%,"",F578/ActivitySum!$C$1300)</f>
        <v>1.0536787533610796E-5</v>
      </c>
      <c r="J578" s="99">
        <f>IF(G578/ActivitySum!$C$1300=0%,"",G578/ActivitySum!$C$1300)</f>
        <v>2.0750785077132858E-7</v>
      </c>
      <c r="K578" s="99">
        <f t="shared" si="25"/>
        <v>1.9715224534501644E-2</v>
      </c>
      <c r="L578" s="99">
        <f t="shared" si="26"/>
        <v>1.9693654266958426E-2</v>
      </c>
    </row>
    <row r="579" spans="3:12" x14ac:dyDescent="0.25">
      <c r="C579" t="s">
        <v>1052</v>
      </c>
      <c r="D579" t="s">
        <v>2335</v>
      </c>
      <c r="E579" s="32">
        <v>138</v>
      </c>
      <c r="F579" s="32">
        <v>138</v>
      </c>
      <c r="G579" s="32">
        <v>7</v>
      </c>
      <c r="H579" s="137">
        <f t="shared" si="24"/>
        <v>1</v>
      </c>
      <c r="I579" s="90">
        <f>IF(F579/ActivitySum!$C$1300=0%,"",F579/ActivitySum!$C$1300)</f>
        <v>1.5908935225801859E-6</v>
      </c>
      <c r="J579" s="99">
        <f>IF(G579/ActivitySum!$C$1300=0%,"",G579/ActivitySum!$C$1300)</f>
        <v>8.0697497522183332E-8</v>
      </c>
      <c r="K579" s="99">
        <f t="shared" si="25"/>
        <v>5.0724637681159424E-2</v>
      </c>
      <c r="L579" s="99">
        <f t="shared" si="26"/>
        <v>5.0724637681159424E-2</v>
      </c>
    </row>
    <row r="580" spans="3:12" x14ac:dyDescent="0.25">
      <c r="C580" t="s">
        <v>1053</v>
      </c>
      <c r="D580" t="s">
        <v>2336</v>
      </c>
      <c r="E580" s="32">
        <v>1735</v>
      </c>
      <c r="F580" s="32">
        <v>1735</v>
      </c>
      <c r="G580" s="32">
        <v>35</v>
      </c>
      <c r="H580" s="137">
        <f t="shared" si="24"/>
        <v>1</v>
      </c>
      <c r="I580" s="90">
        <f>IF(F580/ActivitySum!$C$1300=0%,"",F580/ActivitySum!$C$1300)</f>
        <v>2.0001451171569726E-5</v>
      </c>
      <c r="J580" s="99">
        <f>IF(G580/ActivitySum!$C$1300=0%,"",G580/ActivitySum!$C$1300)</f>
        <v>4.034874876109167E-7</v>
      </c>
      <c r="K580" s="99">
        <f t="shared" si="25"/>
        <v>2.0172910662824207E-2</v>
      </c>
      <c r="L580" s="99">
        <f t="shared" si="26"/>
        <v>2.0172910662824207E-2</v>
      </c>
    </row>
    <row r="581" spans="3:12" x14ac:dyDescent="0.25">
      <c r="C581" t="s">
        <v>1054</v>
      </c>
      <c r="D581" t="s">
        <v>2337</v>
      </c>
      <c r="E581" s="32">
        <v>743</v>
      </c>
      <c r="F581" s="32">
        <v>743</v>
      </c>
      <c r="G581" s="32">
        <v>101</v>
      </c>
      <c r="H581" s="137">
        <f t="shared" si="24"/>
        <v>1</v>
      </c>
      <c r="I581" s="90">
        <f>IF(F581/ActivitySum!$C$1300=0%,"",F581/ActivitySum!$C$1300)</f>
        <v>8.5654629512831745E-6</v>
      </c>
      <c r="J581" s="99">
        <f>IF(G581/ActivitySum!$C$1300=0%,"",G581/ActivitySum!$C$1300)</f>
        <v>1.1643496071057881E-6</v>
      </c>
      <c r="K581" s="99">
        <f t="shared" si="25"/>
        <v>0.13593539703903096</v>
      </c>
      <c r="L581" s="99">
        <f t="shared" si="26"/>
        <v>0.13593539703903096</v>
      </c>
    </row>
    <row r="582" spans="3:12" x14ac:dyDescent="0.25">
      <c r="C582" t="s">
        <v>1055</v>
      </c>
      <c r="D582" t="s">
        <v>2338</v>
      </c>
      <c r="E582" s="32">
        <v>146</v>
      </c>
      <c r="F582" s="32">
        <v>146</v>
      </c>
      <c r="G582" s="32">
        <v>20</v>
      </c>
      <c r="H582" s="137">
        <f t="shared" si="24"/>
        <v>1</v>
      </c>
      <c r="I582" s="90">
        <f>IF(F582/ActivitySum!$C$1300=0%,"",F582/ActivitySum!$C$1300)</f>
        <v>1.6831192340341097E-6</v>
      </c>
      <c r="J582" s="99">
        <f>IF(G582/ActivitySum!$C$1300=0%,"",G582/ActivitySum!$C$1300)</f>
        <v>2.3056427863480953E-7</v>
      </c>
      <c r="K582" s="99">
        <f t="shared" si="25"/>
        <v>0.13698630136986301</v>
      </c>
      <c r="L582" s="99">
        <f t="shared" si="26"/>
        <v>0.13698630136986301</v>
      </c>
    </row>
    <row r="583" spans="3:12" x14ac:dyDescent="0.25">
      <c r="C583" t="s">
        <v>1056</v>
      </c>
      <c r="D583" t="s">
        <v>2339</v>
      </c>
      <c r="E583" s="32">
        <v>4</v>
      </c>
      <c r="F583" s="32">
        <v>3</v>
      </c>
      <c r="G583" s="32">
        <v>0</v>
      </c>
      <c r="H583" s="137">
        <f t="shared" ref="H583:H646" si="27">IFERROR(F583/E583,"")</f>
        <v>0.75</v>
      </c>
      <c r="I583" s="90">
        <f>IF(F583/ActivitySum!$C$1300=0%,"",F583/ActivitySum!$C$1300)</f>
        <v>3.4584641795221434E-8</v>
      </c>
      <c r="J583" s="99" t="str">
        <f>IF(G583/ActivitySum!$C$1300=0%,"",G583/ActivitySum!$C$1300)</f>
        <v/>
      </c>
      <c r="K583" s="99">
        <f t="shared" ref="K583:K646" si="28">IFERROR(G583/E583,"")</f>
        <v>0</v>
      </c>
      <c r="L583" s="99">
        <f t="shared" ref="L583:L646" si="29">IFERROR(G583/F583,"")</f>
        <v>0</v>
      </c>
    </row>
    <row r="584" spans="3:12" x14ac:dyDescent="0.25">
      <c r="C584" t="s">
        <v>1057</v>
      </c>
      <c r="D584" t="s">
        <v>2340</v>
      </c>
      <c r="E584" s="32">
        <v>32</v>
      </c>
      <c r="F584" s="32">
        <v>32</v>
      </c>
      <c r="G584" s="32">
        <v>3</v>
      </c>
      <c r="H584" s="137">
        <f t="shared" si="27"/>
        <v>1</v>
      </c>
      <c r="I584" s="90">
        <f>IF(F584/ActivitySum!$C$1300=0%,"",F584/ActivitySum!$C$1300)</f>
        <v>3.6890284581569524E-7</v>
      </c>
      <c r="J584" s="99">
        <f>IF(G584/ActivitySum!$C$1300=0%,"",G584/ActivitySum!$C$1300)</f>
        <v>3.4584641795221434E-8</v>
      </c>
      <c r="K584" s="99">
        <f t="shared" si="28"/>
        <v>9.375E-2</v>
      </c>
      <c r="L584" s="99">
        <f t="shared" si="29"/>
        <v>9.375E-2</v>
      </c>
    </row>
    <row r="585" spans="3:12" x14ac:dyDescent="0.25">
      <c r="C585" t="s">
        <v>1058</v>
      </c>
      <c r="D585" t="s">
        <v>2341</v>
      </c>
      <c r="E585" s="32">
        <v>8</v>
      </c>
      <c r="F585" s="32">
        <v>8</v>
      </c>
      <c r="G585" s="32">
        <v>1</v>
      </c>
      <c r="H585" s="137">
        <f t="shared" si="27"/>
        <v>1</v>
      </c>
      <c r="I585" s="90">
        <f>IF(F585/ActivitySum!$C$1300=0%,"",F585/ActivitySum!$C$1300)</f>
        <v>9.222571145392381E-8</v>
      </c>
      <c r="J585" s="99">
        <f>IF(G585/ActivitySum!$C$1300=0%,"",G585/ActivitySum!$C$1300)</f>
        <v>1.1528213931740476E-8</v>
      </c>
      <c r="K585" s="99">
        <f t="shared" si="28"/>
        <v>0.125</v>
      </c>
      <c r="L585" s="99">
        <f t="shared" si="29"/>
        <v>0.125</v>
      </c>
    </row>
    <row r="586" spans="3:12" x14ac:dyDescent="0.25">
      <c r="C586" t="s">
        <v>1059</v>
      </c>
      <c r="D586" t="s">
        <v>2342</v>
      </c>
      <c r="E586" s="32">
        <v>3041</v>
      </c>
      <c r="F586" s="32">
        <v>3041</v>
      </c>
      <c r="G586" s="32">
        <v>2585</v>
      </c>
      <c r="H586" s="137">
        <f t="shared" si="27"/>
        <v>1</v>
      </c>
      <c r="I586" s="90">
        <f>IF(F586/ActivitySum!$C$1300=0%,"",F586/ActivitySum!$C$1300)</f>
        <v>3.5057298566422792E-5</v>
      </c>
      <c r="J586" s="99">
        <f>IF(G586/ActivitySum!$C$1300=0%,"",G586/ActivitySum!$C$1300)</f>
        <v>2.9800433013549133E-5</v>
      </c>
      <c r="K586" s="99">
        <f t="shared" si="28"/>
        <v>0.85004932587964488</v>
      </c>
      <c r="L586" s="99">
        <f t="shared" si="29"/>
        <v>0.85004932587964488</v>
      </c>
    </row>
    <row r="587" spans="3:12" x14ac:dyDescent="0.25">
      <c r="C587" t="s">
        <v>1060</v>
      </c>
      <c r="D587" t="s">
        <v>2343</v>
      </c>
      <c r="E587" s="32">
        <v>4027</v>
      </c>
      <c r="F587" s="32">
        <v>4027</v>
      </c>
      <c r="G587" s="32">
        <v>121</v>
      </c>
      <c r="H587" s="137">
        <f t="shared" si="27"/>
        <v>1</v>
      </c>
      <c r="I587" s="90">
        <f>IF(F587/ActivitySum!$C$1300=0%,"",F587/ActivitySum!$C$1300)</f>
        <v>4.6424117503118904E-5</v>
      </c>
      <c r="J587" s="99">
        <f>IF(G587/ActivitySum!$C$1300=0%,"",G587/ActivitySum!$C$1300)</f>
        <v>1.3949138857405978E-6</v>
      </c>
      <c r="K587" s="99">
        <f t="shared" si="28"/>
        <v>3.0047181524708221E-2</v>
      </c>
      <c r="L587" s="99">
        <f t="shared" si="29"/>
        <v>3.0047181524708221E-2</v>
      </c>
    </row>
    <row r="588" spans="3:12" x14ac:dyDescent="0.25">
      <c r="C588" t="s">
        <v>1061</v>
      </c>
      <c r="D588" t="s">
        <v>2344</v>
      </c>
      <c r="E588" s="32">
        <v>1036</v>
      </c>
      <c r="F588" s="32">
        <v>1036</v>
      </c>
      <c r="G588" s="32">
        <v>21</v>
      </c>
      <c r="H588" s="137">
        <f t="shared" si="27"/>
        <v>1</v>
      </c>
      <c r="I588" s="90">
        <f>IF(F588/ActivitySum!$C$1300=0%,"",F588/ActivitySum!$C$1300)</f>
        <v>1.1943229633283135E-5</v>
      </c>
      <c r="J588" s="99">
        <f>IF(G588/ActivitySum!$C$1300=0%,"",G588/ActivitySum!$C$1300)</f>
        <v>2.4209249256655001E-7</v>
      </c>
      <c r="K588" s="99">
        <f t="shared" si="28"/>
        <v>2.0270270270270271E-2</v>
      </c>
      <c r="L588" s="99">
        <f t="shared" si="29"/>
        <v>2.0270270270270271E-2</v>
      </c>
    </row>
    <row r="589" spans="3:12" x14ac:dyDescent="0.25">
      <c r="C589" t="s">
        <v>1063</v>
      </c>
      <c r="D589" t="s">
        <v>2346</v>
      </c>
      <c r="E589" s="32">
        <v>1707</v>
      </c>
      <c r="F589" s="32">
        <v>1707</v>
      </c>
      <c r="G589" s="32">
        <v>171</v>
      </c>
      <c r="H589" s="137">
        <f t="shared" si="27"/>
        <v>1</v>
      </c>
      <c r="I589" s="90">
        <f>IF(F589/ActivitySum!$C$1300=0%,"",F589/ActivitySum!$C$1300)</f>
        <v>1.9678661181480995E-5</v>
      </c>
      <c r="J589" s="99">
        <f>IF(G589/ActivitySum!$C$1300=0%,"",G589/ActivitySum!$C$1300)</f>
        <v>1.9713245823276214E-6</v>
      </c>
      <c r="K589" s="99">
        <f t="shared" si="28"/>
        <v>0.10017574692442882</v>
      </c>
      <c r="L589" s="99">
        <f t="shared" si="29"/>
        <v>0.10017574692442882</v>
      </c>
    </row>
    <row r="590" spans="3:12" x14ac:dyDescent="0.25">
      <c r="C590" t="s">
        <v>1064</v>
      </c>
      <c r="D590" t="s">
        <v>2347</v>
      </c>
      <c r="E590" s="32">
        <v>1721</v>
      </c>
      <c r="F590" s="32">
        <v>1721</v>
      </c>
      <c r="G590" s="32">
        <v>172</v>
      </c>
      <c r="H590" s="137">
        <f t="shared" si="27"/>
        <v>1</v>
      </c>
      <c r="I590" s="90">
        <f>IF(F590/ActivitySum!$C$1300=0%,"",F590/ActivitySum!$C$1300)</f>
        <v>1.9840056176525362E-5</v>
      </c>
      <c r="J590" s="99">
        <f>IF(G590/ActivitySum!$C$1300=0%,"",G590/ActivitySum!$C$1300)</f>
        <v>1.9828527962593619E-6</v>
      </c>
      <c r="K590" s="99">
        <f t="shared" si="28"/>
        <v>9.9941894247530499E-2</v>
      </c>
      <c r="L590" s="99">
        <f t="shared" si="29"/>
        <v>9.9941894247530499E-2</v>
      </c>
    </row>
    <row r="591" spans="3:12" x14ac:dyDescent="0.25">
      <c r="C591" t="s">
        <v>1065</v>
      </c>
      <c r="D591" t="s">
        <v>2348</v>
      </c>
      <c r="E591" s="32">
        <v>236</v>
      </c>
      <c r="F591" s="32">
        <v>236</v>
      </c>
      <c r="G591" s="32">
        <v>84</v>
      </c>
      <c r="H591" s="137">
        <f t="shared" si="27"/>
        <v>1</v>
      </c>
      <c r="I591" s="90">
        <f>IF(F591/ActivitySum!$C$1300=0%,"",F591/ActivitySum!$C$1300)</f>
        <v>2.7206584878907525E-6</v>
      </c>
      <c r="J591" s="99">
        <f>IF(G591/ActivitySum!$C$1300=0%,"",G591/ActivitySum!$C$1300)</f>
        <v>9.6836997026620004E-7</v>
      </c>
      <c r="K591" s="99">
        <f t="shared" si="28"/>
        <v>0.3559322033898305</v>
      </c>
      <c r="L591" s="99">
        <f t="shared" si="29"/>
        <v>0.3559322033898305</v>
      </c>
    </row>
    <row r="592" spans="3:12" x14ac:dyDescent="0.25">
      <c r="C592" t="s">
        <v>1066</v>
      </c>
      <c r="D592" t="s">
        <v>2349</v>
      </c>
      <c r="E592" s="32">
        <v>2256</v>
      </c>
      <c r="F592" s="32">
        <v>2256</v>
      </c>
      <c r="G592" s="32">
        <v>226</v>
      </c>
      <c r="H592" s="137">
        <f t="shared" si="27"/>
        <v>1</v>
      </c>
      <c r="I592" s="90">
        <f>IF(F592/ActivitySum!$C$1300=0%,"",F592/ActivitySum!$C$1300)</f>
        <v>2.6007650630006516E-5</v>
      </c>
      <c r="J592" s="99">
        <f>IF(G592/ActivitySum!$C$1300=0%,"",G592/ActivitySum!$C$1300)</f>
        <v>2.605376348573348E-6</v>
      </c>
      <c r="K592" s="99">
        <f t="shared" si="28"/>
        <v>0.10017730496453901</v>
      </c>
      <c r="L592" s="99">
        <f t="shared" si="29"/>
        <v>0.10017730496453901</v>
      </c>
    </row>
    <row r="593" spans="3:12" x14ac:dyDescent="0.25">
      <c r="C593" t="s">
        <v>1067</v>
      </c>
      <c r="D593" t="s">
        <v>2350</v>
      </c>
      <c r="E593" s="32">
        <v>1136</v>
      </c>
      <c r="F593" s="32">
        <v>1136</v>
      </c>
      <c r="G593" s="32">
        <v>114</v>
      </c>
      <c r="H593" s="137">
        <f t="shared" si="27"/>
        <v>1</v>
      </c>
      <c r="I593" s="90">
        <f>IF(F593/ActivitySum!$C$1300=0%,"",F593/ActivitySum!$C$1300)</f>
        <v>1.3096051026457182E-5</v>
      </c>
      <c r="J593" s="99">
        <f>IF(G593/ActivitySum!$C$1300=0%,"",G593/ActivitySum!$C$1300)</f>
        <v>1.3142163882184144E-6</v>
      </c>
      <c r="K593" s="99">
        <f t="shared" si="28"/>
        <v>0.10035211267605634</v>
      </c>
      <c r="L593" s="99">
        <f t="shared" si="29"/>
        <v>0.10035211267605634</v>
      </c>
    </row>
    <row r="594" spans="3:12" x14ac:dyDescent="0.25">
      <c r="C594" t="s">
        <v>1068</v>
      </c>
      <c r="D594" t="s">
        <v>2351</v>
      </c>
      <c r="E594" s="32">
        <v>224</v>
      </c>
      <c r="F594" s="32">
        <v>224</v>
      </c>
      <c r="G594" s="32">
        <v>22</v>
      </c>
      <c r="H594" s="137">
        <f t="shared" si="27"/>
        <v>1</v>
      </c>
      <c r="I594" s="90">
        <f>IF(F594/ActivitySum!$C$1300=0%,"",F594/ActivitySum!$C$1300)</f>
        <v>2.5823199207098666E-6</v>
      </c>
      <c r="J594" s="99">
        <f>IF(G594/ActivitySum!$C$1300=0%,"",G594/ActivitySum!$C$1300)</f>
        <v>2.5362070649829051E-7</v>
      </c>
      <c r="K594" s="99">
        <f t="shared" si="28"/>
        <v>9.8214285714285712E-2</v>
      </c>
      <c r="L594" s="99">
        <f t="shared" si="29"/>
        <v>9.8214285714285712E-2</v>
      </c>
    </row>
    <row r="595" spans="3:12" x14ac:dyDescent="0.25">
      <c r="C595" t="s">
        <v>1069</v>
      </c>
      <c r="D595" t="s">
        <v>2352</v>
      </c>
      <c r="E595" s="32">
        <v>4</v>
      </c>
      <c r="F595" s="32">
        <v>4</v>
      </c>
      <c r="G595" s="32">
        <v>1</v>
      </c>
      <c r="H595" s="137">
        <f t="shared" si="27"/>
        <v>1</v>
      </c>
      <c r="I595" s="90">
        <f>IF(F595/ActivitySum!$C$1300=0%,"",F595/ActivitySum!$C$1300)</f>
        <v>4.6112855726961905E-8</v>
      </c>
      <c r="J595" s="99">
        <f>IF(G595/ActivitySum!$C$1300=0%,"",G595/ActivitySum!$C$1300)</f>
        <v>1.1528213931740476E-8</v>
      </c>
      <c r="K595" s="99">
        <f t="shared" si="28"/>
        <v>0.25</v>
      </c>
      <c r="L595" s="99">
        <f t="shared" si="29"/>
        <v>0.25</v>
      </c>
    </row>
    <row r="596" spans="3:12" x14ac:dyDescent="0.25">
      <c r="C596" t="s">
        <v>1070</v>
      </c>
      <c r="D596" t="s">
        <v>2353</v>
      </c>
      <c r="E596" s="32">
        <v>16</v>
      </c>
      <c r="F596" s="32">
        <v>16</v>
      </c>
      <c r="G596" s="32">
        <v>8</v>
      </c>
      <c r="H596" s="137">
        <f t="shared" si="27"/>
        <v>1</v>
      </c>
      <c r="I596" s="90">
        <f>IF(F596/ActivitySum!$C$1300=0%,"",F596/ActivitySum!$C$1300)</f>
        <v>1.8445142290784762E-7</v>
      </c>
      <c r="J596" s="99">
        <f>IF(G596/ActivitySum!$C$1300=0%,"",G596/ActivitySum!$C$1300)</f>
        <v>9.222571145392381E-8</v>
      </c>
      <c r="K596" s="99">
        <f t="shared" si="28"/>
        <v>0.5</v>
      </c>
      <c r="L596" s="99">
        <f t="shared" si="29"/>
        <v>0.5</v>
      </c>
    </row>
    <row r="597" spans="3:12" x14ac:dyDescent="0.25">
      <c r="C597" t="s">
        <v>1071</v>
      </c>
      <c r="D597" t="s">
        <v>2354</v>
      </c>
      <c r="E597" s="32">
        <v>10</v>
      </c>
      <c r="F597" s="32">
        <v>10</v>
      </c>
      <c r="G597" s="32">
        <v>2</v>
      </c>
      <c r="H597" s="137">
        <f t="shared" si="27"/>
        <v>1</v>
      </c>
      <c r="I597" s="90">
        <f>IF(F597/ActivitySum!$C$1300=0%,"",F597/ActivitySum!$C$1300)</f>
        <v>1.1528213931740477E-7</v>
      </c>
      <c r="J597" s="99">
        <f>IF(G597/ActivitySum!$C$1300=0%,"",G597/ActivitySum!$C$1300)</f>
        <v>2.3056427863480953E-8</v>
      </c>
      <c r="K597" s="99">
        <f t="shared" si="28"/>
        <v>0.2</v>
      </c>
      <c r="L597" s="99">
        <f t="shared" si="29"/>
        <v>0.2</v>
      </c>
    </row>
    <row r="598" spans="3:12" x14ac:dyDescent="0.25">
      <c r="C598" t="s">
        <v>1072</v>
      </c>
      <c r="D598" t="s">
        <v>2355</v>
      </c>
      <c r="E598" s="32">
        <v>2844</v>
      </c>
      <c r="F598" s="32">
        <v>2843</v>
      </c>
      <c r="G598" s="32">
        <v>171</v>
      </c>
      <c r="H598" s="137">
        <f t="shared" si="27"/>
        <v>0.99964838255977495</v>
      </c>
      <c r="I598" s="90">
        <f>IF(F598/ActivitySum!$C$1300=0%,"",F598/ActivitySum!$C$1300)</f>
        <v>3.2774712207938175E-5</v>
      </c>
      <c r="J598" s="99">
        <f>IF(G598/ActivitySum!$C$1300=0%,"",G598/ActivitySum!$C$1300)</f>
        <v>1.9713245823276214E-6</v>
      </c>
      <c r="K598" s="99">
        <f t="shared" si="28"/>
        <v>6.0126582278481014E-2</v>
      </c>
      <c r="L598" s="99">
        <f t="shared" si="29"/>
        <v>6.014773126978544E-2</v>
      </c>
    </row>
    <row r="599" spans="3:12" x14ac:dyDescent="0.25">
      <c r="C599" t="s">
        <v>1073</v>
      </c>
      <c r="D599" t="s">
        <v>2356</v>
      </c>
      <c r="E599" s="32">
        <v>7049</v>
      </c>
      <c r="F599" s="32">
        <v>7049</v>
      </c>
      <c r="G599" s="32">
        <v>3718</v>
      </c>
      <c r="H599" s="137">
        <f t="shared" si="27"/>
        <v>1</v>
      </c>
      <c r="I599" s="90">
        <f>IF(F599/ActivitySum!$C$1300=0%,"",F599/ActivitySum!$C$1300)</f>
        <v>8.1262380004838627E-5</v>
      </c>
      <c r="J599" s="99">
        <f>IF(G599/ActivitySum!$C$1300=0%,"",G599/ActivitySum!$C$1300)</f>
        <v>4.2861899398211094E-5</v>
      </c>
      <c r="K599" s="99">
        <f t="shared" si="28"/>
        <v>0.52745070222726631</v>
      </c>
      <c r="L599" s="99">
        <f t="shared" si="29"/>
        <v>0.52745070222726631</v>
      </c>
    </row>
    <row r="600" spans="3:12" x14ac:dyDescent="0.25">
      <c r="C600" t="s">
        <v>1074</v>
      </c>
      <c r="D600" t="s">
        <v>2357</v>
      </c>
      <c r="E600" s="32">
        <v>1278</v>
      </c>
      <c r="F600" s="32">
        <v>1278</v>
      </c>
      <c r="G600" s="32">
        <v>128</v>
      </c>
      <c r="H600" s="137">
        <f t="shared" si="27"/>
        <v>1</v>
      </c>
      <c r="I600" s="90">
        <f>IF(F600/ActivitySum!$C$1300=0%,"",F600/ActivitySum!$C$1300)</f>
        <v>1.473305740476433E-5</v>
      </c>
      <c r="J600" s="99">
        <f>IF(G600/ActivitySum!$C$1300=0%,"",G600/ActivitySum!$C$1300)</f>
        <v>1.475611383262781E-6</v>
      </c>
      <c r="K600" s="99">
        <f t="shared" si="28"/>
        <v>0.10015649452269171</v>
      </c>
      <c r="L600" s="99">
        <f t="shared" si="29"/>
        <v>0.10015649452269171</v>
      </c>
    </row>
    <row r="601" spans="3:12" x14ac:dyDescent="0.25">
      <c r="C601" t="s">
        <v>1076</v>
      </c>
      <c r="D601" t="s">
        <v>2359</v>
      </c>
      <c r="E601" s="32">
        <v>2843</v>
      </c>
      <c r="F601" s="32">
        <v>2843</v>
      </c>
      <c r="G601" s="32">
        <v>1441</v>
      </c>
      <c r="H601" s="137">
        <f t="shared" si="27"/>
        <v>1</v>
      </c>
      <c r="I601" s="90">
        <f>IF(F601/ActivitySum!$C$1300=0%,"",F601/ActivitySum!$C$1300)</f>
        <v>3.2774712207938175E-5</v>
      </c>
      <c r="J601" s="99">
        <f>IF(G601/ActivitySum!$C$1300=0%,"",G601/ActivitySum!$C$1300)</f>
        <v>1.6612156275638026E-5</v>
      </c>
      <c r="K601" s="99">
        <f t="shared" si="28"/>
        <v>0.50685895181146678</v>
      </c>
      <c r="L601" s="99">
        <f t="shared" si="29"/>
        <v>0.50685895181146678</v>
      </c>
    </row>
    <row r="602" spans="3:12" x14ac:dyDescent="0.25">
      <c r="C602" t="s">
        <v>1077</v>
      </c>
      <c r="D602" t="s">
        <v>2360</v>
      </c>
      <c r="E602" s="32">
        <v>3628</v>
      </c>
      <c r="F602" s="32">
        <v>3627</v>
      </c>
      <c r="G602" s="32">
        <v>2035</v>
      </c>
      <c r="H602" s="137">
        <f t="shared" si="27"/>
        <v>0.99972436604189641</v>
      </c>
      <c r="I602" s="90">
        <f>IF(F602/ActivitySum!$C$1300=0%,"",F602/ActivitySum!$C$1300)</f>
        <v>4.1812831930422709E-5</v>
      </c>
      <c r="J602" s="99">
        <f>IF(G602/ActivitySum!$C$1300=0%,"",G602/ActivitySum!$C$1300)</f>
        <v>2.345991535109187E-5</v>
      </c>
      <c r="K602" s="99">
        <f t="shared" si="28"/>
        <v>0.56091510474090411</v>
      </c>
      <c r="L602" s="99">
        <f t="shared" si="29"/>
        <v>0.56106975461814168</v>
      </c>
    </row>
    <row r="603" spans="3:12" x14ac:dyDescent="0.25">
      <c r="C603" t="s">
        <v>1079</v>
      </c>
      <c r="D603" t="s">
        <v>2362</v>
      </c>
      <c r="E603" s="32">
        <v>988</v>
      </c>
      <c r="F603" s="32">
        <v>988</v>
      </c>
      <c r="G603" s="32">
        <v>247</v>
      </c>
      <c r="H603" s="137">
        <f t="shared" si="27"/>
        <v>1</v>
      </c>
      <c r="I603" s="90">
        <f>IF(F603/ActivitySum!$C$1300=0%,"",F603/ActivitySum!$C$1300)</f>
        <v>1.1389875364559591E-5</v>
      </c>
      <c r="J603" s="99">
        <f>IF(G603/ActivitySum!$C$1300=0%,"",G603/ActivitySum!$C$1300)</f>
        <v>2.8474688411398979E-6</v>
      </c>
      <c r="K603" s="99">
        <f t="shared" si="28"/>
        <v>0.25</v>
      </c>
      <c r="L603" s="99">
        <f t="shared" si="29"/>
        <v>0.25</v>
      </c>
    </row>
    <row r="604" spans="3:12" x14ac:dyDescent="0.25">
      <c r="C604" t="s">
        <v>1080</v>
      </c>
      <c r="D604" t="s">
        <v>2363</v>
      </c>
      <c r="E604" s="32">
        <v>1686</v>
      </c>
      <c r="F604" s="32">
        <v>1686</v>
      </c>
      <c r="G604" s="32">
        <v>422</v>
      </c>
      <c r="H604" s="137">
        <f t="shared" si="27"/>
        <v>1</v>
      </c>
      <c r="I604" s="90">
        <f>IF(F604/ActivitySum!$C$1300=0%,"",F604/ActivitySum!$C$1300)</f>
        <v>1.9436568688914443E-5</v>
      </c>
      <c r="J604" s="99">
        <f>IF(G604/ActivitySum!$C$1300=0%,"",G604/ActivitySum!$C$1300)</f>
        <v>4.8649062791944815E-6</v>
      </c>
      <c r="K604" s="99">
        <f t="shared" si="28"/>
        <v>0.25029655990510086</v>
      </c>
      <c r="L604" s="99">
        <f t="shared" si="29"/>
        <v>0.25029655990510086</v>
      </c>
    </row>
    <row r="605" spans="3:12" x14ac:dyDescent="0.25">
      <c r="C605" t="s">
        <v>1081</v>
      </c>
      <c r="D605" t="s">
        <v>2364</v>
      </c>
      <c r="E605" s="32">
        <v>1724</v>
      </c>
      <c r="F605" s="32">
        <v>1724</v>
      </c>
      <c r="G605" s="32">
        <v>431</v>
      </c>
      <c r="H605" s="137">
        <f t="shared" si="27"/>
        <v>1</v>
      </c>
      <c r="I605" s="90">
        <f>IF(F605/ActivitySum!$C$1300=0%,"",F605/ActivitySum!$C$1300)</f>
        <v>1.9874640818320581E-5</v>
      </c>
      <c r="J605" s="99">
        <f>IF(G605/ActivitySum!$C$1300=0%,"",G605/ActivitySum!$C$1300)</f>
        <v>4.9686602045801452E-6</v>
      </c>
      <c r="K605" s="99">
        <f t="shared" si="28"/>
        <v>0.25</v>
      </c>
      <c r="L605" s="99">
        <f t="shared" si="29"/>
        <v>0.25</v>
      </c>
    </row>
    <row r="606" spans="3:12" x14ac:dyDescent="0.25">
      <c r="C606" t="s">
        <v>1082</v>
      </c>
      <c r="D606" t="s">
        <v>2365</v>
      </c>
      <c r="E606" s="32">
        <v>240</v>
      </c>
      <c r="F606" s="32">
        <v>240</v>
      </c>
      <c r="G606" s="32">
        <v>60</v>
      </c>
      <c r="H606" s="137">
        <f t="shared" si="27"/>
        <v>1</v>
      </c>
      <c r="I606" s="90">
        <f>IF(F606/ActivitySum!$C$1300=0%,"",F606/ActivitySum!$C$1300)</f>
        <v>2.7667713436177143E-6</v>
      </c>
      <c r="J606" s="99">
        <f>IF(G606/ActivitySum!$C$1300=0%,"",G606/ActivitySum!$C$1300)</f>
        <v>6.9169283590442857E-7</v>
      </c>
      <c r="K606" s="99">
        <f t="shared" si="28"/>
        <v>0.25</v>
      </c>
      <c r="L606" s="99">
        <f t="shared" si="29"/>
        <v>0.25</v>
      </c>
    </row>
    <row r="607" spans="3:12" x14ac:dyDescent="0.25">
      <c r="C607" t="s">
        <v>1083</v>
      </c>
      <c r="D607" t="s">
        <v>2366</v>
      </c>
      <c r="E607" s="32">
        <v>2284</v>
      </c>
      <c r="F607" s="32">
        <v>2285</v>
      </c>
      <c r="G607" s="32">
        <v>1142</v>
      </c>
      <c r="H607" s="137">
        <f t="shared" si="27"/>
        <v>1.0004378283712785</v>
      </c>
      <c r="I607" s="90">
        <f>IF(F607/ActivitySum!$C$1300=0%,"",F607/ActivitySum!$C$1300)</f>
        <v>2.6341968834026989E-5</v>
      </c>
      <c r="J607" s="99">
        <f>IF(G607/ActivitySum!$C$1300=0%,"",G607/ActivitySum!$C$1300)</f>
        <v>1.3165220310047625E-5</v>
      </c>
      <c r="K607" s="99">
        <f t="shared" si="28"/>
        <v>0.5</v>
      </c>
      <c r="L607" s="99">
        <f t="shared" si="29"/>
        <v>0.499781181619256</v>
      </c>
    </row>
    <row r="608" spans="3:12" x14ac:dyDescent="0.25">
      <c r="C608" t="s">
        <v>1084</v>
      </c>
      <c r="D608" t="s">
        <v>2367</v>
      </c>
      <c r="E608" s="32">
        <v>1130</v>
      </c>
      <c r="F608" s="32">
        <v>1130</v>
      </c>
      <c r="G608" s="32">
        <v>282</v>
      </c>
      <c r="H608" s="137">
        <f t="shared" si="27"/>
        <v>1</v>
      </c>
      <c r="I608" s="90">
        <f>IF(F608/ActivitySum!$C$1300=0%,"",F608/ActivitySum!$C$1300)</f>
        <v>1.3026881742866738E-5</v>
      </c>
      <c r="J608" s="99">
        <f>IF(G608/ActivitySum!$C$1300=0%,"",G608/ActivitySum!$C$1300)</f>
        <v>3.2509563287508145E-6</v>
      </c>
      <c r="K608" s="99">
        <f t="shared" si="28"/>
        <v>0.24955752212389382</v>
      </c>
      <c r="L608" s="99">
        <f t="shared" si="29"/>
        <v>0.24955752212389382</v>
      </c>
    </row>
    <row r="609" spans="3:12" x14ac:dyDescent="0.25">
      <c r="C609" t="s">
        <v>1085</v>
      </c>
      <c r="D609" t="s">
        <v>2368</v>
      </c>
      <c r="E609" s="32">
        <v>224</v>
      </c>
      <c r="F609" s="32">
        <v>224</v>
      </c>
      <c r="G609" s="32">
        <v>56</v>
      </c>
      <c r="H609" s="137">
        <f t="shared" si="27"/>
        <v>1</v>
      </c>
      <c r="I609" s="90">
        <f>IF(F609/ActivitySum!$C$1300=0%,"",F609/ActivitySum!$C$1300)</f>
        <v>2.5823199207098666E-6</v>
      </c>
      <c r="J609" s="99">
        <f>IF(G609/ActivitySum!$C$1300=0%,"",G609/ActivitySum!$C$1300)</f>
        <v>6.4557998017746666E-7</v>
      </c>
      <c r="K609" s="99">
        <f t="shared" si="28"/>
        <v>0.25</v>
      </c>
      <c r="L609" s="99">
        <f t="shared" si="29"/>
        <v>0.25</v>
      </c>
    </row>
    <row r="610" spans="3:12" x14ac:dyDescent="0.25">
      <c r="C610" t="s">
        <v>1086</v>
      </c>
      <c r="D610" t="s">
        <v>2369</v>
      </c>
      <c r="E610" s="32">
        <v>4</v>
      </c>
      <c r="F610" s="32">
        <v>4</v>
      </c>
      <c r="G610" s="32">
        <v>1</v>
      </c>
      <c r="H610" s="137">
        <f t="shared" si="27"/>
        <v>1</v>
      </c>
      <c r="I610" s="90">
        <f>IF(F610/ActivitySum!$C$1300=0%,"",F610/ActivitySum!$C$1300)</f>
        <v>4.6112855726961905E-8</v>
      </c>
      <c r="J610" s="99">
        <f>IF(G610/ActivitySum!$C$1300=0%,"",G610/ActivitySum!$C$1300)</f>
        <v>1.1528213931740476E-8</v>
      </c>
      <c r="K610" s="99">
        <f t="shared" si="28"/>
        <v>0.25</v>
      </c>
      <c r="L610" s="99">
        <f t="shared" si="29"/>
        <v>0.25</v>
      </c>
    </row>
    <row r="611" spans="3:12" x14ac:dyDescent="0.25">
      <c r="C611" t="s">
        <v>1087</v>
      </c>
      <c r="D611" t="s">
        <v>2370</v>
      </c>
      <c r="E611" s="32">
        <v>16</v>
      </c>
      <c r="F611" s="32">
        <v>16</v>
      </c>
      <c r="G611" s="32">
        <v>4</v>
      </c>
      <c r="H611" s="137">
        <f t="shared" si="27"/>
        <v>1</v>
      </c>
      <c r="I611" s="90">
        <f>IF(F611/ActivitySum!$C$1300=0%,"",F611/ActivitySum!$C$1300)</f>
        <v>1.8445142290784762E-7</v>
      </c>
      <c r="J611" s="99">
        <f>IF(G611/ActivitySum!$C$1300=0%,"",G611/ActivitySum!$C$1300)</f>
        <v>4.6112855726961905E-8</v>
      </c>
      <c r="K611" s="99">
        <f t="shared" si="28"/>
        <v>0.25</v>
      </c>
      <c r="L611" s="99">
        <f t="shared" si="29"/>
        <v>0.25</v>
      </c>
    </row>
    <row r="612" spans="3:12" x14ac:dyDescent="0.25">
      <c r="C612" t="s">
        <v>1088</v>
      </c>
      <c r="D612" t="s">
        <v>2371</v>
      </c>
      <c r="E612" s="32">
        <v>10</v>
      </c>
      <c r="F612" s="32">
        <v>10</v>
      </c>
      <c r="G612" s="32">
        <v>8</v>
      </c>
      <c r="H612" s="137">
        <f t="shared" si="27"/>
        <v>1</v>
      </c>
      <c r="I612" s="90">
        <f>IF(F612/ActivitySum!$C$1300=0%,"",F612/ActivitySum!$C$1300)</f>
        <v>1.1528213931740477E-7</v>
      </c>
      <c r="J612" s="99">
        <f>IF(G612/ActivitySum!$C$1300=0%,"",G612/ActivitySum!$C$1300)</f>
        <v>9.222571145392381E-8</v>
      </c>
      <c r="K612" s="99">
        <f t="shared" si="28"/>
        <v>0.8</v>
      </c>
      <c r="L612" s="99">
        <f t="shared" si="29"/>
        <v>0.8</v>
      </c>
    </row>
    <row r="613" spans="3:12" x14ac:dyDescent="0.25">
      <c r="C613" t="s">
        <v>1089</v>
      </c>
      <c r="D613" t="s">
        <v>2372</v>
      </c>
      <c r="E613" s="32">
        <v>3726</v>
      </c>
      <c r="F613" s="32">
        <v>3726</v>
      </c>
      <c r="G613" s="32">
        <v>7452</v>
      </c>
      <c r="H613" s="137">
        <f t="shared" si="27"/>
        <v>1</v>
      </c>
      <c r="I613" s="90">
        <f>IF(F613/ActivitySum!$C$1300=0%,"",F613/ActivitySum!$C$1300)</f>
        <v>4.2954125109665014E-5</v>
      </c>
      <c r="J613" s="99">
        <f>IF(G613/ActivitySum!$C$1300=0%,"",G613/ActivitySum!$C$1300)</f>
        <v>8.5908250219330029E-5</v>
      </c>
      <c r="K613" s="99">
        <f t="shared" si="28"/>
        <v>2</v>
      </c>
      <c r="L613" s="99">
        <f t="shared" si="29"/>
        <v>2</v>
      </c>
    </row>
    <row r="614" spans="3:12" x14ac:dyDescent="0.25">
      <c r="C614" t="s">
        <v>1090</v>
      </c>
      <c r="D614" t="s">
        <v>2373</v>
      </c>
      <c r="E614" s="32">
        <v>2832</v>
      </c>
      <c r="F614" s="32">
        <v>2832</v>
      </c>
      <c r="G614" s="32">
        <v>2407</v>
      </c>
      <c r="H614" s="137">
        <f t="shared" si="27"/>
        <v>1</v>
      </c>
      <c r="I614" s="90">
        <f>IF(F614/ActivitySum!$C$1300=0%,"",F614/ActivitySum!$C$1300)</f>
        <v>3.2647901854689033E-5</v>
      </c>
      <c r="J614" s="99">
        <f>IF(G614/ActivitySum!$C$1300=0%,"",G614/ActivitySum!$C$1300)</f>
        <v>2.7748410933699326E-5</v>
      </c>
      <c r="K614" s="99">
        <f t="shared" si="28"/>
        <v>0.84992937853107342</v>
      </c>
      <c r="L614" s="99">
        <f t="shared" si="29"/>
        <v>0.84992937853107342</v>
      </c>
    </row>
    <row r="615" spans="3:12" x14ac:dyDescent="0.25">
      <c r="C615" t="s">
        <v>1091</v>
      </c>
      <c r="D615" t="s">
        <v>2374</v>
      </c>
      <c r="E615" s="32">
        <v>994</v>
      </c>
      <c r="F615" s="32">
        <v>994</v>
      </c>
      <c r="G615" s="32">
        <v>845</v>
      </c>
      <c r="H615" s="137">
        <f t="shared" si="27"/>
        <v>1</v>
      </c>
      <c r="I615" s="90">
        <f>IF(F615/ActivitySum!$C$1300=0%,"",F615/ActivitySum!$C$1300)</f>
        <v>1.1459044648150033E-5</v>
      </c>
      <c r="J615" s="99">
        <f>IF(G615/ActivitySum!$C$1300=0%,"",G615/ActivitySum!$C$1300)</f>
        <v>9.7413407723207031E-6</v>
      </c>
      <c r="K615" s="99">
        <f t="shared" si="28"/>
        <v>0.85010060362173034</v>
      </c>
      <c r="L615" s="99">
        <f t="shared" si="29"/>
        <v>0.85010060362173034</v>
      </c>
    </row>
    <row r="616" spans="3:12" x14ac:dyDescent="0.25">
      <c r="C616" t="s">
        <v>1093</v>
      </c>
      <c r="D616" t="s">
        <v>2376</v>
      </c>
      <c r="E616" s="32">
        <v>1114</v>
      </c>
      <c r="F616" s="32">
        <v>1114</v>
      </c>
      <c r="G616" s="32">
        <v>947</v>
      </c>
      <c r="H616" s="137">
        <f t="shared" si="27"/>
        <v>1</v>
      </c>
      <c r="I616" s="90">
        <f>IF(F616/ActivitySum!$C$1300=0%,"",F616/ActivitySum!$C$1300)</f>
        <v>1.2842430319958891E-5</v>
      </c>
      <c r="J616" s="99">
        <f>IF(G616/ActivitySum!$C$1300=0%,"",G616/ActivitySum!$C$1300)</f>
        <v>1.0917218593358232E-5</v>
      </c>
      <c r="K616" s="99">
        <f t="shared" si="28"/>
        <v>0.85008976660682223</v>
      </c>
      <c r="L616" s="99">
        <f t="shared" si="29"/>
        <v>0.85008976660682223</v>
      </c>
    </row>
    <row r="617" spans="3:12" x14ac:dyDescent="0.25">
      <c r="C617" t="s">
        <v>1094</v>
      </c>
      <c r="D617" t="s">
        <v>2377</v>
      </c>
      <c r="E617" s="32">
        <v>1018</v>
      </c>
      <c r="F617" s="32">
        <v>1018</v>
      </c>
      <c r="G617" s="32">
        <v>865</v>
      </c>
      <c r="H617" s="137">
        <f t="shared" si="27"/>
        <v>1</v>
      </c>
      <c r="I617" s="90">
        <f>IF(F617/ActivitySum!$C$1300=0%,"",F617/ActivitySum!$C$1300)</f>
        <v>1.1735721782511806E-5</v>
      </c>
      <c r="J617" s="99">
        <f>IF(G617/ActivitySum!$C$1300=0%,"",G617/ActivitySum!$C$1300)</f>
        <v>9.9719050509555121E-6</v>
      </c>
      <c r="K617" s="99">
        <f t="shared" si="28"/>
        <v>0.849705304518664</v>
      </c>
      <c r="L617" s="99">
        <f t="shared" si="29"/>
        <v>0.849705304518664</v>
      </c>
    </row>
    <row r="618" spans="3:12" x14ac:dyDescent="0.25">
      <c r="C618" t="s">
        <v>1095</v>
      </c>
      <c r="D618" t="s">
        <v>2378</v>
      </c>
      <c r="E618" s="32">
        <v>144</v>
      </c>
      <c r="F618" s="32">
        <v>144</v>
      </c>
      <c r="G618" s="32">
        <v>122</v>
      </c>
      <c r="H618" s="137">
        <f t="shared" si="27"/>
        <v>1</v>
      </c>
      <c r="I618" s="90">
        <f>IF(F618/ActivitySum!$C$1300=0%,"",F618/ActivitySum!$C$1300)</f>
        <v>1.6600628061706286E-6</v>
      </c>
      <c r="J618" s="99">
        <f>IF(G618/ActivitySum!$C$1300=0%,"",G618/ActivitySum!$C$1300)</f>
        <v>1.4064420996723383E-6</v>
      </c>
      <c r="K618" s="99">
        <f t="shared" si="28"/>
        <v>0.84722222222222221</v>
      </c>
      <c r="L618" s="99">
        <f t="shared" si="29"/>
        <v>0.84722222222222221</v>
      </c>
    </row>
    <row r="619" spans="3:12" x14ac:dyDescent="0.25">
      <c r="C619" t="s">
        <v>1096</v>
      </c>
      <c r="D619" t="s">
        <v>2379</v>
      </c>
      <c r="E619" s="32">
        <v>1557</v>
      </c>
      <c r="F619" s="32">
        <v>1558</v>
      </c>
      <c r="G619" s="32">
        <v>1323</v>
      </c>
      <c r="H619" s="137">
        <f t="shared" si="27"/>
        <v>1.0006422607578678</v>
      </c>
      <c r="I619" s="90">
        <f>IF(F619/ActivitySum!$C$1300=0%,"",F619/ActivitySum!$C$1300)</f>
        <v>1.7960957305651662E-5</v>
      </c>
      <c r="J619" s="99">
        <f>IF(G619/ActivitySum!$C$1300=0%,"",G619/ActivitySum!$C$1300)</f>
        <v>1.5251827031692652E-5</v>
      </c>
      <c r="K619" s="99">
        <f t="shared" si="28"/>
        <v>0.8497109826589595</v>
      </c>
      <c r="L619" s="99">
        <f t="shared" si="29"/>
        <v>0.84916559691912707</v>
      </c>
    </row>
    <row r="620" spans="3:12" x14ac:dyDescent="0.25">
      <c r="C620" t="s">
        <v>1097</v>
      </c>
      <c r="D620" t="s">
        <v>2380</v>
      </c>
      <c r="E620" s="32">
        <v>727</v>
      </c>
      <c r="F620" s="32">
        <v>727</v>
      </c>
      <c r="G620" s="32">
        <v>618</v>
      </c>
      <c r="H620" s="137">
        <f t="shared" si="27"/>
        <v>1</v>
      </c>
      <c r="I620" s="90">
        <f>IF(F620/ActivitySum!$C$1300=0%,"",F620/ActivitySum!$C$1300)</f>
        <v>8.3810115283753273E-6</v>
      </c>
      <c r="J620" s="99">
        <f>IF(G620/ActivitySum!$C$1300=0%,"",G620/ActivitySum!$C$1300)</f>
        <v>7.1244362098156151E-6</v>
      </c>
      <c r="K620" s="99">
        <f t="shared" si="28"/>
        <v>0.85006877579092155</v>
      </c>
      <c r="L620" s="99">
        <f t="shared" si="29"/>
        <v>0.85006877579092155</v>
      </c>
    </row>
    <row r="621" spans="3:12" x14ac:dyDescent="0.25">
      <c r="C621" t="s">
        <v>1098</v>
      </c>
      <c r="D621" t="s">
        <v>2381</v>
      </c>
      <c r="E621" s="32">
        <v>142</v>
      </c>
      <c r="F621" s="32">
        <v>142</v>
      </c>
      <c r="G621" s="32">
        <v>121</v>
      </c>
      <c r="H621" s="137">
        <f t="shared" si="27"/>
        <v>1</v>
      </c>
      <c r="I621" s="90">
        <f>IF(F621/ActivitySum!$C$1300=0%,"",F621/ActivitySum!$C$1300)</f>
        <v>1.6370063783071477E-6</v>
      </c>
      <c r="J621" s="99">
        <f>IF(G621/ActivitySum!$C$1300=0%,"",G621/ActivitySum!$C$1300)</f>
        <v>1.3949138857405978E-6</v>
      </c>
      <c r="K621" s="99">
        <f t="shared" si="28"/>
        <v>0.852112676056338</v>
      </c>
      <c r="L621" s="99">
        <f t="shared" si="29"/>
        <v>0.852112676056338</v>
      </c>
    </row>
    <row r="622" spans="3:12" x14ac:dyDescent="0.25">
      <c r="C622" t="s">
        <v>1099</v>
      </c>
      <c r="D622" t="s">
        <v>2382</v>
      </c>
      <c r="E622" s="32">
        <v>4</v>
      </c>
      <c r="F622" s="32">
        <v>4</v>
      </c>
      <c r="G622" s="32">
        <v>3</v>
      </c>
      <c r="H622" s="137">
        <f t="shared" si="27"/>
        <v>1</v>
      </c>
      <c r="I622" s="90">
        <f>IF(F622/ActivitySum!$C$1300=0%,"",F622/ActivitySum!$C$1300)</f>
        <v>4.6112855726961905E-8</v>
      </c>
      <c r="J622" s="99">
        <f>IF(G622/ActivitySum!$C$1300=0%,"",G622/ActivitySum!$C$1300)</f>
        <v>3.4584641795221434E-8</v>
      </c>
      <c r="K622" s="99">
        <f t="shared" si="28"/>
        <v>0.75</v>
      </c>
      <c r="L622" s="99">
        <f t="shared" si="29"/>
        <v>0.75</v>
      </c>
    </row>
    <row r="623" spans="3:12" x14ac:dyDescent="0.25">
      <c r="C623" t="s">
        <v>1100</v>
      </c>
      <c r="D623" t="s">
        <v>2383</v>
      </c>
      <c r="E623" s="32">
        <v>16</v>
      </c>
      <c r="F623" s="32">
        <v>16</v>
      </c>
      <c r="G623" s="32">
        <v>14</v>
      </c>
      <c r="H623" s="137">
        <f t="shared" si="27"/>
        <v>1</v>
      </c>
      <c r="I623" s="90">
        <f>IF(F623/ActivitySum!$C$1300=0%,"",F623/ActivitySum!$C$1300)</f>
        <v>1.8445142290784762E-7</v>
      </c>
      <c r="J623" s="99">
        <f>IF(G623/ActivitySum!$C$1300=0%,"",G623/ActivitySum!$C$1300)</f>
        <v>1.6139499504436666E-7</v>
      </c>
      <c r="K623" s="99">
        <f t="shared" si="28"/>
        <v>0.875</v>
      </c>
      <c r="L623" s="99">
        <f t="shared" si="29"/>
        <v>0.875</v>
      </c>
    </row>
    <row r="624" spans="3:12" x14ac:dyDescent="0.25">
      <c r="C624" t="s">
        <v>1101</v>
      </c>
      <c r="D624" t="s">
        <v>2384</v>
      </c>
      <c r="E624" s="32">
        <v>10</v>
      </c>
      <c r="F624" s="32">
        <v>10</v>
      </c>
      <c r="G624" s="32">
        <v>8</v>
      </c>
      <c r="H624" s="137">
        <f t="shared" si="27"/>
        <v>1</v>
      </c>
      <c r="I624" s="90">
        <f>IF(F624/ActivitySum!$C$1300=0%,"",F624/ActivitySum!$C$1300)</f>
        <v>1.1528213931740477E-7</v>
      </c>
      <c r="J624" s="99">
        <f>IF(G624/ActivitySum!$C$1300=0%,"",G624/ActivitySum!$C$1300)</f>
        <v>9.222571145392381E-8</v>
      </c>
      <c r="K624" s="99">
        <f t="shared" si="28"/>
        <v>0.8</v>
      </c>
      <c r="L624" s="99">
        <f t="shared" si="29"/>
        <v>0.8</v>
      </c>
    </row>
    <row r="625" spans="3:12" x14ac:dyDescent="0.25">
      <c r="C625" t="s">
        <v>1102</v>
      </c>
      <c r="D625" t="s">
        <v>2385</v>
      </c>
      <c r="E625" s="32">
        <v>2831</v>
      </c>
      <c r="F625" s="32">
        <v>2831</v>
      </c>
      <c r="G625" s="32">
        <v>2406</v>
      </c>
      <c r="H625" s="137">
        <f t="shared" si="27"/>
        <v>1</v>
      </c>
      <c r="I625" s="90">
        <f>IF(F625/ActivitySum!$C$1300=0%,"",F625/ActivitySum!$C$1300)</f>
        <v>3.2636373640757288E-5</v>
      </c>
      <c r="J625" s="99">
        <f>IF(G625/ActivitySum!$C$1300=0%,"",G625/ActivitySum!$C$1300)</f>
        <v>2.7736882719767588E-5</v>
      </c>
      <c r="K625" s="99">
        <f t="shared" si="28"/>
        <v>0.84987636877428474</v>
      </c>
      <c r="L625" s="99">
        <f t="shared" si="29"/>
        <v>0.84987636877428474</v>
      </c>
    </row>
    <row r="626" spans="3:12" x14ac:dyDescent="0.25">
      <c r="C626" t="s">
        <v>1103</v>
      </c>
      <c r="D626" t="s">
        <v>2386</v>
      </c>
      <c r="E626" s="32">
        <v>3707</v>
      </c>
      <c r="F626" s="32">
        <v>3707</v>
      </c>
      <c r="G626" s="32">
        <v>3151</v>
      </c>
      <c r="H626" s="137">
        <f t="shared" si="27"/>
        <v>1</v>
      </c>
      <c r="I626" s="90">
        <f>IF(F626/ActivitySum!$C$1300=0%,"",F626/ActivitySum!$C$1300)</f>
        <v>4.2735089044961945E-5</v>
      </c>
      <c r="J626" s="99">
        <f>IF(G626/ActivitySum!$C$1300=0%,"",G626/ActivitySum!$C$1300)</f>
        <v>3.6325402098914246E-5</v>
      </c>
      <c r="K626" s="99">
        <f t="shared" si="28"/>
        <v>0.85001348799568388</v>
      </c>
      <c r="L626" s="99">
        <f t="shared" si="29"/>
        <v>0.85001348799568388</v>
      </c>
    </row>
    <row r="627" spans="3:12" x14ac:dyDescent="0.25">
      <c r="C627" t="s">
        <v>1104</v>
      </c>
      <c r="D627" t="s">
        <v>2387</v>
      </c>
      <c r="E627" s="32">
        <v>990</v>
      </c>
      <c r="F627" s="32">
        <v>990</v>
      </c>
      <c r="G627" s="32">
        <v>841</v>
      </c>
      <c r="H627" s="137">
        <f t="shared" si="27"/>
        <v>1</v>
      </c>
      <c r="I627" s="90">
        <f>IF(F627/ActivitySum!$C$1300=0%,"",F627/ActivitySum!$C$1300)</f>
        <v>1.1412931792423072E-5</v>
      </c>
      <c r="J627" s="99">
        <f>IF(G627/ActivitySum!$C$1300=0%,"",G627/ActivitySum!$C$1300)</f>
        <v>9.6952279165937413E-6</v>
      </c>
      <c r="K627" s="99">
        <f t="shared" si="28"/>
        <v>0.84949494949494953</v>
      </c>
      <c r="L627" s="99">
        <f t="shared" si="29"/>
        <v>0.84949494949494953</v>
      </c>
    </row>
    <row r="628" spans="3:12" x14ac:dyDescent="0.25">
      <c r="C628" t="s">
        <v>1106</v>
      </c>
      <c r="D628" t="s">
        <v>2389</v>
      </c>
      <c r="E628" s="32">
        <v>1096</v>
      </c>
      <c r="F628" s="32">
        <v>1095</v>
      </c>
      <c r="G628" s="32">
        <v>932</v>
      </c>
      <c r="H628" s="137">
        <f t="shared" si="27"/>
        <v>0.99908759124087587</v>
      </c>
      <c r="I628" s="90">
        <f>IF(F628/ActivitySum!$C$1300=0%,"",F628/ActivitySum!$C$1300)</f>
        <v>1.2623394255255822E-5</v>
      </c>
      <c r="J628" s="99">
        <f>IF(G628/ActivitySum!$C$1300=0%,"",G628/ActivitySum!$C$1300)</f>
        <v>1.0744295384382124E-5</v>
      </c>
      <c r="K628" s="99">
        <f t="shared" si="28"/>
        <v>0.85036496350364965</v>
      </c>
      <c r="L628" s="99">
        <f t="shared" si="29"/>
        <v>0.85114155251141554</v>
      </c>
    </row>
    <row r="629" spans="3:12" x14ac:dyDescent="0.25">
      <c r="C629" t="s">
        <v>1107</v>
      </c>
      <c r="D629" t="s">
        <v>2390</v>
      </c>
      <c r="E629" s="32">
        <v>1015</v>
      </c>
      <c r="F629" s="32">
        <v>1015</v>
      </c>
      <c r="G629" s="32">
        <v>863</v>
      </c>
      <c r="H629" s="137">
        <f t="shared" si="27"/>
        <v>1</v>
      </c>
      <c r="I629" s="90">
        <f>IF(F629/ActivitySum!$C$1300=0%,"",F629/ActivitySum!$C$1300)</f>
        <v>1.1701137140716584E-5</v>
      </c>
      <c r="J629" s="99">
        <f>IF(G629/ActivitySum!$C$1300=0%,"",G629/ActivitySum!$C$1300)</f>
        <v>9.9488486230920321E-6</v>
      </c>
      <c r="K629" s="99">
        <f t="shared" si="28"/>
        <v>0.85024630541871926</v>
      </c>
      <c r="L629" s="99">
        <f t="shared" si="29"/>
        <v>0.85024630541871926</v>
      </c>
    </row>
    <row r="630" spans="3:12" x14ac:dyDescent="0.25">
      <c r="C630" t="s">
        <v>1108</v>
      </c>
      <c r="D630" t="s">
        <v>2391</v>
      </c>
      <c r="E630" s="32">
        <v>144</v>
      </c>
      <c r="F630" s="32">
        <v>144</v>
      </c>
      <c r="G630" s="32">
        <v>122</v>
      </c>
      <c r="H630" s="137">
        <f t="shared" si="27"/>
        <v>1</v>
      </c>
      <c r="I630" s="90">
        <f>IF(F630/ActivitySum!$C$1300=0%,"",F630/ActivitySum!$C$1300)</f>
        <v>1.6600628061706286E-6</v>
      </c>
      <c r="J630" s="99">
        <f>IF(G630/ActivitySum!$C$1300=0%,"",G630/ActivitySum!$C$1300)</f>
        <v>1.4064420996723383E-6</v>
      </c>
      <c r="K630" s="99">
        <f t="shared" si="28"/>
        <v>0.84722222222222221</v>
      </c>
      <c r="L630" s="99">
        <f t="shared" si="29"/>
        <v>0.84722222222222221</v>
      </c>
    </row>
    <row r="631" spans="3:12" x14ac:dyDescent="0.25">
      <c r="C631" t="s">
        <v>1109</v>
      </c>
      <c r="D631" t="s">
        <v>2392</v>
      </c>
      <c r="E631" s="32">
        <v>1275</v>
      </c>
      <c r="F631" s="32">
        <v>1275</v>
      </c>
      <c r="G631" s="32">
        <v>1084</v>
      </c>
      <c r="H631" s="137">
        <f t="shared" si="27"/>
        <v>1</v>
      </c>
      <c r="I631" s="90">
        <f>IF(F631/ActivitySum!$C$1300=0%,"",F631/ActivitySum!$C$1300)</f>
        <v>1.4698472762969108E-5</v>
      </c>
      <c r="J631" s="99">
        <f>IF(G631/ActivitySum!$C$1300=0%,"",G631/ActivitySum!$C$1300)</f>
        <v>1.2496583902006676E-5</v>
      </c>
      <c r="K631" s="99">
        <f t="shared" si="28"/>
        <v>0.85019607843137257</v>
      </c>
      <c r="L631" s="99">
        <f t="shared" si="29"/>
        <v>0.85019607843137257</v>
      </c>
    </row>
    <row r="632" spans="3:12" x14ac:dyDescent="0.25">
      <c r="C632" t="s">
        <v>1110</v>
      </c>
      <c r="D632" t="s">
        <v>2393</v>
      </c>
      <c r="E632" s="32">
        <v>563</v>
      </c>
      <c r="F632" s="32">
        <v>563</v>
      </c>
      <c r="G632" s="32">
        <v>479</v>
      </c>
      <c r="H632" s="137">
        <f t="shared" si="27"/>
        <v>1</v>
      </c>
      <c r="I632" s="90">
        <f>IF(F632/ActivitySum!$C$1300=0%,"",F632/ActivitySum!$C$1300)</f>
        <v>6.4903844435698882E-6</v>
      </c>
      <c r="J632" s="99">
        <f>IF(G632/ActivitySum!$C$1300=0%,"",G632/ActivitySum!$C$1300)</f>
        <v>5.5220144733036885E-6</v>
      </c>
      <c r="K632" s="99">
        <f t="shared" si="28"/>
        <v>0.85079928952042627</v>
      </c>
      <c r="L632" s="99">
        <f t="shared" si="29"/>
        <v>0.85079928952042627</v>
      </c>
    </row>
    <row r="633" spans="3:12" x14ac:dyDescent="0.25">
      <c r="C633" t="s">
        <v>1111</v>
      </c>
      <c r="D633" t="s">
        <v>2394</v>
      </c>
      <c r="E633" s="32">
        <v>112</v>
      </c>
      <c r="F633" s="32">
        <v>114</v>
      </c>
      <c r="G633" s="32">
        <v>95</v>
      </c>
      <c r="H633" s="137">
        <f t="shared" si="27"/>
        <v>1.0178571428571428</v>
      </c>
      <c r="I633" s="90">
        <f>IF(F633/ActivitySum!$C$1300=0%,"",F633/ActivitySum!$C$1300)</f>
        <v>1.3142163882184144E-6</v>
      </c>
      <c r="J633" s="99">
        <f>IF(G633/ActivitySum!$C$1300=0%,"",G633/ActivitySum!$C$1300)</f>
        <v>1.0951803235153452E-6</v>
      </c>
      <c r="K633" s="99">
        <f t="shared" si="28"/>
        <v>0.8482142857142857</v>
      </c>
      <c r="L633" s="99">
        <f t="shared" si="29"/>
        <v>0.83333333333333337</v>
      </c>
    </row>
    <row r="634" spans="3:12" x14ac:dyDescent="0.25">
      <c r="C634" t="s">
        <v>1112</v>
      </c>
      <c r="D634" t="s">
        <v>2395</v>
      </c>
      <c r="E634" s="32">
        <v>3</v>
      </c>
      <c r="F634" s="32">
        <v>4</v>
      </c>
      <c r="G634" s="32">
        <v>3</v>
      </c>
      <c r="H634" s="137">
        <f t="shared" si="27"/>
        <v>1.3333333333333333</v>
      </c>
      <c r="I634" s="90">
        <f>IF(F634/ActivitySum!$C$1300=0%,"",F634/ActivitySum!$C$1300)</f>
        <v>4.6112855726961905E-8</v>
      </c>
      <c r="J634" s="99">
        <f>IF(G634/ActivitySum!$C$1300=0%,"",G634/ActivitySum!$C$1300)</f>
        <v>3.4584641795221434E-8</v>
      </c>
      <c r="K634" s="99">
        <f t="shared" si="28"/>
        <v>1</v>
      </c>
      <c r="L634" s="99">
        <f t="shared" si="29"/>
        <v>0.75</v>
      </c>
    </row>
    <row r="635" spans="3:12" x14ac:dyDescent="0.25">
      <c r="C635" t="s">
        <v>1113</v>
      </c>
      <c r="D635" t="s">
        <v>2396</v>
      </c>
      <c r="E635" s="32">
        <v>14</v>
      </c>
      <c r="F635" s="32">
        <v>14</v>
      </c>
      <c r="G635" s="32">
        <v>12</v>
      </c>
      <c r="H635" s="137">
        <f t="shared" si="27"/>
        <v>1</v>
      </c>
      <c r="I635" s="90">
        <f>IF(F635/ActivitySum!$C$1300=0%,"",F635/ActivitySum!$C$1300)</f>
        <v>1.6139499504436666E-7</v>
      </c>
      <c r="J635" s="99">
        <f>IF(G635/ActivitySum!$C$1300=0%,"",G635/ActivitySum!$C$1300)</f>
        <v>1.3833856718088574E-7</v>
      </c>
      <c r="K635" s="99">
        <f t="shared" si="28"/>
        <v>0.8571428571428571</v>
      </c>
      <c r="L635" s="99">
        <f t="shared" si="29"/>
        <v>0.8571428571428571</v>
      </c>
    </row>
    <row r="636" spans="3:12" x14ac:dyDescent="0.25">
      <c r="C636" t="s">
        <v>1114</v>
      </c>
      <c r="D636" t="s">
        <v>2397</v>
      </c>
      <c r="E636" s="32">
        <v>8</v>
      </c>
      <c r="F636" s="32">
        <v>8</v>
      </c>
      <c r="G636" s="32">
        <v>7</v>
      </c>
      <c r="H636" s="137">
        <f t="shared" si="27"/>
        <v>1</v>
      </c>
      <c r="I636" s="90">
        <f>IF(F636/ActivitySum!$C$1300=0%,"",F636/ActivitySum!$C$1300)</f>
        <v>9.222571145392381E-8</v>
      </c>
      <c r="J636" s="99">
        <f>IF(G636/ActivitySum!$C$1300=0%,"",G636/ActivitySum!$C$1300)</f>
        <v>8.0697497522183332E-8</v>
      </c>
      <c r="K636" s="99">
        <f t="shared" si="28"/>
        <v>0.875</v>
      </c>
      <c r="L636" s="99">
        <f t="shared" si="29"/>
        <v>0.875</v>
      </c>
    </row>
    <row r="637" spans="3:12" x14ac:dyDescent="0.25">
      <c r="C637" t="s">
        <v>1115</v>
      </c>
      <c r="D637" t="s">
        <v>2398</v>
      </c>
      <c r="E637" s="32">
        <v>2426</v>
      </c>
      <c r="F637" s="32">
        <v>2426</v>
      </c>
      <c r="G637" s="32">
        <v>2062</v>
      </c>
      <c r="H637" s="137">
        <f t="shared" si="27"/>
        <v>1</v>
      </c>
      <c r="I637" s="90">
        <f>IF(F637/ActivitySum!$C$1300=0%,"",F637/ActivitySum!$C$1300)</f>
        <v>2.7967446998402395E-5</v>
      </c>
      <c r="J637" s="99">
        <f>IF(G637/ActivitySum!$C$1300=0%,"",G637/ActivitySum!$C$1300)</f>
        <v>2.3771177127248863E-5</v>
      </c>
      <c r="K637" s="99">
        <f t="shared" si="28"/>
        <v>0.84995877988458368</v>
      </c>
      <c r="L637" s="99">
        <f t="shared" si="29"/>
        <v>0.84995877988458368</v>
      </c>
    </row>
    <row r="638" spans="3:12" x14ac:dyDescent="0.25">
      <c r="C638" t="s">
        <v>1116</v>
      </c>
      <c r="D638" t="s">
        <v>2399</v>
      </c>
      <c r="E638" s="32">
        <v>3040</v>
      </c>
      <c r="F638" s="32">
        <v>3040</v>
      </c>
      <c r="G638" s="32">
        <v>2584</v>
      </c>
      <c r="H638" s="137">
        <f t="shared" si="27"/>
        <v>1</v>
      </c>
      <c r="I638" s="90">
        <f>IF(F638/ActivitySum!$C$1300=0%,"",F638/ActivitySum!$C$1300)</f>
        <v>3.5045770352491047E-5</v>
      </c>
      <c r="J638" s="99">
        <f>IF(G638/ActivitySum!$C$1300=0%,"",G638/ActivitySum!$C$1300)</f>
        <v>2.9788904799617391E-5</v>
      </c>
      <c r="K638" s="99">
        <f t="shared" si="28"/>
        <v>0.85</v>
      </c>
      <c r="L638" s="99">
        <f t="shared" si="29"/>
        <v>0.85</v>
      </c>
    </row>
    <row r="639" spans="3:12" x14ac:dyDescent="0.25">
      <c r="C639" t="s">
        <v>1117</v>
      </c>
      <c r="D639" t="s">
        <v>2400</v>
      </c>
      <c r="E639" s="32">
        <v>850</v>
      </c>
      <c r="F639" s="32">
        <v>850</v>
      </c>
      <c r="G639" s="32">
        <v>722</v>
      </c>
      <c r="H639" s="137">
        <f t="shared" si="27"/>
        <v>1</v>
      </c>
      <c r="I639" s="90">
        <f>IF(F639/ActivitySum!$C$1300=0%,"",F639/ActivitySum!$C$1300)</f>
        <v>9.7989818419794049E-6</v>
      </c>
      <c r="J639" s="99">
        <f>IF(G639/ActivitySum!$C$1300=0%,"",G639/ActivitySum!$C$1300)</f>
        <v>8.3233704587166237E-6</v>
      </c>
      <c r="K639" s="99">
        <f t="shared" si="28"/>
        <v>0.84941176470588231</v>
      </c>
      <c r="L639" s="99">
        <f t="shared" si="29"/>
        <v>0.84941176470588231</v>
      </c>
    </row>
    <row r="640" spans="3:12" x14ac:dyDescent="0.25">
      <c r="C640" t="s">
        <v>1119</v>
      </c>
      <c r="D640" t="s">
        <v>2402</v>
      </c>
      <c r="E640" s="32">
        <v>648</v>
      </c>
      <c r="F640" s="32">
        <v>648</v>
      </c>
      <c r="G640" s="32">
        <v>551</v>
      </c>
      <c r="H640" s="137">
        <f t="shared" si="27"/>
        <v>1</v>
      </c>
      <c r="I640" s="90">
        <f>IF(F640/ActivitySum!$C$1300=0%,"",F640/ActivitySum!$C$1300)</f>
        <v>7.4702826277678286E-6</v>
      </c>
      <c r="J640" s="99">
        <f>IF(G640/ActivitySum!$C$1300=0%,"",G640/ActivitySum!$C$1300)</f>
        <v>6.3520458763890027E-6</v>
      </c>
      <c r="K640" s="99">
        <f t="shared" si="28"/>
        <v>0.85030864197530864</v>
      </c>
      <c r="L640" s="99">
        <f t="shared" si="29"/>
        <v>0.85030864197530864</v>
      </c>
    </row>
    <row r="641" spans="2:12" x14ac:dyDescent="0.25">
      <c r="C641" t="s">
        <v>1120</v>
      </c>
      <c r="D641" t="s">
        <v>2403</v>
      </c>
      <c r="E641" s="32">
        <v>576</v>
      </c>
      <c r="F641" s="32">
        <v>577</v>
      </c>
      <c r="G641" s="32">
        <v>132</v>
      </c>
      <c r="H641" s="137">
        <f t="shared" si="27"/>
        <v>1.0017361111111112</v>
      </c>
      <c r="I641" s="90">
        <f>IF(F641/ActivitySum!$C$1300=0%,"",F641/ActivitySum!$C$1300)</f>
        <v>6.6517794386142553E-6</v>
      </c>
      <c r="J641" s="99">
        <f>IF(G641/ActivitySum!$C$1300=0%,"",G641/ActivitySum!$C$1300)</f>
        <v>1.521724238989743E-6</v>
      </c>
      <c r="K641" s="99">
        <f t="shared" si="28"/>
        <v>0.22916666666666666</v>
      </c>
      <c r="L641" s="99">
        <f t="shared" si="29"/>
        <v>0.22876949740034663</v>
      </c>
    </row>
    <row r="642" spans="2:12" x14ac:dyDescent="0.25">
      <c r="C642" t="s">
        <v>1121</v>
      </c>
      <c r="D642" t="s">
        <v>2404</v>
      </c>
      <c r="E642" s="32">
        <v>4</v>
      </c>
      <c r="F642" s="32">
        <v>4</v>
      </c>
      <c r="G642" s="32">
        <v>1</v>
      </c>
      <c r="H642" s="137">
        <f t="shared" si="27"/>
        <v>1</v>
      </c>
      <c r="I642" s="90">
        <f>IF(F642/ActivitySum!$C$1300=0%,"",F642/ActivitySum!$C$1300)</f>
        <v>4.6112855726961905E-8</v>
      </c>
      <c r="J642" s="99">
        <f>IF(G642/ActivitySum!$C$1300=0%,"",G642/ActivitySum!$C$1300)</f>
        <v>1.1528213931740476E-8</v>
      </c>
      <c r="K642" s="99">
        <f t="shared" si="28"/>
        <v>0.25</v>
      </c>
      <c r="L642" s="99">
        <f t="shared" si="29"/>
        <v>0.25</v>
      </c>
    </row>
    <row r="643" spans="2:12" x14ac:dyDescent="0.25">
      <c r="C643" t="s">
        <v>1122</v>
      </c>
      <c r="D643" t="s">
        <v>2405</v>
      </c>
      <c r="E643" s="32">
        <v>116</v>
      </c>
      <c r="F643" s="32">
        <v>116</v>
      </c>
      <c r="G643" s="32">
        <v>99</v>
      </c>
      <c r="H643" s="137">
        <f t="shared" si="27"/>
        <v>1</v>
      </c>
      <c r="I643" s="90">
        <f>IF(F643/ActivitySum!$C$1300=0%,"",F643/ActivitySum!$C$1300)</f>
        <v>1.3372728160818953E-6</v>
      </c>
      <c r="J643" s="99">
        <f>IF(G643/ActivitySum!$C$1300=0%,"",G643/ActivitySum!$C$1300)</f>
        <v>1.1412931792423072E-6</v>
      </c>
      <c r="K643" s="99">
        <f t="shared" si="28"/>
        <v>0.85344827586206895</v>
      </c>
      <c r="L643" s="99">
        <f t="shared" si="29"/>
        <v>0.85344827586206895</v>
      </c>
    </row>
    <row r="644" spans="2:12" x14ac:dyDescent="0.25">
      <c r="C644" t="s">
        <v>1123</v>
      </c>
      <c r="D644" t="s">
        <v>2406</v>
      </c>
      <c r="E644" s="32">
        <v>41</v>
      </c>
      <c r="F644" s="32">
        <v>41</v>
      </c>
      <c r="G644" s="32">
        <v>35</v>
      </c>
      <c r="H644" s="137">
        <f t="shared" si="27"/>
        <v>1</v>
      </c>
      <c r="I644" s="90">
        <f>IF(F644/ActivitySum!$C$1300=0%,"",F644/ActivitySum!$C$1300)</f>
        <v>4.7265677120135957E-7</v>
      </c>
      <c r="J644" s="99">
        <f>IF(G644/ActivitySum!$C$1300=0%,"",G644/ActivitySum!$C$1300)</f>
        <v>4.034874876109167E-7</v>
      </c>
      <c r="K644" s="99">
        <f t="shared" si="28"/>
        <v>0.85365853658536583</v>
      </c>
      <c r="L644" s="99">
        <f t="shared" si="29"/>
        <v>0.85365853658536583</v>
      </c>
    </row>
    <row r="645" spans="2:12" x14ac:dyDescent="0.25">
      <c r="C645" t="s">
        <v>1124</v>
      </c>
      <c r="D645" t="s">
        <v>2407</v>
      </c>
      <c r="E645" s="32">
        <v>8</v>
      </c>
      <c r="F645" s="32">
        <v>8</v>
      </c>
      <c r="G645" s="32">
        <v>2</v>
      </c>
      <c r="H645" s="137">
        <f t="shared" si="27"/>
        <v>1</v>
      </c>
      <c r="I645" s="90">
        <f>IF(F645/ActivitySum!$C$1300=0%,"",F645/ActivitySum!$C$1300)</f>
        <v>9.222571145392381E-8</v>
      </c>
      <c r="J645" s="99">
        <f>IF(G645/ActivitySum!$C$1300=0%,"",G645/ActivitySum!$C$1300)</f>
        <v>2.3056427863480953E-8</v>
      </c>
      <c r="K645" s="99">
        <f t="shared" si="28"/>
        <v>0.25</v>
      </c>
      <c r="L645" s="99">
        <f t="shared" si="29"/>
        <v>0.25</v>
      </c>
    </row>
    <row r="646" spans="2:12" x14ac:dyDescent="0.25">
      <c r="C646" t="s">
        <v>1125</v>
      </c>
      <c r="D646" t="s">
        <v>2408</v>
      </c>
      <c r="E646" s="32">
        <v>2</v>
      </c>
      <c r="F646" s="32">
        <v>2</v>
      </c>
      <c r="G646" s="32">
        <v>2</v>
      </c>
      <c r="H646" s="137">
        <f t="shared" si="27"/>
        <v>1</v>
      </c>
      <c r="I646" s="90">
        <f>IF(F646/ActivitySum!$C$1300=0%,"",F646/ActivitySum!$C$1300)</f>
        <v>2.3056427863480953E-8</v>
      </c>
      <c r="J646" s="99">
        <f>IF(G646/ActivitySum!$C$1300=0%,"",G646/ActivitySum!$C$1300)</f>
        <v>2.3056427863480953E-8</v>
      </c>
      <c r="K646" s="99">
        <f t="shared" si="28"/>
        <v>1</v>
      </c>
      <c r="L646" s="99">
        <f t="shared" si="29"/>
        <v>1</v>
      </c>
    </row>
    <row r="647" spans="2:12" x14ac:dyDescent="0.25">
      <c r="C647" t="s">
        <v>1126</v>
      </c>
      <c r="D647" t="s">
        <v>2409</v>
      </c>
      <c r="E647" s="32">
        <v>113</v>
      </c>
      <c r="F647" s="32">
        <v>113</v>
      </c>
      <c r="G647" s="32">
        <v>96</v>
      </c>
      <c r="H647" s="137">
        <f t="shared" ref="H647:H710" si="30">IFERROR(F647/E647,"")</f>
        <v>1</v>
      </c>
      <c r="I647" s="90">
        <f>IF(F647/ActivitySum!$C$1300=0%,"",F647/ActivitySum!$C$1300)</f>
        <v>1.302688174286674E-6</v>
      </c>
      <c r="J647" s="99">
        <f>IF(G647/ActivitySum!$C$1300=0%,"",G647/ActivitySum!$C$1300)</f>
        <v>1.1067085374470859E-6</v>
      </c>
      <c r="K647" s="99">
        <f t="shared" ref="K647:K710" si="31">IFERROR(G647/E647,"")</f>
        <v>0.84955752212389379</v>
      </c>
      <c r="L647" s="99">
        <f t="shared" ref="L647:L710" si="32">IFERROR(G647/F647,"")</f>
        <v>0.84955752212389379</v>
      </c>
    </row>
    <row r="648" spans="2:12" x14ac:dyDescent="0.25">
      <c r="C648" t="s">
        <v>1127</v>
      </c>
      <c r="D648" t="s">
        <v>2410</v>
      </c>
      <c r="E648" s="32">
        <v>236</v>
      </c>
      <c r="F648" s="32">
        <v>236</v>
      </c>
      <c r="G648" s="32">
        <v>201</v>
      </c>
      <c r="H648" s="137">
        <f t="shared" si="30"/>
        <v>1</v>
      </c>
      <c r="I648" s="90">
        <f>IF(F648/ActivitySum!$C$1300=0%,"",F648/ActivitySum!$C$1300)</f>
        <v>2.7206584878907525E-6</v>
      </c>
      <c r="J648" s="99">
        <f>IF(G648/ActivitySum!$C$1300=0%,"",G648/ActivitySum!$C$1300)</f>
        <v>2.3171710002798358E-6</v>
      </c>
      <c r="K648" s="99">
        <f t="shared" si="31"/>
        <v>0.85169491525423724</v>
      </c>
      <c r="L648" s="99">
        <f t="shared" si="32"/>
        <v>0.85169491525423724</v>
      </c>
    </row>
    <row r="649" spans="2:12" x14ac:dyDescent="0.25">
      <c r="C649" t="s">
        <v>1128</v>
      </c>
      <c r="D649" t="s">
        <v>2411</v>
      </c>
      <c r="E649" s="32">
        <v>136</v>
      </c>
      <c r="F649" s="32">
        <v>136</v>
      </c>
      <c r="G649" s="32">
        <v>31</v>
      </c>
      <c r="H649" s="137">
        <f t="shared" si="30"/>
        <v>1</v>
      </c>
      <c r="I649" s="90">
        <f>IF(F649/ActivitySum!$C$1300=0%,"",F649/ActivitySum!$C$1300)</f>
        <v>1.5678370947167048E-6</v>
      </c>
      <c r="J649" s="99">
        <f>IF(G649/ActivitySum!$C$1300=0%,"",G649/ActivitySum!$C$1300)</f>
        <v>3.5737463188395479E-7</v>
      </c>
      <c r="K649" s="99">
        <f t="shared" si="31"/>
        <v>0.22794117647058823</v>
      </c>
      <c r="L649" s="99">
        <f t="shared" si="32"/>
        <v>0.22794117647058823</v>
      </c>
    </row>
    <row r="650" spans="2:12" x14ac:dyDescent="0.25">
      <c r="C650" t="s">
        <v>1129</v>
      </c>
      <c r="D650" t="s">
        <v>2412</v>
      </c>
      <c r="E650" s="32">
        <v>298</v>
      </c>
      <c r="F650" s="32">
        <v>298</v>
      </c>
      <c r="G650" s="32">
        <v>253</v>
      </c>
      <c r="H650" s="137">
        <f t="shared" si="30"/>
        <v>1</v>
      </c>
      <c r="I650" s="90">
        <f>IF(F650/ActivitySum!$C$1300=0%,"",F650/ActivitySum!$C$1300)</f>
        <v>3.4354077516586622E-6</v>
      </c>
      <c r="J650" s="99">
        <f>IF(G650/ActivitySum!$C$1300=0%,"",G650/ActivitySum!$C$1300)</f>
        <v>2.9166381247303406E-6</v>
      </c>
      <c r="K650" s="99">
        <f t="shared" si="31"/>
        <v>0.84899328859060408</v>
      </c>
      <c r="L650" s="99">
        <f t="shared" si="32"/>
        <v>0.84899328859060408</v>
      </c>
    </row>
    <row r="651" spans="2:12" x14ac:dyDescent="0.25">
      <c r="C651" t="s">
        <v>1130</v>
      </c>
      <c r="D651" t="s">
        <v>2413</v>
      </c>
      <c r="E651" s="32">
        <v>304</v>
      </c>
      <c r="F651" s="32">
        <v>303</v>
      </c>
      <c r="G651" s="32">
        <v>258</v>
      </c>
      <c r="H651" s="137">
        <f t="shared" si="30"/>
        <v>0.99671052631578949</v>
      </c>
      <c r="I651" s="90">
        <f>IF(F651/ActivitySum!$C$1300=0%,"",F651/ActivitySum!$C$1300)</f>
        <v>3.4930488213173644E-6</v>
      </c>
      <c r="J651" s="99">
        <f>IF(G651/ActivitySum!$C$1300=0%,"",G651/ActivitySum!$C$1300)</f>
        <v>2.9742791943890433E-6</v>
      </c>
      <c r="K651" s="99">
        <f t="shared" si="31"/>
        <v>0.84868421052631582</v>
      </c>
      <c r="L651" s="99">
        <f t="shared" si="32"/>
        <v>0.85148514851485146</v>
      </c>
    </row>
    <row r="652" spans="2:12" x14ac:dyDescent="0.25">
      <c r="C652" t="s">
        <v>1131</v>
      </c>
      <c r="D652" t="s">
        <v>2414</v>
      </c>
      <c r="E652" s="32">
        <v>90</v>
      </c>
      <c r="F652" s="32">
        <v>90</v>
      </c>
      <c r="G652" s="32">
        <v>76</v>
      </c>
      <c r="H652" s="137">
        <f t="shared" si="30"/>
        <v>1</v>
      </c>
      <c r="I652" s="90">
        <f>IF(F652/ActivitySum!$C$1300=0%,"",F652/ActivitySum!$C$1300)</f>
        <v>1.037539253856643E-6</v>
      </c>
      <c r="J652" s="99">
        <f>IF(G652/ActivitySum!$C$1300=0%,"",G652/ActivitySum!$C$1300)</f>
        <v>8.7614425881227622E-7</v>
      </c>
      <c r="K652" s="99">
        <f t="shared" si="31"/>
        <v>0.84444444444444444</v>
      </c>
      <c r="L652" s="99">
        <f t="shared" si="32"/>
        <v>0.84444444444444444</v>
      </c>
    </row>
    <row r="653" spans="2:12" x14ac:dyDescent="0.25">
      <c r="C653" t="s">
        <v>1133</v>
      </c>
      <c r="D653" t="s">
        <v>2416</v>
      </c>
      <c r="E653" s="32">
        <v>113</v>
      </c>
      <c r="F653" s="32">
        <v>113</v>
      </c>
      <c r="G653" s="32">
        <v>96</v>
      </c>
      <c r="H653" s="137">
        <f t="shared" si="30"/>
        <v>1</v>
      </c>
      <c r="I653" s="90">
        <f>IF(F653/ActivitySum!$C$1300=0%,"",F653/ActivitySum!$C$1300)</f>
        <v>1.302688174286674E-6</v>
      </c>
      <c r="J653" s="99">
        <f>IF(G653/ActivitySum!$C$1300=0%,"",G653/ActivitySum!$C$1300)</f>
        <v>1.1067085374470859E-6</v>
      </c>
      <c r="K653" s="99">
        <f t="shared" si="31"/>
        <v>0.84955752212389379</v>
      </c>
      <c r="L653" s="99">
        <f t="shared" si="32"/>
        <v>0.84955752212389379</v>
      </c>
    </row>
    <row r="654" spans="2:12" x14ac:dyDescent="0.25">
      <c r="C654" t="s">
        <v>1134</v>
      </c>
      <c r="D654" t="s">
        <v>2417</v>
      </c>
      <c r="E654" s="32">
        <v>236</v>
      </c>
      <c r="F654" s="32">
        <v>236</v>
      </c>
      <c r="G654" s="32">
        <v>201</v>
      </c>
      <c r="H654" s="137">
        <f t="shared" si="30"/>
        <v>1</v>
      </c>
      <c r="I654" s="90">
        <f>IF(F654/ActivitySum!$C$1300=0%,"",F654/ActivitySum!$C$1300)</f>
        <v>2.7206584878907525E-6</v>
      </c>
      <c r="J654" s="99">
        <f>IF(G654/ActivitySum!$C$1300=0%,"",G654/ActivitySum!$C$1300)</f>
        <v>2.3171710002798358E-6</v>
      </c>
      <c r="K654" s="99">
        <f t="shared" si="31"/>
        <v>0.85169491525423724</v>
      </c>
      <c r="L654" s="99">
        <f t="shared" si="32"/>
        <v>0.85169491525423724</v>
      </c>
    </row>
    <row r="655" spans="2:12" x14ac:dyDescent="0.25">
      <c r="C655" t="s">
        <v>1135</v>
      </c>
      <c r="D655" t="s">
        <v>2418</v>
      </c>
      <c r="E655" s="32">
        <v>136</v>
      </c>
      <c r="F655" s="32">
        <v>136</v>
      </c>
      <c r="G655" s="32">
        <v>116</v>
      </c>
      <c r="H655" s="137">
        <f t="shared" si="30"/>
        <v>1</v>
      </c>
      <c r="I655" s="90">
        <f>IF(F655/ActivitySum!$C$1300=0%,"",F655/ActivitySum!$C$1300)</f>
        <v>1.5678370947167048E-6</v>
      </c>
      <c r="J655" s="99">
        <f>IF(G655/ActivitySum!$C$1300=0%,"",G655/ActivitySum!$C$1300)</f>
        <v>1.3372728160818953E-6</v>
      </c>
      <c r="K655" s="99">
        <f t="shared" si="31"/>
        <v>0.8529411764705882</v>
      </c>
      <c r="L655" s="99">
        <f t="shared" si="32"/>
        <v>0.8529411764705882</v>
      </c>
    </row>
    <row r="656" spans="2:12" x14ac:dyDescent="0.25">
      <c r="B656" t="s">
        <v>2568</v>
      </c>
      <c r="C656" t="s">
        <v>105</v>
      </c>
      <c r="D656" t="s">
        <v>1400</v>
      </c>
      <c r="E656" s="32">
        <v>402</v>
      </c>
      <c r="F656" s="32">
        <v>402</v>
      </c>
      <c r="G656" s="32">
        <v>342</v>
      </c>
      <c r="H656" s="137">
        <f t="shared" si="30"/>
        <v>1</v>
      </c>
      <c r="I656" s="90">
        <f>IF(F656/ActivitySum!$C$1300=0%,"",F656/ActivitySum!$C$1300)</f>
        <v>4.6343420005596717E-6</v>
      </c>
      <c r="J656" s="99">
        <f>IF(G656/ActivitySum!$C$1300=0%,"",G656/ActivitySum!$C$1300)</f>
        <v>3.9426491646552429E-6</v>
      </c>
      <c r="K656" s="99">
        <f t="shared" si="31"/>
        <v>0.85074626865671643</v>
      </c>
      <c r="L656" s="99">
        <f t="shared" si="32"/>
        <v>0.85074626865671643</v>
      </c>
    </row>
    <row r="657" spans="2:12" x14ac:dyDescent="0.25">
      <c r="C657" t="s">
        <v>678</v>
      </c>
      <c r="D657" t="s">
        <v>1965</v>
      </c>
      <c r="E657" s="32">
        <v>56</v>
      </c>
      <c r="F657" s="32">
        <v>58</v>
      </c>
      <c r="G657" s="32">
        <v>28</v>
      </c>
      <c r="H657" s="137">
        <f t="shared" si="30"/>
        <v>1.0357142857142858</v>
      </c>
      <c r="I657" s="90">
        <f>IF(F657/ActivitySum!$C$1300=0%,"",F657/ActivitySum!$C$1300)</f>
        <v>6.6863640804094767E-7</v>
      </c>
      <c r="J657" s="99">
        <f>IF(G657/ActivitySum!$C$1300=0%,"",G657/ActivitySum!$C$1300)</f>
        <v>3.2278999008873333E-7</v>
      </c>
      <c r="K657" s="99">
        <f t="shared" si="31"/>
        <v>0.5</v>
      </c>
      <c r="L657" s="99">
        <f t="shared" si="32"/>
        <v>0.48275862068965519</v>
      </c>
    </row>
    <row r="658" spans="2:12" x14ac:dyDescent="0.25">
      <c r="C658" t="s">
        <v>693</v>
      </c>
      <c r="D658" t="s">
        <v>1978</v>
      </c>
      <c r="E658" s="32">
        <v>562</v>
      </c>
      <c r="F658" s="32">
        <v>562</v>
      </c>
      <c r="G658" s="32">
        <v>140</v>
      </c>
      <c r="H658" s="137">
        <f t="shared" si="30"/>
        <v>1</v>
      </c>
      <c r="I658" s="90">
        <f>IF(F658/ActivitySum!$C$1300=0%,"",F658/ActivitySum!$C$1300)</f>
        <v>6.4788562296381481E-6</v>
      </c>
      <c r="J658" s="99">
        <f>IF(G658/ActivitySum!$C$1300=0%,"",G658/ActivitySum!$C$1300)</f>
        <v>1.6139499504436668E-6</v>
      </c>
      <c r="K658" s="99">
        <f t="shared" si="31"/>
        <v>0.24911032028469751</v>
      </c>
      <c r="L658" s="99">
        <f t="shared" si="32"/>
        <v>0.24911032028469751</v>
      </c>
    </row>
    <row r="659" spans="2:12" x14ac:dyDescent="0.25">
      <c r="C659" t="s">
        <v>706</v>
      </c>
      <c r="D659" t="s">
        <v>1990</v>
      </c>
      <c r="E659" s="32">
        <v>2674</v>
      </c>
      <c r="F659" s="32">
        <v>2672</v>
      </c>
      <c r="G659" s="32">
        <v>2273</v>
      </c>
      <c r="H659" s="137">
        <f t="shared" si="30"/>
        <v>0.9992520568436799</v>
      </c>
      <c r="I659" s="90">
        <f>IF(F659/ActivitySum!$C$1300=0%,"",F659/ActivitySum!$C$1300)</f>
        <v>3.0803387625610554E-5</v>
      </c>
      <c r="J659" s="99">
        <f>IF(G659/ActivitySum!$C$1300=0%,"",G659/ActivitySum!$C$1300)</f>
        <v>2.6203630266846105E-5</v>
      </c>
      <c r="K659" s="99">
        <f t="shared" si="31"/>
        <v>0.85003739715781601</v>
      </c>
      <c r="L659" s="99">
        <f t="shared" si="32"/>
        <v>0.85067365269461082</v>
      </c>
    </row>
    <row r="660" spans="2:12" x14ac:dyDescent="0.25">
      <c r="C660" t="s">
        <v>732</v>
      </c>
      <c r="D660" t="s">
        <v>2016</v>
      </c>
      <c r="E660" s="32">
        <v>4146</v>
      </c>
      <c r="F660" s="32">
        <v>4144</v>
      </c>
      <c r="G660" s="32">
        <v>8292</v>
      </c>
      <c r="H660" s="137">
        <f t="shared" si="30"/>
        <v>0.9995176073323685</v>
      </c>
      <c r="I660" s="90">
        <f>IF(F660/ActivitySum!$C$1300=0%,"",F660/ActivitySum!$C$1300)</f>
        <v>4.7772918533132539E-5</v>
      </c>
      <c r="J660" s="99">
        <f>IF(G660/ActivitySum!$C$1300=0%,"",G660/ActivitySum!$C$1300)</f>
        <v>9.5591949921992032E-5</v>
      </c>
      <c r="K660" s="99">
        <f t="shared" si="31"/>
        <v>2</v>
      </c>
      <c r="L660" s="99">
        <f t="shared" si="32"/>
        <v>2.0009652509652511</v>
      </c>
    </row>
    <row r="661" spans="2:12" x14ac:dyDescent="0.25">
      <c r="C661" t="s">
        <v>749</v>
      </c>
      <c r="D661" t="s">
        <v>2033</v>
      </c>
      <c r="E661" s="32">
        <v>1572</v>
      </c>
      <c r="F661" s="32">
        <v>1570</v>
      </c>
      <c r="G661" s="32">
        <v>1336</v>
      </c>
      <c r="H661" s="137">
        <f t="shared" si="30"/>
        <v>0.99872773536895676</v>
      </c>
      <c r="I661" s="90">
        <f>IF(F661/ActivitySum!$C$1300=0%,"",F661/ActivitySum!$C$1300)</f>
        <v>1.8099295872832549E-5</v>
      </c>
      <c r="J661" s="99">
        <f>IF(G661/ActivitySum!$C$1300=0%,"",G661/ActivitySum!$C$1300)</f>
        <v>1.5401693812805277E-5</v>
      </c>
      <c r="K661" s="99">
        <f t="shared" si="31"/>
        <v>0.84987277353689572</v>
      </c>
      <c r="L661" s="99">
        <f t="shared" si="32"/>
        <v>0.85095541401273889</v>
      </c>
    </row>
    <row r="662" spans="2:12" x14ac:dyDescent="0.25">
      <c r="C662" t="s">
        <v>752</v>
      </c>
      <c r="D662" t="s">
        <v>2036</v>
      </c>
      <c r="E662" s="32">
        <v>1572</v>
      </c>
      <c r="F662" s="32">
        <v>1570</v>
      </c>
      <c r="G662" s="32">
        <v>1336</v>
      </c>
      <c r="H662" s="137">
        <f t="shared" si="30"/>
        <v>0.99872773536895676</v>
      </c>
      <c r="I662" s="90">
        <f>IF(F662/ActivitySum!$C$1300=0%,"",F662/ActivitySum!$C$1300)</f>
        <v>1.8099295872832549E-5</v>
      </c>
      <c r="J662" s="99">
        <f>IF(G662/ActivitySum!$C$1300=0%,"",G662/ActivitySum!$C$1300)</f>
        <v>1.5401693812805277E-5</v>
      </c>
      <c r="K662" s="99">
        <f t="shared" si="31"/>
        <v>0.84987277353689572</v>
      </c>
      <c r="L662" s="99">
        <f t="shared" si="32"/>
        <v>0.85095541401273889</v>
      </c>
    </row>
    <row r="663" spans="2:12" x14ac:dyDescent="0.25">
      <c r="C663" t="s">
        <v>788</v>
      </c>
      <c r="D663" t="s">
        <v>2072</v>
      </c>
      <c r="E663" s="32">
        <v>1348</v>
      </c>
      <c r="F663" s="32">
        <v>1346</v>
      </c>
      <c r="G663" s="32">
        <v>1146</v>
      </c>
      <c r="H663" s="137">
        <f t="shared" si="30"/>
        <v>0.99851632047477745</v>
      </c>
      <c r="I663" s="90">
        <f>IF(F663/ActivitySum!$C$1300=0%,"",F663/ActivitySum!$C$1300)</f>
        <v>1.5516975952122681E-5</v>
      </c>
      <c r="J663" s="99">
        <f>IF(G663/ActivitySum!$C$1300=0%,"",G663/ActivitySum!$C$1300)</f>
        <v>1.3211333165774587E-5</v>
      </c>
      <c r="K663" s="99">
        <f t="shared" si="31"/>
        <v>0.85014836795252224</v>
      </c>
      <c r="L663" s="99">
        <f t="shared" si="32"/>
        <v>0.85141158989598809</v>
      </c>
    </row>
    <row r="664" spans="2:12" x14ac:dyDescent="0.25">
      <c r="C664" t="s">
        <v>791</v>
      </c>
      <c r="D664" t="s">
        <v>2075</v>
      </c>
      <c r="E664" s="32">
        <v>1348</v>
      </c>
      <c r="F664" s="32">
        <v>1346</v>
      </c>
      <c r="G664" s="32">
        <v>1146</v>
      </c>
      <c r="H664" s="137">
        <f t="shared" si="30"/>
        <v>0.99851632047477745</v>
      </c>
      <c r="I664" s="90">
        <f>IF(F664/ActivitySum!$C$1300=0%,"",F664/ActivitySum!$C$1300)</f>
        <v>1.5516975952122681E-5</v>
      </c>
      <c r="J664" s="99">
        <f>IF(G664/ActivitySum!$C$1300=0%,"",G664/ActivitySum!$C$1300)</f>
        <v>1.3211333165774587E-5</v>
      </c>
      <c r="K664" s="99">
        <f t="shared" si="31"/>
        <v>0.85014836795252224</v>
      </c>
      <c r="L664" s="99">
        <f t="shared" si="32"/>
        <v>0.85141158989598809</v>
      </c>
    </row>
    <row r="665" spans="2:12" x14ac:dyDescent="0.25">
      <c r="B665" t="s">
        <v>2569</v>
      </c>
      <c r="C665" t="s">
        <v>1</v>
      </c>
      <c r="D665" t="s">
        <v>1303</v>
      </c>
      <c r="E665" s="32">
        <v>20</v>
      </c>
      <c r="F665" s="32">
        <v>20</v>
      </c>
      <c r="G665" s="32"/>
      <c r="H665" s="137">
        <f t="shared" si="30"/>
        <v>1</v>
      </c>
      <c r="I665" s="90">
        <f>IF(F665/ActivitySum!$C$1300=0%,"",F665/ActivitySum!$C$1300)</f>
        <v>2.3056427863480953E-7</v>
      </c>
      <c r="J665" s="99" t="str">
        <f>IF(G665/ActivitySum!$C$1300=0%,"",G665/ActivitySum!$C$1300)</f>
        <v/>
      </c>
      <c r="K665" s="99">
        <f t="shared" si="31"/>
        <v>0</v>
      </c>
      <c r="L665" s="99">
        <f t="shared" si="32"/>
        <v>0</v>
      </c>
    </row>
    <row r="666" spans="2:12" x14ac:dyDescent="0.25">
      <c r="C666" t="s">
        <v>3</v>
      </c>
      <c r="D666" t="s">
        <v>1305</v>
      </c>
      <c r="E666" s="32">
        <v>20</v>
      </c>
      <c r="F666" s="32">
        <v>20</v>
      </c>
      <c r="G666" s="32"/>
      <c r="H666" s="137">
        <f t="shared" si="30"/>
        <v>1</v>
      </c>
      <c r="I666" s="90">
        <f>IF(F666/ActivitySum!$C$1300=0%,"",F666/ActivitySum!$C$1300)</f>
        <v>2.3056427863480953E-7</v>
      </c>
      <c r="J666" s="99" t="str">
        <f>IF(G666/ActivitySum!$C$1300=0%,"",G666/ActivitySum!$C$1300)</f>
        <v/>
      </c>
      <c r="K666" s="99">
        <f t="shared" si="31"/>
        <v>0</v>
      </c>
      <c r="L666" s="99">
        <f t="shared" si="32"/>
        <v>0</v>
      </c>
    </row>
    <row r="667" spans="2:12" x14ac:dyDescent="0.25">
      <c r="C667" t="s">
        <v>6</v>
      </c>
      <c r="D667" t="s">
        <v>1308</v>
      </c>
      <c r="E667" s="32">
        <v>20</v>
      </c>
      <c r="F667" s="32">
        <v>20</v>
      </c>
      <c r="G667" s="32"/>
      <c r="H667" s="137">
        <f t="shared" si="30"/>
        <v>1</v>
      </c>
      <c r="I667" s="90">
        <f>IF(F667/ActivitySum!$C$1300=0%,"",F667/ActivitySum!$C$1300)</f>
        <v>2.3056427863480953E-7</v>
      </c>
      <c r="J667" s="99" t="str">
        <f>IF(G667/ActivitySum!$C$1300=0%,"",G667/ActivitySum!$C$1300)</f>
        <v/>
      </c>
      <c r="K667" s="99">
        <f t="shared" si="31"/>
        <v>0</v>
      </c>
      <c r="L667" s="99">
        <f t="shared" si="32"/>
        <v>0</v>
      </c>
    </row>
    <row r="668" spans="2:12" x14ac:dyDescent="0.25">
      <c r="C668" t="s">
        <v>9</v>
      </c>
      <c r="D668" t="s">
        <v>1311</v>
      </c>
      <c r="E668" s="32">
        <v>20</v>
      </c>
      <c r="F668" s="32">
        <v>20</v>
      </c>
      <c r="G668" s="32"/>
      <c r="H668" s="137">
        <f t="shared" si="30"/>
        <v>1</v>
      </c>
      <c r="I668" s="90">
        <f>IF(F668/ActivitySum!$C$1300=0%,"",F668/ActivitySum!$C$1300)</f>
        <v>2.3056427863480953E-7</v>
      </c>
      <c r="J668" s="99" t="str">
        <f>IF(G668/ActivitySum!$C$1300=0%,"",G668/ActivitySum!$C$1300)</f>
        <v/>
      </c>
      <c r="K668" s="99">
        <f t="shared" si="31"/>
        <v>0</v>
      </c>
      <c r="L668" s="99">
        <f t="shared" si="32"/>
        <v>0</v>
      </c>
    </row>
    <row r="669" spans="2:12" x14ac:dyDescent="0.25">
      <c r="C669" t="s">
        <v>12</v>
      </c>
      <c r="D669" t="s">
        <v>1314</v>
      </c>
      <c r="E669" s="32">
        <v>499</v>
      </c>
      <c r="F669" s="32">
        <v>500</v>
      </c>
      <c r="G669" s="32">
        <v>424</v>
      </c>
      <c r="H669" s="137">
        <f t="shared" si="30"/>
        <v>1.002004008016032</v>
      </c>
      <c r="I669" s="90">
        <f>IF(F669/ActivitySum!$C$1300=0%,"",F669/ActivitySum!$C$1300)</f>
        <v>5.7641069658702384E-6</v>
      </c>
      <c r="J669" s="99">
        <f>IF(G669/ActivitySum!$C$1300=0%,"",G669/ActivitySum!$C$1300)</f>
        <v>4.8879627070579624E-6</v>
      </c>
      <c r="K669" s="99">
        <f t="shared" si="31"/>
        <v>0.84969939879759515</v>
      </c>
      <c r="L669" s="99">
        <f t="shared" si="32"/>
        <v>0.84799999999999998</v>
      </c>
    </row>
    <row r="670" spans="2:12" x14ac:dyDescent="0.25">
      <c r="C670" t="s">
        <v>57</v>
      </c>
      <c r="D670" t="s">
        <v>1353</v>
      </c>
      <c r="E670" s="32">
        <v>612</v>
      </c>
      <c r="F670" s="32">
        <v>611</v>
      </c>
      <c r="G670" s="32">
        <v>520</v>
      </c>
      <c r="H670" s="137">
        <f t="shared" si="30"/>
        <v>0.99836601307189543</v>
      </c>
      <c r="I670" s="90">
        <f>IF(F670/ActivitySum!$C$1300=0%,"",F670/ActivitySum!$C$1300)</f>
        <v>7.0437387122934315E-6</v>
      </c>
      <c r="J670" s="99">
        <f>IF(G670/ActivitySum!$C$1300=0%,"",G670/ActivitySum!$C$1300)</f>
        <v>5.9946712445050483E-6</v>
      </c>
      <c r="K670" s="99">
        <f t="shared" si="31"/>
        <v>0.84967320261437906</v>
      </c>
      <c r="L670" s="99">
        <f t="shared" si="32"/>
        <v>0.85106382978723405</v>
      </c>
    </row>
    <row r="671" spans="2:12" x14ac:dyDescent="0.25">
      <c r="C671" t="s">
        <v>62</v>
      </c>
      <c r="D671" t="s">
        <v>1358</v>
      </c>
      <c r="E671" s="32">
        <v>1940</v>
      </c>
      <c r="F671" s="32">
        <v>1940</v>
      </c>
      <c r="G671" s="32">
        <v>1649</v>
      </c>
      <c r="H671" s="137">
        <f t="shared" si="30"/>
        <v>1</v>
      </c>
      <c r="I671" s="90">
        <f>IF(F671/ActivitySum!$C$1300=0%,"",F671/ActivitySum!$C$1300)</f>
        <v>2.2364735027576525E-5</v>
      </c>
      <c r="J671" s="99">
        <f>IF(G671/ActivitySum!$C$1300=0%,"",G671/ActivitySum!$C$1300)</f>
        <v>1.9010024773440046E-5</v>
      </c>
      <c r="K671" s="99">
        <f t="shared" si="31"/>
        <v>0.85</v>
      </c>
      <c r="L671" s="99">
        <f t="shared" si="32"/>
        <v>0.85</v>
      </c>
    </row>
    <row r="672" spans="2:12" x14ac:dyDescent="0.25">
      <c r="C672" t="s">
        <v>121</v>
      </c>
      <c r="D672" t="s">
        <v>1416</v>
      </c>
      <c r="E672" s="32">
        <v>224</v>
      </c>
      <c r="F672" s="32">
        <v>222</v>
      </c>
      <c r="G672" s="32">
        <v>190</v>
      </c>
      <c r="H672" s="137">
        <f t="shared" si="30"/>
        <v>0.9910714285714286</v>
      </c>
      <c r="I672" s="90">
        <f>IF(F672/ActivitySum!$C$1300=0%,"",F672/ActivitySum!$C$1300)</f>
        <v>2.5592634928463857E-6</v>
      </c>
      <c r="J672" s="99">
        <f>IF(G672/ActivitySum!$C$1300=0%,"",G672/ActivitySum!$C$1300)</f>
        <v>2.1903606470306904E-6</v>
      </c>
      <c r="K672" s="99">
        <f t="shared" si="31"/>
        <v>0.8482142857142857</v>
      </c>
      <c r="L672" s="99">
        <f t="shared" si="32"/>
        <v>0.85585585585585588</v>
      </c>
    </row>
    <row r="673" spans="2:12" x14ac:dyDescent="0.25">
      <c r="B673" t="s">
        <v>2570</v>
      </c>
      <c r="C673" t="s">
        <v>763</v>
      </c>
      <c r="D673" t="s">
        <v>2047</v>
      </c>
      <c r="E673" s="32">
        <v>450</v>
      </c>
      <c r="F673" s="32">
        <v>450</v>
      </c>
      <c r="G673" s="32">
        <v>382</v>
      </c>
      <c r="H673" s="137">
        <f t="shared" si="30"/>
        <v>1</v>
      </c>
      <c r="I673" s="90">
        <f>IF(F673/ActivitySum!$C$1300=0%,"",F673/ActivitySum!$C$1300)</f>
        <v>5.187696269283215E-6</v>
      </c>
      <c r="J673" s="99">
        <f>IF(G673/ActivitySum!$C$1300=0%,"",G673/ActivitySum!$C$1300)</f>
        <v>4.4037777219248618E-6</v>
      </c>
      <c r="K673" s="99">
        <f t="shared" si="31"/>
        <v>0.84888888888888892</v>
      </c>
      <c r="L673" s="99">
        <f t="shared" si="32"/>
        <v>0.84888888888888892</v>
      </c>
    </row>
    <row r="674" spans="2:12" x14ac:dyDescent="0.25">
      <c r="C674" t="s">
        <v>802</v>
      </c>
      <c r="D674" t="s">
        <v>2086</v>
      </c>
      <c r="E674" s="32">
        <v>450</v>
      </c>
      <c r="F674" s="32">
        <v>450</v>
      </c>
      <c r="G674" s="32">
        <v>382</v>
      </c>
      <c r="H674" s="137">
        <f t="shared" si="30"/>
        <v>1</v>
      </c>
      <c r="I674" s="90">
        <f>IF(F674/ActivitySum!$C$1300=0%,"",F674/ActivitySum!$C$1300)</f>
        <v>5.187696269283215E-6</v>
      </c>
      <c r="J674" s="99">
        <f>IF(G674/ActivitySum!$C$1300=0%,"",G674/ActivitySum!$C$1300)</f>
        <v>4.4037777219248618E-6</v>
      </c>
      <c r="K674" s="99">
        <f t="shared" si="31"/>
        <v>0.84888888888888892</v>
      </c>
      <c r="L674" s="99">
        <f t="shared" si="32"/>
        <v>0.84888888888888892</v>
      </c>
    </row>
    <row r="675" spans="2:12" x14ac:dyDescent="0.25">
      <c r="B675" t="s">
        <v>2571</v>
      </c>
      <c r="C675" t="s">
        <v>58</v>
      </c>
      <c r="D675" t="s">
        <v>1354</v>
      </c>
      <c r="E675" s="32">
        <v>1149</v>
      </c>
      <c r="F675" s="32">
        <v>1148</v>
      </c>
      <c r="G675" s="32">
        <v>977</v>
      </c>
      <c r="H675" s="137">
        <f t="shared" si="30"/>
        <v>0.99912967798085295</v>
      </c>
      <c r="I675" s="90">
        <f>IF(F675/ActivitySum!$C$1300=0%,"",F675/ActivitySum!$C$1300)</f>
        <v>1.3234389593638067E-5</v>
      </c>
      <c r="J675" s="99">
        <f>IF(G675/ActivitySum!$C$1300=0%,"",G675/ActivitySum!$C$1300)</f>
        <v>1.1263065011310446E-5</v>
      </c>
      <c r="K675" s="99">
        <f t="shared" si="31"/>
        <v>0.85030461270670143</v>
      </c>
      <c r="L675" s="99">
        <f t="shared" si="32"/>
        <v>0.85104529616724733</v>
      </c>
    </row>
    <row r="676" spans="2:12" x14ac:dyDescent="0.25">
      <c r="C676" t="s">
        <v>109</v>
      </c>
      <c r="D676" t="s">
        <v>1404</v>
      </c>
      <c r="E676" s="32">
        <v>1960</v>
      </c>
      <c r="F676" s="32">
        <v>1960</v>
      </c>
      <c r="G676" s="32">
        <v>1666</v>
      </c>
      <c r="H676" s="137">
        <f t="shared" si="30"/>
        <v>1</v>
      </c>
      <c r="I676" s="90">
        <f>IF(F676/ActivitySum!$C$1300=0%,"",F676/ActivitySum!$C$1300)</f>
        <v>2.2595299306211336E-5</v>
      </c>
      <c r="J676" s="99">
        <f>IF(G676/ActivitySum!$C$1300=0%,"",G676/ActivitySum!$C$1300)</f>
        <v>1.9206004410279635E-5</v>
      </c>
      <c r="K676" s="99">
        <f t="shared" si="31"/>
        <v>0.85</v>
      </c>
      <c r="L676" s="99">
        <f t="shared" si="32"/>
        <v>0.85</v>
      </c>
    </row>
    <row r="677" spans="2:12" x14ac:dyDescent="0.25">
      <c r="C677" t="s">
        <v>110</v>
      </c>
      <c r="D677" t="s">
        <v>1405</v>
      </c>
      <c r="E677" s="32">
        <v>1960</v>
      </c>
      <c r="F677" s="32">
        <v>1960</v>
      </c>
      <c r="G677" s="32">
        <v>1666</v>
      </c>
      <c r="H677" s="137">
        <f t="shared" si="30"/>
        <v>1</v>
      </c>
      <c r="I677" s="90">
        <f>IF(F677/ActivitySum!$C$1300=0%,"",F677/ActivitySum!$C$1300)</f>
        <v>2.2595299306211336E-5</v>
      </c>
      <c r="J677" s="99">
        <f>IF(G677/ActivitySum!$C$1300=0%,"",G677/ActivitySum!$C$1300)</f>
        <v>1.9206004410279635E-5</v>
      </c>
      <c r="K677" s="99">
        <f t="shared" si="31"/>
        <v>0.85</v>
      </c>
      <c r="L677" s="99">
        <f t="shared" si="32"/>
        <v>0.85</v>
      </c>
    </row>
    <row r="678" spans="2:12" x14ac:dyDescent="0.25">
      <c r="C678" t="s">
        <v>111</v>
      </c>
      <c r="D678" t="s">
        <v>1406</v>
      </c>
      <c r="E678" s="32">
        <v>34</v>
      </c>
      <c r="F678" s="32">
        <v>34</v>
      </c>
      <c r="G678" s="32">
        <v>29</v>
      </c>
      <c r="H678" s="137">
        <f t="shared" si="30"/>
        <v>1</v>
      </c>
      <c r="I678" s="90">
        <f>IF(F678/ActivitySum!$C$1300=0%,"",F678/ActivitySum!$C$1300)</f>
        <v>3.919592736791762E-7</v>
      </c>
      <c r="J678" s="99">
        <f>IF(G678/ActivitySum!$C$1300=0%,"",G678/ActivitySum!$C$1300)</f>
        <v>3.3431820402047383E-7</v>
      </c>
      <c r="K678" s="99">
        <f t="shared" si="31"/>
        <v>0.8529411764705882</v>
      </c>
      <c r="L678" s="99">
        <f t="shared" si="32"/>
        <v>0.8529411764705882</v>
      </c>
    </row>
    <row r="679" spans="2:12" x14ac:dyDescent="0.25">
      <c r="C679" t="s">
        <v>112</v>
      </c>
      <c r="D679" t="s">
        <v>1407</v>
      </c>
      <c r="E679" s="32">
        <v>1960</v>
      </c>
      <c r="F679" s="32">
        <v>1960</v>
      </c>
      <c r="G679" s="32">
        <v>1283</v>
      </c>
      <c r="H679" s="137">
        <f t="shared" si="30"/>
        <v>1</v>
      </c>
      <c r="I679" s="90">
        <f>IF(F679/ActivitySum!$C$1300=0%,"",F679/ActivitySum!$C$1300)</f>
        <v>2.2595299306211336E-5</v>
      </c>
      <c r="J679" s="99">
        <f>IF(G679/ActivitySum!$C$1300=0%,"",G679/ActivitySum!$C$1300)</f>
        <v>1.4790698474423032E-5</v>
      </c>
      <c r="K679" s="99">
        <f t="shared" si="31"/>
        <v>0.6545918367346939</v>
      </c>
      <c r="L679" s="99">
        <f t="shared" si="32"/>
        <v>0.6545918367346939</v>
      </c>
    </row>
    <row r="680" spans="2:12" x14ac:dyDescent="0.25">
      <c r="C680" t="s">
        <v>117</v>
      </c>
      <c r="D680" t="s">
        <v>1412</v>
      </c>
      <c r="E680" s="32">
        <v>34</v>
      </c>
      <c r="F680" s="32">
        <v>34</v>
      </c>
      <c r="G680" s="32">
        <v>29</v>
      </c>
      <c r="H680" s="137">
        <f t="shared" si="30"/>
        <v>1</v>
      </c>
      <c r="I680" s="90">
        <f>IF(F680/ActivitySum!$C$1300=0%,"",F680/ActivitySum!$C$1300)</f>
        <v>3.919592736791762E-7</v>
      </c>
      <c r="J680" s="99">
        <f>IF(G680/ActivitySum!$C$1300=0%,"",G680/ActivitySum!$C$1300)</f>
        <v>3.3431820402047383E-7</v>
      </c>
      <c r="K680" s="99">
        <f t="shared" si="31"/>
        <v>0.8529411764705882</v>
      </c>
      <c r="L680" s="99">
        <f t="shared" si="32"/>
        <v>0.8529411764705882</v>
      </c>
    </row>
    <row r="681" spans="2:12" x14ac:dyDescent="0.25">
      <c r="C681" t="s">
        <v>118</v>
      </c>
      <c r="D681" t="s">
        <v>1413</v>
      </c>
      <c r="E681" s="32">
        <v>34</v>
      </c>
      <c r="F681" s="32">
        <v>34</v>
      </c>
      <c r="G681" s="32">
        <v>29</v>
      </c>
      <c r="H681" s="137">
        <f t="shared" si="30"/>
        <v>1</v>
      </c>
      <c r="I681" s="90">
        <f>IF(F681/ActivitySum!$C$1300=0%,"",F681/ActivitySum!$C$1300)</f>
        <v>3.919592736791762E-7</v>
      </c>
      <c r="J681" s="99">
        <f>IF(G681/ActivitySum!$C$1300=0%,"",G681/ActivitySum!$C$1300)</f>
        <v>3.3431820402047383E-7</v>
      </c>
      <c r="K681" s="99">
        <f t="shared" si="31"/>
        <v>0.8529411764705882</v>
      </c>
      <c r="L681" s="99">
        <f t="shared" si="32"/>
        <v>0.8529411764705882</v>
      </c>
    </row>
    <row r="682" spans="2:12" x14ac:dyDescent="0.25">
      <c r="C682" t="s">
        <v>712</v>
      </c>
      <c r="D682" t="s">
        <v>1996</v>
      </c>
      <c r="E682" s="32">
        <v>34</v>
      </c>
      <c r="F682" s="32">
        <v>34</v>
      </c>
      <c r="G682" s="32">
        <v>29</v>
      </c>
      <c r="H682" s="137">
        <f t="shared" si="30"/>
        <v>1</v>
      </c>
      <c r="I682" s="90">
        <f>IF(F682/ActivitySum!$C$1300=0%,"",F682/ActivitySum!$C$1300)</f>
        <v>3.919592736791762E-7</v>
      </c>
      <c r="J682" s="99">
        <f>IF(G682/ActivitySum!$C$1300=0%,"",G682/ActivitySum!$C$1300)</f>
        <v>3.3431820402047383E-7</v>
      </c>
      <c r="K682" s="99">
        <f t="shared" si="31"/>
        <v>0.8529411764705882</v>
      </c>
      <c r="L682" s="99">
        <f t="shared" si="32"/>
        <v>0.8529411764705882</v>
      </c>
    </row>
    <row r="683" spans="2:12" x14ac:dyDescent="0.25">
      <c r="C683" t="s">
        <v>717</v>
      </c>
      <c r="D683" t="s">
        <v>2001</v>
      </c>
      <c r="E683" s="32">
        <v>32</v>
      </c>
      <c r="F683" s="32">
        <v>34</v>
      </c>
      <c r="G683" s="32">
        <v>27</v>
      </c>
      <c r="H683" s="137">
        <f t="shared" si="30"/>
        <v>1.0625</v>
      </c>
      <c r="I683" s="90">
        <f>IF(F683/ActivitySum!$C$1300=0%,"",F683/ActivitySum!$C$1300)</f>
        <v>3.919592736791762E-7</v>
      </c>
      <c r="J683" s="99">
        <f>IF(G683/ActivitySum!$C$1300=0%,"",G683/ActivitySum!$C$1300)</f>
        <v>3.1126177615699288E-7</v>
      </c>
      <c r="K683" s="99">
        <f t="shared" si="31"/>
        <v>0.84375</v>
      </c>
      <c r="L683" s="99">
        <f t="shared" si="32"/>
        <v>0.79411764705882348</v>
      </c>
    </row>
    <row r="684" spans="2:12" x14ac:dyDescent="0.25">
      <c r="C684" t="s">
        <v>736</v>
      </c>
      <c r="D684" t="s">
        <v>2020</v>
      </c>
      <c r="E684" s="32">
        <v>34</v>
      </c>
      <c r="F684" s="32">
        <v>34</v>
      </c>
      <c r="G684" s="32">
        <v>29</v>
      </c>
      <c r="H684" s="137">
        <f t="shared" si="30"/>
        <v>1</v>
      </c>
      <c r="I684" s="90">
        <f>IF(F684/ActivitySum!$C$1300=0%,"",F684/ActivitySum!$C$1300)</f>
        <v>3.919592736791762E-7</v>
      </c>
      <c r="J684" s="99">
        <f>IF(G684/ActivitySum!$C$1300=0%,"",G684/ActivitySum!$C$1300)</f>
        <v>3.3431820402047383E-7</v>
      </c>
      <c r="K684" s="99">
        <f t="shared" si="31"/>
        <v>0.8529411764705882</v>
      </c>
      <c r="L684" s="99">
        <f t="shared" si="32"/>
        <v>0.8529411764705882</v>
      </c>
    </row>
    <row r="685" spans="2:12" x14ac:dyDescent="0.25">
      <c r="C685" t="s">
        <v>758</v>
      </c>
      <c r="D685" t="s">
        <v>2042</v>
      </c>
      <c r="E685" s="32">
        <v>32</v>
      </c>
      <c r="F685" s="32">
        <v>34</v>
      </c>
      <c r="G685" s="32">
        <v>27</v>
      </c>
      <c r="H685" s="137">
        <f t="shared" si="30"/>
        <v>1.0625</v>
      </c>
      <c r="I685" s="90">
        <f>IF(F685/ActivitySum!$C$1300=0%,"",F685/ActivitySum!$C$1300)</f>
        <v>3.919592736791762E-7</v>
      </c>
      <c r="J685" s="99">
        <f>IF(G685/ActivitySum!$C$1300=0%,"",G685/ActivitySum!$C$1300)</f>
        <v>3.1126177615699288E-7</v>
      </c>
      <c r="K685" s="99">
        <f t="shared" si="31"/>
        <v>0.84375</v>
      </c>
      <c r="L685" s="99">
        <f t="shared" si="32"/>
        <v>0.79411764705882348</v>
      </c>
    </row>
    <row r="686" spans="2:12" x14ac:dyDescent="0.25">
      <c r="C686" t="s">
        <v>759</v>
      </c>
      <c r="D686" t="s">
        <v>2043</v>
      </c>
      <c r="E686" s="32">
        <v>34</v>
      </c>
      <c r="F686" s="32">
        <v>34</v>
      </c>
      <c r="G686" s="32">
        <v>29</v>
      </c>
      <c r="H686" s="137">
        <f t="shared" si="30"/>
        <v>1</v>
      </c>
      <c r="I686" s="90">
        <f>IF(F686/ActivitySum!$C$1300=0%,"",F686/ActivitySum!$C$1300)</f>
        <v>3.919592736791762E-7</v>
      </c>
      <c r="J686" s="99">
        <f>IF(G686/ActivitySum!$C$1300=0%,"",G686/ActivitySum!$C$1300)</f>
        <v>3.3431820402047383E-7</v>
      </c>
      <c r="K686" s="99">
        <f t="shared" si="31"/>
        <v>0.8529411764705882</v>
      </c>
      <c r="L686" s="99">
        <f t="shared" si="32"/>
        <v>0.8529411764705882</v>
      </c>
    </row>
    <row r="687" spans="2:12" x14ac:dyDescent="0.25">
      <c r="C687" t="s">
        <v>767</v>
      </c>
      <c r="D687" t="s">
        <v>2051</v>
      </c>
      <c r="E687" s="32">
        <v>34</v>
      </c>
      <c r="F687" s="32">
        <v>34</v>
      </c>
      <c r="G687" s="32">
        <v>29</v>
      </c>
      <c r="H687" s="137">
        <f t="shared" si="30"/>
        <v>1</v>
      </c>
      <c r="I687" s="90">
        <f>IF(F687/ActivitySum!$C$1300=0%,"",F687/ActivitySum!$C$1300)</f>
        <v>3.919592736791762E-7</v>
      </c>
      <c r="J687" s="99">
        <f>IF(G687/ActivitySum!$C$1300=0%,"",G687/ActivitySum!$C$1300)</f>
        <v>3.3431820402047383E-7</v>
      </c>
      <c r="K687" s="99">
        <f t="shared" si="31"/>
        <v>0.8529411764705882</v>
      </c>
      <c r="L687" s="99">
        <f t="shared" si="32"/>
        <v>0.8529411764705882</v>
      </c>
    </row>
    <row r="688" spans="2:12" x14ac:dyDescent="0.25">
      <c r="C688" t="s">
        <v>768</v>
      </c>
      <c r="D688" t="s">
        <v>2052</v>
      </c>
      <c r="E688" s="32">
        <v>34</v>
      </c>
      <c r="F688" s="32">
        <v>34</v>
      </c>
      <c r="G688" s="32">
        <v>29</v>
      </c>
      <c r="H688" s="137">
        <f t="shared" si="30"/>
        <v>1</v>
      </c>
      <c r="I688" s="90">
        <f>IF(F688/ActivitySum!$C$1300=0%,"",F688/ActivitySum!$C$1300)</f>
        <v>3.919592736791762E-7</v>
      </c>
      <c r="J688" s="99">
        <f>IF(G688/ActivitySum!$C$1300=0%,"",G688/ActivitySum!$C$1300)</f>
        <v>3.3431820402047383E-7</v>
      </c>
      <c r="K688" s="99">
        <f t="shared" si="31"/>
        <v>0.8529411764705882</v>
      </c>
      <c r="L688" s="99">
        <f t="shared" si="32"/>
        <v>0.8529411764705882</v>
      </c>
    </row>
    <row r="689" spans="2:12" x14ac:dyDescent="0.25">
      <c r="C689" t="s">
        <v>774</v>
      </c>
      <c r="D689" t="s">
        <v>2058</v>
      </c>
      <c r="E689" s="32">
        <v>34</v>
      </c>
      <c r="F689" s="32">
        <v>34</v>
      </c>
      <c r="G689" s="32">
        <v>29</v>
      </c>
      <c r="H689" s="137">
        <f t="shared" si="30"/>
        <v>1</v>
      </c>
      <c r="I689" s="90">
        <f>IF(F689/ActivitySum!$C$1300=0%,"",F689/ActivitySum!$C$1300)</f>
        <v>3.919592736791762E-7</v>
      </c>
      <c r="J689" s="99">
        <f>IF(G689/ActivitySum!$C$1300=0%,"",G689/ActivitySum!$C$1300)</f>
        <v>3.3431820402047383E-7</v>
      </c>
      <c r="K689" s="99">
        <f t="shared" si="31"/>
        <v>0.8529411764705882</v>
      </c>
      <c r="L689" s="99">
        <f t="shared" si="32"/>
        <v>0.8529411764705882</v>
      </c>
    </row>
    <row r="690" spans="2:12" x14ac:dyDescent="0.25">
      <c r="C690" t="s">
        <v>775</v>
      </c>
      <c r="D690" t="s">
        <v>2059</v>
      </c>
      <c r="E690" s="32">
        <v>34</v>
      </c>
      <c r="F690" s="32">
        <v>34</v>
      </c>
      <c r="G690" s="32">
        <v>29</v>
      </c>
      <c r="H690" s="137">
        <f t="shared" si="30"/>
        <v>1</v>
      </c>
      <c r="I690" s="90">
        <f>IF(F690/ActivitySum!$C$1300=0%,"",F690/ActivitySum!$C$1300)</f>
        <v>3.919592736791762E-7</v>
      </c>
      <c r="J690" s="99">
        <f>IF(G690/ActivitySum!$C$1300=0%,"",G690/ActivitySum!$C$1300)</f>
        <v>3.3431820402047383E-7</v>
      </c>
      <c r="K690" s="99">
        <f t="shared" si="31"/>
        <v>0.8529411764705882</v>
      </c>
      <c r="L690" s="99">
        <f t="shared" si="32"/>
        <v>0.8529411764705882</v>
      </c>
    </row>
    <row r="691" spans="2:12" x14ac:dyDescent="0.25">
      <c r="C691" t="s">
        <v>797</v>
      </c>
      <c r="D691" t="s">
        <v>2081</v>
      </c>
      <c r="E691" s="32">
        <v>34</v>
      </c>
      <c r="F691" s="32">
        <v>34</v>
      </c>
      <c r="G691" s="32">
        <v>29</v>
      </c>
      <c r="H691" s="137">
        <f t="shared" si="30"/>
        <v>1</v>
      </c>
      <c r="I691" s="90">
        <f>IF(F691/ActivitySum!$C$1300=0%,"",F691/ActivitySum!$C$1300)</f>
        <v>3.919592736791762E-7</v>
      </c>
      <c r="J691" s="99">
        <f>IF(G691/ActivitySum!$C$1300=0%,"",G691/ActivitySum!$C$1300)</f>
        <v>3.3431820402047383E-7</v>
      </c>
      <c r="K691" s="99">
        <f t="shared" si="31"/>
        <v>0.8529411764705882</v>
      </c>
      <c r="L691" s="99">
        <f t="shared" si="32"/>
        <v>0.8529411764705882</v>
      </c>
    </row>
    <row r="692" spans="2:12" x14ac:dyDescent="0.25">
      <c r="C692" t="s">
        <v>798</v>
      </c>
      <c r="D692" t="s">
        <v>2082</v>
      </c>
      <c r="E692" s="32">
        <v>34</v>
      </c>
      <c r="F692" s="32">
        <v>34</v>
      </c>
      <c r="G692" s="32">
        <v>29</v>
      </c>
      <c r="H692" s="137">
        <f t="shared" si="30"/>
        <v>1</v>
      </c>
      <c r="I692" s="90">
        <f>IF(F692/ActivitySum!$C$1300=0%,"",F692/ActivitySum!$C$1300)</f>
        <v>3.919592736791762E-7</v>
      </c>
      <c r="J692" s="99">
        <f>IF(G692/ActivitySum!$C$1300=0%,"",G692/ActivitySum!$C$1300)</f>
        <v>3.3431820402047383E-7</v>
      </c>
      <c r="K692" s="99">
        <f t="shared" si="31"/>
        <v>0.8529411764705882</v>
      </c>
      <c r="L692" s="99">
        <f t="shared" si="32"/>
        <v>0.8529411764705882</v>
      </c>
    </row>
    <row r="693" spans="2:12" x14ac:dyDescent="0.25">
      <c r="C693" t="s">
        <v>806</v>
      </c>
      <c r="D693" t="s">
        <v>2090</v>
      </c>
      <c r="E693" s="32">
        <v>34</v>
      </c>
      <c r="F693" s="32">
        <v>34</v>
      </c>
      <c r="G693" s="32">
        <v>29</v>
      </c>
      <c r="H693" s="137">
        <f t="shared" si="30"/>
        <v>1</v>
      </c>
      <c r="I693" s="90">
        <f>IF(F693/ActivitySum!$C$1300=0%,"",F693/ActivitySum!$C$1300)</f>
        <v>3.919592736791762E-7</v>
      </c>
      <c r="J693" s="99">
        <f>IF(G693/ActivitySum!$C$1300=0%,"",G693/ActivitySum!$C$1300)</f>
        <v>3.3431820402047383E-7</v>
      </c>
      <c r="K693" s="99">
        <f t="shared" si="31"/>
        <v>0.8529411764705882</v>
      </c>
      <c r="L693" s="99">
        <f t="shared" si="32"/>
        <v>0.8529411764705882</v>
      </c>
    </row>
    <row r="694" spans="2:12" x14ac:dyDescent="0.25">
      <c r="C694" t="s">
        <v>807</v>
      </c>
      <c r="D694" t="s">
        <v>2091</v>
      </c>
      <c r="E694" s="32">
        <v>34</v>
      </c>
      <c r="F694" s="32">
        <v>34</v>
      </c>
      <c r="G694" s="32">
        <v>29</v>
      </c>
      <c r="H694" s="137">
        <f t="shared" si="30"/>
        <v>1</v>
      </c>
      <c r="I694" s="90">
        <f>IF(F694/ActivitySum!$C$1300=0%,"",F694/ActivitySum!$C$1300)</f>
        <v>3.919592736791762E-7</v>
      </c>
      <c r="J694" s="99">
        <f>IF(G694/ActivitySum!$C$1300=0%,"",G694/ActivitySum!$C$1300)</f>
        <v>3.3431820402047383E-7</v>
      </c>
      <c r="K694" s="99">
        <f t="shared" si="31"/>
        <v>0.8529411764705882</v>
      </c>
      <c r="L694" s="99">
        <f t="shared" si="32"/>
        <v>0.8529411764705882</v>
      </c>
    </row>
    <row r="695" spans="2:12" x14ac:dyDescent="0.25">
      <c r="C695" t="s">
        <v>813</v>
      </c>
      <c r="D695" t="s">
        <v>2097</v>
      </c>
      <c r="E695" s="32">
        <v>34</v>
      </c>
      <c r="F695" s="32">
        <v>34</v>
      </c>
      <c r="G695" s="32">
        <v>29</v>
      </c>
      <c r="H695" s="137">
        <f t="shared" si="30"/>
        <v>1</v>
      </c>
      <c r="I695" s="90">
        <f>IF(F695/ActivitySum!$C$1300=0%,"",F695/ActivitySum!$C$1300)</f>
        <v>3.919592736791762E-7</v>
      </c>
      <c r="J695" s="99">
        <f>IF(G695/ActivitySum!$C$1300=0%,"",G695/ActivitySum!$C$1300)</f>
        <v>3.3431820402047383E-7</v>
      </c>
      <c r="K695" s="99">
        <f t="shared" si="31"/>
        <v>0.8529411764705882</v>
      </c>
      <c r="L695" s="99">
        <f t="shared" si="32"/>
        <v>0.8529411764705882</v>
      </c>
    </row>
    <row r="696" spans="2:12" x14ac:dyDescent="0.25">
      <c r="C696" t="s">
        <v>814</v>
      </c>
      <c r="D696" t="s">
        <v>2098</v>
      </c>
      <c r="E696" s="32">
        <v>34</v>
      </c>
      <c r="F696" s="32">
        <v>34</v>
      </c>
      <c r="G696" s="32">
        <v>29</v>
      </c>
      <c r="H696" s="137">
        <f t="shared" si="30"/>
        <v>1</v>
      </c>
      <c r="I696" s="90">
        <f>IF(F696/ActivitySum!$C$1300=0%,"",F696/ActivitySum!$C$1300)</f>
        <v>3.919592736791762E-7</v>
      </c>
      <c r="J696" s="99">
        <f>IF(G696/ActivitySum!$C$1300=0%,"",G696/ActivitySum!$C$1300)</f>
        <v>3.3431820402047383E-7</v>
      </c>
      <c r="K696" s="99">
        <f t="shared" si="31"/>
        <v>0.8529411764705882</v>
      </c>
      <c r="L696" s="99">
        <f t="shared" si="32"/>
        <v>0.8529411764705882</v>
      </c>
    </row>
    <row r="697" spans="2:12" x14ac:dyDescent="0.25">
      <c r="B697" t="s">
        <v>2572</v>
      </c>
      <c r="C697" t="s">
        <v>4</v>
      </c>
      <c r="D697" t="s">
        <v>1306</v>
      </c>
      <c r="E697" s="32">
        <v>224</v>
      </c>
      <c r="F697" s="32">
        <v>222</v>
      </c>
      <c r="G697" s="32">
        <v>190</v>
      </c>
      <c r="H697" s="137">
        <f t="shared" si="30"/>
        <v>0.9910714285714286</v>
      </c>
      <c r="I697" s="90">
        <f>IF(F697/ActivitySum!$C$1300=0%,"",F697/ActivitySum!$C$1300)</f>
        <v>2.5592634928463857E-6</v>
      </c>
      <c r="J697" s="99">
        <f>IF(G697/ActivitySum!$C$1300=0%,"",G697/ActivitySum!$C$1300)</f>
        <v>2.1903606470306904E-6</v>
      </c>
      <c r="K697" s="99">
        <f t="shared" si="31"/>
        <v>0.8482142857142857</v>
      </c>
      <c r="L697" s="99">
        <f t="shared" si="32"/>
        <v>0.85585585585585588</v>
      </c>
    </row>
    <row r="698" spans="2:12" x14ac:dyDescent="0.25">
      <c r="C698" t="s">
        <v>5</v>
      </c>
      <c r="D698" t="s">
        <v>1307</v>
      </c>
      <c r="E698" s="32">
        <v>222</v>
      </c>
      <c r="F698" s="32">
        <v>222</v>
      </c>
      <c r="G698" s="32">
        <v>189</v>
      </c>
      <c r="H698" s="137">
        <f t="shared" si="30"/>
        <v>1</v>
      </c>
      <c r="I698" s="90">
        <f>IF(F698/ActivitySum!$C$1300=0%,"",F698/ActivitySum!$C$1300)</f>
        <v>2.5592634928463857E-6</v>
      </c>
      <c r="J698" s="99">
        <f>IF(G698/ActivitySum!$C$1300=0%,"",G698/ActivitySum!$C$1300)</f>
        <v>2.17883243309895E-6</v>
      </c>
      <c r="K698" s="99">
        <f t="shared" si="31"/>
        <v>0.85135135135135132</v>
      </c>
      <c r="L698" s="99">
        <f t="shared" si="32"/>
        <v>0.85135135135135132</v>
      </c>
    </row>
    <row r="699" spans="2:12" x14ac:dyDescent="0.25">
      <c r="C699" t="s">
        <v>7</v>
      </c>
      <c r="D699" t="s">
        <v>1309</v>
      </c>
      <c r="E699" s="32">
        <v>224</v>
      </c>
      <c r="F699" s="32">
        <v>222</v>
      </c>
      <c r="G699" s="32">
        <v>190</v>
      </c>
      <c r="H699" s="137">
        <f t="shared" si="30"/>
        <v>0.9910714285714286</v>
      </c>
      <c r="I699" s="90">
        <f>IF(F699/ActivitySum!$C$1300=0%,"",F699/ActivitySum!$C$1300)</f>
        <v>2.5592634928463857E-6</v>
      </c>
      <c r="J699" s="99">
        <f>IF(G699/ActivitySum!$C$1300=0%,"",G699/ActivitySum!$C$1300)</f>
        <v>2.1903606470306904E-6</v>
      </c>
      <c r="K699" s="99">
        <f t="shared" si="31"/>
        <v>0.8482142857142857</v>
      </c>
      <c r="L699" s="99">
        <f t="shared" si="32"/>
        <v>0.85585585585585588</v>
      </c>
    </row>
    <row r="700" spans="2:12" x14ac:dyDescent="0.25">
      <c r="C700" t="s">
        <v>8</v>
      </c>
      <c r="D700" t="s">
        <v>1310</v>
      </c>
      <c r="E700" s="32">
        <v>224</v>
      </c>
      <c r="F700" s="32">
        <v>222</v>
      </c>
      <c r="G700" s="32">
        <v>190</v>
      </c>
      <c r="H700" s="137">
        <f t="shared" si="30"/>
        <v>0.9910714285714286</v>
      </c>
      <c r="I700" s="90">
        <f>IF(F700/ActivitySum!$C$1300=0%,"",F700/ActivitySum!$C$1300)</f>
        <v>2.5592634928463857E-6</v>
      </c>
      <c r="J700" s="99">
        <f>IF(G700/ActivitySum!$C$1300=0%,"",G700/ActivitySum!$C$1300)</f>
        <v>2.1903606470306904E-6</v>
      </c>
      <c r="K700" s="99">
        <f t="shared" si="31"/>
        <v>0.8482142857142857</v>
      </c>
      <c r="L700" s="99">
        <f t="shared" si="32"/>
        <v>0.85585585585585588</v>
      </c>
    </row>
    <row r="701" spans="2:12" x14ac:dyDescent="0.25">
      <c r="C701" t="s">
        <v>59</v>
      </c>
      <c r="D701" t="s">
        <v>1355</v>
      </c>
      <c r="E701" s="32">
        <v>2737</v>
      </c>
      <c r="F701" s="32">
        <v>2737</v>
      </c>
      <c r="G701" s="32">
        <v>1696</v>
      </c>
      <c r="H701" s="137">
        <f t="shared" si="30"/>
        <v>1</v>
      </c>
      <c r="I701" s="90">
        <f>IF(F701/ActivitySum!$C$1300=0%,"",F701/ActivitySum!$C$1300)</f>
        <v>3.1552721531173688E-5</v>
      </c>
      <c r="J701" s="99">
        <f>IF(G701/ActivitySum!$C$1300=0%,"",G701/ActivitySum!$C$1300)</f>
        <v>1.955185082823185E-5</v>
      </c>
      <c r="K701" s="99">
        <f t="shared" si="31"/>
        <v>0.61965655827548416</v>
      </c>
      <c r="L701" s="99">
        <f t="shared" si="32"/>
        <v>0.61965655827548416</v>
      </c>
    </row>
    <row r="702" spans="2:12" x14ac:dyDescent="0.25">
      <c r="C702" t="s">
        <v>107</v>
      </c>
      <c r="D702" t="s">
        <v>1402</v>
      </c>
      <c r="E702" s="32">
        <v>71</v>
      </c>
      <c r="F702" s="32">
        <v>70</v>
      </c>
      <c r="G702" s="32">
        <v>60</v>
      </c>
      <c r="H702" s="137">
        <f t="shared" si="30"/>
        <v>0.9859154929577465</v>
      </c>
      <c r="I702" s="90">
        <f>IF(F702/ActivitySum!$C$1300=0%,"",F702/ActivitySum!$C$1300)</f>
        <v>8.069749752218334E-7</v>
      </c>
      <c r="J702" s="99">
        <f>IF(G702/ActivitySum!$C$1300=0%,"",G702/ActivitySum!$C$1300)</f>
        <v>6.9169283590442857E-7</v>
      </c>
      <c r="K702" s="99">
        <f t="shared" si="31"/>
        <v>0.84507042253521125</v>
      </c>
      <c r="L702" s="99">
        <f t="shared" si="32"/>
        <v>0.8571428571428571</v>
      </c>
    </row>
    <row r="703" spans="2:12" x14ac:dyDescent="0.25">
      <c r="C703" t="s">
        <v>114</v>
      </c>
      <c r="D703" t="s">
        <v>1409</v>
      </c>
      <c r="E703" s="32">
        <v>286</v>
      </c>
      <c r="F703" s="32">
        <v>286</v>
      </c>
      <c r="G703" s="32">
        <v>243</v>
      </c>
      <c r="H703" s="137">
        <f t="shared" si="30"/>
        <v>1</v>
      </c>
      <c r="I703" s="90">
        <f>IF(F703/ActivitySum!$C$1300=0%,"",F703/ActivitySum!$C$1300)</f>
        <v>3.2970691844777763E-6</v>
      </c>
      <c r="J703" s="99">
        <f>IF(G703/ActivitySum!$C$1300=0%,"",G703/ActivitySum!$C$1300)</f>
        <v>2.8013559854129361E-6</v>
      </c>
      <c r="K703" s="99">
        <f t="shared" si="31"/>
        <v>0.84965034965034969</v>
      </c>
      <c r="L703" s="99">
        <f t="shared" si="32"/>
        <v>0.84965034965034969</v>
      </c>
    </row>
    <row r="704" spans="2:12" x14ac:dyDescent="0.25">
      <c r="C704" t="s">
        <v>120</v>
      </c>
      <c r="D704" t="s">
        <v>1415</v>
      </c>
      <c r="E704" s="32">
        <v>286</v>
      </c>
      <c r="F704" s="32">
        <v>286</v>
      </c>
      <c r="G704" s="32">
        <v>223</v>
      </c>
      <c r="H704" s="137">
        <f t="shared" si="30"/>
        <v>1</v>
      </c>
      <c r="I704" s="90">
        <f>IF(F704/ActivitySum!$C$1300=0%,"",F704/ActivitySum!$C$1300)</f>
        <v>3.2970691844777763E-6</v>
      </c>
      <c r="J704" s="99">
        <f>IF(G704/ActivitySum!$C$1300=0%,"",G704/ActivitySum!$C$1300)</f>
        <v>2.5707917067781262E-6</v>
      </c>
      <c r="K704" s="99">
        <f t="shared" si="31"/>
        <v>0.77972027972027969</v>
      </c>
      <c r="L704" s="99">
        <f t="shared" si="32"/>
        <v>0.77972027972027969</v>
      </c>
    </row>
    <row r="705" spans="3:12" x14ac:dyDescent="0.25">
      <c r="C705" t="s">
        <v>139</v>
      </c>
      <c r="D705" t="s">
        <v>1434</v>
      </c>
      <c r="E705" s="32">
        <v>222</v>
      </c>
      <c r="F705" s="32">
        <v>224</v>
      </c>
      <c r="G705" s="32">
        <v>188</v>
      </c>
      <c r="H705" s="137">
        <f t="shared" si="30"/>
        <v>1.0090090090090089</v>
      </c>
      <c r="I705" s="90">
        <f>IF(F705/ActivitySum!$C$1300=0%,"",F705/ActivitySum!$C$1300)</f>
        <v>2.5823199207098666E-6</v>
      </c>
      <c r="J705" s="99">
        <f>IF(G705/ActivitySum!$C$1300=0%,"",G705/ActivitySum!$C$1300)</f>
        <v>2.1673042191672095E-6</v>
      </c>
      <c r="K705" s="99">
        <f t="shared" si="31"/>
        <v>0.84684684684684686</v>
      </c>
      <c r="L705" s="99">
        <f t="shared" si="32"/>
        <v>0.8392857142857143</v>
      </c>
    </row>
    <row r="706" spans="3:12" x14ac:dyDescent="0.25">
      <c r="C706" t="s">
        <v>140</v>
      </c>
      <c r="D706" t="s">
        <v>1435</v>
      </c>
      <c r="E706" s="32">
        <v>222</v>
      </c>
      <c r="F706" s="32">
        <v>222</v>
      </c>
      <c r="G706" s="32">
        <v>189</v>
      </c>
      <c r="H706" s="137">
        <f t="shared" si="30"/>
        <v>1</v>
      </c>
      <c r="I706" s="90">
        <f>IF(F706/ActivitySum!$C$1300=0%,"",F706/ActivitySum!$C$1300)</f>
        <v>2.5592634928463857E-6</v>
      </c>
      <c r="J706" s="99">
        <f>IF(G706/ActivitySum!$C$1300=0%,"",G706/ActivitySum!$C$1300)</f>
        <v>2.17883243309895E-6</v>
      </c>
      <c r="K706" s="99">
        <f t="shared" si="31"/>
        <v>0.85135135135135132</v>
      </c>
      <c r="L706" s="99">
        <f t="shared" si="32"/>
        <v>0.85135135135135132</v>
      </c>
    </row>
    <row r="707" spans="3:12" x14ac:dyDescent="0.25">
      <c r="C707" t="s">
        <v>684</v>
      </c>
      <c r="D707" t="s">
        <v>1971</v>
      </c>
      <c r="E707" s="32">
        <v>104</v>
      </c>
      <c r="F707" s="32">
        <v>103</v>
      </c>
      <c r="G707" s="32">
        <v>88</v>
      </c>
      <c r="H707" s="137">
        <f t="shared" si="30"/>
        <v>0.99038461538461542</v>
      </c>
      <c r="I707" s="90">
        <f>IF(F707/ActivitySum!$C$1300=0%,"",F707/ActivitySum!$C$1300)</f>
        <v>1.187406034969269E-6</v>
      </c>
      <c r="J707" s="99">
        <f>IF(G707/ActivitySum!$C$1300=0%,"",G707/ActivitySum!$C$1300)</f>
        <v>1.0144828259931621E-6</v>
      </c>
      <c r="K707" s="99">
        <f t="shared" si="31"/>
        <v>0.84615384615384615</v>
      </c>
      <c r="L707" s="99">
        <f t="shared" si="32"/>
        <v>0.85436893203883491</v>
      </c>
    </row>
    <row r="708" spans="3:12" x14ac:dyDescent="0.25">
      <c r="C708" t="s">
        <v>688</v>
      </c>
      <c r="D708" t="s">
        <v>1971</v>
      </c>
      <c r="E708" s="32">
        <v>103</v>
      </c>
      <c r="F708" s="32">
        <v>103</v>
      </c>
      <c r="G708" s="32">
        <v>88</v>
      </c>
      <c r="H708" s="137">
        <f t="shared" si="30"/>
        <v>1</v>
      </c>
      <c r="I708" s="90">
        <f>IF(F708/ActivitySum!$C$1300=0%,"",F708/ActivitySum!$C$1300)</f>
        <v>1.187406034969269E-6</v>
      </c>
      <c r="J708" s="99">
        <f>IF(G708/ActivitySum!$C$1300=0%,"",G708/ActivitySum!$C$1300)</f>
        <v>1.0144828259931621E-6</v>
      </c>
      <c r="K708" s="99">
        <f t="shared" si="31"/>
        <v>0.85436893203883491</v>
      </c>
      <c r="L708" s="99">
        <f t="shared" si="32"/>
        <v>0.85436893203883491</v>
      </c>
    </row>
    <row r="709" spans="3:12" x14ac:dyDescent="0.25">
      <c r="C709" t="s">
        <v>692</v>
      </c>
      <c r="D709" t="s">
        <v>1971</v>
      </c>
      <c r="E709" s="32">
        <v>103</v>
      </c>
      <c r="F709" s="32">
        <v>103</v>
      </c>
      <c r="G709" s="32">
        <v>67</v>
      </c>
      <c r="H709" s="137">
        <f t="shared" si="30"/>
        <v>1</v>
      </c>
      <c r="I709" s="90">
        <f>IF(F709/ActivitySum!$C$1300=0%,"",F709/ActivitySum!$C$1300)</f>
        <v>1.187406034969269E-6</v>
      </c>
      <c r="J709" s="99">
        <f>IF(G709/ActivitySum!$C$1300=0%,"",G709/ActivitySum!$C$1300)</f>
        <v>7.7239033342661194E-7</v>
      </c>
      <c r="K709" s="99">
        <f t="shared" si="31"/>
        <v>0.65048543689320393</v>
      </c>
      <c r="L709" s="99">
        <f t="shared" si="32"/>
        <v>0.65048543689320393</v>
      </c>
    </row>
    <row r="710" spans="3:12" x14ac:dyDescent="0.25">
      <c r="C710" t="s">
        <v>698</v>
      </c>
      <c r="D710" t="s">
        <v>1983</v>
      </c>
      <c r="E710" s="32">
        <v>103</v>
      </c>
      <c r="F710" s="32">
        <v>103</v>
      </c>
      <c r="G710" s="32">
        <v>88</v>
      </c>
      <c r="H710" s="137">
        <f t="shared" si="30"/>
        <v>1</v>
      </c>
      <c r="I710" s="90">
        <f>IF(F710/ActivitySum!$C$1300=0%,"",F710/ActivitySum!$C$1300)</f>
        <v>1.187406034969269E-6</v>
      </c>
      <c r="J710" s="99">
        <f>IF(G710/ActivitySum!$C$1300=0%,"",G710/ActivitySum!$C$1300)</f>
        <v>1.0144828259931621E-6</v>
      </c>
      <c r="K710" s="99">
        <f t="shared" si="31"/>
        <v>0.85436893203883491</v>
      </c>
      <c r="L710" s="99">
        <f t="shared" si="32"/>
        <v>0.85436893203883491</v>
      </c>
    </row>
    <row r="711" spans="3:12" x14ac:dyDescent="0.25">
      <c r="C711" t="s">
        <v>702</v>
      </c>
      <c r="D711" t="s">
        <v>1983</v>
      </c>
      <c r="E711" s="32">
        <v>103</v>
      </c>
      <c r="F711" s="32">
        <v>103</v>
      </c>
      <c r="G711" s="32">
        <v>88</v>
      </c>
      <c r="H711" s="137">
        <f t="shared" ref="H711:H774" si="33">IFERROR(F711/E711,"")</f>
        <v>1</v>
      </c>
      <c r="I711" s="90">
        <f>IF(F711/ActivitySum!$C$1300=0%,"",F711/ActivitySum!$C$1300)</f>
        <v>1.187406034969269E-6</v>
      </c>
      <c r="J711" s="99">
        <f>IF(G711/ActivitySum!$C$1300=0%,"",G711/ActivitySum!$C$1300)</f>
        <v>1.0144828259931621E-6</v>
      </c>
      <c r="K711" s="99">
        <f t="shared" ref="K711:K774" si="34">IFERROR(G711/E711,"")</f>
        <v>0.85436893203883491</v>
      </c>
      <c r="L711" s="99">
        <f t="shared" ref="L711:L774" si="35">IFERROR(G711/F711,"")</f>
        <v>0.85436893203883491</v>
      </c>
    </row>
    <row r="712" spans="3:12" x14ac:dyDescent="0.25">
      <c r="C712" t="s">
        <v>708</v>
      </c>
      <c r="D712" t="s">
        <v>1992</v>
      </c>
      <c r="E712" s="32">
        <v>70</v>
      </c>
      <c r="F712" s="32">
        <v>70</v>
      </c>
      <c r="G712" s="32">
        <v>60</v>
      </c>
      <c r="H712" s="137">
        <f t="shared" si="33"/>
        <v>1</v>
      </c>
      <c r="I712" s="90">
        <f>IF(F712/ActivitySum!$C$1300=0%,"",F712/ActivitySum!$C$1300)</f>
        <v>8.069749752218334E-7</v>
      </c>
      <c r="J712" s="99">
        <f>IF(G712/ActivitySum!$C$1300=0%,"",G712/ActivitySum!$C$1300)</f>
        <v>6.9169283590442857E-7</v>
      </c>
      <c r="K712" s="99">
        <f t="shared" si="34"/>
        <v>0.8571428571428571</v>
      </c>
      <c r="L712" s="99">
        <f t="shared" si="35"/>
        <v>0.8571428571428571</v>
      </c>
    </row>
    <row r="713" spans="3:12" x14ac:dyDescent="0.25">
      <c r="C713" t="s">
        <v>715</v>
      </c>
      <c r="D713" t="s">
        <v>1999</v>
      </c>
      <c r="E713" s="32">
        <v>103</v>
      </c>
      <c r="F713" s="32">
        <v>103</v>
      </c>
      <c r="G713" s="32">
        <v>24</v>
      </c>
      <c r="H713" s="137">
        <f t="shared" si="33"/>
        <v>1</v>
      </c>
      <c r="I713" s="90">
        <f>IF(F713/ActivitySum!$C$1300=0%,"",F713/ActivitySum!$C$1300)</f>
        <v>1.187406034969269E-6</v>
      </c>
      <c r="J713" s="99">
        <f>IF(G713/ActivitySum!$C$1300=0%,"",G713/ActivitySum!$C$1300)</f>
        <v>2.7667713436177147E-7</v>
      </c>
      <c r="K713" s="99">
        <f t="shared" si="34"/>
        <v>0.23300970873786409</v>
      </c>
      <c r="L713" s="99">
        <f t="shared" si="35"/>
        <v>0.23300970873786409</v>
      </c>
    </row>
    <row r="714" spans="3:12" x14ac:dyDescent="0.25">
      <c r="C714" t="s">
        <v>721</v>
      </c>
      <c r="D714" t="s">
        <v>2005</v>
      </c>
      <c r="E714" s="32">
        <v>103</v>
      </c>
      <c r="F714" s="32">
        <v>103</v>
      </c>
      <c r="G714" s="32">
        <v>88</v>
      </c>
      <c r="H714" s="137">
        <f t="shared" si="33"/>
        <v>1</v>
      </c>
      <c r="I714" s="90">
        <f>IF(F714/ActivitySum!$C$1300=0%,"",F714/ActivitySum!$C$1300)</f>
        <v>1.187406034969269E-6</v>
      </c>
      <c r="J714" s="99">
        <f>IF(G714/ActivitySum!$C$1300=0%,"",G714/ActivitySum!$C$1300)</f>
        <v>1.0144828259931621E-6</v>
      </c>
      <c r="K714" s="99">
        <f t="shared" si="34"/>
        <v>0.85436893203883491</v>
      </c>
      <c r="L714" s="99">
        <f t="shared" si="35"/>
        <v>0.85436893203883491</v>
      </c>
    </row>
    <row r="715" spans="3:12" x14ac:dyDescent="0.25">
      <c r="C715" t="s">
        <v>729</v>
      </c>
      <c r="D715" t="s">
        <v>2013</v>
      </c>
      <c r="E715" s="32">
        <v>103</v>
      </c>
      <c r="F715" s="32">
        <v>103</v>
      </c>
      <c r="G715" s="32">
        <v>24</v>
      </c>
      <c r="H715" s="137">
        <f t="shared" si="33"/>
        <v>1</v>
      </c>
      <c r="I715" s="90">
        <f>IF(F715/ActivitySum!$C$1300=0%,"",F715/ActivitySum!$C$1300)</f>
        <v>1.187406034969269E-6</v>
      </c>
      <c r="J715" s="99">
        <f>IF(G715/ActivitySum!$C$1300=0%,"",G715/ActivitySum!$C$1300)</f>
        <v>2.7667713436177147E-7</v>
      </c>
      <c r="K715" s="99">
        <f t="shared" si="34"/>
        <v>0.23300970873786409</v>
      </c>
      <c r="L715" s="99">
        <f t="shared" si="35"/>
        <v>0.23300970873786409</v>
      </c>
    </row>
    <row r="716" spans="3:12" x14ac:dyDescent="0.25">
      <c r="C716" t="s">
        <v>735</v>
      </c>
      <c r="D716" t="s">
        <v>2019</v>
      </c>
      <c r="E716" s="32">
        <v>103</v>
      </c>
      <c r="F716" s="32">
        <v>103</v>
      </c>
      <c r="G716" s="32">
        <v>88</v>
      </c>
      <c r="H716" s="137">
        <f t="shared" si="33"/>
        <v>1</v>
      </c>
      <c r="I716" s="90">
        <f>IF(F716/ActivitySum!$C$1300=0%,"",F716/ActivitySum!$C$1300)</f>
        <v>1.187406034969269E-6</v>
      </c>
      <c r="J716" s="99">
        <f>IF(G716/ActivitySum!$C$1300=0%,"",G716/ActivitySum!$C$1300)</f>
        <v>1.0144828259931621E-6</v>
      </c>
      <c r="K716" s="99">
        <f t="shared" si="34"/>
        <v>0.85436893203883491</v>
      </c>
      <c r="L716" s="99">
        <f t="shared" si="35"/>
        <v>0.85436893203883491</v>
      </c>
    </row>
    <row r="717" spans="3:12" x14ac:dyDescent="0.25">
      <c r="C717" t="s">
        <v>739</v>
      </c>
      <c r="D717" t="s">
        <v>2023</v>
      </c>
      <c r="E717" s="32">
        <v>103</v>
      </c>
      <c r="F717" s="32">
        <v>103</v>
      </c>
      <c r="G717" s="32">
        <v>88</v>
      </c>
      <c r="H717" s="137">
        <f t="shared" si="33"/>
        <v>1</v>
      </c>
      <c r="I717" s="90">
        <f>IF(F717/ActivitySum!$C$1300=0%,"",F717/ActivitySum!$C$1300)</f>
        <v>1.187406034969269E-6</v>
      </c>
      <c r="J717" s="99">
        <f>IF(G717/ActivitySum!$C$1300=0%,"",G717/ActivitySum!$C$1300)</f>
        <v>1.0144828259931621E-6</v>
      </c>
      <c r="K717" s="99">
        <f t="shared" si="34"/>
        <v>0.85436893203883491</v>
      </c>
      <c r="L717" s="99">
        <f t="shared" si="35"/>
        <v>0.85436893203883491</v>
      </c>
    </row>
    <row r="718" spans="3:12" x14ac:dyDescent="0.25">
      <c r="C718" t="s">
        <v>751</v>
      </c>
      <c r="D718" t="s">
        <v>2035</v>
      </c>
      <c r="E718" s="32">
        <v>70</v>
      </c>
      <c r="F718" s="32">
        <v>70</v>
      </c>
      <c r="G718" s="32">
        <v>59</v>
      </c>
      <c r="H718" s="137">
        <f t="shared" si="33"/>
        <v>1</v>
      </c>
      <c r="I718" s="90">
        <f>IF(F718/ActivitySum!$C$1300=0%,"",F718/ActivitySum!$C$1300)</f>
        <v>8.069749752218334E-7</v>
      </c>
      <c r="J718" s="99">
        <f>IF(G718/ActivitySum!$C$1300=0%,"",G718/ActivitySum!$C$1300)</f>
        <v>6.8016462197268812E-7</v>
      </c>
      <c r="K718" s="99">
        <f t="shared" si="34"/>
        <v>0.84285714285714286</v>
      </c>
      <c r="L718" s="99">
        <f t="shared" si="35"/>
        <v>0.84285714285714286</v>
      </c>
    </row>
    <row r="719" spans="3:12" x14ac:dyDescent="0.25">
      <c r="C719" t="s">
        <v>754</v>
      </c>
      <c r="D719" t="s">
        <v>2038</v>
      </c>
      <c r="E719" s="32">
        <v>70</v>
      </c>
      <c r="F719" s="32">
        <v>70</v>
      </c>
      <c r="G719" s="32">
        <v>59</v>
      </c>
      <c r="H719" s="137">
        <f t="shared" si="33"/>
        <v>1</v>
      </c>
      <c r="I719" s="90">
        <f>IF(F719/ActivitySum!$C$1300=0%,"",F719/ActivitySum!$C$1300)</f>
        <v>8.069749752218334E-7</v>
      </c>
      <c r="J719" s="99">
        <f>IF(G719/ActivitySum!$C$1300=0%,"",G719/ActivitySum!$C$1300)</f>
        <v>6.8016462197268812E-7</v>
      </c>
      <c r="K719" s="99">
        <f t="shared" si="34"/>
        <v>0.84285714285714286</v>
      </c>
      <c r="L719" s="99">
        <f t="shared" si="35"/>
        <v>0.84285714285714286</v>
      </c>
    </row>
    <row r="720" spans="3:12" x14ac:dyDescent="0.25">
      <c r="C720" t="s">
        <v>790</v>
      </c>
      <c r="D720" t="s">
        <v>2074</v>
      </c>
      <c r="E720" s="32">
        <v>71</v>
      </c>
      <c r="F720" s="32">
        <v>70</v>
      </c>
      <c r="G720" s="32">
        <v>60</v>
      </c>
      <c r="H720" s="137">
        <f t="shared" si="33"/>
        <v>0.9859154929577465</v>
      </c>
      <c r="I720" s="90">
        <f>IF(F720/ActivitySum!$C$1300=0%,"",F720/ActivitySum!$C$1300)</f>
        <v>8.069749752218334E-7</v>
      </c>
      <c r="J720" s="99">
        <f>IF(G720/ActivitySum!$C$1300=0%,"",G720/ActivitySum!$C$1300)</f>
        <v>6.9169283590442857E-7</v>
      </c>
      <c r="K720" s="99">
        <f t="shared" si="34"/>
        <v>0.84507042253521125</v>
      </c>
      <c r="L720" s="99">
        <f t="shared" si="35"/>
        <v>0.8571428571428571</v>
      </c>
    </row>
    <row r="721" spans="2:12" x14ac:dyDescent="0.25">
      <c r="C721" t="s">
        <v>793</v>
      </c>
      <c r="D721" t="s">
        <v>2077</v>
      </c>
      <c r="E721" s="32">
        <v>71</v>
      </c>
      <c r="F721" s="32">
        <v>70</v>
      </c>
      <c r="G721" s="32">
        <v>60</v>
      </c>
      <c r="H721" s="137">
        <f t="shared" si="33"/>
        <v>0.9859154929577465</v>
      </c>
      <c r="I721" s="90">
        <f>IF(F721/ActivitySum!$C$1300=0%,"",F721/ActivitySum!$C$1300)</f>
        <v>8.069749752218334E-7</v>
      </c>
      <c r="J721" s="99">
        <f>IF(G721/ActivitySum!$C$1300=0%,"",G721/ActivitySum!$C$1300)</f>
        <v>6.9169283590442857E-7</v>
      </c>
      <c r="K721" s="99">
        <f t="shared" si="34"/>
        <v>0.84507042253521125</v>
      </c>
      <c r="L721" s="99">
        <f t="shared" si="35"/>
        <v>0.8571428571428571</v>
      </c>
    </row>
    <row r="722" spans="2:12" x14ac:dyDescent="0.25">
      <c r="C722" t="s">
        <v>830</v>
      </c>
      <c r="D722" t="s">
        <v>1983</v>
      </c>
      <c r="E722" s="32">
        <v>103</v>
      </c>
      <c r="F722" s="32">
        <v>103</v>
      </c>
      <c r="G722" s="32">
        <v>88</v>
      </c>
      <c r="H722" s="137">
        <f t="shared" si="33"/>
        <v>1</v>
      </c>
      <c r="I722" s="90">
        <f>IF(F722/ActivitySum!$C$1300=0%,"",F722/ActivitySum!$C$1300)</f>
        <v>1.187406034969269E-6</v>
      </c>
      <c r="J722" s="99">
        <f>IF(G722/ActivitySum!$C$1300=0%,"",G722/ActivitySum!$C$1300)</f>
        <v>1.0144828259931621E-6</v>
      </c>
      <c r="K722" s="99">
        <f t="shared" si="34"/>
        <v>0.85436893203883491</v>
      </c>
      <c r="L722" s="99">
        <f t="shared" si="35"/>
        <v>0.85436893203883491</v>
      </c>
    </row>
    <row r="723" spans="2:12" x14ac:dyDescent="0.25">
      <c r="C723" t="s">
        <v>833</v>
      </c>
      <c r="D723" t="s">
        <v>2116</v>
      </c>
      <c r="E723" s="32">
        <v>103</v>
      </c>
      <c r="F723" s="32">
        <v>103</v>
      </c>
      <c r="G723" s="32">
        <v>24</v>
      </c>
      <c r="H723" s="137">
        <f t="shared" si="33"/>
        <v>1</v>
      </c>
      <c r="I723" s="90">
        <f>IF(F723/ActivitySum!$C$1300=0%,"",F723/ActivitySum!$C$1300)</f>
        <v>1.187406034969269E-6</v>
      </c>
      <c r="J723" s="99">
        <f>IF(G723/ActivitySum!$C$1300=0%,"",G723/ActivitySum!$C$1300)</f>
        <v>2.7667713436177147E-7</v>
      </c>
      <c r="K723" s="99">
        <f t="shared" si="34"/>
        <v>0.23300970873786409</v>
      </c>
      <c r="L723" s="99">
        <f t="shared" si="35"/>
        <v>0.23300970873786409</v>
      </c>
    </row>
    <row r="724" spans="2:12" x14ac:dyDescent="0.25">
      <c r="B724" t="s">
        <v>2573</v>
      </c>
      <c r="C724" t="s">
        <v>0</v>
      </c>
      <c r="D724" t="s">
        <v>1302</v>
      </c>
      <c r="E724" s="32">
        <v>630</v>
      </c>
      <c r="F724" s="32">
        <v>630</v>
      </c>
      <c r="G724" s="32">
        <v>535</v>
      </c>
      <c r="H724" s="137">
        <f t="shared" si="33"/>
        <v>1</v>
      </c>
      <c r="I724" s="90">
        <f>IF(F724/ActivitySum!$C$1300=0%,"",F724/ActivitySum!$C$1300)</f>
        <v>7.2627747769965005E-6</v>
      </c>
      <c r="J724" s="99">
        <f>IF(G724/ActivitySum!$C$1300=0%,"",G724/ActivitySum!$C$1300)</f>
        <v>6.1675944534811555E-6</v>
      </c>
      <c r="K724" s="99">
        <f t="shared" si="34"/>
        <v>0.84920634920634919</v>
      </c>
      <c r="L724" s="99">
        <f t="shared" si="35"/>
        <v>0.84920634920634919</v>
      </c>
    </row>
    <row r="725" spans="2:12" x14ac:dyDescent="0.25">
      <c r="C725" t="s">
        <v>2</v>
      </c>
      <c r="D725" t="s">
        <v>1304</v>
      </c>
      <c r="E725" s="32">
        <v>630</v>
      </c>
      <c r="F725" s="32">
        <v>630</v>
      </c>
      <c r="G725" s="32">
        <v>536</v>
      </c>
      <c r="H725" s="137">
        <f t="shared" si="33"/>
        <v>1</v>
      </c>
      <c r="I725" s="90">
        <f>IF(F725/ActivitySum!$C$1300=0%,"",F725/ActivitySum!$C$1300)</f>
        <v>7.2627747769965005E-6</v>
      </c>
      <c r="J725" s="99">
        <f>IF(G725/ActivitySum!$C$1300=0%,"",G725/ActivitySum!$C$1300)</f>
        <v>6.1791226674128955E-6</v>
      </c>
      <c r="K725" s="99">
        <f t="shared" si="34"/>
        <v>0.85079365079365077</v>
      </c>
      <c r="L725" s="99">
        <f t="shared" si="35"/>
        <v>0.85079365079365077</v>
      </c>
    </row>
    <row r="726" spans="2:12" x14ac:dyDescent="0.25">
      <c r="C726" t="s">
        <v>10</v>
      </c>
      <c r="D726" t="s">
        <v>1312</v>
      </c>
      <c r="E726" s="32">
        <v>212</v>
      </c>
      <c r="F726" s="32">
        <v>214</v>
      </c>
      <c r="G726" s="32">
        <v>180</v>
      </c>
      <c r="H726" s="137">
        <f t="shared" si="33"/>
        <v>1.0094339622641511</v>
      </c>
      <c r="I726" s="90">
        <f>IF(F726/ActivitySum!$C$1300=0%,"",F726/ActivitySum!$C$1300)</f>
        <v>2.4670377813924621E-6</v>
      </c>
      <c r="J726" s="99">
        <f>IF(G726/ActivitySum!$C$1300=0%,"",G726/ActivitySum!$C$1300)</f>
        <v>2.0750785077132859E-6</v>
      </c>
      <c r="K726" s="99">
        <f t="shared" si="34"/>
        <v>0.84905660377358494</v>
      </c>
      <c r="L726" s="99">
        <f t="shared" si="35"/>
        <v>0.84112149532710279</v>
      </c>
    </row>
    <row r="727" spans="2:12" x14ac:dyDescent="0.25">
      <c r="C727" t="s">
        <v>11</v>
      </c>
      <c r="D727" t="s">
        <v>1313</v>
      </c>
      <c r="E727" s="32">
        <v>140</v>
      </c>
      <c r="F727" s="32">
        <v>140</v>
      </c>
      <c r="G727" s="32">
        <v>119</v>
      </c>
      <c r="H727" s="137">
        <f t="shared" si="33"/>
        <v>1</v>
      </c>
      <c r="I727" s="90">
        <f>IF(F727/ActivitySum!$C$1300=0%,"",F727/ActivitySum!$C$1300)</f>
        <v>1.6139499504436668E-6</v>
      </c>
      <c r="J727" s="99">
        <f>IF(G727/ActivitySum!$C$1300=0%,"",G727/ActivitySum!$C$1300)</f>
        <v>1.3718574578771167E-6</v>
      </c>
      <c r="K727" s="99">
        <f t="shared" si="34"/>
        <v>0.85</v>
      </c>
      <c r="L727" s="99">
        <f t="shared" si="35"/>
        <v>0.85</v>
      </c>
    </row>
    <row r="728" spans="2:12" x14ac:dyDescent="0.25">
      <c r="C728" t="s">
        <v>21</v>
      </c>
      <c r="D728" t="s">
        <v>1317</v>
      </c>
      <c r="E728" s="32">
        <v>6723</v>
      </c>
      <c r="F728" s="32">
        <v>6773</v>
      </c>
      <c r="G728" s="32">
        <v>5715</v>
      </c>
      <c r="H728" s="137">
        <f t="shared" si="33"/>
        <v>1.0074371560315336</v>
      </c>
      <c r="I728" s="90">
        <f>IF(F728/ActivitySum!$C$1300=0%,"",F728/ActivitySum!$C$1300)</f>
        <v>7.808059295967825E-5</v>
      </c>
      <c r="J728" s="99">
        <f>IF(G728/ActivitySum!$C$1300=0%,"",G728/ActivitySum!$C$1300)</f>
        <v>6.588374261989683E-5</v>
      </c>
      <c r="K728" s="99">
        <f t="shared" si="34"/>
        <v>0.85006693440428382</v>
      </c>
      <c r="L728" s="99">
        <f t="shared" si="35"/>
        <v>0.84379152517348299</v>
      </c>
    </row>
    <row r="729" spans="2:12" x14ac:dyDescent="0.25">
      <c r="C729" t="s">
        <v>23</v>
      </c>
      <c r="D729" t="s">
        <v>1319</v>
      </c>
      <c r="E729" s="32">
        <v>100</v>
      </c>
      <c r="F729" s="32">
        <v>100</v>
      </c>
      <c r="G729" s="32">
        <v>85</v>
      </c>
      <c r="H729" s="137">
        <f t="shared" si="33"/>
        <v>1</v>
      </c>
      <c r="I729" s="90">
        <f>IF(F729/ActivitySum!$C$1300=0%,"",F729/ActivitySum!$C$1300)</f>
        <v>1.1528213931740477E-6</v>
      </c>
      <c r="J729" s="99">
        <f>IF(G729/ActivitySum!$C$1300=0%,"",G729/ActivitySum!$C$1300)</f>
        <v>9.7989818419794049E-7</v>
      </c>
      <c r="K729" s="99">
        <f t="shared" si="34"/>
        <v>0.85</v>
      </c>
      <c r="L729" s="99">
        <f t="shared" si="35"/>
        <v>0.85</v>
      </c>
    </row>
    <row r="730" spans="2:12" x14ac:dyDescent="0.25">
      <c r="C730" t="s">
        <v>24</v>
      </c>
      <c r="D730" t="s">
        <v>1320</v>
      </c>
      <c r="E730" s="32">
        <v>100</v>
      </c>
      <c r="F730" s="32">
        <v>100</v>
      </c>
      <c r="G730" s="32">
        <v>84</v>
      </c>
      <c r="H730" s="137">
        <f t="shared" si="33"/>
        <v>1</v>
      </c>
      <c r="I730" s="90">
        <f>IF(F730/ActivitySum!$C$1300=0%,"",F730/ActivitySum!$C$1300)</f>
        <v>1.1528213931740477E-6</v>
      </c>
      <c r="J730" s="99">
        <f>IF(G730/ActivitySum!$C$1300=0%,"",G730/ActivitySum!$C$1300)</f>
        <v>9.6836997026620004E-7</v>
      </c>
      <c r="K730" s="99">
        <f t="shared" si="34"/>
        <v>0.84</v>
      </c>
      <c r="L730" s="99">
        <f t="shared" si="35"/>
        <v>0.84</v>
      </c>
    </row>
    <row r="731" spans="2:12" x14ac:dyDescent="0.25">
      <c r="C731" t="s">
        <v>60</v>
      </c>
      <c r="D731" t="s">
        <v>1356</v>
      </c>
      <c r="E731" s="32">
        <v>290</v>
      </c>
      <c r="F731" s="32">
        <v>288</v>
      </c>
      <c r="G731" s="32">
        <v>185</v>
      </c>
      <c r="H731" s="137">
        <f t="shared" si="33"/>
        <v>0.99310344827586206</v>
      </c>
      <c r="I731" s="90">
        <f>IF(F731/ActivitySum!$C$1300=0%,"",F731/ActivitySum!$C$1300)</f>
        <v>3.3201256123412572E-6</v>
      </c>
      <c r="J731" s="99">
        <f>IF(G731/ActivitySum!$C$1300=0%,"",G731/ActivitySum!$C$1300)</f>
        <v>2.1327195773719882E-6</v>
      </c>
      <c r="K731" s="99">
        <f t="shared" si="34"/>
        <v>0.63793103448275867</v>
      </c>
      <c r="L731" s="99">
        <f t="shared" si="35"/>
        <v>0.64236111111111116</v>
      </c>
    </row>
    <row r="732" spans="2:12" x14ac:dyDescent="0.25">
      <c r="C732" t="s">
        <v>61</v>
      </c>
      <c r="D732" t="s">
        <v>1357</v>
      </c>
      <c r="E732" s="32">
        <v>6241</v>
      </c>
      <c r="F732" s="32">
        <v>6242</v>
      </c>
      <c r="G732" s="32">
        <v>5322</v>
      </c>
      <c r="H732" s="137">
        <f t="shared" si="33"/>
        <v>1.0001602307322544</v>
      </c>
      <c r="I732" s="90">
        <f>IF(F732/ActivitySum!$C$1300=0%,"",F732/ActivitySum!$C$1300)</f>
        <v>7.1959111361924056E-5</v>
      </c>
      <c r="J732" s="99">
        <f>IF(G732/ActivitySum!$C$1300=0%,"",G732/ActivitySum!$C$1300)</f>
        <v>6.1353154544722824E-5</v>
      </c>
      <c r="K732" s="99">
        <f t="shared" si="34"/>
        <v>0.85274795705816375</v>
      </c>
      <c r="L732" s="99">
        <f t="shared" si="35"/>
        <v>0.85261134251842363</v>
      </c>
    </row>
    <row r="733" spans="2:12" x14ac:dyDescent="0.25">
      <c r="C733" t="s">
        <v>63</v>
      </c>
      <c r="D733" t="s">
        <v>1359</v>
      </c>
      <c r="E733" s="32">
        <v>598</v>
      </c>
      <c r="F733" s="32">
        <v>598</v>
      </c>
      <c r="G733" s="32">
        <v>508</v>
      </c>
      <c r="H733" s="137">
        <f t="shared" si="33"/>
        <v>1</v>
      </c>
      <c r="I733" s="90">
        <f>IF(F733/ActivitySum!$C$1300=0%,"",F733/ActivitySum!$C$1300)</f>
        <v>6.8938719311808052E-6</v>
      </c>
      <c r="J733" s="99">
        <f>IF(G733/ActivitySum!$C$1300=0%,"",G733/ActivitySum!$C$1300)</f>
        <v>5.8563326773241621E-6</v>
      </c>
      <c r="K733" s="99">
        <f t="shared" si="34"/>
        <v>0.84949832775919731</v>
      </c>
      <c r="L733" s="99">
        <f t="shared" si="35"/>
        <v>0.84949832775919731</v>
      </c>
    </row>
    <row r="734" spans="2:12" x14ac:dyDescent="0.25">
      <c r="C734" t="s">
        <v>65</v>
      </c>
      <c r="D734" t="s">
        <v>1361</v>
      </c>
      <c r="E734" s="32">
        <v>165</v>
      </c>
      <c r="F734" s="32">
        <v>164</v>
      </c>
      <c r="G734" s="32">
        <v>140</v>
      </c>
      <c r="H734" s="137">
        <f t="shared" si="33"/>
        <v>0.9939393939393939</v>
      </c>
      <c r="I734" s="90">
        <f>IF(F734/ActivitySum!$C$1300=0%,"",F734/ActivitySum!$C$1300)</f>
        <v>1.8906270848054383E-6</v>
      </c>
      <c r="J734" s="99">
        <f>IF(G734/ActivitySum!$C$1300=0%,"",G734/ActivitySum!$C$1300)</f>
        <v>1.6139499504436668E-6</v>
      </c>
      <c r="K734" s="99">
        <f t="shared" si="34"/>
        <v>0.84848484848484851</v>
      </c>
      <c r="L734" s="99">
        <f t="shared" si="35"/>
        <v>0.85365853658536583</v>
      </c>
    </row>
    <row r="735" spans="2:12" x14ac:dyDescent="0.25">
      <c r="C735" t="s">
        <v>106</v>
      </c>
      <c r="D735" t="s">
        <v>1401</v>
      </c>
      <c r="E735" s="32">
        <v>1375</v>
      </c>
      <c r="F735" s="32">
        <v>1376</v>
      </c>
      <c r="G735" s="32">
        <v>960</v>
      </c>
      <c r="H735" s="137">
        <f t="shared" si="33"/>
        <v>1.0007272727272727</v>
      </c>
      <c r="I735" s="90">
        <f>IF(F735/ActivitySum!$C$1300=0%,"",F735/ActivitySum!$C$1300)</f>
        <v>1.5862822370074895E-5</v>
      </c>
      <c r="J735" s="99">
        <f>IF(G735/ActivitySum!$C$1300=0%,"",G735/ActivitySum!$C$1300)</f>
        <v>1.1067085374470857E-5</v>
      </c>
      <c r="K735" s="99">
        <f t="shared" si="34"/>
        <v>0.69818181818181824</v>
      </c>
      <c r="L735" s="99">
        <f t="shared" si="35"/>
        <v>0.69767441860465118</v>
      </c>
    </row>
    <row r="736" spans="2:12" x14ac:dyDescent="0.25">
      <c r="C736" t="s">
        <v>108</v>
      </c>
      <c r="D736" t="s">
        <v>1403</v>
      </c>
      <c r="E736" s="32">
        <v>12242</v>
      </c>
      <c r="F736" s="32">
        <v>12243</v>
      </c>
      <c r="G736" s="32">
        <v>10406</v>
      </c>
      <c r="H736" s="137">
        <f t="shared" si="33"/>
        <v>1.0000816859990198</v>
      </c>
      <c r="I736" s="90">
        <f>IF(F736/ActivitySum!$C$1300=0%,"",F736/ActivitySum!$C$1300)</f>
        <v>1.4113992316629865E-4</v>
      </c>
      <c r="J736" s="99">
        <f>IF(G736/ActivitySum!$C$1300=0%,"",G736/ActivitySum!$C$1300)</f>
        <v>1.199625941736914E-4</v>
      </c>
      <c r="K736" s="99">
        <f t="shared" si="34"/>
        <v>0.8500245057997059</v>
      </c>
      <c r="L736" s="99">
        <f t="shared" si="35"/>
        <v>0.84995507637017076</v>
      </c>
    </row>
    <row r="737" spans="3:12" x14ac:dyDescent="0.25">
      <c r="C737" t="s">
        <v>115</v>
      </c>
      <c r="D737" t="s">
        <v>1410</v>
      </c>
      <c r="E737" s="32">
        <v>94</v>
      </c>
      <c r="F737" s="32">
        <v>94</v>
      </c>
      <c r="G737" s="32">
        <v>80</v>
      </c>
      <c r="H737" s="137">
        <f t="shared" si="33"/>
        <v>1</v>
      </c>
      <c r="I737" s="90">
        <f>IF(F737/ActivitySum!$C$1300=0%,"",F737/ActivitySum!$C$1300)</f>
        <v>1.0836521095836048E-6</v>
      </c>
      <c r="J737" s="99">
        <f>IF(G737/ActivitySum!$C$1300=0%,"",G737/ActivitySum!$C$1300)</f>
        <v>9.2225711453923813E-7</v>
      </c>
      <c r="K737" s="99">
        <f t="shared" si="34"/>
        <v>0.85106382978723405</v>
      </c>
      <c r="L737" s="99">
        <f t="shared" si="35"/>
        <v>0.85106382978723405</v>
      </c>
    </row>
    <row r="738" spans="3:12" x14ac:dyDescent="0.25">
      <c r="C738" t="s">
        <v>116</v>
      </c>
      <c r="D738" t="s">
        <v>1411</v>
      </c>
      <c r="E738" s="32">
        <v>16</v>
      </c>
      <c r="F738" s="32">
        <v>17</v>
      </c>
      <c r="G738" s="32">
        <v>14</v>
      </c>
      <c r="H738" s="137">
        <f t="shared" si="33"/>
        <v>1.0625</v>
      </c>
      <c r="I738" s="90">
        <f>IF(F738/ActivitySum!$C$1300=0%,"",F738/ActivitySum!$C$1300)</f>
        <v>1.959796368395881E-7</v>
      </c>
      <c r="J738" s="99">
        <f>IF(G738/ActivitySum!$C$1300=0%,"",G738/ActivitySum!$C$1300)</f>
        <v>1.6139499504436666E-7</v>
      </c>
      <c r="K738" s="99">
        <f t="shared" si="34"/>
        <v>0.875</v>
      </c>
      <c r="L738" s="99">
        <f t="shared" si="35"/>
        <v>0.82352941176470584</v>
      </c>
    </row>
    <row r="739" spans="3:12" x14ac:dyDescent="0.25">
      <c r="C739" t="s">
        <v>119</v>
      </c>
      <c r="D739" t="s">
        <v>1414</v>
      </c>
      <c r="E739" s="32">
        <v>58</v>
      </c>
      <c r="F739" s="32">
        <v>59</v>
      </c>
      <c r="G739" s="32">
        <v>49</v>
      </c>
      <c r="H739" s="137">
        <f t="shared" si="33"/>
        <v>1.0172413793103448</v>
      </c>
      <c r="I739" s="90">
        <f>IF(F739/ActivitySum!$C$1300=0%,"",F739/ActivitySum!$C$1300)</f>
        <v>6.8016462197268812E-7</v>
      </c>
      <c r="J739" s="99">
        <f>IF(G739/ActivitySum!$C$1300=0%,"",G739/ActivitySum!$C$1300)</f>
        <v>5.6488248265528339E-7</v>
      </c>
      <c r="K739" s="99">
        <f t="shared" si="34"/>
        <v>0.84482758620689657</v>
      </c>
      <c r="L739" s="99">
        <f t="shared" si="35"/>
        <v>0.83050847457627119</v>
      </c>
    </row>
    <row r="740" spans="3:12" x14ac:dyDescent="0.25">
      <c r="C740" t="s">
        <v>122</v>
      </c>
      <c r="D740" t="s">
        <v>1417</v>
      </c>
      <c r="E740" s="32">
        <v>31</v>
      </c>
      <c r="F740" s="32">
        <v>31</v>
      </c>
      <c r="G740" s="32">
        <v>26</v>
      </c>
      <c r="H740" s="137">
        <f t="shared" si="33"/>
        <v>1</v>
      </c>
      <c r="I740" s="90">
        <f>IF(F740/ActivitySum!$C$1300=0%,"",F740/ActivitySum!$C$1300)</f>
        <v>3.5737463188395479E-7</v>
      </c>
      <c r="J740" s="99">
        <f>IF(G740/ActivitySum!$C$1300=0%,"",G740/ActivitySum!$C$1300)</f>
        <v>2.9973356222525243E-7</v>
      </c>
      <c r="K740" s="99">
        <f t="shared" si="34"/>
        <v>0.83870967741935487</v>
      </c>
      <c r="L740" s="99">
        <f t="shared" si="35"/>
        <v>0.83870967741935487</v>
      </c>
    </row>
    <row r="741" spans="3:12" x14ac:dyDescent="0.25">
      <c r="C741" t="s">
        <v>123</v>
      </c>
      <c r="D741" t="s">
        <v>1418</v>
      </c>
      <c r="E741" s="32">
        <v>115</v>
      </c>
      <c r="F741" s="32">
        <v>115</v>
      </c>
      <c r="G741" s="32">
        <v>98</v>
      </c>
      <c r="H741" s="137">
        <f t="shared" si="33"/>
        <v>1</v>
      </c>
      <c r="I741" s="90">
        <f>IF(F741/ActivitySum!$C$1300=0%,"",F741/ActivitySum!$C$1300)</f>
        <v>1.3257446021501549E-6</v>
      </c>
      <c r="J741" s="99">
        <f>IF(G741/ActivitySum!$C$1300=0%,"",G741/ActivitySum!$C$1300)</f>
        <v>1.1297649653105668E-6</v>
      </c>
      <c r="K741" s="99">
        <f t="shared" si="34"/>
        <v>0.85217391304347823</v>
      </c>
      <c r="L741" s="99">
        <f t="shared" si="35"/>
        <v>0.85217391304347823</v>
      </c>
    </row>
    <row r="742" spans="3:12" x14ac:dyDescent="0.25">
      <c r="C742" t="s">
        <v>124</v>
      </c>
      <c r="D742" t="s">
        <v>1419</v>
      </c>
      <c r="E742" s="32">
        <v>647</v>
      </c>
      <c r="F742" s="32">
        <v>647</v>
      </c>
      <c r="G742" s="32">
        <v>550</v>
      </c>
      <c r="H742" s="137">
        <f t="shared" si="33"/>
        <v>1</v>
      </c>
      <c r="I742" s="90">
        <f>IF(F742/ActivitySum!$C$1300=0%,"",F742/ActivitySum!$C$1300)</f>
        <v>7.4587544138360886E-6</v>
      </c>
      <c r="J742" s="99">
        <f>IF(G742/ActivitySum!$C$1300=0%,"",G742/ActivitySum!$C$1300)</f>
        <v>6.3405176624572627E-6</v>
      </c>
      <c r="K742" s="99">
        <f t="shared" si="34"/>
        <v>0.85007727975270475</v>
      </c>
      <c r="L742" s="99">
        <f t="shared" si="35"/>
        <v>0.85007727975270475</v>
      </c>
    </row>
    <row r="743" spans="3:12" x14ac:dyDescent="0.25">
      <c r="C743" t="s">
        <v>125</v>
      </c>
      <c r="D743" t="s">
        <v>1420</v>
      </c>
      <c r="E743" s="32">
        <v>31</v>
      </c>
      <c r="F743" s="32">
        <v>31</v>
      </c>
      <c r="G743" s="32">
        <v>26</v>
      </c>
      <c r="H743" s="137">
        <f t="shared" si="33"/>
        <v>1</v>
      </c>
      <c r="I743" s="90">
        <f>IF(F743/ActivitySum!$C$1300=0%,"",F743/ActivitySum!$C$1300)</f>
        <v>3.5737463188395479E-7</v>
      </c>
      <c r="J743" s="99">
        <f>IF(G743/ActivitySum!$C$1300=0%,"",G743/ActivitySum!$C$1300)</f>
        <v>2.9973356222525243E-7</v>
      </c>
      <c r="K743" s="99">
        <f t="shared" si="34"/>
        <v>0.83870967741935487</v>
      </c>
      <c r="L743" s="99">
        <f t="shared" si="35"/>
        <v>0.83870967741935487</v>
      </c>
    </row>
    <row r="744" spans="3:12" x14ac:dyDescent="0.25">
      <c r="C744" t="s">
        <v>126</v>
      </c>
      <c r="D744" t="s">
        <v>1421</v>
      </c>
      <c r="E744" s="32">
        <v>52</v>
      </c>
      <c r="F744" s="32">
        <v>52</v>
      </c>
      <c r="G744" s="32">
        <v>44</v>
      </c>
      <c r="H744" s="137">
        <f t="shared" si="33"/>
        <v>1</v>
      </c>
      <c r="I744" s="90">
        <f>IF(F744/ActivitySum!$C$1300=0%,"",F744/ActivitySum!$C$1300)</f>
        <v>5.9946712445050485E-7</v>
      </c>
      <c r="J744" s="99">
        <f>IF(G744/ActivitySum!$C$1300=0%,"",G744/ActivitySum!$C$1300)</f>
        <v>5.0724141299658103E-7</v>
      </c>
      <c r="K744" s="99">
        <f t="shared" si="34"/>
        <v>0.84615384615384615</v>
      </c>
      <c r="L744" s="99">
        <f t="shared" si="35"/>
        <v>0.84615384615384615</v>
      </c>
    </row>
    <row r="745" spans="3:12" x14ac:dyDescent="0.25">
      <c r="C745" t="s">
        <v>128</v>
      </c>
      <c r="D745" t="s">
        <v>1423</v>
      </c>
      <c r="E745" s="32">
        <v>59</v>
      </c>
      <c r="F745" s="32">
        <v>59</v>
      </c>
      <c r="G745" s="32">
        <v>50</v>
      </c>
      <c r="H745" s="137">
        <f t="shared" si="33"/>
        <v>1</v>
      </c>
      <c r="I745" s="90">
        <f>IF(F745/ActivitySum!$C$1300=0%,"",F745/ActivitySum!$C$1300)</f>
        <v>6.8016462197268812E-7</v>
      </c>
      <c r="J745" s="99">
        <f>IF(G745/ActivitySum!$C$1300=0%,"",G745/ActivitySum!$C$1300)</f>
        <v>5.7641069658702384E-7</v>
      </c>
      <c r="K745" s="99">
        <f t="shared" si="34"/>
        <v>0.84745762711864403</v>
      </c>
      <c r="L745" s="99">
        <f t="shared" si="35"/>
        <v>0.84745762711864403</v>
      </c>
    </row>
    <row r="746" spans="3:12" x14ac:dyDescent="0.25">
      <c r="C746" t="s">
        <v>129</v>
      </c>
      <c r="D746" t="s">
        <v>1424</v>
      </c>
      <c r="E746" s="32">
        <v>17</v>
      </c>
      <c r="F746" s="32">
        <v>17</v>
      </c>
      <c r="G746" s="32">
        <v>14</v>
      </c>
      <c r="H746" s="137">
        <f t="shared" si="33"/>
        <v>1</v>
      </c>
      <c r="I746" s="90">
        <f>IF(F746/ActivitySum!$C$1300=0%,"",F746/ActivitySum!$C$1300)</f>
        <v>1.959796368395881E-7</v>
      </c>
      <c r="J746" s="99">
        <f>IF(G746/ActivitySum!$C$1300=0%,"",G746/ActivitySum!$C$1300)</f>
        <v>1.6139499504436666E-7</v>
      </c>
      <c r="K746" s="99">
        <f t="shared" si="34"/>
        <v>0.82352941176470584</v>
      </c>
      <c r="L746" s="99">
        <f t="shared" si="35"/>
        <v>0.82352941176470584</v>
      </c>
    </row>
    <row r="747" spans="3:12" x14ac:dyDescent="0.25">
      <c r="C747" t="s">
        <v>130</v>
      </c>
      <c r="D747" t="s">
        <v>1425</v>
      </c>
      <c r="E747" s="32">
        <v>94</v>
      </c>
      <c r="F747" s="32">
        <v>94</v>
      </c>
      <c r="G747" s="32">
        <v>80</v>
      </c>
      <c r="H747" s="137">
        <f t="shared" si="33"/>
        <v>1</v>
      </c>
      <c r="I747" s="90">
        <f>IF(F747/ActivitySum!$C$1300=0%,"",F747/ActivitySum!$C$1300)</f>
        <v>1.0836521095836048E-6</v>
      </c>
      <c r="J747" s="99">
        <f>IF(G747/ActivitySum!$C$1300=0%,"",G747/ActivitySum!$C$1300)</f>
        <v>9.2225711453923813E-7</v>
      </c>
      <c r="K747" s="99">
        <f t="shared" si="34"/>
        <v>0.85106382978723405</v>
      </c>
      <c r="L747" s="99">
        <f t="shared" si="35"/>
        <v>0.85106382978723405</v>
      </c>
    </row>
    <row r="748" spans="3:12" x14ac:dyDescent="0.25">
      <c r="C748" t="s">
        <v>131</v>
      </c>
      <c r="D748" t="s">
        <v>1426</v>
      </c>
      <c r="E748" s="32">
        <v>271</v>
      </c>
      <c r="F748" s="32">
        <v>271</v>
      </c>
      <c r="G748" s="32">
        <v>230</v>
      </c>
      <c r="H748" s="137">
        <f t="shared" si="33"/>
        <v>1</v>
      </c>
      <c r="I748" s="90">
        <f>IF(F748/ActivitySum!$C$1300=0%,"",F748/ActivitySum!$C$1300)</f>
        <v>3.1241459755016691E-6</v>
      </c>
      <c r="J748" s="99">
        <f>IF(G748/ActivitySum!$C$1300=0%,"",G748/ActivitySum!$C$1300)</f>
        <v>2.6514892043003098E-6</v>
      </c>
      <c r="K748" s="99">
        <f t="shared" si="34"/>
        <v>0.8487084870848709</v>
      </c>
      <c r="L748" s="99">
        <f t="shared" si="35"/>
        <v>0.8487084870848709</v>
      </c>
    </row>
    <row r="749" spans="3:12" x14ac:dyDescent="0.25">
      <c r="C749" t="s">
        <v>132</v>
      </c>
      <c r="D749" t="s">
        <v>1427</v>
      </c>
      <c r="E749" s="32">
        <v>271</v>
      </c>
      <c r="F749" s="32">
        <v>272</v>
      </c>
      <c r="G749" s="32">
        <v>230</v>
      </c>
      <c r="H749" s="137">
        <f t="shared" si="33"/>
        <v>1.003690036900369</v>
      </c>
      <c r="I749" s="90">
        <f>IF(F749/ActivitySum!$C$1300=0%,"",F749/ActivitySum!$C$1300)</f>
        <v>3.1356741894334096E-6</v>
      </c>
      <c r="J749" s="99">
        <f>IF(G749/ActivitySum!$C$1300=0%,"",G749/ActivitySum!$C$1300)</f>
        <v>2.6514892043003098E-6</v>
      </c>
      <c r="K749" s="99">
        <f t="shared" si="34"/>
        <v>0.8487084870848709</v>
      </c>
      <c r="L749" s="99">
        <f t="shared" si="35"/>
        <v>0.84558823529411764</v>
      </c>
    </row>
    <row r="750" spans="3:12" x14ac:dyDescent="0.25">
      <c r="C750" t="s">
        <v>676</v>
      </c>
      <c r="D750" t="s">
        <v>1963</v>
      </c>
      <c r="E750" s="32">
        <v>771</v>
      </c>
      <c r="F750" s="32">
        <v>770</v>
      </c>
      <c r="G750" s="32">
        <v>655</v>
      </c>
      <c r="H750" s="137">
        <f t="shared" si="33"/>
        <v>0.99870298313878081</v>
      </c>
      <c r="I750" s="90">
        <f>IF(F750/ActivitySum!$C$1300=0%,"",F750/ActivitySum!$C$1300)</f>
        <v>8.8767247274401671E-6</v>
      </c>
      <c r="J750" s="99">
        <f>IF(G750/ActivitySum!$C$1300=0%,"",G750/ActivitySum!$C$1300)</f>
        <v>7.5509801252900122E-6</v>
      </c>
      <c r="K750" s="99">
        <f t="shared" si="34"/>
        <v>0.84954604409857326</v>
      </c>
      <c r="L750" s="99">
        <f t="shared" si="35"/>
        <v>0.85064935064935066</v>
      </c>
    </row>
    <row r="751" spans="3:12" x14ac:dyDescent="0.25">
      <c r="C751" t="s">
        <v>677</v>
      </c>
      <c r="D751" t="s">
        <v>1964</v>
      </c>
      <c r="E751" s="32">
        <v>771</v>
      </c>
      <c r="F751" s="32">
        <v>770</v>
      </c>
      <c r="G751" s="32">
        <v>501</v>
      </c>
      <c r="H751" s="137">
        <f t="shared" si="33"/>
        <v>0.99870298313878081</v>
      </c>
      <c r="I751" s="90">
        <f>IF(F751/ActivitySum!$C$1300=0%,"",F751/ActivitySum!$C$1300)</f>
        <v>8.8767247274401671E-6</v>
      </c>
      <c r="J751" s="99">
        <f>IF(G751/ActivitySum!$C$1300=0%,"",G751/ActivitySum!$C$1300)</f>
        <v>5.7756351798019793E-6</v>
      </c>
      <c r="K751" s="99">
        <f t="shared" si="34"/>
        <v>0.64980544747081714</v>
      </c>
      <c r="L751" s="99">
        <f t="shared" si="35"/>
        <v>0.6506493506493507</v>
      </c>
    </row>
    <row r="752" spans="3:12" x14ac:dyDescent="0.25">
      <c r="C752" t="s">
        <v>679</v>
      </c>
      <c r="D752" t="s">
        <v>1966</v>
      </c>
      <c r="E752" s="32">
        <v>12074</v>
      </c>
      <c r="F752" s="32">
        <v>12075</v>
      </c>
      <c r="G752" s="32">
        <v>6774</v>
      </c>
      <c r="H752" s="137">
        <f t="shared" si="33"/>
        <v>1.0000828225940037</v>
      </c>
      <c r="I752" s="90">
        <f>IF(F752/ActivitySum!$C$1300=0%,"",F752/ActivitySum!$C$1300)</f>
        <v>1.3920318322576625E-4</v>
      </c>
      <c r="J752" s="99">
        <f>IF(G752/ActivitySum!$C$1300=0%,"",G752/ActivitySum!$C$1300)</f>
        <v>7.8092121173609988E-5</v>
      </c>
      <c r="K752" s="99">
        <f t="shared" si="34"/>
        <v>0.56104025178068573</v>
      </c>
      <c r="L752" s="99">
        <f t="shared" si="35"/>
        <v>0.56099378881987583</v>
      </c>
    </row>
    <row r="753" spans="3:12" x14ac:dyDescent="0.25">
      <c r="C753" t="s">
        <v>680</v>
      </c>
      <c r="D753" t="s">
        <v>1967</v>
      </c>
      <c r="E753" s="32">
        <v>29</v>
      </c>
      <c r="F753" s="32">
        <v>28</v>
      </c>
      <c r="G753" s="32">
        <v>24</v>
      </c>
      <c r="H753" s="137">
        <f t="shared" si="33"/>
        <v>0.96551724137931039</v>
      </c>
      <c r="I753" s="90">
        <f>IF(F753/ActivitySum!$C$1300=0%,"",F753/ActivitySum!$C$1300)</f>
        <v>3.2278999008873333E-7</v>
      </c>
      <c r="J753" s="99">
        <f>IF(G753/ActivitySum!$C$1300=0%,"",G753/ActivitySum!$C$1300)</f>
        <v>2.7667713436177147E-7</v>
      </c>
      <c r="K753" s="99">
        <f t="shared" si="34"/>
        <v>0.82758620689655171</v>
      </c>
      <c r="L753" s="99">
        <f t="shared" si="35"/>
        <v>0.8571428571428571</v>
      </c>
    </row>
    <row r="754" spans="3:12" x14ac:dyDescent="0.25">
      <c r="C754" t="s">
        <v>681</v>
      </c>
      <c r="D754" t="s">
        <v>1968</v>
      </c>
      <c r="E754" s="32">
        <v>119</v>
      </c>
      <c r="F754" s="32">
        <v>119</v>
      </c>
      <c r="G754" s="32">
        <v>30</v>
      </c>
      <c r="H754" s="137">
        <f t="shared" si="33"/>
        <v>1</v>
      </c>
      <c r="I754" s="90">
        <f>IF(F754/ActivitySum!$C$1300=0%,"",F754/ActivitySum!$C$1300)</f>
        <v>1.3718574578771167E-6</v>
      </c>
      <c r="J754" s="99">
        <f>IF(G754/ActivitySum!$C$1300=0%,"",G754/ActivitySum!$C$1300)</f>
        <v>3.4584641795221429E-7</v>
      </c>
      <c r="K754" s="99">
        <f t="shared" si="34"/>
        <v>0.25210084033613445</v>
      </c>
      <c r="L754" s="99">
        <f t="shared" si="35"/>
        <v>0.25210084033613445</v>
      </c>
    </row>
    <row r="755" spans="3:12" x14ac:dyDescent="0.25">
      <c r="C755" t="s">
        <v>682</v>
      </c>
      <c r="D755" t="s">
        <v>1969</v>
      </c>
      <c r="E755" s="32">
        <v>119</v>
      </c>
      <c r="F755" s="32">
        <v>119</v>
      </c>
      <c r="G755" s="32">
        <v>30</v>
      </c>
      <c r="H755" s="137">
        <f t="shared" si="33"/>
        <v>1</v>
      </c>
      <c r="I755" s="90">
        <f>IF(F755/ActivitySum!$C$1300=0%,"",F755/ActivitySum!$C$1300)</f>
        <v>1.3718574578771167E-6</v>
      </c>
      <c r="J755" s="99">
        <f>IF(G755/ActivitySum!$C$1300=0%,"",G755/ActivitySum!$C$1300)</f>
        <v>3.4584641795221429E-7</v>
      </c>
      <c r="K755" s="99">
        <f t="shared" si="34"/>
        <v>0.25210084033613445</v>
      </c>
      <c r="L755" s="99">
        <f t="shared" si="35"/>
        <v>0.25210084033613445</v>
      </c>
    </row>
    <row r="756" spans="3:12" x14ac:dyDescent="0.25">
      <c r="C756" t="s">
        <v>683</v>
      </c>
      <c r="D756" t="s">
        <v>1970</v>
      </c>
      <c r="E756" s="32">
        <v>47</v>
      </c>
      <c r="F756" s="32">
        <v>48</v>
      </c>
      <c r="G756" s="32">
        <v>40</v>
      </c>
      <c r="H756" s="137">
        <f t="shared" si="33"/>
        <v>1.0212765957446808</v>
      </c>
      <c r="I756" s="90">
        <f>IF(F756/ActivitySum!$C$1300=0%,"",F756/ActivitySum!$C$1300)</f>
        <v>5.5335426872354294E-7</v>
      </c>
      <c r="J756" s="99">
        <f>IF(G756/ActivitySum!$C$1300=0%,"",G756/ActivitySum!$C$1300)</f>
        <v>4.6112855726961906E-7</v>
      </c>
      <c r="K756" s="99">
        <f t="shared" si="34"/>
        <v>0.85106382978723405</v>
      </c>
      <c r="L756" s="99">
        <f t="shared" si="35"/>
        <v>0.83333333333333337</v>
      </c>
    </row>
    <row r="757" spans="3:12" x14ac:dyDescent="0.25">
      <c r="C757" t="s">
        <v>685</v>
      </c>
      <c r="D757" t="s">
        <v>1972</v>
      </c>
      <c r="E757" s="32">
        <v>59</v>
      </c>
      <c r="F757" s="32">
        <v>59</v>
      </c>
      <c r="G757" s="32">
        <v>15</v>
      </c>
      <c r="H757" s="137">
        <f t="shared" si="33"/>
        <v>1</v>
      </c>
      <c r="I757" s="90">
        <f>IF(F757/ActivitySum!$C$1300=0%,"",F757/ActivitySum!$C$1300)</f>
        <v>6.8016462197268812E-7</v>
      </c>
      <c r="J757" s="99">
        <f>IF(G757/ActivitySum!$C$1300=0%,"",G757/ActivitySum!$C$1300)</f>
        <v>1.7292320897610714E-7</v>
      </c>
      <c r="K757" s="99">
        <f t="shared" si="34"/>
        <v>0.25423728813559321</v>
      </c>
      <c r="L757" s="99">
        <f t="shared" si="35"/>
        <v>0.25423728813559321</v>
      </c>
    </row>
    <row r="758" spans="3:12" x14ac:dyDescent="0.25">
      <c r="C758" t="s">
        <v>686</v>
      </c>
      <c r="D758" t="s">
        <v>1973</v>
      </c>
      <c r="E758" s="32">
        <v>95</v>
      </c>
      <c r="F758" s="32">
        <v>94</v>
      </c>
      <c r="G758" s="32">
        <v>24</v>
      </c>
      <c r="H758" s="137">
        <f t="shared" si="33"/>
        <v>0.98947368421052628</v>
      </c>
      <c r="I758" s="90">
        <f>IF(F758/ActivitySum!$C$1300=0%,"",F758/ActivitySum!$C$1300)</f>
        <v>1.0836521095836048E-6</v>
      </c>
      <c r="J758" s="99">
        <f>IF(G758/ActivitySum!$C$1300=0%,"",G758/ActivitySum!$C$1300)</f>
        <v>2.7667713436177147E-7</v>
      </c>
      <c r="K758" s="99">
        <f t="shared" si="34"/>
        <v>0.25263157894736843</v>
      </c>
      <c r="L758" s="99">
        <f t="shared" si="35"/>
        <v>0.25531914893617019</v>
      </c>
    </row>
    <row r="759" spans="3:12" x14ac:dyDescent="0.25">
      <c r="C759" t="s">
        <v>687</v>
      </c>
      <c r="D759" t="s">
        <v>1974</v>
      </c>
      <c r="E759" s="32">
        <v>17</v>
      </c>
      <c r="F759" s="32">
        <v>17</v>
      </c>
      <c r="G759" s="32">
        <v>4</v>
      </c>
      <c r="H759" s="137">
        <f t="shared" si="33"/>
        <v>1</v>
      </c>
      <c r="I759" s="90">
        <f>IF(F759/ActivitySum!$C$1300=0%,"",F759/ActivitySum!$C$1300)</f>
        <v>1.959796368395881E-7</v>
      </c>
      <c r="J759" s="99">
        <f>IF(G759/ActivitySum!$C$1300=0%,"",G759/ActivitySum!$C$1300)</f>
        <v>4.6112855726961905E-8</v>
      </c>
      <c r="K759" s="99">
        <f t="shared" si="34"/>
        <v>0.23529411764705882</v>
      </c>
      <c r="L759" s="99">
        <f t="shared" si="35"/>
        <v>0.23529411764705882</v>
      </c>
    </row>
    <row r="760" spans="3:12" x14ac:dyDescent="0.25">
      <c r="C760" t="s">
        <v>689</v>
      </c>
      <c r="D760" t="s">
        <v>1975</v>
      </c>
      <c r="E760" s="32">
        <v>26</v>
      </c>
      <c r="F760" s="32">
        <v>26</v>
      </c>
      <c r="G760" s="32">
        <v>6</v>
      </c>
      <c r="H760" s="137">
        <f t="shared" si="33"/>
        <v>1</v>
      </c>
      <c r="I760" s="90">
        <f>IF(F760/ActivitySum!$C$1300=0%,"",F760/ActivitySum!$C$1300)</f>
        <v>2.9973356222525243E-7</v>
      </c>
      <c r="J760" s="99">
        <f>IF(G760/ActivitySum!$C$1300=0%,"",G760/ActivitySum!$C$1300)</f>
        <v>6.9169283590442868E-8</v>
      </c>
      <c r="K760" s="99">
        <f t="shared" si="34"/>
        <v>0.23076923076923078</v>
      </c>
      <c r="L760" s="99">
        <f t="shared" si="35"/>
        <v>0.23076923076923078</v>
      </c>
    </row>
    <row r="761" spans="3:12" x14ac:dyDescent="0.25">
      <c r="C761" t="s">
        <v>690</v>
      </c>
      <c r="D761" t="s">
        <v>1976</v>
      </c>
      <c r="E761" s="32">
        <v>647</v>
      </c>
      <c r="F761" s="32">
        <v>647</v>
      </c>
      <c r="G761" s="32">
        <v>162</v>
      </c>
      <c r="H761" s="137">
        <f t="shared" si="33"/>
        <v>1</v>
      </c>
      <c r="I761" s="90">
        <f>IF(F761/ActivitySum!$C$1300=0%,"",F761/ActivitySum!$C$1300)</f>
        <v>7.4587544138360886E-6</v>
      </c>
      <c r="J761" s="99">
        <f>IF(G761/ActivitySum!$C$1300=0%,"",G761/ActivitySum!$C$1300)</f>
        <v>1.8675706569419572E-6</v>
      </c>
      <c r="K761" s="99">
        <f t="shared" si="34"/>
        <v>0.25038639876352398</v>
      </c>
      <c r="L761" s="99">
        <f t="shared" si="35"/>
        <v>0.25038639876352398</v>
      </c>
    </row>
    <row r="762" spans="3:12" x14ac:dyDescent="0.25">
      <c r="C762" t="s">
        <v>691</v>
      </c>
      <c r="D762" t="s">
        <v>1977</v>
      </c>
      <c r="E762" s="32">
        <v>118</v>
      </c>
      <c r="F762" s="32">
        <v>119</v>
      </c>
      <c r="G762" s="32">
        <v>30</v>
      </c>
      <c r="H762" s="137">
        <f t="shared" si="33"/>
        <v>1.0084745762711864</v>
      </c>
      <c r="I762" s="90">
        <f>IF(F762/ActivitySum!$C$1300=0%,"",F762/ActivitySum!$C$1300)</f>
        <v>1.3718574578771167E-6</v>
      </c>
      <c r="J762" s="99">
        <f>IF(G762/ActivitySum!$C$1300=0%,"",G762/ActivitySum!$C$1300)</f>
        <v>3.4584641795221429E-7</v>
      </c>
      <c r="K762" s="99">
        <f t="shared" si="34"/>
        <v>0.25423728813559321</v>
      </c>
      <c r="L762" s="99">
        <f t="shared" si="35"/>
        <v>0.25210084033613445</v>
      </c>
    </row>
    <row r="763" spans="3:12" x14ac:dyDescent="0.25">
      <c r="C763" t="s">
        <v>694</v>
      </c>
      <c r="D763" t="s">
        <v>1979</v>
      </c>
      <c r="E763" s="32">
        <v>12782</v>
      </c>
      <c r="F763" s="32">
        <v>12782</v>
      </c>
      <c r="G763" s="32">
        <v>22095</v>
      </c>
      <c r="H763" s="137">
        <f t="shared" si="33"/>
        <v>1</v>
      </c>
      <c r="I763" s="90">
        <f>IF(F763/ActivitySum!$C$1300=0%,"",F763/ActivitySum!$C$1300)</f>
        <v>1.4735363047550679E-4</v>
      </c>
      <c r="J763" s="99">
        <f>IF(G763/ActivitySum!$C$1300=0%,"",G763/ActivitySum!$C$1300)</f>
        <v>2.5471588682180585E-4</v>
      </c>
      <c r="K763" s="99">
        <f t="shared" si="34"/>
        <v>1.7286027225786262</v>
      </c>
      <c r="L763" s="99">
        <f t="shared" si="35"/>
        <v>1.7286027225786262</v>
      </c>
    </row>
    <row r="764" spans="3:12" x14ac:dyDescent="0.25">
      <c r="C764" t="s">
        <v>695</v>
      </c>
      <c r="D764" t="s">
        <v>1980</v>
      </c>
      <c r="E764" s="32">
        <v>58</v>
      </c>
      <c r="F764" s="32">
        <v>59</v>
      </c>
      <c r="G764" s="32">
        <v>49</v>
      </c>
      <c r="H764" s="137">
        <f t="shared" si="33"/>
        <v>1.0172413793103448</v>
      </c>
      <c r="I764" s="90">
        <f>IF(F764/ActivitySum!$C$1300=0%,"",F764/ActivitySum!$C$1300)</f>
        <v>6.8016462197268812E-7</v>
      </c>
      <c r="J764" s="99">
        <f>IF(G764/ActivitySum!$C$1300=0%,"",G764/ActivitySum!$C$1300)</f>
        <v>5.6488248265528339E-7</v>
      </c>
      <c r="K764" s="99">
        <f t="shared" si="34"/>
        <v>0.84482758620689657</v>
      </c>
      <c r="L764" s="99">
        <f t="shared" si="35"/>
        <v>0.83050847457627119</v>
      </c>
    </row>
    <row r="765" spans="3:12" x14ac:dyDescent="0.25">
      <c r="C765" t="s">
        <v>696</v>
      </c>
      <c r="D765" t="s">
        <v>1981</v>
      </c>
      <c r="E765" s="32">
        <v>94</v>
      </c>
      <c r="F765" s="32">
        <v>94</v>
      </c>
      <c r="G765" s="32">
        <v>80</v>
      </c>
      <c r="H765" s="137">
        <f t="shared" si="33"/>
        <v>1</v>
      </c>
      <c r="I765" s="90">
        <f>IF(F765/ActivitySum!$C$1300=0%,"",F765/ActivitySum!$C$1300)</f>
        <v>1.0836521095836048E-6</v>
      </c>
      <c r="J765" s="99">
        <f>IF(G765/ActivitySum!$C$1300=0%,"",G765/ActivitySum!$C$1300)</f>
        <v>9.2225711453923813E-7</v>
      </c>
      <c r="K765" s="99">
        <f t="shared" si="34"/>
        <v>0.85106382978723405</v>
      </c>
      <c r="L765" s="99">
        <f t="shared" si="35"/>
        <v>0.85106382978723405</v>
      </c>
    </row>
    <row r="766" spans="3:12" x14ac:dyDescent="0.25">
      <c r="C766" t="s">
        <v>697</v>
      </c>
      <c r="D766" t="s">
        <v>1982</v>
      </c>
      <c r="E766" s="32">
        <v>17</v>
      </c>
      <c r="F766" s="32">
        <v>17</v>
      </c>
      <c r="G766" s="32">
        <v>14</v>
      </c>
      <c r="H766" s="137">
        <f t="shared" si="33"/>
        <v>1</v>
      </c>
      <c r="I766" s="90">
        <f>IF(F766/ActivitySum!$C$1300=0%,"",F766/ActivitySum!$C$1300)</f>
        <v>1.959796368395881E-7</v>
      </c>
      <c r="J766" s="99">
        <f>IF(G766/ActivitySum!$C$1300=0%,"",G766/ActivitySum!$C$1300)</f>
        <v>1.6139499504436666E-7</v>
      </c>
      <c r="K766" s="99">
        <f t="shared" si="34"/>
        <v>0.82352941176470584</v>
      </c>
      <c r="L766" s="99">
        <f t="shared" si="35"/>
        <v>0.82352941176470584</v>
      </c>
    </row>
    <row r="767" spans="3:12" x14ac:dyDescent="0.25">
      <c r="C767" t="s">
        <v>699</v>
      </c>
      <c r="D767" t="s">
        <v>1984</v>
      </c>
      <c r="E767" s="32">
        <v>71</v>
      </c>
      <c r="F767" s="32">
        <v>70</v>
      </c>
      <c r="G767" s="32">
        <v>60</v>
      </c>
      <c r="H767" s="137">
        <f t="shared" si="33"/>
        <v>0.9859154929577465</v>
      </c>
      <c r="I767" s="90">
        <f>IF(F767/ActivitySum!$C$1300=0%,"",F767/ActivitySum!$C$1300)</f>
        <v>8.069749752218334E-7</v>
      </c>
      <c r="J767" s="99">
        <f>IF(G767/ActivitySum!$C$1300=0%,"",G767/ActivitySum!$C$1300)</f>
        <v>6.9169283590442857E-7</v>
      </c>
      <c r="K767" s="99">
        <f t="shared" si="34"/>
        <v>0.84507042253521125</v>
      </c>
      <c r="L767" s="99">
        <f t="shared" si="35"/>
        <v>0.8571428571428571</v>
      </c>
    </row>
    <row r="768" spans="3:12" x14ac:dyDescent="0.25">
      <c r="C768" t="s">
        <v>700</v>
      </c>
      <c r="D768" t="s">
        <v>1985</v>
      </c>
      <c r="E768" s="32">
        <v>88</v>
      </c>
      <c r="F768" s="32">
        <v>87</v>
      </c>
      <c r="G768" s="32">
        <v>75</v>
      </c>
      <c r="H768" s="137">
        <f t="shared" si="33"/>
        <v>0.98863636363636365</v>
      </c>
      <c r="I768" s="90">
        <f>IF(F768/ActivitySum!$C$1300=0%,"",F768/ActivitySum!$C$1300)</f>
        <v>1.0029546120614214E-6</v>
      </c>
      <c r="J768" s="99">
        <f>IF(G768/ActivitySum!$C$1300=0%,"",G768/ActivitySum!$C$1300)</f>
        <v>8.6461604488053577E-7</v>
      </c>
      <c r="K768" s="99">
        <f t="shared" si="34"/>
        <v>0.85227272727272729</v>
      </c>
      <c r="L768" s="99">
        <f t="shared" si="35"/>
        <v>0.86206896551724133</v>
      </c>
    </row>
    <row r="769" spans="3:12" x14ac:dyDescent="0.25">
      <c r="C769" t="s">
        <v>701</v>
      </c>
      <c r="D769" t="s">
        <v>1986</v>
      </c>
      <c r="E769" s="32">
        <v>87</v>
      </c>
      <c r="F769" s="32">
        <v>87</v>
      </c>
      <c r="G769" s="32">
        <v>74</v>
      </c>
      <c r="H769" s="137">
        <f t="shared" si="33"/>
        <v>1</v>
      </c>
      <c r="I769" s="90">
        <f>IF(F769/ActivitySum!$C$1300=0%,"",F769/ActivitySum!$C$1300)</f>
        <v>1.0029546120614214E-6</v>
      </c>
      <c r="J769" s="99">
        <f>IF(G769/ActivitySum!$C$1300=0%,"",G769/ActivitySum!$C$1300)</f>
        <v>8.5308783094879531E-7</v>
      </c>
      <c r="K769" s="99">
        <f t="shared" si="34"/>
        <v>0.85057471264367812</v>
      </c>
      <c r="L769" s="99">
        <f t="shared" si="35"/>
        <v>0.85057471264367812</v>
      </c>
    </row>
    <row r="770" spans="3:12" x14ac:dyDescent="0.25">
      <c r="C770" t="s">
        <v>703</v>
      </c>
      <c r="D770" t="s">
        <v>1987</v>
      </c>
      <c r="E770" s="32">
        <v>42</v>
      </c>
      <c r="F770" s="32">
        <v>42</v>
      </c>
      <c r="G770" s="32">
        <v>36</v>
      </c>
      <c r="H770" s="137">
        <f t="shared" si="33"/>
        <v>1</v>
      </c>
      <c r="I770" s="90">
        <f>IF(F770/ActivitySum!$C$1300=0%,"",F770/ActivitySum!$C$1300)</f>
        <v>4.8418498513310002E-7</v>
      </c>
      <c r="J770" s="99">
        <f>IF(G770/ActivitySum!$C$1300=0%,"",G770/ActivitySum!$C$1300)</f>
        <v>4.1501570154265715E-7</v>
      </c>
      <c r="K770" s="99">
        <f t="shared" si="34"/>
        <v>0.8571428571428571</v>
      </c>
      <c r="L770" s="99">
        <f t="shared" si="35"/>
        <v>0.8571428571428571</v>
      </c>
    </row>
    <row r="771" spans="3:12" x14ac:dyDescent="0.25">
      <c r="C771" t="s">
        <v>704</v>
      </c>
      <c r="D771" t="s">
        <v>1988</v>
      </c>
      <c r="E771" s="32">
        <v>770</v>
      </c>
      <c r="F771" s="32">
        <v>770</v>
      </c>
      <c r="G771" s="32">
        <v>654</v>
      </c>
      <c r="H771" s="137">
        <f t="shared" si="33"/>
        <v>1</v>
      </c>
      <c r="I771" s="90">
        <f>IF(F771/ActivitySum!$C$1300=0%,"",F771/ActivitySum!$C$1300)</f>
        <v>8.8767247274401671E-6</v>
      </c>
      <c r="J771" s="99">
        <f>IF(G771/ActivitySum!$C$1300=0%,"",G771/ActivitySum!$C$1300)</f>
        <v>7.5394519113582722E-6</v>
      </c>
      <c r="K771" s="99">
        <f t="shared" si="34"/>
        <v>0.8493506493506493</v>
      </c>
      <c r="L771" s="99">
        <f t="shared" si="35"/>
        <v>0.8493506493506493</v>
      </c>
    </row>
    <row r="772" spans="3:12" x14ac:dyDescent="0.25">
      <c r="C772" t="s">
        <v>705</v>
      </c>
      <c r="D772" t="s">
        <v>1989</v>
      </c>
      <c r="E772" s="32">
        <v>770</v>
      </c>
      <c r="F772" s="32">
        <v>770</v>
      </c>
      <c r="G772" s="32">
        <v>654</v>
      </c>
      <c r="H772" s="137">
        <f t="shared" si="33"/>
        <v>1</v>
      </c>
      <c r="I772" s="90">
        <f>IF(F772/ActivitySum!$C$1300=0%,"",F772/ActivitySum!$C$1300)</f>
        <v>8.8767247274401671E-6</v>
      </c>
      <c r="J772" s="99">
        <f>IF(G772/ActivitySum!$C$1300=0%,"",G772/ActivitySum!$C$1300)</f>
        <v>7.5394519113582722E-6</v>
      </c>
      <c r="K772" s="99">
        <f t="shared" si="34"/>
        <v>0.8493506493506493</v>
      </c>
      <c r="L772" s="99">
        <f t="shared" si="35"/>
        <v>0.8493506493506493</v>
      </c>
    </row>
    <row r="773" spans="3:12" x14ac:dyDescent="0.25">
      <c r="C773" t="s">
        <v>707</v>
      </c>
      <c r="D773" t="s">
        <v>1991</v>
      </c>
      <c r="E773" s="32">
        <v>5866</v>
      </c>
      <c r="F773" s="32">
        <v>5866</v>
      </c>
      <c r="G773" s="32">
        <v>4986</v>
      </c>
      <c r="H773" s="137">
        <f t="shared" si="33"/>
        <v>1</v>
      </c>
      <c r="I773" s="90">
        <f>IF(F773/ActivitySum!$C$1300=0%,"",F773/ActivitySum!$C$1300)</f>
        <v>6.7624502923589643E-5</v>
      </c>
      <c r="J773" s="99">
        <f>IF(G773/ActivitySum!$C$1300=0%,"",G773/ActivitySum!$C$1300)</f>
        <v>5.7479674663658019E-5</v>
      </c>
      <c r="K773" s="99">
        <f t="shared" si="34"/>
        <v>0.84998295260825096</v>
      </c>
      <c r="L773" s="99">
        <f t="shared" si="35"/>
        <v>0.84998295260825096</v>
      </c>
    </row>
    <row r="774" spans="3:12" x14ac:dyDescent="0.25">
      <c r="C774" t="s">
        <v>709</v>
      </c>
      <c r="D774" t="s">
        <v>1993</v>
      </c>
      <c r="E774" s="32">
        <v>277</v>
      </c>
      <c r="F774" s="32">
        <v>276</v>
      </c>
      <c r="G774" s="32">
        <v>236</v>
      </c>
      <c r="H774" s="137">
        <f t="shared" si="33"/>
        <v>0.99638989169675085</v>
      </c>
      <c r="I774" s="90">
        <f>IF(F774/ActivitySum!$C$1300=0%,"",F774/ActivitySum!$C$1300)</f>
        <v>3.1817870451603718E-6</v>
      </c>
      <c r="J774" s="99">
        <f>IF(G774/ActivitySum!$C$1300=0%,"",G774/ActivitySum!$C$1300)</f>
        <v>2.7206584878907525E-6</v>
      </c>
      <c r="K774" s="99">
        <f t="shared" si="34"/>
        <v>0.85198555956678701</v>
      </c>
      <c r="L774" s="99">
        <f t="shared" si="35"/>
        <v>0.85507246376811596</v>
      </c>
    </row>
    <row r="775" spans="3:12" x14ac:dyDescent="0.25">
      <c r="C775" t="s">
        <v>710</v>
      </c>
      <c r="D775" t="s">
        <v>1994</v>
      </c>
      <c r="E775" s="32">
        <v>1090</v>
      </c>
      <c r="F775" s="32">
        <v>1090</v>
      </c>
      <c r="G775" s="32">
        <v>926</v>
      </c>
      <c r="H775" s="137">
        <f t="shared" ref="H775:H838" si="36">IFERROR(F775/E775,"")</f>
        <v>1</v>
      </c>
      <c r="I775" s="90">
        <f>IF(F775/ActivitySum!$C$1300=0%,"",F775/ActivitySum!$C$1300)</f>
        <v>1.256575318559712E-5</v>
      </c>
      <c r="J775" s="99">
        <f>IF(G775/ActivitySum!$C$1300=0%,"",G775/ActivitySum!$C$1300)</f>
        <v>1.0675126100791681E-5</v>
      </c>
      <c r="K775" s="99">
        <f t="shared" ref="K775:K838" si="37">IFERROR(G775/E775,"")</f>
        <v>0.84954128440366972</v>
      </c>
      <c r="L775" s="99">
        <f t="shared" ref="L775:L838" si="38">IFERROR(G775/F775,"")</f>
        <v>0.84954128440366972</v>
      </c>
    </row>
    <row r="776" spans="3:12" x14ac:dyDescent="0.25">
      <c r="C776" t="s">
        <v>711</v>
      </c>
      <c r="D776" t="s">
        <v>1995</v>
      </c>
      <c r="E776" s="32">
        <v>153</v>
      </c>
      <c r="F776" s="32">
        <v>153</v>
      </c>
      <c r="G776" s="32">
        <v>35</v>
      </c>
      <c r="H776" s="137">
        <f t="shared" si="36"/>
        <v>1</v>
      </c>
      <c r="I776" s="90">
        <f>IF(F776/ActivitySum!$C$1300=0%,"",F776/ActivitySum!$C$1300)</f>
        <v>1.7638167315562929E-6</v>
      </c>
      <c r="J776" s="99">
        <f>IF(G776/ActivitySum!$C$1300=0%,"",G776/ActivitySum!$C$1300)</f>
        <v>4.034874876109167E-7</v>
      </c>
      <c r="K776" s="99">
        <f t="shared" si="37"/>
        <v>0.22875816993464052</v>
      </c>
      <c r="L776" s="99">
        <f t="shared" si="38"/>
        <v>0.22875816993464052</v>
      </c>
    </row>
    <row r="777" spans="3:12" x14ac:dyDescent="0.25">
      <c r="C777" t="s">
        <v>713</v>
      </c>
      <c r="D777" t="s">
        <v>1997</v>
      </c>
      <c r="E777" s="32">
        <v>461</v>
      </c>
      <c r="F777" s="32">
        <v>461</v>
      </c>
      <c r="G777" s="32">
        <v>392</v>
      </c>
      <c r="H777" s="137">
        <f t="shared" si="36"/>
        <v>1</v>
      </c>
      <c r="I777" s="90">
        <f>IF(F777/ActivitySum!$C$1300=0%,"",F777/ActivitySum!$C$1300)</f>
        <v>5.3145066225323596E-6</v>
      </c>
      <c r="J777" s="99">
        <f>IF(G777/ActivitySum!$C$1300=0%,"",G777/ActivitySum!$C$1300)</f>
        <v>4.5190598612422671E-6</v>
      </c>
      <c r="K777" s="99">
        <f t="shared" si="37"/>
        <v>0.85032537960954446</v>
      </c>
      <c r="L777" s="99">
        <f t="shared" si="38"/>
        <v>0.85032537960954446</v>
      </c>
    </row>
    <row r="778" spans="3:12" x14ac:dyDescent="0.25">
      <c r="C778" t="s">
        <v>714</v>
      </c>
      <c r="D778" t="s">
        <v>1998</v>
      </c>
      <c r="E778" s="32">
        <v>277</v>
      </c>
      <c r="F778" s="32">
        <v>277</v>
      </c>
      <c r="G778" s="32">
        <v>235</v>
      </c>
      <c r="H778" s="137">
        <f t="shared" si="36"/>
        <v>1</v>
      </c>
      <c r="I778" s="90">
        <f>IF(F778/ActivitySum!$C$1300=0%,"",F778/ActivitySum!$C$1300)</f>
        <v>3.1933152590921123E-6</v>
      </c>
      <c r="J778" s="99">
        <f>IF(G778/ActivitySum!$C$1300=0%,"",G778/ActivitySum!$C$1300)</f>
        <v>2.709130273959012E-6</v>
      </c>
      <c r="K778" s="99">
        <f t="shared" si="37"/>
        <v>0.84837545126353786</v>
      </c>
      <c r="L778" s="99">
        <f t="shared" si="38"/>
        <v>0.84837545126353786</v>
      </c>
    </row>
    <row r="779" spans="3:12" x14ac:dyDescent="0.25">
      <c r="C779" t="s">
        <v>718</v>
      </c>
      <c r="D779" t="s">
        <v>2002</v>
      </c>
      <c r="E779" s="32">
        <v>277</v>
      </c>
      <c r="F779" s="32">
        <v>277</v>
      </c>
      <c r="G779" s="32">
        <v>235</v>
      </c>
      <c r="H779" s="137">
        <f t="shared" si="36"/>
        <v>1</v>
      </c>
      <c r="I779" s="90">
        <f>IF(F779/ActivitySum!$C$1300=0%,"",F779/ActivitySum!$C$1300)</f>
        <v>3.1933152590921123E-6</v>
      </c>
      <c r="J779" s="99">
        <f>IF(G779/ActivitySum!$C$1300=0%,"",G779/ActivitySum!$C$1300)</f>
        <v>2.709130273959012E-6</v>
      </c>
      <c r="K779" s="99">
        <f t="shared" si="37"/>
        <v>0.84837545126353786</v>
      </c>
      <c r="L779" s="99">
        <f t="shared" si="38"/>
        <v>0.84837545126353786</v>
      </c>
    </row>
    <row r="780" spans="3:12" x14ac:dyDescent="0.25">
      <c r="C780" t="s">
        <v>719</v>
      </c>
      <c r="D780" t="s">
        <v>2003</v>
      </c>
      <c r="E780" s="32">
        <v>646</v>
      </c>
      <c r="F780" s="32">
        <v>647</v>
      </c>
      <c r="G780" s="32">
        <v>549</v>
      </c>
      <c r="H780" s="137">
        <f t="shared" si="36"/>
        <v>1.0015479876160991</v>
      </c>
      <c r="I780" s="90">
        <f>IF(F780/ActivitySum!$C$1300=0%,"",F780/ActivitySum!$C$1300)</f>
        <v>7.4587544138360886E-6</v>
      </c>
      <c r="J780" s="99">
        <f>IF(G780/ActivitySum!$C$1300=0%,"",G780/ActivitySum!$C$1300)</f>
        <v>6.3289894485255218E-6</v>
      </c>
      <c r="K780" s="99">
        <f t="shared" si="37"/>
        <v>0.84984520123839014</v>
      </c>
      <c r="L780" s="99">
        <f t="shared" si="38"/>
        <v>0.84853168469860896</v>
      </c>
    </row>
    <row r="781" spans="3:12" x14ac:dyDescent="0.25">
      <c r="C781" t="s">
        <v>720</v>
      </c>
      <c r="D781" t="s">
        <v>2004</v>
      </c>
      <c r="E781" s="32">
        <v>1482</v>
      </c>
      <c r="F781" s="32">
        <v>1484</v>
      </c>
      <c r="G781" s="32">
        <v>1260</v>
      </c>
      <c r="H781" s="137">
        <f t="shared" si="36"/>
        <v>1.001349527665317</v>
      </c>
      <c r="I781" s="90">
        <f>IF(F781/ActivitySum!$C$1300=0%,"",F781/ActivitySum!$C$1300)</f>
        <v>1.7107869474702869E-5</v>
      </c>
      <c r="J781" s="99">
        <f>IF(G781/ActivitySum!$C$1300=0%,"",G781/ActivitySum!$C$1300)</f>
        <v>1.4525549553993001E-5</v>
      </c>
      <c r="K781" s="99">
        <f t="shared" si="37"/>
        <v>0.8502024291497976</v>
      </c>
      <c r="L781" s="99">
        <f t="shared" si="38"/>
        <v>0.84905660377358494</v>
      </c>
    </row>
    <row r="782" spans="3:12" x14ac:dyDescent="0.25">
      <c r="C782" t="s">
        <v>722</v>
      </c>
      <c r="D782" t="s">
        <v>2006</v>
      </c>
      <c r="E782" s="32">
        <v>276</v>
      </c>
      <c r="F782" s="32">
        <v>277</v>
      </c>
      <c r="G782" s="32">
        <v>235</v>
      </c>
      <c r="H782" s="137">
        <f t="shared" si="36"/>
        <v>1.0036231884057971</v>
      </c>
      <c r="I782" s="90">
        <f>IF(F782/ActivitySum!$C$1300=0%,"",F782/ActivitySum!$C$1300)</f>
        <v>3.1933152590921123E-6</v>
      </c>
      <c r="J782" s="99">
        <f>IF(G782/ActivitySum!$C$1300=0%,"",G782/ActivitySum!$C$1300)</f>
        <v>2.709130273959012E-6</v>
      </c>
      <c r="K782" s="99">
        <f t="shared" si="37"/>
        <v>0.85144927536231885</v>
      </c>
      <c r="L782" s="99">
        <f t="shared" si="38"/>
        <v>0.84837545126353786</v>
      </c>
    </row>
    <row r="783" spans="3:12" x14ac:dyDescent="0.25">
      <c r="C783" t="s">
        <v>723</v>
      </c>
      <c r="D783" t="s">
        <v>2007</v>
      </c>
      <c r="E783" s="32">
        <v>460</v>
      </c>
      <c r="F783" s="32">
        <v>461</v>
      </c>
      <c r="G783" s="32">
        <v>391</v>
      </c>
      <c r="H783" s="137">
        <f t="shared" si="36"/>
        <v>1.0021739130434784</v>
      </c>
      <c r="I783" s="90">
        <f>IF(F783/ActivitySum!$C$1300=0%,"",F783/ActivitySum!$C$1300)</f>
        <v>5.3145066225323596E-6</v>
      </c>
      <c r="J783" s="99">
        <f>IF(G783/ActivitySum!$C$1300=0%,"",G783/ActivitySum!$C$1300)</f>
        <v>4.5075316473105263E-6</v>
      </c>
      <c r="K783" s="99">
        <f t="shared" si="37"/>
        <v>0.85</v>
      </c>
      <c r="L783" s="99">
        <f t="shared" si="38"/>
        <v>0.84815618221258138</v>
      </c>
    </row>
    <row r="784" spans="3:12" x14ac:dyDescent="0.25">
      <c r="C784" t="s">
        <v>725</v>
      </c>
      <c r="D784" t="s">
        <v>2009</v>
      </c>
      <c r="E784" s="32">
        <v>271</v>
      </c>
      <c r="F784" s="32">
        <v>271</v>
      </c>
      <c r="G784" s="32">
        <v>230</v>
      </c>
      <c r="H784" s="137">
        <f t="shared" si="36"/>
        <v>1</v>
      </c>
      <c r="I784" s="90">
        <f>IF(F784/ActivitySum!$C$1300=0%,"",F784/ActivitySum!$C$1300)</f>
        <v>3.1241459755016691E-6</v>
      </c>
      <c r="J784" s="99">
        <f>IF(G784/ActivitySum!$C$1300=0%,"",G784/ActivitySum!$C$1300)</f>
        <v>2.6514892043003098E-6</v>
      </c>
      <c r="K784" s="99">
        <f t="shared" si="37"/>
        <v>0.8487084870848709</v>
      </c>
      <c r="L784" s="99">
        <f t="shared" si="38"/>
        <v>0.8487084870848709</v>
      </c>
    </row>
    <row r="785" spans="3:12" x14ac:dyDescent="0.25">
      <c r="C785" t="s">
        <v>726</v>
      </c>
      <c r="D785" t="s">
        <v>2010</v>
      </c>
      <c r="E785" s="32">
        <v>271</v>
      </c>
      <c r="F785" s="32">
        <v>271</v>
      </c>
      <c r="G785" s="32">
        <v>230</v>
      </c>
      <c r="H785" s="137">
        <f t="shared" si="36"/>
        <v>1</v>
      </c>
      <c r="I785" s="90">
        <f>IF(F785/ActivitySum!$C$1300=0%,"",F785/ActivitySum!$C$1300)</f>
        <v>3.1241459755016691E-6</v>
      </c>
      <c r="J785" s="99">
        <f>IF(G785/ActivitySum!$C$1300=0%,"",G785/ActivitySum!$C$1300)</f>
        <v>2.6514892043003098E-6</v>
      </c>
      <c r="K785" s="99">
        <f t="shared" si="37"/>
        <v>0.8487084870848709</v>
      </c>
      <c r="L785" s="99">
        <f t="shared" si="38"/>
        <v>0.8487084870848709</v>
      </c>
    </row>
    <row r="786" spans="3:12" x14ac:dyDescent="0.25">
      <c r="C786" t="s">
        <v>727</v>
      </c>
      <c r="D786" t="s">
        <v>2011</v>
      </c>
      <c r="E786" s="32">
        <v>94</v>
      </c>
      <c r="F786" s="32">
        <v>94</v>
      </c>
      <c r="G786" s="32">
        <v>80</v>
      </c>
      <c r="H786" s="137">
        <f t="shared" si="36"/>
        <v>1</v>
      </c>
      <c r="I786" s="90">
        <f>IF(F786/ActivitySum!$C$1300=0%,"",F786/ActivitySum!$C$1300)</f>
        <v>1.0836521095836048E-6</v>
      </c>
      <c r="J786" s="99">
        <f>IF(G786/ActivitySum!$C$1300=0%,"",G786/ActivitySum!$C$1300)</f>
        <v>9.2225711453923813E-7</v>
      </c>
      <c r="K786" s="99">
        <f t="shared" si="37"/>
        <v>0.85106382978723405</v>
      </c>
      <c r="L786" s="99">
        <f t="shared" si="38"/>
        <v>0.85106382978723405</v>
      </c>
    </row>
    <row r="787" spans="3:12" x14ac:dyDescent="0.25">
      <c r="C787" t="s">
        <v>728</v>
      </c>
      <c r="D787" t="s">
        <v>2012</v>
      </c>
      <c r="E787" s="32">
        <v>240</v>
      </c>
      <c r="F787" s="32">
        <v>240</v>
      </c>
      <c r="G787" s="32">
        <v>204</v>
      </c>
      <c r="H787" s="137">
        <f t="shared" si="36"/>
        <v>1</v>
      </c>
      <c r="I787" s="90">
        <f>IF(F787/ActivitySum!$C$1300=0%,"",F787/ActivitySum!$C$1300)</f>
        <v>2.7667713436177143E-6</v>
      </c>
      <c r="J787" s="99">
        <f>IF(G787/ActivitySum!$C$1300=0%,"",G787/ActivitySum!$C$1300)</f>
        <v>2.3517556420750572E-6</v>
      </c>
      <c r="K787" s="99">
        <f t="shared" si="37"/>
        <v>0.85</v>
      </c>
      <c r="L787" s="99">
        <f t="shared" si="38"/>
        <v>0.85</v>
      </c>
    </row>
    <row r="788" spans="3:12" x14ac:dyDescent="0.25">
      <c r="C788" t="s">
        <v>730</v>
      </c>
      <c r="D788" t="s">
        <v>2014</v>
      </c>
      <c r="E788" s="32">
        <v>59</v>
      </c>
      <c r="F788" s="32">
        <v>59</v>
      </c>
      <c r="G788" s="32">
        <v>50</v>
      </c>
      <c r="H788" s="137">
        <f t="shared" si="36"/>
        <v>1</v>
      </c>
      <c r="I788" s="90">
        <f>IF(F788/ActivitySum!$C$1300=0%,"",F788/ActivitySum!$C$1300)</f>
        <v>6.8016462197268812E-7</v>
      </c>
      <c r="J788" s="99">
        <f>IF(G788/ActivitySum!$C$1300=0%,"",G788/ActivitySum!$C$1300)</f>
        <v>5.7641069658702384E-7</v>
      </c>
      <c r="K788" s="99">
        <f t="shared" si="37"/>
        <v>0.84745762711864403</v>
      </c>
      <c r="L788" s="99">
        <f t="shared" si="38"/>
        <v>0.84745762711864403</v>
      </c>
    </row>
    <row r="789" spans="3:12" x14ac:dyDescent="0.25">
      <c r="C789" t="s">
        <v>731</v>
      </c>
      <c r="D789" t="s">
        <v>2015</v>
      </c>
      <c r="E789" s="32">
        <v>301</v>
      </c>
      <c r="F789" s="32">
        <v>302</v>
      </c>
      <c r="G789" s="32">
        <v>256</v>
      </c>
      <c r="H789" s="137">
        <f t="shared" si="36"/>
        <v>1.0033222591362125</v>
      </c>
      <c r="I789" s="90">
        <f>IF(F789/ActivitySum!$C$1300=0%,"",F789/ActivitySum!$C$1300)</f>
        <v>3.481520607385624E-6</v>
      </c>
      <c r="J789" s="99">
        <f>IF(G789/ActivitySum!$C$1300=0%,"",G789/ActivitySum!$C$1300)</f>
        <v>2.9512227665255619E-6</v>
      </c>
      <c r="K789" s="99">
        <f t="shared" si="37"/>
        <v>0.85049833887043191</v>
      </c>
      <c r="L789" s="99">
        <f t="shared" si="38"/>
        <v>0.84768211920529801</v>
      </c>
    </row>
    <row r="790" spans="3:12" x14ac:dyDescent="0.25">
      <c r="C790" t="s">
        <v>733</v>
      </c>
      <c r="D790" t="s">
        <v>2017</v>
      </c>
      <c r="E790" s="32">
        <v>8758</v>
      </c>
      <c r="F790" s="32">
        <v>8758</v>
      </c>
      <c r="G790" s="32">
        <v>7444</v>
      </c>
      <c r="H790" s="137">
        <f t="shared" si="36"/>
        <v>1</v>
      </c>
      <c r="I790" s="90">
        <f>IF(F790/ActivitySum!$C$1300=0%,"",F790/ActivitySum!$C$1300)</f>
        <v>1.009640976141831E-4</v>
      </c>
      <c r="J790" s="99">
        <f>IF(G790/ActivitySum!$C$1300=0%,"",G790/ActivitySum!$C$1300)</f>
        <v>8.5816024507876109E-5</v>
      </c>
      <c r="K790" s="99">
        <f t="shared" si="37"/>
        <v>0.84996574560401916</v>
      </c>
      <c r="L790" s="99">
        <f t="shared" si="38"/>
        <v>0.84996574560401916</v>
      </c>
    </row>
    <row r="791" spans="3:12" x14ac:dyDescent="0.25">
      <c r="C791" t="s">
        <v>734</v>
      </c>
      <c r="D791" t="s">
        <v>2018</v>
      </c>
      <c r="E791" s="32">
        <v>17</v>
      </c>
      <c r="F791" s="32">
        <v>17</v>
      </c>
      <c r="G791" s="32">
        <v>14</v>
      </c>
      <c r="H791" s="137">
        <f t="shared" si="36"/>
        <v>1</v>
      </c>
      <c r="I791" s="90">
        <f>IF(F791/ActivitySum!$C$1300=0%,"",F791/ActivitySum!$C$1300)</f>
        <v>1.959796368395881E-7</v>
      </c>
      <c r="J791" s="99">
        <f>IF(G791/ActivitySum!$C$1300=0%,"",G791/ActivitySum!$C$1300)</f>
        <v>1.6139499504436666E-7</v>
      </c>
      <c r="K791" s="99">
        <f t="shared" si="37"/>
        <v>0.82352941176470584</v>
      </c>
      <c r="L791" s="99">
        <f t="shared" si="38"/>
        <v>0.82352941176470584</v>
      </c>
    </row>
    <row r="792" spans="3:12" x14ac:dyDescent="0.25">
      <c r="C792" t="s">
        <v>737</v>
      </c>
      <c r="D792" t="s">
        <v>2021</v>
      </c>
      <c r="E792" s="32">
        <v>26</v>
      </c>
      <c r="F792" s="32">
        <v>26</v>
      </c>
      <c r="G792" s="32">
        <v>22</v>
      </c>
      <c r="H792" s="137">
        <f t="shared" si="36"/>
        <v>1</v>
      </c>
      <c r="I792" s="90">
        <f>IF(F792/ActivitySum!$C$1300=0%,"",F792/ActivitySum!$C$1300)</f>
        <v>2.9973356222525243E-7</v>
      </c>
      <c r="J792" s="99">
        <f>IF(G792/ActivitySum!$C$1300=0%,"",G792/ActivitySum!$C$1300)</f>
        <v>2.5362070649829051E-7</v>
      </c>
      <c r="K792" s="99">
        <f t="shared" si="37"/>
        <v>0.84615384615384615</v>
      </c>
      <c r="L792" s="99">
        <f t="shared" si="38"/>
        <v>0.84615384615384615</v>
      </c>
    </row>
    <row r="793" spans="3:12" x14ac:dyDescent="0.25">
      <c r="C793" t="s">
        <v>738</v>
      </c>
      <c r="D793" t="s">
        <v>2022</v>
      </c>
      <c r="E793" s="32">
        <v>648</v>
      </c>
      <c r="F793" s="32">
        <v>647</v>
      </c>
      <c r="G793" s="32">
        <v>551</v>
      </c>
      <c r="H793" s="137">
        <f t="shared" si="36"/>
        <v>0.99845679012345678</v>
      </c>
      <c r="I793" s="90">
        <f>IF(F793/ActivitySum!$C$1300=0%,"",F793/ActivitySum!$C$1300)</f>
        <v>7.4587544138360886E-6</v>
      </c>
      <c r="J793" s="99">
        <f>IF(G793/ActivitySum!$C$1300=0%,"",G793/ActivitySum!$C$1300)</f>
        <v>6.3520458763890027E-6</v>
      </c>
      <c r="K793" s="99">
        <f t="shared" si="37"/>
        <v>0.85030864197530864</v>
      </c>
      <c r="L793" s="99">
        <f t="shared" si="38"/>
        <v>0.85162287480680066</v>
      </c>
    </row>
    <row r="794" spans="3:12" x14ac:dyDescent="0.25">
      <c r="C794" t="s">
        <v>740</v>
      </c>
      <c r="D794" t="s">
        <v>2024</v>
      </c>
      <c r="E794" s="32">
        <v>182</v>
      </c>
      <c r="F794" s="32">
        <v>183</v>
      </c>
      <c r="G794" s="32">
        <v>155</v>
      </c>
      <c r="H794" s="137">
        <f t="shared" si="36"/>
        <v>1.0054945054945055</v>
      </c>
      <c r="I794" s="90">
        <f>IF(F794/ActivitySum!$C$1300=0%,"",F794/ActivitySum!$C$1300)</f>
        <v>2.1096631495085073E-6</v>
      </c>
      <c r="J794" s="99">
        <f>IF(G794/ActivitySum!$C$1300=0%,"",G794/ActivitySum!$C$1300)</f>
        <v>1.786873159419774E-6</v>
      </c>
      <c r="K794" s="99">
        <f t="shared" si="37"/>
        <v>0.85164835164835162</v>
      </c>
      <c r="L794" s="99">
        <f t="shared" si="38"/>
        <v>0.84699453551912574</v>
      </c>
    </row>
    <row r="795" spans="3:12" x14ac:dyDescent="0.25">
      <c r="C795" t="s">
        <v>742</v>
      </c>
      <c r="D795" t="s">
        <v>2026</v>
      </c>
      <c r="E795" s="32">
        <v>110</v>
      </c>
      <c r="F795" s="32">
        <v>110</v>
      </c>
      <c r="G795" s="32">
        <v>93</v>
      </c>
      <c r="H795" s="137">
        <f t="shared" si="36"/>
        <v>1</v>
      </c>
      <c r="I795" s="90">
        <f>IF(F795/ActivitySum!$C$1300=0%,"",F795/ActivitySum!$C$1300)</f>
        <v>1.2681035324914524E-6</v>
      </c>
      <c r="J795" s="99">
        <f>IF(G795/ActivitySum!$C$1300=0%,"",G795/ActivitySum!$C$1300)</f>
        <v>1.0721238956518643E-6</v>
      </c>
      <c r="K795" s="99">
        <f t="shared" si="37"/>
        <v>0.84545454545454546</v>
      </c>
      <c r="L795" s="99">
        <f t="shared" si="38"/>
        <v>0.84545454545454546</v>
      </c>
    </row>
    <row r="796" spans="3:12" x14ac:dyDescent="0.25">
      <c r="C796" t="s">
        <v>743</v>
      </c>
      <c r="D796" t="s">
        <v>2027</v>
      </c>
      <c r="E796" s="32">
        <v>110</v>
      </c>
      <c r="F796" s="32">
        <v>110</v>
      </c>
      <c r="G796" s="32">
        <v>93</v>
      </c>
      <c r="H796" s="137">
        <f t="shared" si="36"/>
        <v>1</v>
      </c>
      <c r="I796" s="90">
        <f>IF(F796/ActivitySum!$C$1300=0%,"",F796/ActivitySum!$C$1300)</f>
        <v>1.2681035324914524E-6</v>
      </c>
      <c r="J796" s="99">
        <f>IF(G796/ActivitySum!$C$1300=0%,"",G796/ActivitySum!$C$1300)</f>
        <v>1.0721238956518643E-6</v>
      </c>
      <c r="K796" s="99">
        <f t="shared" si="37"/>
        <v>0.84545454545454546</v>
      </c>
      <c r="L796" s="99">
        <f t="shared" si="38"/>
        <v>0.84545454545454546</v>
      </c>
    </row>
    <row r="797" spans="3:12" x14ac:dyDescent="0.25">
      <c r="C797" t="s">
        <v>744</v>
      </c>
      <c r="D797" t="s">
        <v>2028</v>
      </c>
      <c r="E797" s="32">
        <v>647</v>
      </c>
      <c r="F797" s="32">
        <v>647</v>
      </c>
      <c r="G797" s="32">
        <v>550</v>
      </c>
      <c r="H797" s="137">
        <f t="shared" si="36"/>
        <v>1</v>
      </c>
      <c r="I797" s="90">
        <f>IF(F797/ActivitySum!$C$1300=0%,"",F797/ActivitySum!$C$1300)</f>
        <v>7.4587544138360886E-6</v>
      </c>
      <c r="J797" s="99">
        <f>IF(G797/ActivitySum!$C$1300=0%,"",G797/ActivitySum!$C$1300)</f>
        <v>6.3405176624572627E-6</v>
      </c>
      <c r="K797" s="99">
        <f t="shared" si="37"/>
        <v>0.85007727975270475</v>
      </c>
      <c r="L797" s="99">
        <f t="shared" si="38"/>
        <v>0.85007727975270475</v>
      </c>
    </row>
    <row r="798" spans="3:12" x14ac:dyDescent="0.25">
      <c r="C798" t="s">
        <v>745</v>
      </c>
      <c r="D798" t="s">
        <v>2029</v>
      </c>
      <c r="E798" s="32">
        <v>511</v>
      </c>
      <c r="F798" s="32">
        <v>511</v>
      </c>
      <c r="G798" s="32">
        <v>434</v>
      </c>
      <c r="H798" s="137">
        <f t="shared" si="36"/>
        <v>1</v>
      </c>
      <c r="I798" s="90">
        <f>IF(F798/ActivitySum!$C$1300=0%,"",F798/ActivitySum!$C$1300)</f>
        <v>5.8909173191193838E-6</v>
      </c>
      <c r="J798" s="99">
        <f>IF(G798/ActivitySum!$C$1300=0%,"",G798/ActivitySum!$C$1300)</f>
        <v>5.0032448463753669E-6</v>
      </c>
      <c r="K798" s="99">
        <f t="shared" si="37"/>
        <v>0.84931506849315064</v>
      </c>
      <c r="L798" s="99">
        <f t="shared" si="38"/>
        <v>0.84931506849315064</v>
      </c>
    </row>
    <row r="799" spans="3:12" x14ac:dyDescent="0.25">
      <c r="C799" t="s">
        <v>746</v>
      </c>
      <c r="D799" t="s">
        <v>2030</v>
      </c>
      <c r="E799" s="32">
        <v>271</v>
      </c>
      <c r="F799" s="32">
        <v>271</v>
      </c>
      <c r="G799" s="32">
        <v>230</v>
      </c>
      <c r="H799" s="137">
        <f t="shared" si="36"/>
        <v>1</v>
      </c>
      <c r="I799" s="90">
        <f>IF(F799/ActivitySum!$C$1300=0%,"",F799/ActivitySum!$C$1300)</f>
        <v>3.1241459755016691E-6</v>
      </c>
      <c r="J799" s="99">
        <f>IF(G799/ActivitySum!$C$1300=0%,"",G799/ActivitySum!$C$1300)</f>
        <v>2.6514892043003098E-6</v>
      </c>
      <c r="K799" s="99">
        <f t="shared" si="37"/>
        <v>0.8487084870848709</v>
      </c>
      <c r="L799" s="99">
        <f t="shared" si="38"/>
        <v>0.8487084870848709</v>
      </c>
    </row>
    <row r="800" spans="3:12" x14ac:dyDescent="0.25">
      <c r="C800" t="s">
        <v>747</v>
      </c>
      <c r="D800" t="s">
        <v>2031</v>
      </c>
      <c r="E800" s="32">
        <v>271</v>
      </c>
      <c r="F800" s="32">
        <v>271</v>
      </c>
      <c r="G800" s="32">
        <v>230</v>
      </c>
      <c r="H800" s="137">
        <f t="shared" si="36"/>
        <v>1</v>
      </c>
      <c r="I800" s="90">
        <f>IF(F800/ActivitySum!$C$1300=0%,"",F800/ActivitySum!$C$1300)</f>
        <v>3.1241459755016691E-6</v>
      </c>
      <c r="J800" s="99">
        <f>IF(G800/ActivitySum!$C$1300=0%,"",G800/ActivitySum!$C$1300)</f>
        <v>2.6514892043003098E-6</v>
      </c>
      <c r="K800" s="99">
        <f t="shared" si="37"/>
        <v>0.8487084870848709</v>
      </c>
      <c r="L800" s="99">
        <f t="shared" si="38"/>
        <v>0.8487084870848709</v>
      </c>
    </row>
    <row r="801" spans="3:12" x14ac:dyDescent="0.25">
      <c r="C801" t="s">
        <v>748</v>
      </c>
      <c r="D801" t="s">
        <v>2032</v>
      </c>
      <c r="E801" s="32">
        <v>302</v>
      </c>
      <c r="F801" s="32">
        <v>302</v>
      </c>
      <c r="G801" s="32">
        <v>257</v>
      </c>
      <c r="H801" s="137">
        <f t="shared" si="36"/>
        <v>1</v>
      </c>
      <c r="I801" s="90">
        <f>IF(F801/ActivitySum!$C$1300=0%,"",F801/ActivitySum!$C$1300)</f>
        <v>3.481520607385624E-6</v>
      </c>
      <c r="J801" s="99">
        <f>IF(G801/ActivitySum!$C$1300=0%,"",G801/ActivitySum!$C$1300)</f>
        <v>2.9627509804573024E-6</v>
      </c>
      <c r="K801" s="99">
        <f t="shared" si="37"/>
        <v>0.85099337748344372</v>
      </c>
      <c r="L801" s="99">
        <f t="shared" si="38"/>
        <v>0.85099337748344372</v>
      </c>
    </row>
    <row r="802" spans="3:12" x14ac:dyDescent="0.25">
      <c r="C802" t="s">
        <v>750</v>
      </c>
      <c r="D802" t="s">
        <v>2034</v>
      </c>
      <c r="E802" s="32">
        <v>7234</v>
      </c>
      <c r="F802" s="32">
        <v>7235</v>
      </c>
      <c r="G802" s="32">
        <v>6345</v>
      </c>
      <c r="H802" s="137">
        <f t="shared" si="36"/>
        <v>1.0001382361072713</v>
      </c>
      <c r="I802" s="90">
        <f>IF(F802/ActivitySum!$C$1300=0%,"",F802/ActivitySum!$C$1300)</f>
        <v>8.340662779614235E-5</v>
      </c>
      <c r="J802" s="99">
        <f>IF(G802/ActivitySum!$C$1300=0%,"",G802/ActivitySum!$C$1300)</f>
        <v>7.3146517396893322E-5</v>
      </c>
      <c r="K802" s="99">
        <f t="shared" si="37"/>
        <v>0.87710810063588607</v>
      </c>
      <c r="L802" s="99">
        <f t="shared" si="38"/>
        <v>0.87698686938493431</v>
      </c>
    </row>
    <row r="803" spans="3:12" x14ac:dyDescent="0.25">
      <c r="C803" t="s">
        <v>753</v>
      </c>
      <c r="D803" t="s">
        <v>2037</v>
      </c>
      <c r="E803" s="32">
        <v>7234</v>
      </c>
      <c r="F803" s="32">
        <v>7235</v>
      </c>
      <c r="G803" s="32">
        <v>6345</v>
      </c>
      <c r="H803" s="137">
        <f t="shared" si="36"/>
        <v>1.0001382361072713</v>
      </c>
      <c r="I803" s="90">
        <f>IF(F803/ActivitySum!$C$1300=0%,"",F803/ActivitySum!$C$1300)</f>
        <v>8.340662779614235E-5</v>
      </c>
      <c r="J803" s="99">
        <f>IF(G803/ActivitySum!$C$1300=0%,"",G803/ActivitySum!$C$1300)</f>
        <v>7.3146517396893322E-5</v>
      </c>
      <c r="K803" s="99">
        <f t="shared" si="37"/>
        <v>0.87710810063588607</v>
      </c>
      <c r="L803" s="99">
        <f t="shared" si="38"/>
        <v>0.87698686938493431</v>
      </c>
    </row>
    <row r="804" spans="3:12" x14ac:dyDescent="0.25">
      <c r="C804" t="s">
        <v>755</v>
      </c>
      <c r="D804" t="s">
        <v>2039</v>
      </c>
      <c r="E804" s="32">
        <v>391</v>
      </c>
      <c r="F804" s="32">
        <v>391</v>
      </c>
      <c r="G804" s="32">
        <v>332</v>
      </c>
      <c r="H804" s="137">
        <f t="shared" si="36"/>
        <v>1</v>
      </c>
      <c r="I804" s="90">
        <f>IF(F804/ActivitySum!$C$1300=0%,"",F804/ActivitySum!$C$1300)</f>
        <v>4.5075316473105263E-6</v>
      </c>
      <c r="J804" s="99">
        <f>IF(G804/ActivitySum!$C$1300=0%,"",G804/ActivitySum!$C$1300)</f>
        <v>3.8273670253378384E-6</v>
      </c>
      <c r="K804" s="99">
        <f t="shared" si="37"/>
        <v>0.84910485933503832</v>
      </c>
      <c r="L804" s="99">
        <f t="shared" si="38"/>
        <v>0.84910485933503832</v>
      </c>
    </row>
    <row r="805" spans="3:12" x14ac:dyDescent="0.25">
      <c r="C805" t="s">
        <v>756</v>
      </c>
      <c r="D805" t="s">
        <v>2040</v>
      </c>
      <c r="E805" s="32">
        <v>1090</v>
      </c>
      <c r="F805" s="32">
        <v>1090</v>
      </c>
      <c r="G805" s="32">
        <v>926</v>
      </c>
      <c r="H805" s="137">
        <f t="shared" si="36"/>
        <v>1</v>
      </c>
      <c r="I805" s="90">
        <f>IF(F805/ActivitySum!$C$1300=0%,"",F805/ActivitySum!$C$1300)</f>
        <v>1.256575318559712E-5</v>
      </c>
      <c r="J805" s="99">
        <f>IF(G805/ActivitySum!$C$1300=0%,"",G805/ActivitySum!$C$1300)</f>
        <v>1.0675126100791681E-5</v>
      </c>
      <c r="K805" s="99">
        <f t="shared" si="37"/>
        <v>0.84954128440366972</v>
      </c>
      <c r="L805" s="99">
        <f t="shared" si="38"/>
        <v>0.84954128440366972</v>
      </c>
    </row>
    <row r="806" spans="3:12" x14ac:dyDescent="0.25">
      <c r="C806" t="s">
        <v>757</v>
      </c>
      <c r="D806" t="s">
        <v>2041</v>
      </c>
      <c r="E806" s="32">
        <v>152</v>
      </c>
      <c r="F806" s="32">
        <v>153</v>
      </c>
      <c r="G806" s="32">
        <v>129</v>
      </c>
      <c r="H806" s="137">
        <f t="shared" si="36"/>
        <v>1.006578947368421</v>
      </c>
      <c r="I806" s="90">
        <f>IF(F806/ActivitySum!$C$1300=0%,"",F806/ActivitySum!$C$1300)</f>
        <v>1.7638167315562929E-6</v>
      </c>
      <c r="J806" s="99">
        <f>IF(G806/ActivitySum!$C$1300=0%,"",G806/ActivitySum!$C$1300)</f>
        <v>1.4871395971945216E-6</v>
      </c>
      <c r="K806" s="99">
        <f t="shared" si="37"/>
        <v>0.84868421052631582</v>
      </c>
      <c r="L806" s="99">
        <f t="shared" si="38"/>
        <v>0.84313725490196079</v>
      </c>
    </row>
    <row r="807" spans="3:12" x14ac:dyDescent="0.25">
      <c r="C807" t="s">
        <v>760</v>
      </c>
      <c r="D807" t="s">
        <v>2044</v>
      </c>
      <c r="E807" s="32">
        <v>651</v>
      </c>
      <c r="F807" s="32">
        <v>651</v>
      </c>
      <c r="G807" s="32">
        <v>553</v>
      </c>
      <c r="H807" s="137">
        <f t="shared" si="36"/>
        <v>1</v>
      </c>
      <c r="I807" s="90">
        <f>IF(F807/ActivitySum!$C$1300=0%,"",F807/ActivitySum!$C$1300)</f>
        <v>7.5048672695630504E-6</v>
      </c>
      <c r="J807" s="99">
        <f>IF(G807/ActivitySum!$C$1300=0%,"",G807/ActivitySum!$C$1300)</f>
        <v>6.3751023042524836E-6</v>
      </c>
      <c r="K807" s="99">
        <f t="shared" si="37"/>
        <v>0.84946236559139787</v>
      </c>
      <c r="L807" s="99">
        <f t="shared" si="38"/>
        <v>0.84946236559139787</v>
      </c>
    </row>
    <row r="808" spans="3:12" x14ac:dyDescent="0.25">
      <c r="C808" t="s">
        <v>761</v>
      </c>
      <c r="D808" t="s">
        <v>2045</v>
      </c>
      <c r="E808" s="32">
        <v>391</v>
      </c>
      <c r="F808" s="32">
        <v>391</v>
      </c>
      <c r="G808" s="32">
        <v>332</v>
      </c>
      <c r="H808" s="137">
        <f t="shared" si="36"/>
        <v>1</v>
      </c>
      <c r="I808" s="90">
        <f>IF(F808/ActivitySum!$C$1300=0%,"",F808/ActivitySum!$C$1300)</f>
        <v>4.5075316473105263E-6</v>
      </c>
      <c r="J808" s="99">
        <f>IF(G808/ActivitySum!$C$1300=0%,"",G808/ActivitySum!$C$1300)</f>
        <v>3.8273670253378384E-6</v>
      </c>
      <c r="K808" s="99">
        <f t="shared" si="37"/>
        <v>0.84910485933503832</v>
      </c>
      <c r="L808" s="99">
        <f t="shared" si="38"/>
        <v>0.84910485933503832</v>
      </c>
    </row>
    <row r="809" spans="3:12" x14ac:dyDescent="0.25">
      <c r="C809" t="s">
        <v>764</v>
      </c>
      <c r="D809" t="s">
        <v>2048</v>
      </c>
      <c r="E809" s="32">
        <v>391</v>
      </c>
      <c r="F809" s="32">
        <v>391</v>
      </c>
      <c r="G809" s="32">
        <v>332</v>
      </c>
      <c r="H809" s="137">
        <f t="shared" si="36"/>
        <v>1</v>
      </c>
      <c r="I809" s="90">
        <f>IF(F809/ActivitySum!$C$1300=0%,"",F809/ActivitySum!$C$1300)</f>
        <v>4.5075316473105263E-6</v>
      </c>
      <c r="J809" s="99">
        <f>IF(G809/ActivitySum!$C$1300=0%,"",G809/ActivitySum!$C$1300)</f>
        <v>3.8273670253378384E-6</v>
      </c>
      <c r="K809" s="99">
        <f t="shared" si="37"/>
        <v>0.84910485933503832</v>
      </c>
      <c r="L809" s="99">
        <f t="shared" si="38"/>
        <v>0.84910485933503832</v>
      </c>
    </row>
    <row r="810" spans="3:12" x14ac:dyDescent="0.25">
      <c r="C810" t="s">
        <v>765</v>
      </c>
      <c r="D810" t="s">
        <v>2049</v>
      </c>
      <c r="E810" s="32">
        <v>1091</v>
      </c>
      <c r="F810" s="32">
        <v>1091</v>
      </c>
      <c r="G810" s="32">
        <v>927</v>
      </c>
      <c r="H810" s="137">
        <f t="shared" si="36"/>
        <v>1</v>
      </c>
      <c r="I810" s="90">
        <f>IF(F810/ActivitySum!$C$1300=0%,"",F810/ActivitySum!$C$1300)</f>
        <v>1.257728139952886E-5</v>
      </c>
      <c r="J810" s="99">
        <f>IF(G810/ActivitySum!$C$1300=0%,"",G810/ActivitySum!$C$1300)</f>
        <v>1.0686654314723423E-5</v>
      </c>
      <c r="K810" s="99">
        <f t="shared" si="37"/>
        <v>0.84967919340054998</v>
      </c>
      <c r="L810" s="99">
        <f t="shared" si="38"/>
        <v>0.84967919340054998</v>
      </c>
    </row>
    <row r="811" spans="3:12" x14ac:dyDescent="0.25">
      <c r="C811" t="s">
        <v>766</v>
      </c>
      <c r="D811" t="s">
        <v>2050</v>
      </c>
      <c r="E811" s="32">
        <v>153</v>
      </c>
      <c r="F811" s="32">
        <v>153</v>
      </c>
      <c r="G811" s="32">
        <v>130</v>
      </c>
      <c r="H811" s="137">
        <f t="shared" si="36"/>
        <v>1</v>
      </c>
      <c r="I811" s="90">
        <f>IF(F811/ActivitySum!$C$1300=0%,"",F811/ActivitySum!$C$1300)</f>
        <v>1.7638167315562929E-6</v>
      </c>
      <c r="J811" s="99">
        <f>IF(G811/ActivitySum!$C$1300=0%,"",G811/ActivitySum!$C$1300)</f>
        <v>1.4986678111262621E-6</v>
      </c>
      <c r="K811" s="99">
        <f t="shared" si="37"/>
        <v>0.84967320261437906</v>
      </c>
      <c r="L811" s="99">
        <f t="shared" si="38"/>
        <v>0.84967320261437906</v>
      </c>
    </row>
    <row r="812" spans="3:12" x14ac:dyDescent="0.25">
      <c r="C812" t="s">
        <v>769</v>
      </c>
      <c r="D812" t="s">
        <v>2053</v>
      </c>
      <c r="E812" s="32">
        <v>651</v>
      </c>
      <c r="F812" s="32">
        <v>651</v>
      </c>
      <c r="G812" s="32">
        <v>553</v>
      </c>
      <c r="H812" s="137">
        <f t="shared" si="36"/>
        <v>1</v>
      </c>
      <c r="I812" s="90">
        <f>IF(F812/ActivitySum!$C$1300=0%,"",F812/ActivitySum!$C$1300)</f>
        <v>7.5048672695630504E-6</v>
      </c>
      <c r="J812" s="99">
        <f>IF(G812/ActivitySum!$C$1300=0%,"",G812/ActivitySum!$C$1300)</f>
        <v>6.3751023042524836E-6</v>
      </c>
      <c r="K812" s="99">
        <f t="shared" si="37"/>
        <v>0.84946236559139787</v>
      </c>
      <c r="L812" s="99">
        <f t="shared" si="38"/>
        <v>0.84946236559139787</v>
      </c>
    </row>
    <row r="813" spans="3:12" x14ac:dyDescent="0.25">
      <c r="C813" t="s">
        <v>770</v>
      </c>
      <c r="D813" t="s">
        <v>2054</v>
      </c>
      <c r="E813" s="32">
        <v>391</v>
      </c>
      <c r="F813" s="32">
        <v>391</v>
      </c>
      <c r="G813" s="32">
        <v>332</v>
      </c>
      <c r="H813" s="137">
        <f t="shared" si="36"/>
        <v>1</v>
      </c>
      <c r="I813" s="90">
        <f>IF(F813/ActivitySum!$C$1300=0%,"",F813/ActivitySum!$C$1300)</f>
        <v>4.5075316473105263E-6</v>
      </c>
      <c r="J813" s="99">
        <f>IF(G813/ActivitySum!$C$1300=0%,"",G813/ActivitySum!$C$1300)</f>
        <v>3.8273670253378384E-6</v>
      </c>
      <c r="K813" s="99">
        <f t="shared" si="37"/>
        <v>0.84910485933503832</v>
      </c>
      <c r="L813" s="99">
        <f t="shared" si="38"/>
        <v>0.84910485933503832</v>
      </c>
    </row>
    <row r="814" spans="3:12" x14ac:dyDescent="0.25">
      <c r="C814" t="s">
        <v>772</v>
      </c>
      <c r="D814" t="s">
        <v>2056</v>
      </c>
      <c r="E814" s="32">
        <v>647</v>
      </c>
      <c r="F814" s="32">
        <v>647</v>
      </c>
      <c r="G814" s="32">
        <v>550</v>
      </c>
      <c r="H814" s="137">
        <f t="shared" si="36"/>
        <v>1</v>
      </c>
      <c r="I814" s="90">
        <f>IF(F814/ActivitySum!$C$1300=0%,"",F814/ActivitySum!$C$1300)</f>
        <v>7.4587544138360886E-6</v>
      </c>
      <c r="J814" s="99">
        <f>IF(G814/ActivitySum!$C$1300=0%,"",G814/ActivitySum!$C$1300)</f>
        <v>6.3405176624572627E-6</v>
      </c>
      <c r="K814" s="99">
        <f t="shared" si="37"/>
        <v>0.85007727975270475</v>
      </c>
      <c r="L814" s="99">
        <f t="shared" si="38"/>
        <v>0.85007727975270475</v>
      </c>
    </row>
    <row r="815" spans="3:12" x14ac:dyDescent="0.25">
      <c r="C815" t="s">
        <v>773</v>
      </c>
      <c r="D815" t="s">
        <v>2057</v>
      </c>
      <c r="E815" s="32">
        <v>17</v>
      </c>
      <c r="F815" s="32">
        <v>17</v>
      </c>
      <c r="G815" s="32">
        <v>14</v>
      </c>
      <c r="H815" s="137">
        <f t="shared" si="36"/>
        <v>1</v>
      </c>
      <c r="I815" s="90">
        <f>IF(F815/ActivitySum!$C$1300=0%,"",F815/ActivitySum!$C$1300)</f>
        <v>1.959796368395881E-7</v>
      </c>
      <c r="J815" s="99">
        <f>IF(G815/ActivitySum!$C$1300=0%,"",G815/ActivitySum!$C$1300)</f>
        <v>1.6139499504436666E-7</v>
      </c>
      <c r="K815" s="99">
        <f t="shared" si="37"/>
        <v>0.82352941176470584</v>
      </c>
      <c r="L815" s="99">
        <f t="shared" si="38"/>
        <v>0.82352941176470584</v>
      </c>
    </row>
    <row r="816" spans="3:12" x14ac:dyDescent="0.25">
      <c r="C816" t="s">
        <v>776</v>
      </c>
      <c r="D816" t="s">
        <v>2060</v>
      </c>
      <c r="E816" s="32">
        <v>26</v>
      </c>
      <c r="F816" s="32">
        <v>26</v>
      </c>
      <c r="G816" s="32">
        <v>22</v>
      </c>
      <c r="H816" s="137">
        <f t="shared" si="36"/>
        <v>1</v>
      </c>
      <c r="I816" s="90">
        <f>IF(F816/ActivitySum!$C$1300=0%,"",F816/ActivitySum!$C$1300)</f>
        <v>2.9973356222525243E-7</v>
      </c>
      <c r="J816" s="99">
        <f>IF(G816/ActivitySum!$C$1300=0%,"",G816/ActivitySum!$C$1300)</f>
        <v>2.5362070649829051E-7</v>
      </c>
      <c r="K816" s="99">
        <f t="shared" si="37"/>
        <v>0.84615384615384615</v>
      </c>
      <c r="L816" s="99">
        <f t="shared" si="38"/>
        <v>0.84615384615384615</v>
      </c>
    </row>
    <row r="817" spans="3:12" x14ac:dyDescent="0.25">
      <c r="C817" t="s">
        <v>777</v>
      </c>
      <c r="D817" t="s">
        <v>2061</v>
      </c>
      <c r="E817" s="32">
        <v>391</v>
      </c>
      <c r="F817" s="32">
        <v>391</v>
      </c>
      <c r="G817" s="32">
        <v>332</v>
      </c>
      <c r="H817" s="137">
        <f t="shared" si="36"/>
        <v>1</v>
      </c>
      <c r="I817" s="90">
        <f>IF(F817/ActivitySum!$C$1300=0%,"",F817/ActivitySum!$C$1300)</f>
        <v>4.5075316473105263E-6</v>
      </c>
      <c r="J817" s="99">
        <f>IF(G817/ActivitySum!$C$1300=0%,"",G817/ActivitySum!$C$1300)</f>
        <v>3.8273670253378384E-6</v>
      </c>
      <c r="K817" s="99">
        <f t="shared" si="37"/>
        <v>0.84910485933503832</v>
      </c>
      <c r="L817" s="99">
        <f t="shared" si="38"/>
        <v>0.84910485933503832</v>
      </c>
    </row>
    <row r="818" spans="3:12" x14ac:dyDescent="0.25">
      <c r="C818" t="s">
        <v>778</v>
      </c>
      <c r="D818" t="s">
        <v>2062</v>
      </c>
      <c r="E818" s="32">
        <v>647</v>
      </c>
      <c r="F818" s="32">
        <v>647</v>
      </c>
      <c r="G818" s="32">
        <v>550</v>
      </c>
      <c r="H818" s="137">
        <f t="shared" si="36"/>
        <v>1</v>
      </c>
      <c r="I818" s="90">
        <f>IF(F818/ActivitySum!$C$1300=0%,"",F818/ActivitySum!$C$1300)</f>
        <v>7.4587544138360886E-6</v>
      </c>
      <c r="J818" s="99">
        <f>IF(G818/ActivitySum!$C$1300=0%,"",G818/ActivitySum!$C$1300)</f>
        <v>6.3405176624572627E-6</v>
      </c>
      <c r="K818" s="99">
        <f t="shared" si="37"/>
        <v>0.85007727975270475</v>
      </c>
      <c r="L818" s="99">
        <f t="shared" si="38"/>
        <v>0.85007727975270475</v>
      </c>
    </row>
    <row r="819" spans="3:12" x14ac:dyDescent="0.25">
      <c r="C819" t="s">
        <v>779</v>
      </c>
      <c r="D819" t="s">
        <v>2063</v>
      </c>
      <c r="E819" s="32">
        <v>3843</v>
      </c>
      <c r="F819" s="32">
        <v>3843</v>
      </c>
      <c r="G819" s="32">
        <v>3267</v>
      </c>
      <c r="H819" s="137">
        <f t="shared" si="36"/>
        <v>1</v>
      </c>
      <c r="I819" s="90">
        <f>IF(F819/ActivitySum!$C$1300=0%,"",F819/ActivitySum!$C$1300)</f>
        <v>4.430292613967865E-5</v>
      </c>
      <c r="J819" s="99">
        <f>IF(G819/ActivitySum!$C$1300=0%,"",G819/ActivitySum!$C$1300)</f>
        <v>3.7662674914996137E-5</v>
      </c>
      <c r="K819" s="99">
        <f t="shared" si="37"/>
        <v>0.85011709601873531</v>
      </c>
      <c r="L819" s="99">
        <f t="shared" si="38"/>
        <v>0.85011709601873531</v>
      </c>
    </row>
    <row r="820" spans="3:12" x14ac:dyDescent="0.25">
      <c r="C820" t="s">
        <v>780</v>
      </c>
      <c r="D820" t="s">
        <v>2064</v>
      </c>
      <c r="E820" s="32">
        <v>391</v>
      </c>
      <c r="F820" s="32">
        <v>391</v>
      </c>
      <c r="G820" s="32">
        <v>333</v>
      </c>
      <c r="H820" s="137">
        <f t="shared" si="36"/>
        <v>1</v>
      </c>
      <c r="I820" s="90">
        <f>IF(F820/ActivitySum!$C$1300=0%,"",F820/ActivitySum!$C$1300)</f>
        <v>4.5075316473105263E-6</v>
      </c>
      <c r="J820" s="99">
        <f>IF(G820/ActivitySum!$C$1300=0%,"",G820/ActivitySum!$C$1300)</f>
        <v>3.8388952392695792E-6</v>
      </c>
      <c r="K820" s="99">
        <f t="shared" si="37"/>
        <v>0.85166240409207161</v>
      </c>
      <c r="L820" s="99">
        <f t="shared" si="38"/>
        <v>0.85166240409207161</v>
      </c>
    </row>
    <row r="821" spans="3:12" x14ac:dyDescent="0.25">
      <c r="C821" t="s">
        <v>781</v>
      </c>
      <c r="D821" t="s">
        <v>2065</v>
      </c>
      <c r="E821" s="32">
        <v>651</v>
      </c>
      <c r="F821" s="32">
        <v>651</v>
      </c>
      <c r="G821" s="32">
        <v>553</v>
      </c>
      <c r="H821" s="137">
        <f t="shared" si="36"/>
        <v>1</v>
      </c>
      <c r="I821" s="90">
        <f>IF(F821/ActivitySum!$C$1300=0%,"",F821/ActivitySum!$C$1300)</f>
        <v>7.5048672695630504E-6</v>
      </c>
      <c r="J821" s="99">
        <f>IF(G821/ActivitySum!$C$1300=0%,"",G821/ActivitySum!$C$1300)</f>
        <v>6.3751023042524836E-6</v>
      </c>
      <c r="K821" s="99">
        <f t="shared" si="37"/>
        <v>0.84946236559139787</v>
      </c>
      <c r="L821" s="99">
        <f t="shared" si="38"/>
        <v>0.84946236559139787</v>
      </c>
    </row>
    <row r="822" spans="3:12" x14ac:dyDescent="0.25">
      <c r="C822" t="s">
        <v>783</v>
      </c>
      <c r="D822" t="s">
        <v>2067</v>
      </c>
      <c r="E822" s="32">
        <v>271</v>
      </c>
      <c r="F822" s="32">
        <v>271</v>
      </c>
      <c r="G822" s="32">
        <v>230</v>
      </c>
      <c r="H822" s="137">
        <f t="shared" si="36"/>
        <v>1</v>
      </c>
      <c r="I822" s="90">
        <f>IF(F822/ActivitySum!$C$1300=0%,"",F822/ActivitySum!$C$1300)</f>
        <v>3.1241459755016691E-6</v>
      </c>
      <c r="J822" s="99">
        <f>IF(G822/ActivitySum!$C$1300=0%,"",G822/ActivitySum!$C$1300)</f>
        <v>2.6514892043003098E-6</v>
      </c>
      <c r="K822" s="99">
        <f t="shared" si="37"/>
        <v>0.8487084870848709</v>
      </c>
      <c r="L822" s="99">
        <f t="shared" si="38"/>
        <v>0.8487084870848709</v>
      </c>
    </row>
    <row r="823" spans="3:12" x14ac:dyDescent="0.25">
      <c r="C823" t="s">
        <v>784</v>
      </c>
      <c r="D823" t="s">
        <v>2068</v>
      </c>
      <c r="E823" s="32">
        <v>271</v>
      </c>
      <c r="F823" s="32">
        <v>271</v>
      </c>
      <c r="G823" s="32">
        <v>230</v>
      </c>
      <c r="H823" s="137">
        <f t="shared" si="36"/>
        <v>1</v>
      </c>
      <c r="I823" s="90">
        <f>IF(F823/ActivitySum!$C$1300=0%,"",F823/ActivitySum!$C$1300)</f>
        <v>3.1241459755016691E-6</v>
      </c>
      <c r="J823" s="99">
        <f>IF(G823/ActivitySum!$C$1300=0%,"",G823/ActivitySum!$C$1300)</f>
        <v>2.6514892043003098E-6</v>
      </c>
      <c r="K823" s="99">
        <f t="shared" si="37"/>
        <v>0.8487084870848709</v>
      </c>
      <c r="L823" s="99">
        <f t="shared" si="38"/>
        <v>0.8487084870848709</v>
      </c>
    </row>
    <row r="824" spans="3:12" x14ac:dyDescent="0.25">
      <c r="C824" t="s">
        <v>785</v>
      </c>
      <c r="D824" t="s">
        <v>2069</v>
      </c>
      <c r="E824" s="32">
        <v>58</v>
      </c>
      <c r="F824" s="32">
        <v>59</v>
      </c>
      <c r="G824" s="32">
        <v>49</v>
      </c>
      <c r="H824" s="137">
        <f t="shared" si="36"/>
        <v>1.0172413793103448</v>
      </c>
      <c r="I824" s="90">
        <f>IF(F824/ActivitySum!$C$1300=0%,"",F824/ActivitySum!$C$1300)</f>
        <v>6.8016462197268812E-7</v>
      </c>
      <c r="J824" s="99">
        <f>IF(G824/ActivitySum!$C$1300=0%,"",G824/ActivitySum!$C$1300)</f>
        <v>5.6488248265528339E-7</v>
      </c>
      <c r="K824" s="99">
        <f t="shared" si="37"/>
        <v>0.84482758620689657</v>
      </c>
      <c r="L824" s="99">
        <f t="shared" si="38"/>
        <v>0.83050847457627119</v>
      </c>
    </row>
    <row r="825" spans="3:12" x14ac:dyDescent="0.25">
      <c r="C825" t="s">
        <v>786</v>
      </c>
      <c r="D825" t="s">
        <v>2070</v>
      </c>
      <c r="E825" s="32">
        <v>94</v>
      </c>
      <c r="F825" s="32">
        <v>94</v>
      </c>
      <c r="G825" s="32">
        <v>80</v>
      </c>
      <c r="H825" s="137">
        <f t="shared" si="36"/>
        <v>1</v>
      </c>
      <c r="I825" s="90">
        <f>IF(F825/ActivitySum!$C$1300=0%,"",F825/ActivitySum!$C$1300)</f>
        <v>1.0836521095836048E-6</v>
      </c>
      <c r="J825" s="99">
        <f>IF(G825/ActivitySum!$C$1300=0%,"",G825/ActivitySum!$C$1300)</f>
        <v>9.2225711453923813E-7</v>
      </c>
      <c r="K825" s="99">
        <f t="shared" si="37"/>
        <v>0.85106382978723405</v>
      </c>
      <c r="L825" s="99">
        <f t="shared" si="38"/>
        <v>0.85106382978723405</v>
      </c>
    </row>
    <row r="826" spans="3:12" x14ac:dyDescent="0.25">
      <c r="C826" t="s">
        <v>787</v>
      </c>
      <c r="D826" t="s">
        <v>2071</v>
      </c>
      <c r="E826" s="32">
        <v>17</v>
      </c>
      <c r="F826" s="32">
        <v>17</v>
      </c>
      <c r="G826" s="32">
        <v>14</v>
      </c>
      <c r="H826" s="137">
        <f t="shared" si="36"/>
        <v>1</v>
      </c>
      <c r="I826" s="90">
        <f>IF(F826/ActivitySum!$C$1300=0%,"",F826/ActivitySum!$C$1300)</f>
        <v>1.959796368395881E-7</v>
      </c>
      <c r="J826" s="99">
        <f>IF(G826/ActivitySum!$C$1300=0%,"",G826/ActivitySum!$C$1300)</f>
        <v>1.6139499504436666E-7</v>
      </c>
      <c r="K826" s="99">
        <f t="shared" si="37"/>
        <v>0.82352941176470584</v>
      </c>
      <c r="L826" s="99">
        <f t="shared" si="38"/>
        <v>0.82352941176470584</v>
      </c>
    </row>
    <row r="827" spans="3:12" x14ac:dyDescent="0.25">
      <c r="C827" t="s">
        <v>789</v>
      </c>
      <c r="D827" t="s">
        <v>2073</v>
      </c>
      <c r="E827" s="32">
        <v>6063</v>
      </c>
      <c r="F827" s="32">
        <v>6064</v>
      </c>
      <c r="G827" s="32">
        <v>5154</v>
      </c>
      <c r="H827" s="137">
        <f t="shared" si="36"/>
        <v>1.000164934850734</v>
      </c>
      <c r="I827" s="90">
        <f>IF(F827/ActivitySum!$C$1300=0%,"",F827/ActivitySum!$C$1300)</f>
        <v>6.9907089282074254E-5</v>
      </c>
      <c r="J827" s="99">
        <f>IF(G827/ActivitySum!$C$1300=0%,"",G827/ActivitySum!$C$1300)</f>
        <v>5.9416414604190418E-5</v>
      </c>
      <c r="K827" s="99">
        <f t="shared" si="37"/>
        <v>0.85007422068283023</v>
      </c>
      <c r="L827" s="99">
        <f t="shared" si="38"/>
        <v>0.84993403693931402</v>
      </c>
    </row>
    <row r="828" spans="3:12" x14ac:dyDescent="0.25">
      <c r="C828" t="s">
        <v>792</v>
      </c>
      <c r="D828" t="s">
        <v>2076</v>
      </c>
      <c r="E828" s="32">
        <v>6063</v>
      </c>
      <c r="F828" s="32">
        <v>6064</v>
      </c>
      <c r="G828" s="32">
        <v>5154</v>
      </c>
      <c r="H828" s="137">
        <f t="shared" si="36"/>
        <v>1.000164934850734</v>
      </c>
      <c r="I828" s="90">
        <f>IF(F828/ActivitySum!$C$1300=0%,"",F828/ActivitySum!$C$1300)</f>
        <v>6.9907089282074254E-5</v>
      </c>
      <c r="J828" s="99">
        <f>IF(G828/ActivitySum!$C$1300=0%,"",G828/ActivitySum!$C$1300)</f>
        <v>5.9416414604190418E-5</v>
      </c>
      <c r="K828" s="99">
        <f t="shared" si="37"/>
        <v>0.85007422068283023</v>
      </c>
      <c r="L828" s="99">
        <f t="shared" si="38"/>
        <v>0.84993403693931402</v>
      </c>
    </row>
    <row r="829" spans="3:12" x14ac:dyDescent="0.25">
      <c r="C829" t="s">
        <v>794</v>
      </c>
      <c r="D829" t="s">
        <v>2078</v>
      </c>
      <c r="E829" s="32">
        <v>299</v>
      </c>
      <c r="F829" s="32">
        <v>299</v>
      </c>
      <c r="G829" s="32">
        <v>254</v>
      </c>
      <c r="H829" s="137">
        <f t="shared" si="36"/>
        <v>1</v>
      </c>
      <c r="I829" s="90">
        <f>IF(F829/ActivitySum!$C$1300=0%,"",F829/ActivitySum!$C$1300)</f>
        <v>3.4469359655904026E-6</v>
      </c>
      <c r="J829" s="99">
        <f>IF(G829/ActivitySum!$C$1300=0%,"",G829/ActivitySum!$C$1300)</f>
        <v>2.928166338662081E-6</v>
      </c>
      <c r="K829" s="99">
        <f t="shared" si="37"/>
        <v>0.84949832775919731</v>
      </c>
      <c r="L829" s="99">
        <f t="shared" si="38"/>
        <v>0.84949832775919731</v>
      </c>
    </row>
    <row r="830" spans="3:12" x14ac:dyDescent="0.25">
      <c r="C830" t="s">
        <v>795</v>
      </c>
      <c r="D830" t="s">
        <v>2079</v>
      </c>
      <c r="E830" s="32">
        <v>1090</v>
      </c>
      <c r="F830" s="32">
        <v>1090</v>
      </c>
      <c r="G830" s="32">
        <v>926</v>
      </c>
      <c r="H830" s="137">
        <f t="shared" si="36"/>
        <v>1</v>
      </c>
      <c r="I830" s="90">
        <f>IF(F830/ActivitySum!$C$1300=0%,"",F830/ActivitySum!$C$1300)</f>
        <v>1.256575318559712E-5</v>
      </c>
      <c r="J830" s="99">
        <f>IF(G830/ActivitySum!$C$1300=0%,"",G830/ActivitySum!$C$1300)</f>
        <v>1.0675126100791681E-5</v>
      </c>
      <c r="K830" s="99">
        <f t="shared" si="37"/>
        <v>0.84954128440366972</v>
      </c>
      <c r="L830" s="99">
        <f t="shared" si="38"/>
        <v>0.84954128440366972</v>
      </c>
    </row>
    <row r="831" spans="3:12" x14ac:dyDescent="0.25">
      <c r="C831" t="s">
        <v>796</v>
      </c>
      <c r="D831" t="s">
        <v>2080</v>
      </c>
      <c r="E831" s="32">
        <v>153</v>
      </c>
      <c r="F831" s="32">
        <v>153</v>
      </c>
      <c r="G831" s="32">
        <v>130</v>
      </c>
      <c r="H831" s="137">
        <f t="shared" si="36"/>
        <v>1</v>
      </c>
      <c r="I831" s="90">
        <f>IF(F831/ActivitySum!$C$1300=0%,"",F831/ActivitySum!$C$1300)</f>
        <v>1.7638167315562929E-6</v>
      </c>
      <c r="J831" s="99">
        <f>IF(G831/ActivitySum!$C$1300=0%,"",G831/ActivitySum!$C$1300)</f>
        <v>1.4986678111262621E-6</v>
      </c>
      <c r="K831" s="99">
        <f t="shared" si="37"/>
        <v>0.84967320261437906</v>
      </c>
      <c r="L831" s="99">
        <f t="shared" si="38"/>
        <v>0.84967320261437906</v>
      </c>
    </row>
    <row r="832" spans="3:12" x14ac:dyDescent="0.25">
      <c r="C832" t="s">
        <v>799</v>
      </c>
      <c r="D832" t="s">
        <v>2083</v>
      </c>
      <c r="E832" s="32">
        <v>499</v>
      </c>
      <c r="F832" s="32">
        <v>498</v>
      </c>
      <c r="G832" s="32">
        <v>424</v>
      </c>
      <c r="H832" s="137">
        <f t="shared" si="36"/>
        <v>0.99799599198396793</v>
      </c>
      <c r="I832" s="90">
        <f>IF(F832/ActivitySum!$C$1300=0%,"",F832/ActivitySum!$C$1300)</f>
        <v>5.7410505380067575E-6</v>
      </c>
      <c r="J832" s="99">
        <f>IF(G832/ActivitySum!$C$1300=0%,"",G832/ActivitySum!$C$1300)</f>
        <v>4.8879627070579624E-6</v>
      </c>
      <c r="K832" s="99">
        <f t="shared" si="37"/>
        <v>0.84969939879759515</v>
      </c>
      <c r="L832" s="99">
        <f t="shared" si="38"/>
        <v>0.85140562248995988</v>
      </c>
    </row>
    <row r="833" spans="3:12" x14ac:dyDescent="0.25">
      <c r="C833" t="s">
        <v>800</v>
      </c>
      <c r="D833" t="s">
        <v>2084</v>
      </c>
      <c r="E833" s="32">
        <v>300</v>
      </c>
      <c r="F833" s="32">
        <v>299</v>
      </c>
      <c r="G833" s="32">
        <v>255</v>
      </c>
      <c r="H833" s="137">
        <f t="shared" si="36"/>
        <v>0.9966666666666667</v>
      </c>
      <c r="I833" s="90">
        <f>IF(F833/ActivitySum!$C$1300=0%,"",F833/ActivitySum!$C$1300)</f>
        <v>3.4469359655904026E-6</v>
      </c>
      <c r="J833" s="99">
        <f>IF(G833/ActivitySum!$C$1300=0%,"",G833/ActivitySum!$C$1300)</f>
        <v>2.9396945525938215E-6</v>
      </c>
      <c r="K833" s="99">
        <f t="shared" si="37"/>
        <v>0.85</v>
      </c>
      <c r="L833" s="99">
        <f t="shared" si="38"/>
        <v>0.85284280936454848</v>
      </c>
    </row>
    <row r="834" spans="3:12" x14ac:dyDescent="0.25">
      <c r="C834" t="s">
        <v>803</v>
      </c>
      <c r="D834" t="s">
        <v>2087</v>
      </c>
      <c r="E834" s="32">
        <v>300</v>
      </c>
      <c r="F834" s="32">
        <v>299</v>
      </c>
      <c r="G834" s="32">
        <v>255</v>
      </c>
      <c r="H834" s="137">
        <f t="shared" si="36"/>
        <v>0.9966666666666667</v>
      </c>
      <c r="I834" s="90">
        <f>IF(F834/ActivitySum!$C$1300=0%,"",F834/ActivitySum!$C$1300)</f>
        <v>3.4469359655904026E-6</v>
      </c>
      <c r="J834" s="99">
        <f>IF(G834/ActivitySum!$C$1300=0%,"",G834/ActivitySum!$C$1300)</f>
        <v>2.9396945525938215E-6</v>
      </c>
      <c r="K834" s="99">
        <f t="shared" si="37"/>
        <v>0.85</v>
      </c>
      <c r="L834" s="99">
        <f t="shared" si="38"/>
        <v>0.85284280936454848</v>
      </c>
    </row>
    <row r="835" spans="3:12" x14ac:dyDescent="0.25">
      <c r="C835" t="s">
        <v>804</v>
      </c>
      <c r="D835" t="s">
        <v>2088</v>
      </c>
      <c r="E835" s="32">
        <v>1090</v>
      </c>
      <c r="F835" s="32">
        <v>1090</v>
      </c>
      <c r="G835" s="32">
        <v>926</v>
      </c>
      <c r="H835" s="137">
        <f t="shared" si="36"/>
        <v>1</v>
      </c>
      <c r="I835" s="90">
        <f>IF(F835/ActivitySum!$C$1300=0%,"",F835/ActivitySum!$C$1300)</f>
        <v>1.256575318559712E-5</v>
      </c>
      <c r="J835" s="99">
        <f>IF(G835/ActivitySum!$C$1300=0%,"",G835/ActivitySum!$C$1300)</f>
        <v>1.0675126100791681E-5</v>
      </c>
      <c r="K835" s="99">
        <f t="shared" si="37"/>
        <v>0.84954128440366972</v>
      </c>
      <c r="L835" s="99">
        <f t="shared" si="38"/>
        <v>0.84954128440366972</v>
      </c>
    </row>
    <row r="836" spans="3:12" x14ac:dyDescent="0.25">
      <c r="C836" t="s">
        <v>805</v>
      </c>
      <c r="D836" t="s">
        <v>2089</v>
      </c>
      <c r="E836" s="32">
        <v>152</v>
      </c>
      <c r="F836" s="32">
        <v>153</v>
      </c>
      <c r="G836" s="32">
        <v>129</v>
      </c>
      <c r="H836" s="137">
        <f t="shared" si="36"/>
        <v>1.006578947368421</v>
      </c>
      <c r="I836" s="90">
        <f>IF(F836/ActivitySum!$C$1300=0%,"",F836/ActivitySum!$C$1300)</f>
        <v>1.7638167315562929E-6</v>
      </c>
      <c r="J836" s="99">
        <f>IF(G836/ActivitySum!$C$1300=0%,"",G836/ActivitySum!$C$1300)</f>
        <v>1.4871395971945216E-6</v>
      </c>
      <c r="K836" s="99">
        <f t="shared" si="37"/>
        <v>0.84868421052631582</v>
      </c>
      <c r="L836" s="99">
        <f t="shared" si="38"/>
        <v>0.84313725490196079</v>
      </c>
    </row>
    <row r="837" spans="3:12" x14ac:dyDescent="0.25">
      <c r="C837" t="s">
        <v>808</v>
      </c>
      <c r="D837" t="s">
        <v>2092</v>
      </c>
      <c r="E837" s="32">
        <v>498</v>
      </c>
      <c r="F837" s="32">
        <v>498</v>
      </c>
      <c r="G837" s="32">
        <v>423</v>
      </c>
      <c r="H837" s="137">
        <f t="shared" si="36"/>
        <v>1</v>
      </c>
      <c r="I837" s="90">
        <f>IF(F837/ActivitySum!$C$1300=0%,"",F837/ActivitySum!$C$1300)</f>
        <v>5.7410505380067575E-6</v>
      </c>
      <c r="J837" s="99">
        <f>IF(G837/ActivitySum!$C$1300=0%,"",G837/ActivitySum!$C$1300)</f>
        <v>4.8764344931262216E-6</v>
      </c>
      <c r="K837" s="99">
        <f t="shared" si="37"/>
        <v>0.8493975903614458</v>
      </c>
      <c r="L837" s="99">
        <f t="shared" si="38"/>
        <v>0.8493975903614458</v>
      </c>
    </row>
    <row r="838" spans="3:12" x14ac:dyDescent="0.25">
      <c r="C838" t="s">
        <v>809</v>
      </c>
      <c r="D838" t="s">
        <v>2093</v>
      </c>
      <c r="E838" s="32">
        <v>300</v>
      </c>
      <c r="F838" s="32">
        <v>300</v>
      </c>
      <c r="G838" s="32">
        <v>255</v>
      </c>
      <c r="H838" s="137">
        <f t="shared" si="36"/>
        <v>1</v>
      </c>
      <c r="I838" s="90">
        <f>IF(F838/ActivitySum!$C$1300=0%,"",F838/ActivitySum!$C$1300)</f>
        <v>3.4584641795221431E-6</v>
      </c>
      <c r="J838" s="99">
        <f>IF(G838/ActivitySum!$C$1300=0%,"",G838/ActivitySum!$C$1300)</f>
        <v>2.9396945525938215E-6</v>
      </c>
      <c r="K838" s="99">
        <f t="shared" si="37"/>
        <v>0.85</v>
      </c>
      <c r="L838" s="99">
        <f t="shared" si="38"/>
        <v>0.85</v>
      </c>
    </row>
    <row r="839" spans="3:12" x14ac:dyDescent="0.25">
      <c r="C839" t="s">
        <v>811</v>
      </c>
      <c r="D839" t="s">
        <v>2095</v>
      </c>
      <c r="E839" s="32">
        <v>647</v>
      </c>
      <c r="F839" s="32">
        <v>647</v>
      </c>
      <c r="G839" s="32">
        <v>550</v>
      </c>
      <c r="H839" s="137">
        <f t="shared" ref="H839:H902" si="39">IFERROR(F839/E839,"")</f>
        <v>1</v>
      </c>
      <c r="I839" s="90">
        <f>IF(F839/ActivitySum!$C$1300=0%,"",F839/ActivitySum!$C$1300)</f>
        <v>7.4587544138360886E-6</v>
      </c>
      <c r="J839" s="99">
        <f>IF(G839/ActivitySum!$C$1300=0%,"",G839/ActivitySum!$C$1300)</f>
        <v>6.3405176624572627E-6</v>
      </c>
      <c r="K839" s="99">
        <f t="shared" ref="K839:K902" si="40">IFERROR(G839/E839,"")</f>
        <v>0.85007727975270475</v>
      </c>
      <c r="L839" s="99">
        <f t="shared" ref="L839:L902" si="41">IFERROR(G839/F839,"")</f>
        <v>0.85007727975270475</v>
      </c>
    </row>
    <row r="840" spans="3:12" x14ac:dyDescent="0.25">
      <c r="C840" t="s">
        <v>812</v>
      </c>
      <c r="D840" t="s">
        <v>2096</v>
      </c>
      <c r="E840" s="32">
        <v>17</v>
      </c>
      <c r="F840" s="32">
        <v>17</v>
      </c>
      <c r="G840" s="32">
        <v>14</v>
      </c>
      <c r="H840" s="137">
        <f t="shared" si="39"/>
        <v>1</v>
      </c>
      <c r="I840" s="90">
        <f>IF(F840/ActivitySum!$C$1300=0%,"",F840/ActivitySum!$C$1300)</f>
        <v>1.959796368395881E-7</v>
      </c>
      <c r="J840" s="99">
        <f>IF(G840/ActivitySum!$C$1300=0%,"",G840/ActivitySum!$C$1300)</f>
        <v>1.6139499504436666E-7</v>
      </c>
      <c r="K840" s="99">
        <f t="shared" si="40"/>
        <v>0.82352941176470584</v>
      </c>
      <c r="L840" s="99">
        <f t="shared" si="41"/>
        <v>0.82352941176470584</v>
      </c>
    </row>
    <row r="841" spans="3:12" x14ac:dyDescent="0.25">
      <c r="C841" t="s">
        <v>815</v>
      </c>
      <c r="D841" t="s">
        <v>2099</v>
      </c>
      <c r="E841" s="32">
        <v>25</v>
      </c>
      <c r="F841" s="32">
        <v>26</v>
      </c>
      <c r="G841" s="32">
        <v>21</v>
      </c>
      <c r="H841" s="137">
        <f t="shared" si="39"/>
        <v>1.04</v>
      </c>
      <c r="I841" s="90">
        <f>IF(F841/ActivitySum!$C$1300=0%,"",F841/ActivitySum!$C$1300)</f>
        <v>2.9973356222525243E-7</v>
      </c>
      <c r="J841" s="99">
        <f>IF(G841/ActivitySum!$C$1300=0%,"",G841/ActivitySum!$C$1300)</f>
        <v>2.4209249256655001E-7</v>
      </c>
      <c r="K841" s="99">
        <f t="shared" si="40"/>
        <v>0.84</v>
      </c>
      <c r="L841" s="99">
        <f t="shared" si="41"/>
        <v>0.80769230769230771</v>
      </c>
    </row>
    <row r="842" spans="3:12" x14ac:dyDescent="0.25">
      <c r="C842" t="s">
        <v>816</v>
      </c>
      <c r="D842" t="s">
        <v>2100</v>
      </c>
      <c r="E842" s="32">
        <v>299</v>
      </c>
      <c r="F842" s="32">
        <v>299</v>
      </c>
      <c r="G842" s="32">
        <v>254</v>
      </c>
      <c r="H842" s="137">
        <f t="shared" si="39"/>
        <v>1</v>
      </c>
      <c r="I842" s="90">
        <f>IF(F842/ActivitySum!$C$1300=0%,"",F842/ActivitySum!$C$1300)</f>
        <v>3.4469359655904026E-6</v>
      </c>
      <c r="J842" s="99">
        <f>IF(G842/ActivitySum!$C$1300=0%,"",G842/ActivitySum!$C$1300)</f>
        <v>2.928166338662081E-6</v>
      </c>
      <c r="K842" s="99">
        <f t="shared" si="40"/>
        <v>0.84949832775919731</v>
      </c>
      <c r="L842" s="99">
        <f t="shared" si="41"/>
        <v>0.84949832775919731</v>
      </c>
    </row>
    <row r="843" spans="3:12" x14ac:dyDescent="0.25">
      <c r="C843" t="s">
        <v>817</v>
      </c>
      <c r="D843" t="s">
        <v>2101</v>
      </c>
      <c r="E843" s="32">
        <v>647</v>
      </c>
      <c r="F843" s="32">
        <v>647</v>
      </c>
      <c r="G843" s="32">
        <v>550</v>
      </c>
      <c r="H843" s="137">
        <f t="shared" si="39"/>
        <v>1</v>
      </c>
      <c r="I843" s="90">
        <f>IF(F843/ActivitySum!$C$1300=0%,"",F843/ActivitySum!$C$1300)</f>
        <v>7.4587544138360886E-6</v>
      </c>
      <c r="J843" s="99">
        <f>IF(G843/ActivitySum!$C$1300=0%,"",G843/ActivitySum!$C$1300)</f>
        <v>6.3405176624572627E-6</v>
      </c>
      <c r="K843" s="99">
        <f t="shared" si="40"/>
        <v>0.85007727975270475</v>
      </c>
      <c r="L843" s="99">
        <f t="shared" si="41"/>
        <v>0.85007727975270475</v>
      </c>
    </row>
    <row r="844" spans="3:12" x14ac:dyDescent="0.25">
      <c r="C844" t="s">
        <v>818</v>
      </c>
      <c r="D844" t="s">
        <v>2102</v>
      </c>
      <c r="E844" s="32">
        <v>2929</v>
      </c>
      <c r="F844" s="32">
        <v>2930</v>
      </c>
      <c r="G844" s="32">
        <v>2490</v>
      </c>
      <c r="H844" s="137">
        <f t="shared" si="39"/>
        <v>1.0003414134516899</v>
      </c>
      <c r="I844" s="90">
        <f>IF(F844/ActivitySum!$C$1300=0%,"",F844/ActivitySum!$C$1300)</f>
        <v>3.37776668199996E-5</v>
      </c>
      <c r="J844" s="99">
        <f>IF(G844/ActivitySum!$C$1300=0%,"",G844/ActivitySum!$C$1300)</f>
        <v>2.8705252690033788E-5</v>
      </c>
      <c r="K844" s="99">
        <f t="shared" si="40"/>
        <v>0.85011949470809145</v>
      </c>
      <c r="L844" s="99">
        <f t="shared" si="41"/>
        <v>0.84982935153583616</v>
      </c>
    </row>
    <row r="845" spans="3:12" x14ac:dyDescent="0.25">
      <c r="C845" t="s">
        <v>819</v>
      </c>
      <c r="D845" t="s">
        <v>2103</v>
      </c>
      <c r="E845" s="32">
        <v>299</v>
      </c>
      <c r="F845" s="32">
        <v>299</v>
      </c>
      <c r="G845" s="32">
        <v>254</v>
      </c>
      <c r="H845" s="137">
        <f t="shared" si="39"/>
        <v>1</v>
      </c>
      <c r="I845" s="90">
        <f>IF(F845/ActivitySum!$C$1300=0%,"",F845/ActivitySum!$C$1300)</f>
        <v>3.4469359655904026E-6</v>
      </c>
      <c r="J845" s="99">
        <f>IF(G845/ActivitySum!$C$1300=0%,"",G845/ActivitySum!$C$1300)</f>
        <v>2.928166338662081E-6</v>
      </c>
      <c r="K845" s="99">
        <f t="shared" si="40"/>
        <v>0.84949832775919731</v>
      </c>
      <c r="L845" s="99">
        <f t="shared" si="41"/>
        <v>0.84949832775919731</v>
      </c>
    </row>
    <row r="846" spans="3:12" x14ac:dyDescent="0.25">
      <c r="C846" t="s">
        <v>820</v>
      </c>
      <c r="D846" t="s">
        <v>2104</v>
      </c>
      <c r="E846" s="32">
        <v>498</v>
      </c>
      <c r="F846" s="32">
        <v>498</v>
      </c>
      <c r="G846" s="32">
        <v>423</v>
      </c>
      <c r="H846" s="137">
        <f t="shared" si="39"/>
        <v>1</v>
      </c>
      <c r="I846" s="90">
        <f>IF(F846/ActivitySum!$C$1300=0%,"",F846/ActivitySum!$C$1300)</f>
        <v>5.7410505380067575E-6</v>
      </c>
      <c r="J846" s="99">
        <f>IF(G846/ActivitySum!$C$1300=0%,"",G846/ActivitySum!$C$1300)</f>
        <v>4.8764344931262216E-6</v>
      </c>
      <c r="K846" s="99">
        <f t="shared" si="40"/>
        <v>0.8493975903614458</v>
      </c>
      <c r="L846" s="99">
        <f t="shared" si="41"/>
        <v>0.8493975903614458</v>
      </c>
    </row>
    <row r="847" spans="3:12" x14ac:dyDescent="0.25">
      <c r="C847" t="s">
        <v>822</v>
      </c>
      <c r="D847" t="s">
        <v>2106</v>
      </c>
      <c r="E847" s="32">
        <v>59</v>
      </c>
      <c r="F847" s="32">
        <v>59</v>
      </c>
      <c r="G847" s="32">
        <v>50</v>
      </c>
      <c r="H847" s="137">
        <f t="shared" si="39"/>
        <v>1</v>
      </c>
      <c r="I847" s="90">
        <f>IF(F847/ActivitySum!$C$1300=0%,"",F847/ActivitySum!$C$1300)</f>
        <v>6.8016462197268812E-7</v>
      </c>
      <c r="J847" s="99">
        <f>IF(G847/ActivitySum!$C$1300=0%,"",G847/ActivitySum!$C$1300)</f>
        <v>5.7641069658702384E-7</v>
      </c>
      <c r="K847" s="99">
        <f t="shared" si="40"/>
        <v>0.84745762711864403</v>
      </c>
      <c r="L847" s="99">
        <f t="shared" si="41"/>
        <v>0.84745762711864403</v>
      </c>
    </row>
    <row r="848" spans="3:12" x14ac:dyDescent="0.25">
      <c r="C848" t="s">
        <v>823</v>
      </c>
      <c r="D848" t="s">
        <v>2107</v>
      </c>
      <c r="E848" s="32">
        <v>94</v>
      </c>
      <c r="F848" s="32">
        <v>94</v>
      </c>
      <c r="G848" s="32">
        <v>80</v>
      </c>
      <c r="H848" s="137">
        <f t="shared" si="39"/>
        <v>1</v>
      </c>
      <c r="I848" s="90">
        <f>IF(F848/ActivitySum!$C$1300=0%,"",F848/ActivitySum!$C$1300)</f>
        <v>1.0836521095836048E-6</v>
      </c>
      <c r="J848" s="99">
        <f>IF(G848/ActivitySum!$C$1300=0%,"",G848/ActivitySum!$C$1300)</f>
        <v>9.2225711453923813E-7</v>
      </c>
      <c r="K848" s="99">
        <f t="shared" si="40"/>
        <v>0.85106382978723405</v>
      </c>
      <c r="L848" s="99">
        <f t="shared" si="41"/>
        <v>0.85106382978723405</v>
      </c>
    </row>
    <row r="849" spans="3:12" x14ac:dyDescent="0.25">
      <c r="C849" t="s">
        <v>824</v>
      </c>
      <c r="D849" t="s">
        <v>2108</v>
      </c>
      <c r="E849" s="32">
        <v>18</v>
      </c>
      <c r="F849" s="32">
        <v>16</v>
      </c>
      <c r="G849" s="32">
        <v>12</v>
      </c>
      <c r="H849" s="137">
        <f t="shared" si="39"/>
        <v>0.88888888888888884</v>
      </c>
      <c r="I849" s="90">
        <f>IF(F849/ActivitySum!$C$1300=0%,"",F849/ActivitySum!$C$1300)</f>
        <v>1.8445142290784762E-7</v>
      </c>
      <c r="J849" s="99">
        <f>IF(G849/ActivitySum!$C$1300=0%,"",G849/ActivitySum!$C$1300)</f>
        <v>1.3833856718088574E-7</v>
      </c>
      <c r="K849" s="99">
        <f t="shared" si="40"/>
        <v>0.66666666666666663</v>
      </c>
      <c r="L849" s="99">
        <f t="shared" si="41"/>
        <v>0.75</v>
      </c>
    </row>
    <row r="850" spans="3:12" x14ac:dyDescent="0.25">
      <c r="C850" t="s">
        <v>825</v>
      </c>
      <c r="D850" t="s">
        <v>2109</v>
      </c>
      <c r="E850" s="32">
        <v>272</v>
      </c>
      <c r="F850" s="32">
        <v>271</v>
      </c>
      <c r="G850" s="32">
        <v>231</v>
      </c>
      <c r="H850" s="137">
        <f t="shared" si="39"/>
        <v>0.99632352941176472</v>
      </c>
      <c r="I850" s="90">
        <f>IF(F850/ActivitySum!$C$1300=0%,"",F850/ActivitySum!$C$1300)</f>
        <v>3.1241459755016691E-6</v>
      </c>
      <c r="J850" s="99">
        <f>IF(G850/ActivitySum!$C$1300=0%,"",G850/ActivitySum!$C$1300)</f>
        <v>2.6630174182320502E-6</v>
      </c>
      <c r="K850" s="99">
        <f t="shared" si="40"/>
        <v>0.84926470588235292</v>
      </c>
      <c r="L850" s="99">
        <f t="shared" si="41"/>
        <v>0.85239852398523985</v>
      </c>
    </row>
    <row r="851" spans="3:12" x14ac:dyDescent="0.25">
      <c r="C851" t="s">
        <v>826</v>
      </c>
      <c r="D851" t="s">
        <v>2110</v>
      </c>
      <c r="E851" s="32">
        <v>271</v>
      </c>
      <c r="F851" s="32">
        <v>271</v>
      </c>
      <c r="G851" s="32">
        <v>230</v>
      </c>
      <c r="H851" s="137">
        <f t="shared" si="39"/>
        <v>1</v>
      </c>
      <c r="I851" s="90">
        <f>IF(F851/ActivitySum!$C$1300=0%,"",F851/ActivitySum!$C$1300)</f>
        <v>3.1241459755016691E-6</v>
      </c>
      <c r="J851" s="99">
        <f>IF(G851/ActivitySum!$C$1300=0%,"",G851/ActivitySum!$C$1300)</f>
        <v>2.6514892043003098E-6</v>
      </c>
      <c r="K851" s="99">
        <f t="shared" si="40"/>
        <v>0.8487084870848709</v>
      </c>
      <c r="L851" s="99">
        <f t="shared" si="41"/>
        <v>0.8487084870848709</v>
      </c>
    </row>
    <row r="852" spans="3:12" x14ac:dyDescent="0.25">
      <c r="C852" t="s">
        <v>827</v>
      </c>
      <c r="D852" t="s">
        <v>2111</v>
      </c>
      <c r="E852" s="32">
        <v>26</v>
      </c>
      <c r="F852" s="32">
        <v>26</v>
      </c>
      <c r="G852" s="32">
        <v>22</v>
      </c>
      <c r="H852" s="137">
        <f t="shared" si="39"/>
        <v>1</v>
      </c>
      <c r="I852" s="90">
        <f>IF(F852/ActivitySum!$C$1300=0%,"",F852/ActivitySum!$C$1300)</f>
        <v>2.9973356222525243E-7</v>
      </c>
      <c r="J852" s="99">
        <f>IF(G852/ActivitySum!$C$1300=0%,"",G852/ActivitySum!$C$1300)</f>
        <v>2.5362070649829051E-7</v>
      </c>
      <c r="K852" s="99">
        <f t="shared" si="40"/>
        <v>0.84615384615384615</v>
      </c>
      <c r="L852" s="99">
        <f t="shared" si="41"/>
        <v>0.84615384615384615</v>
      </c>
    </row>
    <row r="853" spans="3:12" x14ac:dyDescent="0.25">
      <c r="C853" t="s">
        <v>828</v>
      </c>
      <c r="D853" t="s">
        <v>2112</v>
      </c>
      <c r="E853" s="32">
        <v>647</v>
      </c>
      <c r="F853" s="32">
        <v>647</v>
      </c>
      <c r="G853" s="32">
        <v>550</v>
      </c>
      <c r="H853" s="137">
        <f t="shared" si="39"/>
        <v>1</v>
      </c>
      <c r="I853" s="90">
        <f>IF(F853/ActivitySum!$C$1300=0%,"",F853/ActivitySum!$C$1300)</f>
        <v>7.4587544138360886E-6</v>
      </c>
      <c r="J853" s="99">
        <f>IF(G853/ActivitySum!$C$1300=0%,"",G853/ActivitySum!$C$1300)</f>
        <v>6.3405176624572627E-6</v>
      </c>
      <c r="K853" s="99">
        <f t="shared" si="40"/>
        <v>0.85007727975270475</v>
      </c>
      <c r="L853" s="99">
        <f t="shared" si="41"/>
        <v>0.85007727975270475</v>
      </c>
    </row>
    <row r="854" spans="3:12" x14ac:dyDescent="0.25">
      <c r="C854" t="s">
        <v>829</v>
      </c>
      <c r="D854" t="s">
        <v>2113</v>
      </c>
      <c r="E854" s="32">
        <v>88</v>
      </c>
      <c r="F854" s="32">
        <v>88</v>
      </c>
      <c r="G854" s="32">
        <v>75</v>
      </c>
      <c r="H854" s="137">
        <f t="shared" si="39"/>
        <v>1</v>
      </c>
      <c r="I854" s="90">
        <f>IF(F854/ActivitySum!$C$1300=0%,"",F854/ActivitySum!$C$1300)</f>
        <v>1.0144828259931621E-6</v>
      </c>
      <c r="J854" s="99">
        <f>IF(G854/ActivitySum!$C$1300=0%,"",G854/ActivitySum!$C$1300)</f>
        <v>8.6461604488053577E-7</v>
      </c>
      <c r="K854" s="99">
        <f t="shared" si="40"/>
        <v>0.85227272727272729</v>
      </c>
      <c r="L854" s="99">
        <f t="shared" si="41"/>
        <v>0.85227272727272729</v>
      </c>
    </row>
    <row r="855" spans="3:12" x14ac:dyDescent="0.25">
      <c r="C855" t="s">
        <v>831</v>
      </c>
      <c r="D855" t="s">
        <v>2114</v>
      </c>
      <c r="E855" s="32">
        <v>59</v>
      </c>
      <c r="F855" s="32">
        <v>59</v>
      </c>
      <c r="G855" s="32">
        <v>50</v>
      </c>
      <c r="H855" s="137">
        <f t="shared" si="39"/>
        <v>1</v>
      </c>
      <c r="I855" s="90">
        <f>IF(F855/ActivitySum!$C$1300=0%,"",F855/ActivitySum!$C$1300)</f>
        <v>6.8016462197268812E-7</v>
      </c>
      <c r="J855" s="99">
        <f>IF(G855/ActivitySum!$C$1300=0%,"",G855/ActivitySum!$C$1300)</f>
        <v>5.7641069658702384E-7</v>
      </c>
      <c r="K855" s="99">
        <f t="shared" si="40"/>
        <v>0.84745762711864403</v>
      </c>
      <c r="L855" s="99">
        <f t="shared" si="41"/>
        <v>0.84745762711864403</v>
      </c>
    </row>
    <row r="856" spans="3:12" x14ac:dyDescent="0.25">
      <c r="C856" t="s">
        <v>832</v>
      </c>
      <c r="D856" t="s">
        <v>2115</v>
      </c>
      <c r="E856" s="32">
        <v>17</v>
      </c>
      <c r="F856" s="32">
        <v>17</v>
      </c>
      <c r="G856" s="32">
        <v>14</v>
      </c>
      <c r="H856" s="137">
        <f t="shared" si="39"/>
        <v>1</v>
      </c>
      <c r="I856" s="90">
        <f>IF(F856/ActivitySum!$C$1300=0%,"",F856/ActivitySum!$C$1300)</f>
        <v>1.959796368395881E-7</v>
      </c>
      <c r="J856" s="99">
        <f>IF(G856/ActivitySum!$C$1300=0%,"",G856/ActivitySum!$C$1300)</f>
        <v>1.6139499504436666E-7</v>
      </c>
      <c r="K856" s="99">
        <f t="shared" si="40"/>
        <v>0.82352941176470584</v>
      </c>
      <c r="L856" s="99">
        <f t="shared" si="41"/>
        <v>0.82352941176470584</v>
      </c>
    </row>
    <row r="857" spans="3:12" x14ac:dyDescent="0.25">
      <c r="C857" t="s">
        <v>834</v>
      </c>
      <c r="D857" t="s">
        <v>2117</v>
      </c>
      <c r="E857" s="32">
        <v>94</v>
      </c>
      <c r="F857" s="32">
        <v>94</v>
      </c>
      <c r="G857" s="32">
        <v>80</v>
      </c>
      <c r="H857" s="137">
        <f t="shared" si="39"/>
        <v>1</v>
      </c>
      <c r="I857" s="90">
        <f>IF(F857/ActivitySum!$C$1300=0%,"",F857/ActivitySum!$C$1300)</f>
        <v>1.0836521095836048E-6</v>
      </c>
      <c r="J857" s="99">
        <f>IF(G857/ActivitySum!$C$1300=0%,"",G857/ActivitySum!$C$1300)</f>
        <v>9.2225711453923813E-7</v>
      </c>
      <c r="K857" s="99">
        <f t="shared" si="40"/>
        <v>0.85106382978723405</v>
      </c>
      <c r="L857" s="99">
        <f t="shared" si="41"/>
        <v>0.85106382978723405</v>
      </c>
    </row>
    <row r="858" spans="3:12" x14ac:dyDescent="0.25">
      <c r="C858" t="s">
        <v>835</v>
      </c>
      <c r="D858" t="s">
        <v>2118</v>
      </c>
      <c r="E858" s="32">
        <v>182</v>
      </c>
      <c r="F858" s="32">
        <v>183</v>
      </c>
      <c r="G858" s="32">
        <v>155</v>
      </c>
      <c r="H858" s="137">
        <f t="shared" si="39"/>
        <v>1.0054945054945055</v>
      </c>
      <c r="I858" s="90">
        <f>IF(F858/ActivitySum!$C$1300=0%,"",F858/ActivitySum!$C$1300)</f>
        <v>2.1096631495085073E-6</v>
      </c>
      <c r="J858" s="99">
        <f>IF(G858/ActivitySum!$C$1300=0%,"",G858/ActivitySum!$C$1300)</f>
        <v>1.786873159419774E-6</v>
      </c>
      <c r="K858" s="99">
        <f t="shared" si="40"/>
        <v>0.85164835164835162</v>
      </c>
      <c r="L858" s="99">
        <f t="shared" si="41"/>
        <v>0.84699453551912574</v>
      </c>
    </row>
    <row r="859" spans="3:12" x14ac:dyDescent="0.25">
      <c r="C859" t="s">
        <v>836</v>
      </c>
      <c r="D859" t="s">
        <v>2119</v>
      </c>
      <c r="E859" s="32">
        <v>110</v>
      </c>
      <c r="F859" s="32">
        <v>110</v>
      </c>
      <c r="G859" s="32">
        <v>93</v>
      </c>
      <c r="H859" s="137">
        <f t="shared" si="39"/>
        <v>1</v>
      </c>
      <c r="I859" s="90">
        <f>IF(F859/ActivitySum!$C$1300=0%,"",F859/ActivitySum!$C$1300)</f>
        <v>1.2681035324914524E-6</v>
      </c>
      <c r="J859" s="99">
        <f>IF(G859/ActivitySum!$C$1300=0%,"",G859/ActivitySum!$C$1300)</f>
        <v>1.0721238956518643E-6</v>
      </c>
      <c r="K859" s="99">
        <f t="shared" si="40"/>
        <v>0.84545454545454546</v>
      </c>
      <c r="L859" s="99">
        <f t="shared" si="41"/>
        <v>0.84545454545454546</v>
      </c>
    </row>
    <row r="860" spans="3:12" x14ac:dyDescent="0.25">
      <c r="C860" t="s">
        <v>837</v>
      </c>
      <c r="D860" t="s">
        <v>2120</v>
      </c>
      <c r="E860" s="32">
        <v>110</v>
      </c>
      <c r="F860" s="32">
        <v>110</v>
      </c>
      <c r="G860" s="32">
        <v>93</v>
      </c>
      <c r="H860" s="137">
        <f t="shared" si="39"/>
        <v>1</v>
      </c>
      <c r="I860" s="90">
        <f>IF(F860/ActivitySum!$C$1300=0%,"",F860/ActivitySum!$C$1300)</f>
        <v>1.2681035324914524E-6</v>
      </c>
      <c r="J860" s="99">
        <f>IF(G860/ActivitySum!$C$1300=0%,"",G860/ActivitySum!$C$1300)</f>
        <v>1.0721238956518643E-6</v>
      </c>
      <c r="K860" s="99">
        <f t="shared" si="40"/>
        <v>0.84545454545454546</v>
      </c>
      <c r="L860" s="99">
        <f t="shared" si="41"/>
        <v>0.84545454545454546</v>
      </c>
    </row>
    <row r="861" spans="3:12" x14ac:dyDescent="0.25">
      <c r="C861" t="s">
        <v>838</v>
      </c>
      <c r="D861" t="s">
        <v>2121</v>
      </c>
      <c r="E861" s="32">
        <v>646</v>
      </c>
      <c r="F861" s="32">
        <v>647</v>
      </c>
      <c r="G861" s="32">
        <v>549</v>
      </c>
      <c r="H861" s="137">
        <f t="shared" si="39"/>
        <v>1.0015479876160991</v>
      </c>
      <c r="I861" s="90">
        <f>IF(F861/ActivitySum!$C$1300=0%,"",F861/ActivitySum!$C$1300)</f>
        <v>7.4587544138360886E-6</v>
      </c>
      <c r="J861" s="99">
        <f>IF(G861/ActivitySum!$C$1300=0%,"",G861/ActivitySum!$C$1300)</f>
        <v>6.3289894485255218E-6</v>
      </c>
      <c r="K861" s="99">
        <f t="shared" si="40"/>
        <v>0.84984520123839014</v>
      </c>
      <c r="L861" s="99">
        <f t="shared" si="41"/>
        <v>0.84853168469860896</v>
      </c>
    </row>
    <row r="862" spans="3:12" x14ac:dyDescent="0.25">
      <c r="C862" t="s">
        <v>839</v>
      </c>
      <c r="D862" t="s">
        <v>2122</v>
      </c>
      <c r="E862" s="32">
        <v>511</v>
      </c>
      <c r="F862" s="32">
        <v>511</v>
      </c>
      <c r="G862" s="32">
        <v>434</v>
      </c>
      <c r="H862" s="137">
        <f t="shared" si="39"/>
        <v>1</v>
      </c>
      <c r="I862" s="90">
        <f>IF(F862/ActivitySum!$C$1300=0%,"",F862/ActivitySum!$C$1300)</f>
        <v>5.8909173191193838E-6</v>
      </c>
      <c r="J862" s="99">
        <f>IF(G862/ActivitySum!$C$1300=0%,"",G862/ActivitySum!$C$1300)</f>
        <v>5.0032448463753669E-6</v>
      </c>
      <c r="K862" s="99">
        <f t="shared" si="40"/>
        <v>0.84931506849315064</v>
      </c>
      <c r="L862" s="99">
        <f t="shared" si="41"/>
        <v>0.84931506849315064</v>
      </c>
    </row>
    <row r="863" spans="3:12" x14ac:dyDescent="0.25">
      <c r="C863" t="s">
        <v>840</v>
      </c>
      <c r="D863" t="s">
        <v>2123</v>
      </c>
      <c r="E863" s="32">
        <v>110</v>
      </c>
      <c r="F863" s="32">
        <v>110</v>
      </c>
      <c r="G863" s="32">
        <v>93</v>
      </c>
      <c r="H863" s="137">
        <f t="shared" si="39"/>
        <v>1</v>
      </c>
      <c r="I863" s="90">
        <f>IF(F863/ActivitySum!$C$1300=0%,"",F863/ActivitySum!$C$1300)</f>
        <v>1.2681035324914524E-6</v>
      </c>
      <c r="J863" s="99">
        <f>IF(G863/ActivitySum!$C$1300=0%,"",G863/ActivitySum!$C$1300)</f>
        <v>1.0721238956518643E-6</v>
      </c>
      <c r="K863" s="99">
        <f t="shared" si="40"/>
        <v>0.84545454545454546</v>
      </c>
      <c r="L863" s="99">
        <f t="shared" si="41"/>
        <v>0.84545454545454546</v>
      </c>
    </row>
    <row r="864" spans="3:12" x14ac:dyDescent="0.25">
      <c r="C864" t="s">
        <v>841</v>
      </c>
      <c r="D864" t="s">
        <v>2124</v>
      </c>
      <c r="E864" s="32">
        <v>1090</v>
      </c>
      <c r="F864" s="32">
        <v>1090</v>
      </c>
      <c r="G864" s="32">
        <v>926</v>
      </c>
      <c r="H864" s="137">
        <f t="shared" si="39"/>
        <v>1</v>
      </c>
      <c r="I864" s="90">
        <f>IF(F864/ActivitySum!$C$1300=0%,"",F864/ActivitySum!$C$1300)</f>
        <v>1.256575318559712E-5</v>
      </c>
      <c r="J864" s="99">
        <f>IF(G864/ActivitySum!$C$1300=0%,"",G864/ActivitySum!$C$1300)</f>
        <v>1.0675126100791681E-5</v>
      </c>
      <c r="K864" s="99">
        <f t="shared" si="40"/>
        <v>0.84954128440366972</v>
      </c>
      <c r="L864" s="99">
        <f t="shared" si="41"/>
        <v>0.84954128440366972</v>
      </c>
    </row>
    <row r="865" spans="3:12" x14ac:dyDescent="0.25">
      <c r="C865" t="s">
        <v>842</v>
      </c>
      <c r="D865" t="s">
        <v>2125</v>
      </c>
      <c r="E865" s="32">
        <v>153</v>
      </c>
      <c r="F865" s="32">
        <v>153</v>
      </c>
      <c r="G865" s="32">
        <v>130</v>
      </c>
      <c r="H865" s="137">
        <f t="shared" si="39"/>
        <v>1</v>
      </c>
      <c r="I865" s="90">
        <f>IF(F865/ActivitySum!$C$1300=0%,"",F865/ActivitySum!$C$1300)</f>
        <v>1.7638167315562929E-6</v>
      </c>
      <c r="J865" s="99">
        <f>IF(G865/ActivitySum!$C$1300=0%,"",G865/ActivitySum!$C$1300)</f>
        <v>1.4986678111262621E-6</v>
      </c>
      <c r="K865" s="99">
        <f t="shared" si="40"/>
        <v>0.84967320261437906</v>
      </c>
      <c r="L865" s="99">
        <f t="shared" si="41"/>
        <v>0.84967320261437906</v>
      </c>
    </row>
    <row r="866" spans="3:12" x14ac:dyDescent="0.25">
      <c r="C866" t="s">
        <v>843</v>
      </c>
      <c r="D866" t="s">
        <v>2126</v>
      </c>
      <c r="E866" s="32">
        <v>183</v>
      </c>
      <c r="F866" s="32">
        <v>183</v>
      </c>
      <c r="G866" s="32">
        <v>156</v>
      </c>
      <c r="H866" s="137">
        <f t="shared" si="39"/>
        <v>1</v>
      </c>
      <c r="I866" s="90">
        <f>IF(F866/ActivitySum!$C$1300=0%,"",F866/ActivitySum!$C$1300)</f>
        <v>2.1096631495085073E-6</v>
      </c>
      <c r="J866" s="99">
        <f>IF(G866/ActivitySum!$C$1300=0%,"",G866/ActivitySum!$C$1300)</f>
        <v>1.7984013733515145E-6</v>
      </c>
      <c r="K866" s="99">
        <f t="shared" si="40"/>
        <v>0.85245901639344257</v>
      </c>
      <c r="L866" s="99">
        <f t="shared" si="41"/>
        <v>0.85245901639344257</v>
      </c>
    </row>
    <row r="867" spans="3:12" x14ac:dyDescent="0.25">
      <c r="C867" t="s">
        <v>844</v>
      </c>
      <c r="D867" t="s">
        <v>2127</v>
      </c>
      <c r="E867" s="32">
        <v>110</v>
      </c>
      <c r="F867" s="32">
        <v>110</v>
      </c>
      <c r="G867" s="32">
        <v>93</v>
      </c>
      <c r="H867" s="137">
        <f t="shared" si="39"/>
        <v>1</v>
      </c>
      <c r="I867" s="90">
        <f>IF(F867/ActivitySum!$C$1300=0%,"",F867/ActivitySum!$C$1300)</f>
        <v>1.2681035324914524E-6</v>
      </c>
      <c r="J867" s="99">
        <f>IF(G867/ActivitySum!$C$1300=0%,"",G867/ActivitySum!$C$1300)</f>
        <v>1.0721238956518643E-6</v>
      </c>
      <c r="K867" s="99">
        <f t="shared" si="40"/>
        <v>0.84545454545454546</v>
      </c>
      <c r="L867" s="99">
        <f t="shared" si="41"/>
        <v>0.84545454545454546</v>
      </c>
    </row>
    <row r="868" spans="3:12" x14ac:dyDescent="0.25">
      <c r="C868" t="s">
        <v>845</v>
      </c>
      <c r="D868" t="s">
        <v>2128</v>
      </c>
      <c r="E868" s="32">
        <v>182</v>
      </c>
      <c r="F868" s="32">
        <v>183</v>
      </c>
      <c r="G868" s="32">
        <v>155</v>
      </c>
      <c r="H868" s="137">
        <f t="shared" si="39"/>
        <v>1.0054945054945055</v>
      </c>
      <c r="I868" s="90">
        <f>IF(F868/ActivitySum!$C$1300=0%,"",F868/ActivitySum!$C$1300)</f>
        <v>2.1096631495085073E-6</v>
      </c>
      <c r="J868" s="99">
        <f>IF(G868/ActivitySum!$C$1300=0%,"",G868/ActivitySum!$C$1300)</f>
        <v>1.786873159419774E-6</v>
      </c>
      <c r="K868" s="99">
        <f t="shared" si="40"/>
        <v>0.85164835164835162</v>
      </c>
      <c r="L868" s="99">
        <f t="shared" si="41"/>
        <v>0.84699453551912574</v>
      </c>
    </row>
    <row r="869" spans="3:12" x14ac:dyDescent="0.25">
      <c r="C869" t="s">
        <v>846</v>
      </c>
      <c r="D869" t="s">
        <v>2129</v>
      </c>
      <c r="E869" s="32">
        <v>110</v>
      </c>
      <c r="F869" s="32">
        <v>110</v>
      </c>
      <c r="G869" s="32">
        <v>93</v>
      </c>
      <c r="H869" s="137">
        <f t="shared" si="39"/>
        <v>1</v>
      </c>
      <c r="I869" s="90">
        <f>IF(F869/ActivitySum!$C$1300=0%,"",F869/ActivitySum!$C$1300)</f>
        <v>1.2681035324914524E-6</v>
      </c>
      <c r="J869" s="99">
        <f>IF(G869/ActivitySum!$C$1300=0%,"",G869/ActivitySum!$C$1300)</f>
        <v>1.0721238956518643E-6</v>
      </c>
      <c r="K869" s="99">
        <f t="shared" si="40"/>
        <v>0.84545454545454546</v>
      </c>
      <c r="L869" s="99">
        <f t="shared" si="41"/>
        <v>0.84545454545454546</v>
      </c>
    </row>
    <row r="870" spans="3:12" x14ac:dyDescent="0.25">
      <c r="C870" t="s">
        <v>847</v>
      </c>
      <c r="D870" t="s">
        <v>2130</v>
      </c>
      <c r="E870" s="32">
        <v>110</v>
      </c>
      <c r="F870" s="32">
        <v>110</v>
      </c>
      <c r="G870" s="32">
        <v>93</v>
      </c>
      <c r="H870" s="137">
        <f t="shared" si="39"/>
        <v>1</v>
      </c>
      <c r="I870" s="90">
        <f>IF(F870/ActivitySum!$C$1300=0%,"",F870/ActivitySum!$C$1300)</f>
        <v>1.2681035324914524E-6</v>
      </c>
      <c r="J870" s="99">
        <f>IF(G870/ActivitySum!$C$1300=0%,"",G870/ActivitySum!$C$1300)</f>
        <v>1.0721238956518643E-6</v>
      </c>
      <c r="K870" s="99">
        <f t="shared" si="40"/>
        <v>0.84545454545454546</v>
      </c>
      <c r="L870" s="99">
        <f t="shared" si="41"/>
        <v>0.84545454545454546</v>
      </c>
    </row>
    <row r="871" spans="3:12" x14ac:dyDescent="0.25">
      <c r="C871" t="s">
        <v>848</v>
      </c>
      <c r="D871" t="s">
        <v>2131</v>
      </c>
      <c r="E871" s="32">
        <v>314</v>
      </c>
      <c r="F871" s="32">
        <v>312</v>
      </c>
      <c r="G871" s="32">
        <v>267</v>
      </c>
      <c r="H871" s="137">
        <f t="shared" si="39"/>
        <v>0.99363057324840764</v>
      </c>
      <c r="I871" s="90">
        <f>IF(F871/ActivitySum!$C$1300=0%,"",F871/ActivitySum!$C$1300)</f>
        <v>3.5968027467030289E-6</v>
      </c>
      <c r="J871" s="99">
        <f>IF(G871/ActivitySum!$C$1300=0%,"",G871/ActivitySum!$C$1300)</f>
        <v>3.0780331197747073E-6</v>
      </c>
      <c r="K871" s="99">
        <f t="shared" si="40"/>
        <v>0.85031847133757965</v>
      </c>
      <c r="L871" s="99">
        <f t="shared" si="41"/>
        <v>0.85576923076923073</v>
      </c>
    </row>
    <row r="872" spans="3:12" x14ac:dyDescent="0.25">
      <c r="C872" t="s">
        <v>849</v>
      </c>
      <c r="D872" t="s">
        <v>2132</v>
      </c>
      <c r="E872" s="32">
        <v>17</v>
      </c>
      <c r="F872" s="32">
        <v>17</v>
      </c>
      <c r="G872" s="32">
        <v>14</v>
      </c>
      <c r="H872" s="137">
        <f t="shared" si="39"/>
        <v>1</v>
      </c>
      <c r="I872" s="90">
        <f>IF(F872/ActivitySum!$C$1300=0%,"",F872/ActivitySum!$C$1300)</f>
        <v>1.959796368395881E-7</v>
      </c>
      <c r="J872" s="99">
        <f>IF(G872/ActivitySum!$C$1300=0%,"",G872/ActivitySum!$C$1300)</f>
        <v>1.6139499504436666E-7</v>
      </c>
      <c r="K872" s="99">
        <f t="shared" si="40"/>
        <v>0.82352941176470584</v>
      </c>
      <c r="L872" s="99">
        <f t="shared" si="41"/>
        <v>0.82352941176470584</v>
      </c>
    </row>
    <row r="873" spans="3:12" x14ac:dyDescent="0.25">
      <c r="C873" t="s">
        <v>850</v>
      </c>
      <c r="D873" t="s">
        <v>2133</v>
      </c>
      <c r="E873" s="32">
        <v>26</v>
      </c>
      <c r="F873" s="32">
        <v>26</v>
      </c>
      <c r="G873" s="32">
        <v>22</v>
      </c>
      <c r="H873" s="137">
        <f t="shared" si="39"/>
        <v>1</v>
      </c>
      <c r="I873" s="90">
        <f>IF(F873/ActivitySum!$C$1300=0%,"",F873/ActivitySum!$C$1300)</f>
        <v>2.9973356222525243E-7</v>
      </c>
      <c r="J873" s="99">
        <f>IF(G873/ActivitySum!$C$1300=0%,"",G873/ActivitySum!$C$1300)</f>
        <v>2.5362070649829051E-7</v>
      </c>
      <c r="K873" s="99">
        <f t="shared" si="40"/>
        <v>0.84615384615384615</v>
      </c>
      <c r="L873" s="99">
        <f t="shared" si="41"/>
        <v>0.84615384615384615</v>
      </c>
    </row>
    <row r="874" spans="3:12" x14ac:dyDescent="0.25">
      <c r="C874" t="s">
        <v>851</v>
      </c>
      <c r="D874" t="s">
        <v>2134</v>
      </c>
      <c r="E874" s="32">
        <v>648</v>
      </c>
      <c r="F874" s="32">
        <v>647</v>
      </c>
      <c r="G874" s="32">
        <v>551</v>
      </c>
      <c r="H874" s="137">
        <f t="shared" si="39"/>
        <v>0.99845679012345678</v>
      </c>
      <c r="I874" s="90">
        <f>IF(F874/ActivitySum!$C$1300=0%,"",F874/ActivitySum!$C$1300)</f>
        <v>7.4587544138360886E-6</v>
      </c>
      <c r="J874" s="99">
        <f>IF(G874/ActivitySum!$C$1300=0%,"",G874/ActivitySum!$C$1300)</f>
        <v>6.3520458763890027E-6</v>
      </c>
      <c r="K874" s="99">
        <f t="shared" si="40"/>
        <v>0.85030864197530864</v>
      </c>
      <c r="L874" s="99">
        <f t="shared" si="41"/>
        <v>0.85162287480680066</v>
      </c>
    </row>
    <row r="875" spans="3:12" x14ac:dyDescent="0.25">
      <c r="C875" t="s">
        <v>852</v>
      </c>
      <c r="D875" t="s">
        <v>2135</v>
      </c>
      <c r="E875" s="32">
        <v>94</v>
      </c>
      <c r="F875" s="32">
        <v>94</v>
      </c>
      <c r="G875" s="32">
        <v>80</v>
      </c>
      <c r="H875" s="137">
        <f t="shared" si="39"/>
        <v>1</v>
      </c>
      <c r="I875" s="90">
        <f>IF(F875/ActivitySum!$C$1300=0%,"",F875/ActivitySum!$C$1300)</f>
        <v>1.0836521095836048E-6</v>
      </c>
      <c r="J875" s="99">
        <f>IF(G875/ActivitySum!$C$1300=0%,"",G875/ActivitySum!$C$1300)</f>
        <v>9.2225711453923813E-7</v>
      </c>
      <c r="K875" s="99">
        <f t="shared" si="40"/>
        <v>0.85106382978723405</v>
      </c>
      <c r="L875" s="99">
        <f t="shared" si="41"/>
        <v>0.85106382978723405</v>
      </c>
    </row>
    <row r="876" spans="3:12" x14ac:dyDescent="0.25">
      <c r="C876" t="s">
        <v>853</v>
      </c>
      <c r="D876" t="s">
        <v>2136</v>
      </c>
      <c r="E876" s="32">
        <v>720</v>
      </c>
      <c r="F876" s="32">
        <v>720</v>
      </c>
      <c r="G876" s="32">
        <v>471</v>
      </c>
      <c r="H876" s="137">
        <f t="shared" si="39"/>
        <v>1</v>
      </c>
      <c r="I876" s="90">
        <f>IF(F876/ActivitySum!$C$1300=0%,"",F876/ActivitySum!$C$1300)</f>
        <v>8.3003140308531437E-6</v>
      </c>
      <c r="J876" s="99">
        <f>IF(G876/ActivitySum!$C$1300=0%,"",G876/ActivitySum!$C$1300)</f>
        <v>5.4297887618497649E-6</v>
      </c>
      <c r="K876" s="99">
        <f t="shared" si="40"/>
        <v>0.65416666666666667</v>
      </c>
      <c r="L876" s="99">
        <f t="shared" si="41"/>
        <v>0.65416666666666667</v>
      </c>
    </row>
    <row r="877" spans="3:12" x14ac:dyDescent="0.25">
      <c r="C877" t="s">
        <v>854</v>
      </c>
      <c r="D877" t="s">
        <v>2137</v>
      </c>
      <c r="E877" s="32">
        <v>95</v>
      </c>
      <c r="F877" s="32">
        <v>94</v>
      </c>
      <c r="G877" s="32">
        <v>81</v>
      </c>
      <c r="H877" s="137">
        <f t="shared" si="39"/>
        <v>0.98947368421052628</v>
      </c>
      <c r="I877" s="90">
        <f>IF(F877/ActivitySum!$C$1300=0%,"",F877/ActivitySum!$C$1300)</f>
        <v>1.0836521095836048E-6</v>
      </c>
      <c r="J877" s="99">
        <f>IF(G877/ActivitySum!$C$1300=0%,"",G877/ActivitySum!$C$1300)</f>
        <v>9.3378532847097858E-7</v>
      </c>
      <c r="K877" s="99">
        <f t="shared" si="40"/>
        <v>0.85263157894736841</v>
      </c>
      <c r="L877" s="99">
        <f t="shared" si="41"/>
        <v>0.86170212765957444</v>
      </c>
    </row>
    <row r="878" spans="3:12" x14ac:dyDescent="0.25">
      <c r="C878" t="s">
        <v>855</v>
      </c>
      <c r="D878" t="s">
        <v>2138</v>
      </c>
      <c r="E878" s="32">
        <v>720</v>
      </c>
      <c r="F878" s="32">
        <v>720</v>
      </c>
      <c r="G878" s="32">
        <v>612</v>
      </c>
      <c r="H878" s="137">
        <f t="shared" si="39"/>
        <v>1</v>
      </c>
      <c r="I878" s="90">
        <f>IF(F878/ActivitySum!$C$1300=0%,"",F878/ActivitySum!$C$1300)</f>
        <v>8.3003140308531437E-6</v>
      </c>
      <c r="J878" s="99">
        <f>IF(G878/ActivitySum!$C$1300=0%,"",G878/ActivitySum!$C$1300)</f>
        <v>7.0552669262251715E-6</v>
      </c>
      <c r="K878" s="99">
        <f t="shared" si="40"/>
        <v>0.85</v>
      </c>
      <c r="L878" s="99">
        <f t="shared" si="41"/>
        <v>0.85</v>
      </c>
    </row>
    <row r="879" spans="3:12" x14ac:dyDescent="0.25">
      <c r="C879" t="s">
        <v>856</v>
      </c>
      <c r="D879" t="s">
        <v>2139</v>
      </c>
      <c r="E879" s="32">
        <v>134</v>
      </c>
      <c r="F879" s="32">
        <v>134</v>
      </c>
      <c r="G879" s="32">
        <v>31</v>
      </c>
      <c r="H879" s="137">
        <f t="shared" si="39"/>
        <v>1</v>
      </c>
      <c r="I879" s="90">
        <f>IF(F879/ActivitySum!$C$1300=0%,"",F879/ActivitySum!$C$1300)</f>
        <v>1.5447806668532239E-6</v>
      </c>
      <c r="J879" s="99">
        <f>IF(G879/ActivitySum!$C$1300=0%,"",G879/ActivitySum!$C$1300)</f>
        <v>3.5737463188395479E-7</v>
      </c>
      <c r="K879" s="99">
        <f t="shared" si="40"/>
        <v>0.23134328358208955</v>
      </c>
      <c r="L879" s="99">
        <f t="shared" si="41"/>
        <v>0.23134328358208955</v>
      </c>
    </row>
    <row r="880" spans="3:12" x14ac:dyDescent="0.25">
      <c r="C880" t="s">
        <v>857</v>
      </c>
      <c r="D880" t="s">
        <v>2140</v>
      </c>
      <c r="E880" s="32"/>
      <c r="F880" s="32">
        <v>1</v>
      </c>
      <c r="G880" s="32"/>
      <c r="H880" s="137" t="str">
        <f t="shared" si="39"/>
        <v/>
      </c>
      <c r="I880" s="90">
        <f>IF(F880/ActivitySum!$C$1300=0%,"",F880/ActivitySum!$C$1300)</f>
        <v>1.1528213931740476E-8</v>
      </c>
      <c r="J880" s="99" t="str">
        <f>IF(G880/ActivitySum!$C$1300=0%,"",G880/ActivitySum!$C$1300)</f>
        <v/>
      </c>
      <c r="K880" s="99" t="str">
        <f t="shared" si="40"/>
        <v/>
      </c>
      <c r="L880" s="99">
        <f t="shared" si="41"/>
        <v>0</v>
      </c>
    </row>
    <row r="881" spans="2:12" x14ac:dyDescent="0.25">
      <c r="C881" t="s">
        <v>858</v>
      </c>
      <c r="D881" t="s">
        <v>2141</v>
      </c>
      <c r="E881" s="32">
        <v>16</v>
      </c>
      <c r="F881" s="32">
        <v>16</v>
      </c>
      <c r="G881" s="32">
        <v>14</v>
      </c>
      <c r="H881" s="137">
        <f t="shared" si="39"/>
        <v>1</v>
      </c>
      <c r="I881" s="90">
        <f>IF(F881/ActivitySum!$C$1300=0%,"",F881/ActivitySum!$C$1300)</f>
        <v>1.8445142290784762E-7</v>
      </c>
      <c r="J881" s="99">
        <f>IF(G881/ActivitySum!$C$1300=0%,"",G881/ActivitySum!$C$1300)</f>
        <v>1.6139499504436666E-7</v>
      </c>
      <c r="K881" s="99">
        <f t="shared" si="40"/>
        <v>0.875</v>
      </c>
      <c r="L881" s="99">
        <f t="shared" si="41"/>
        <v>0.875</v>
      </c>
    </row>
    <row r="882" spans="2:12" x14ac:dyDescent="0.25">
      <c r="C882" t="s">
        <v>1137</v>
      </c>
      <c r="D882" t="s">
        <v>2420</v>
      </c>
      <c r="E882" s="32">
        <v>268</v>
      </c>
      <c r="F882" s="32">
        <v>266</v>
      </c>
      <c r="G882" s="32">
        <v>228</v>
      </c>
      <c r="H882" s="137">
        <f t="shared" si="39"/>
        <v>0.9925373134328358</v>
      </c>
      <c r="I882" s="90">
        <f>IF(F882/ActivitySum!$C$1300=0%,"",F882/ActivitySum!$C$1300)</f>
        <v>3.0665049058429669E-6</v>
      </c>
      <c r="J882" s="99">
        <f>IF(G882/ActivitySum!$C$1300=0%,"",G882/ActivitySum!$C$1300)</f>
        <v>2.6284327764368289E-6</v>
      </c>
      <c r="K882" s="99">
        <f t="shared" si="40"/>
        <v>0.85074626865671643</v>
      </c>
      <c r="L882" s="99">
        <f t="shared" si="41"/>
        <v>0.8571428571428571</v>
      </c>
    </row>
    <row r="883" spans="2:12" x14ac:dyDescent="0.25">
      <c r="C883" t="s">
        <v>1138</v>
      </c>
      <c r="D883" t="s">
        <v>2421</v>
      </c>
      <c r="E883" s="32">
        <v>268</v>
      </c>
      <c r="F883" s="32">
        <v>266</v>
      </c>
      <c r="G883" s="32">
        <v>228</v>
      </c>
      <c r="H883" s="137">
        <f t="shared" si="39"/>
        <v>0.9925373134328358</v>
      </c>
      <c r="I883" s="90">
        <f>IF(F883/ActivitySum!$C$1300=0%,"",F883/ActivitySum!$C$1300)</f>
        <v>3.0665049058429669E-6</v>
      </c>
      <c r="J883" s="99">
        <f>IF(G883/ActivitySum!$C$1300=0%,"",G883/ActivitySum!$C$1300)</f>
        <v>2.6284327764368289E-6</v>
      </c>
      <c r="K883" s="99">
        <f t="shared" si="40"/>
        <v>0.85074626865671643</v>
      </c>
      <c r="L883" s="99">
        <f t="shared" si="41"/>
        <v>0.8571428571428571</v>
      </c>
    </row>
    <row r="884" spans="2:12" x14ac:dyDescent="0.25">
      <c r="C884" t="s">
        <v>1139</v>
      </c>
      <c r="D884" t="s">
        <v>2422</v>
      </c>
      <c r="E884" s="32">
        <v>172</v>
      </c>
      <c r="F884" s="32">
        <v>172</v>
      </c>
      <c r="G884" s="32">
        <v>79</v>
      </c>
      <c r="H884" s="137">
        <f t="shared" si="39"/>
        <v>1</v>
      </c>
      <c r="I884" s="90">
        <f>IF(F884/ActivitySum!$C$1300=0%,"",F884/ActivitySum!$C$1300)</f>
        <v>1.9828527962593619E-6</v>
      </c>
      <c r="J884" s="99">
        <f>IF(G884/ActivitySum!$C$1300=0%,"",G884/ActivitySum!$C$1300)</f>
        <v>9.1072890060749768E-7</v>
      </c>
      <c r="K884" s="99">
        <f t="shared" si="40"/>
        <v>0.45930232558139533</v>
      </c>
      <c r="L884" s="99">
        <f t="shared" si="41"/>
        <v>0.45930232558139533</v>
      </c>
    </row>
    <row r="885" spans="2:12" x14ac:dyDescent="0.25">
      <c r="C885" t="s">
        <v>1140</v>
      </c>
      <c r="D885" t="s">
        <v>2423</v>
      </c>
      <c r="E885" s="32">
        <v>268</v>
      </c>
      <c r="F885" s="32">
        <v>266</v>
      </c>
      <c r="G885" s="32">
        <v>228</v>
      </c>
      <c r="H885" s="137">
        <f t="shared" si="39"/>
        <v>0.9925373134328358</v>
      </c>
      <c r="I885" s="90">
        <f>IF(F885/ActivitySum!$C$1300=0%,"",F885/ActivitySum!$C$1300)</f>
        <v>3.0665049058429669E-6</v>
      </c>
      <c r="J885" s="99">
        <f>IF(G885/ActivitySum!$C$1300=0%,"",G885/ActivitySum!$C$1300)</f>
        <v>2.6284327764368289E-6</v>
      </c>
      <c r="K885" s="99">
        <f t="shared" si="40"/>
        <v>0.85074626865671643</v>
      </c>
      <c r="L885" s="99">
        <f t="shared" si="41"/>
        <v>0.8571428571428571</v>
      </c>
    </row>
    <row r="886" spans="2:12" x14ac:dyDescent="0.25">
      <c r="C886" t="s">
        <v>1141</v>
      </c>
      <c r="D886" t="s">
        <v>1787</v>
      </c>
      <c r="E886" s="32">
        <v>266</v>
      </c>
      <c r="F886" s="32">
        <v>266</v>
      </c>
      <c r="G886" s="32">
        <v>226</v>
      </c>
      <c r="H886" s="137">
        <f t="shared" si="39"/>
        <v>1</v>
      </c>
      <c r="I886" s="90">
        <f>IF(F886/ActivitySum!$C$1300=0%,"",F886/ActivitySum!$C$1300)</f>
        <v>3.0665049058429669E-6</v>
      </c>
      <c r="J886" s="99">
        <f>IF(G886/ActivitySum!$C$1300=0%,"",G886/ActivitySum!$C$1300)</f>
        <v>2.605376348573348E-6</v>
      </c>
      <c r="K886" s="99">
        <f t="shared" si="40"/>
        <v>0.84962406015037595</v>
      </c>
      <c r="L886" s="99">
        <f t="shared" si="41"/>
        <v>0.84962406015037595</v>
      </c>
    </row>
    <row r="887" spans="2:12" x14ac:dyDescent="0.25">
      <c r="C887" t="s">
        <v>1142</v>
      </c>
      <c r="D887" t="s">
        <v>1788</v>
      </c>
      <c r="E887" s="32">
        <v>266</v>
      </c>
      <c r="F887" s="32">
        <v>266</v>
      </c>
      <c r="G887" s="32">
        <v>226</v>
      </c>
      <c r="H887" s="137">
        <f t="shared" si="39"/>
        <v>1</v>
      </c>
      <c r="I887" s="90">
        <f>IF(F887/ActivitySum!$C$1300=0%,"",F887/ActivitySum!$C$1300)</f>
        <v>3.0665049058429669E-6</v>
      </c>
      <c r="J887" s="99">
        <f>IF(G887/ActivitySum!$C$1300=0%,"",G887/ActivitySum!$C$1300)</f>
        <v>2.605376348573348E-6</v>
      </c>
      <c r="K887" s="99">
        <f t="shared" si="40"/>
        <v>0.84962406015037595</v>
      </c>
      <c r="L887" s="99">
        <f t="shared" si="41"/>
        <v>0.84962406015037595</v>
      </c>
    </row>
    <row r="888" spans="2:12" x14ac:dyDescent="0.25">
      <c r="B888" t="s">
        <v>2574</v>
      </c>
      <c r="C888" t="s">
        <v>13</v>
      </c>
      <c r="D888" t="s">
        <v>1315</v>
      </c>
      <c r="E888" s="32">
        <v>99</v>
      </c>
      <c r="F888" s="32">
        <v>100</v>
      </c>
      <c r="G888" s="32">
        <v>84</v>
      </c>
      <c r="H888" s="137">
        <f t="shared" si="39"/>
        <v>1.0101010101010102</v>
      </c>
      <c r="I888" s="90">
        <f>IF(F888/ActivitySum!$C$1300=0%,"",F888/ActivitySum!$C$1300)</f>
        <v>1.1528213931740477E-6</v>
      </c>
      <c r="J888" s="99">
        <f>IF(G888/ActivitySum!$C$1300=0%,"",G888/ActivitySum!$C$1300)</f>
        <v>9.6836997026620004E-7</v>
      </c>
      <c r="K888" s="99">
        <f t="shared" si="40"/>
        <v>0.84848484848484851</v>
      </c>
      <c r="L888" s="99">
        <f t="shared" si="41"/>
        <v>0.84</v>
      </c>
    </row>
    <row r="889" spans="2:12" x14ac:dyDescent="0.25">
      <c r="C889" t="s">
        <v>22</v>
      </c>
      <c r="D889" t="s">
        <v>1318</v>
      </c>
      <c r="E889" s="32">
        <v>167</v>
      </c>
      <c r="F889" s="32">
        <v>167</v>
      </c>
      <c r="G889" s="32">
        <v>142</v>
      </c>
      <c r="H889" s="137">
        <f t="shared" si="39"/>
        <v>1</v>
      </c>
      <c r="I889" s="90">
        <f>IF(F889/ActivitySum!$C$1300=0%,"",F889/ActivitySum!$C$1300)</f>
        <v>1.9252117266006596E-6</v>
      </c>
      <c r="J889" s="99">
        <f>IF(G889/ActivitySum!$C$1300=0%,"",G889/ActivitySum!$C$1300)</f>
        <v>1.6370063783071477E-6</v>
      </c>
      <c r="K889" s="99">
        <f t="shared" si="40"/>
        <v>0.85029940119760483</v>
      </c>
      <c r="L889" s="99">
        <f t="shared" si="41"/>
        <v>0.85029940119760483</v>
      </c>
    </row>
    <row r="890" spans="2:12" x14ac:dyDescent="0.25">
      <c r="C890" t="s">
        <v>35</v>
      </c>
      <c r="D890" t="s">
        <v>1331</v>
      </c>
      <c r="E890" s="32">
        <v>100</v>
      </c>
      <c r="F890" s="32">
        <v>100</v>
      </c>
      <c r="G890" s="32">
        <v>85</v>
      </c>
      <c r="H890" s="137">
        <f t="shared" si="39"/>
        <v>1</v>
      </c>
      <c r="I890" s="90">
        <f>IF(F890/ActivitySum!$C$1300=0%,"",F890/ActivitySum!$C$1300)</f>
        <v>1.1528213931740477E-6</v>
      </c>
      <c r="J890" s="99">
        <f>IF(G890/ActivitySum!$C$1300=0%,"",G890/ActivitySum!$C$1300)</f>
        <v>9.7989818419794049E-7</v>
      </c>
      <c r="K890" s="99">
        <f t="shared" si="40"/>
        <v>0.85</v>
      </c>
      <c r="L890" s="99">
        <f t="shared" si="41"/>
        <v>0.85</v>
      </c>
    </row>
    <row r="891" spans="2:12" x14ac:dyDescent="0.25">
      <c r="C891" t="s">
        <v>80</v>
      </c>
      <c r="D891" t="s">
        <v>1376</v>
      </c>
      <c r="E891" s="32">
        <v>100</v>
      </c>
      <c r="F891" s="32">
        <v>100</v>
      </c>
      <c r="G891" s="32">
        <v>85</v>
      </c>
      <c r="H891" s="137">
        <f t="shared" si="39"/>
        <v>1</v>
      </c>
      <c r="I891" s="90">
        <f>IF(F891/ActivitySum!$C$1300=0%,"",F891/ActivitySum!$C$1300)</f>
        <v>1.1528213931740477E-6</v>
      </c>
      <c r="J891" s="99">
        <f>IF(G891/ActivitySum!$C$1300=0%,"",G891/ActivitySum!$C$1300)</f>
        <v>9.7989818419794049E-7</v>
      </c>
      <c r="K891" s="99">
        <f t="shared" si="40"/>
        <v>0.85</v>
      </c>
      <c r="L891" s="99">
        <f t="shared" si="41"/>
        <v>0.85</v>
      </c>
    </row>
    <row r="892" spans="2:12" x14ac:dyDescent="0.25">
      <c r="C892" t="s">
        <v>81</v>
      </c>
      <c r="D892" t="s">
        <v>1377</v>
      </c>
      <c r="E892" s="32">
        <v>100</v>
      </c>
      <c r="F892" s="32">
        <v>100</v>
      </c>
      <c r="G892" s="32">
        <v>85</v>
      </c>
      <c r="H892" s="137">
        <f t="shared" si="39"/>
        <v>1</v>
      </c>
      <c r="I892" s="90">
        <f>IF(F892/ActivitySum!$C$1300=0%,"",F892/ActivitySum!$C$1300)</f>
        <v>1.1528213931740477E-6</v>
      </c>
      <c r="J892" s="99">
        <f>IF(G892/ActivitySum!$C$1300=0%,"",G892/ActivitySum!$C$1300)</f>
        <v>9.7989818419794049E-7</v>
      </c>
      <c r="K892" s="99">
        <f t="shared" si="40"/>
        <v>0.85</v>
      </c>
      <c r="L892" s="99">
        <f t="shared" si="41"/>
        <v>0.85</v>
      </c>
    </row>
    <row r="893" spans="2:12" x14ac:dyDescent="0.25">
      <c r="C893" t="s">
        <v>113</v>
      </c>
      <c r="D893" t="s">
        <v>1408</v>
      </c>
      <c r="E893" s="32">
        <v>100</v>
      </c>
      <c r="F893" s="32">
        <v>100</v>
      </c>
      <c r="G893" s="32">
        <v>23</v>
      </c>
      <c r="H893" s="137">
        <f t="shared" si="39"/>
        <v>1</v>
      </c>
      <c r="I893" s="90">
        <f>IF(F893/ActivitySum!$C$1300=0%,"",F893/ActivitySum!$C$1300)</f>
        <v>1.1528213931740477E-6</v>
      </c>
      <c r="J893" s="99">
        <f>IF(G893/ActivitySum!$C$1300=0%,"",G893/ActivitySum!$C$1300)</f>
        <v>2.6514892043003097E-7</v>
      </c>
      <c r="K893" s="99">
        <f t="shared" si="40"/>
        <v>0.23</v>
      </c>
      <c r="L893" s="99">
        <f t="shared" si="41"/>
        <v>0.23</v>
      </c>
    </row>
    <row r="894" spans="2:12" x14ac:dyDescent="0.25">
      <c r="C894" t="s">
        <v>141</v>
      </c>
      <c r="D894" t="s">
        <v>1436</v>
      </c>
      <c r="E894" s="32">
        <v>50</v>
      </c>
      <c r="F894" s="32">
        <v>50</v>
      </c>
      <c r="G894" s="32">
        <v>42</v>
      </c>
      <c r="H894" s="137">
        <f t="shared" si="39"/>
        <v>1</v>
      </c>
      <c r="I894" s="90">
        <f>IF(F894/ActivitySum!$C$1300=0%,"",F894/ActivitySum!$C$1300)</f>
        <v>5.7641069658702384E-7</v>
      </c>
      <c r="J894" s="99">
        <f>IF(G894/ActivitySum!$C$1300=0%,"",G894/ActivitySum!$C$1300)</f>
        <v>4.8418498513310002E-7</v>
      </c>
      <c r="K894" s="99">
        <f t="shared" si="40"/>
        <v>0.84</v>
      </c>
      <c r="L894" s="99">
        <f t="shared" si="41"/>
        <v>0.84</v>
      </c>
    </row>
    <row r="895" spans="2:12" x14ac:dyDescent="0.25">
      <c r="C895" t="s">
        <v>155</v>
      </c>
      <c r="D895" t="s">
        <v>1450</v>
      </c>
      <c r="E895" s="32">
        <v>250</v>
      </c>
      <c r="F895" s="32">
        <v>250</v>
      </c>
      <c r="G895" s="32">
        <v>212</v>
      </c>
      <c r="H895" s="137">
        <f t="shared" si="39"/>
        <v>1</v>
      </c>
      <c r="I895" s="90">
        <f>IF(F895/ActivitySum!$C$1300=0%,"",F895/ActivitySum!$C$1300)</f>
        <v>2.8820534829351192E-6</v>
      </c>
      <c r="J895" s="99">
        <f>IF(G895/ActivitySum!$C$1300=0%,"",G895/ActivitySum!$C$1300)</f>
        <v>2.4439813535289812E-6</v>
      </c>
      <c r="K895" s="99">
        <f t="shared" si="40"/>
        <v>0.84799999999999998</v>
      </c>
      <c r="L895" s="99">
        <f t="shared" si="41"/>
        <v>0.84799999999999998</v>
      </c>
    </row>
    <row r="896" spans="2:12" x14ac:dyDescent="0.25">
      <c r="C896" t="s">
        <v>156</v>
      </c>
      <c r="D896" t="s">
        <v>1451</v>
      </c>
      <c r="E896" s="32">
        <v>250</v>
      </c>
      <c r="F896" s="32">
        <v>250</v>
      </c>
      <c r="G896" s="32">
        <v>212</v>
      </c>
      <c r="H896" s="137">
        <f t="shared" si="39"/>
        <v>1</v>
      </c>
      <c r="I896" s="90">
        <f>IF(F896/ActivitySum!$C$1300=0%,"",F896/ActivitySum!$C$1300)</f>
        <v>2.8820534829351192E-6</v>
      </c>
      <c r="J896" s="99">
        <f>IF(G896/ActivitySum!$C$1300=0%,"",G896/ActivitySum!$C$1300)</f>
        <v>2.4439813535289812E-6</v>
      </c>
      <c r="K896" s="99">
        <f t="shared" si="40"/>
        <v>0.84799999999999998</v>
      </c>
      <c r="L896" s="99">
        <f t="shared" si="41"/>
        <v>0.84799999999999998</v>
      </c>
    </row>
    <row r="897" spans="3:12" x14ac:dyDescent="0.25">
      <c r="C897" t="s">
        <v>167</v>
      </c>
      <c r="D897" t="s">
        <v>1462</v>
      </c>
      <c r="E897" s="32">
        <v>333</v>
      </c>
      <c r="F897" s="32">
        <v>333</v>
      </c>
      <c r="G897" s="32">
        <v>283</v>
      </c>
      <c r="H897" s="137">
        <f t="shared" si="39"/>
        <v>1</v>
      </c>
      <c r="I897" s="90">
        <f>IF(F897/ActivitySum!$C$1300=0%,"",F897/ActivitySum!$C$1300)</f>
        <v>3.8388952392695792E-6</v>
      </c>
      <c r="J897" s="99">
        <f>IF(G897/ActivitySum!$C$1300=0%,"",G897/ActivitySum!$C$1300)</f>
        <v>3.262484542682555E-6</v>
      </c>
      <c r="K897" s="99">
        <f t="shared" si="40"/>
        <v>0.8498498498498499</v>
      </c>
      <c r="L897" s="99">
        <f t="shared" si="41"/>
        <v>0.8498498498498499</v>
      </c>
    </row>
    <row r="898" spans="3:12" x14ac:dyDescent="0.25">
      <c r="C898" t="s">
        <v>172</v>
      </c>
      <c r="D898" t="s">
        <v>1467</v>
      </c>
      <c r="E898" s="32">
        <v>250</v>
      </c>
      <c r="F898" s="32">
        <v>250</v>
      </c>
      <c r="G898" s="32">
        <v>212</v>
      </c>
      <c r="H898" s="137">
        <f t="shared" si="39"/>
        <v>1</v>
      </c>
      <c r="I898" s="90">
        <f>IF(F898/ActivitySum!$C$1300=0%,"",F898/ActivitySum!$C$1300)</f>
        <v>2.8820534829351192E-6</v>
      </c>
      <c r="J898" s="99">
        <f>IF(G898/ActivitySum!$C$1300=0%,"",G898/ActivitySum!$C$1300)</f>
        <v>2.4439813535289812E-6</v>
      </c>
      <c r="K898" s="99">
        <f t="shared" si="40"/>
        <v>0.84799999999999998</v>
      </c>
      <c r="L898" s="99">
        <f t="shared" si="41"/>
        <v>0.84799999999999998</v>
      </c>
    </row>
    <row r="899" spans="3:12" x14ac:dyDescent="0.25">
      <c r="C899" t="s">
        <v>173</v>
      </c>
      <c r="D899" t="s">
        <v>1468</v>
      </c>
      <c r="E899" s="32">
        <v>333</v>
      </c>
      <c r="F899" s="32">
        <v>333</v>
      </c>
      <c r="G899" s="32">
        <v>283</v>
      </c>
      <c r="H899" s="137">
        <f t="shared" si="39"/>
        <v>1</v>
      </c>
      <c r="I899" s="90">
        <f>IF(F899/ActivitySum!$C$1300=0%,"",F899/ActivitySum!$C$1300)</f>
        <v>3.8388952392695792E-6</v>
      </c>
      <c r="J899" s="99">
        <f>IF(G899/ActivitySum!$C$1300=0%,"",G899/ActivitySum!$C$1300)</f>
        <v>3.262484542682555E-6</v>
      </c>
      <c r="K899" s="99">
        <f t="shared" si="40"/>
        <v>0.8498498498498499</v>
      </c>
      <c r="L899" s="99">
        <f t="shared" si="41"/>
        <v>0.8498498498498499</v>
      </c>
    </row>
    <row r="900" spans="3:12" x14ac:dyDescent="0.25">
      <c r="C900" t="s">
        <v>867</v>
      </c>
      <c r="D900" t="s">
        <v>2150</v>
      </c>
      <c r="E900" s="32">
        <v>249</v>
      </c>
      <c r="F900" s="32">
        <v>250</v>
      </c>
      <c r="G900" s="32">
        <v>411</v>
      </c>
      <c r="H900" s="137">
        <f t="shared" si="39"/>
        <v>1.0040160642570282</v>
      </c>
      <c r="I900" s="90">
        <f>IF(F900/ActivitySum!$C$1300=0%,"",F900/ActivitySum!$C$1300)</f>
        <v>2.8820534829351192E-6</v>
      </c>
      <c r="J900" s="99">
        <f>IF(G900/ActivitySum!$C$1300=0%,"",G900/ActivitySum!$C$1300)</f>
        <v>4.7380959259453361E-6</v>
      </c>
      <c r="K900" s="99">
        <f t="shared" si="40"/>
        <v>1.6506024096385543</v>
      </c>
      <c r="L900" s="99">
        <f t="shared" si="41"/>
        <v>1.6439999999999999</v>
      </c>
    </row>
    <row r="901" spans="3:12" x14ac:dyDescent="0.25">
      <c r="C901" t="s">
        <v>891</v>
      </c>
      <c r="D901" t="s">
        <v>2174</v>
      </c>
      <c r="E901" s="32">
        <v>249</v>
      </c>
      <c r="F901" s="32">
        <v>250</v>
      </c>
      <c r="G901" s="32">
        <v>212</v>
      </c>
      <c r="H901" s="137">
        <f t="shared" si="39"/>
        <v>1.0040160642570282</v>
      </c>
      <c r="I901" s="90">
        <f>IF(F901/ActivitySum!$C$1300=0%,"",F901/ActivitySum!$C$1300)</f>
        <v>2.8820534829351192E-6</v>
      </c>
      <c r="J901" s="99">
        <f>IF(G901/ActivitySum!$C$1300=0%,"",G901/ActivitySum!$C$1300)</f>
        <v>2.4439813535289812E-6</v>
      </c>
      <c r="K901" s="99">
        <f t="shared" si="40"/>
        <v>0.85140562248995988</v>
      </c>
      <c r="L901" s="99">
        <f t="shared" si="41"/>
        <v>0.84799999999999998</v>
      </c>
    </row>
    <row r="902" spans="3:12" x14ac:dyDescent="0.25">
      <c r="C902" t="s">
        <v>908</v>
      </c>
      <c r="D902" t="s">
        <v>2191</v>
      </c>
      <c r="E902" s="32">
        <v>50</v>
      </c>
      <c r="F902" s="32">
        <v>50</v>
      </c>
      <c r="G902" s="32">
        <v>42</v>
      </c>
      <c r="H902" s="137">
        <f t="shared" si="39"/>
        <v>1</v>
      </c>
      <c r="I902" s="90">
        <f>IF(F902/ActivitySum!$C$1300=0%,"",F902/ActivitySum!$C$1300)</f>
        <v>5.7641069658702384E-7</v>
      </c>
      <c r="J902" s="99">
        <f>IF(G902/ActivitySum!$C$1300=0%,"",G902/ActivitySum!$C$1300)</f>
        <v>4.8418498513310002E-7</v>
      </c>
      <c r="K902" s="99">
        <f t="shared" si="40"/>
        <v>0.84</v>
      </c>
      <c r="L902" s="99">
        <f t="shared" si="41"/>
        <v>0.84</v>
      </c>
    </row>
    <row r="903" spans="3:12" x14ac:dyDescent="0.25">
      <c r="C903" t="s">
        <v>916</v>
      </c>
      <c r="D903" t="s">
        <v>2199</v>
      </c>
      <c r="E903" s="32">
        <v>250</v>
      </c>
      <c r="F903" s="32">
        <v>250</v>
      </c>
      <c r="G903" s="32">
        <v>212</v>
      </c>
      <c r="H903" s="137">
        <f t="shared" ref="H903:H966" si="42">IFERROR(F903/E903,"")</f>
        <v>1</v>
      </c>
      <c r="I903" s="90">
        <f>IF(F903/ActivitySum!$C$1300=0%,"",F903/ActivitySum!$C$1300)</f>
        <v>2.8820534829351192E-6</v>
      </c>
      <c r="J903" s="99">
        <f>IF(G903/ActivitySum!$C$1300=0%,"",G903/ActivitySum!$C$1300)</f>
        <v>2.4439813535289812E-6</v>
      </c>
      <c r="K903" s="99">
        <f t="shared" ref="K903:K966" si="43">IFERROR(G903/E903,"")</f>
        <v>0.84799999999999998</v>
      </c>
      <c r="L903" s="99">
        <f t="shared" ref="L903:L966" si="44">IFERROR(G903/F903,"")</f>
        <v>0.84799999999999998</v>
      </c>
    </row>
    <row r="904" spans="3:12" x14ac:dyDescent="0.25">
      <c r="C904" t="s">
        <v>922</v>
      </c>
      <c r="D904" t="s">
        <v>2205</v>
      </c>
      <c r="E904" s="32">
        <v>250</v>
      </c>
      <c r="F904" s="32">
        <v>250</v>
      </c>
      <c r="G904" s="32">
        <v>212</v>
      </c>
      <c r="H904" s="137">
        <f t="shared" si="42"/>
        <v>1</v>
      </c>
      <c r="I904" s="90">
        <f>IF(F904/ActivitySum!$C$1300=0%,"",F904/ActivitySum!$C$1300)</f>
        <v>2.8820534829351192E-6</v>
      </c>
      <c r="J904" s="99">
        <f>IF(G904/ActivitySum!$C$1300=0%,"",G904/ActivitySum!$C$1300)</f>
        <v>2.4439813535289812E-6</v>
      </c>
      <c r="K904" s="99">
        <f t="shared" si="43"/>
        <v>0.84799999999999998</v>
      </c>
      <c r="L904" s="99">
        <f t="shared" si="44"/>
        <v>0.84799999999999998</v>
      </c>
    </row>
    <row r="905" spans="3:12" x14ac:dyDescent="0.25">
      <c r="C905" t="s">
        <v>931</v>
      </c>
      <c r="D905" t="s">
        <v>2214</v>
      </c>
      <c r="E905" s="32">
        <v>334</v>
      </c>
      <c r="F905" s="32">
        <v>333</v>
      </c>
      <c r="G905" s="32">
        <v>284</v>
      </c>
      <c r="H905" s="137">
        <f t="shared" si="42"/>
        <v>0.99700598802395213</v>
      </c>
      <c r="I905" s="90">
        <f>IF(F905/ActivitySum!$C$1300=0%,"",F905/ActivitySum!$C$1300)</f>
        <v>3.8388952392695792E-6</v>
      </c>
      <c r="J905" s="99">
        <f>IF(G905/ActivitySum!$C$1300=0%,"",G905/ActivitySum!$C$1300)</f>
        <v>3.2740127566142954E-6</v>
      </c>
      <c r="K905" s="99">
        <f t="shared" si="43"/>
        <v>0.85029940119760483</v>
      </c>
      <c r="L905" s="99">
        <f t="shared" si="44"/>
        <v>0.85285285285285284</v>
      </c>
    </row>
    <row r="906" spans="3:12" x14ac:dyDescent="0.25">
      <c r="C906" t="s">
        <v>935</v>
      </c>
      <c r="D906" t="s">
        <v>2218</v>
      </c>
      <c r="E906" s="32">
        <v>50</v>
      </c>
      <c r="F906" s="32">
        <v>50</v>
      </c>
      <c r="G906" s="32">
        <v>42</v>
      </c>
      <c r="H906" s="137">
        <f t="shared" si="42"/>
        <v>1</v>
      </c>
      <c r="I906" s="90">
        <f>IF(F906/ActivitySum!$C$1300=0%,"",F906/ActivitySum!$C$1300)</f>
        <v>5.7641069658702384E-7</v>
      </c>
      <c r="J906" s="99">
        <f>IF(G906/ActivitySum!$C$1300=0%,"",G906/ActivitySum!$C$1300)</f>
        <v>4.8418498513310002E-7</v>
      </c>
      <c r="K906" s="99">
        <f t="shared" si="43"/>
        <v>0.84</v>
      </c>
      <c r="L906" s="99">
        <f t="shared" si="44"/>
        <v>0.84</v>
      </c>
    </row>
    <row r="907" spans="3:12" x14ac:dyDescent="0.25">
      <c r="C907" t="s">
        <v>943</v>
      </c>
      <c r="D907" t="s">
        <v>2226</v>
      </c>
      <c r="E907" s="32">
        <v>250</v>
      </c>
      <c r="F907" s="32">
        <v>250</v>
      </c>
      <c r="G907" s="32">
        <v>212</v>
      </c>
      <c r="H907" s="137">
        <f t="shared" si="42"/>
        <v>1</v>
      </c>
      <c r="I907" s="90">
        <f>IF(F907/ActivitySum!$C$1300=0%,"",F907/ActivitySum!$C$1300)</f>
        <v>2.8820534829351192E-6</v>
      </c>
      <c r="J907" s="99">
        <f>IF(G907/ActivitySum!$C$1300=0%,"",G907/ActivitySum!$C$1300)</f>
        <v>2.4439813535289812E-6</v>
      </c>
      <c r="K907" s="99">
        <f t="shared" si="43"/>
        <v>0.84799999999999998</v>
      </c>
      <c r="L907" s="99">
        <f t="shared" si="44"/>
        <v>0.84799999999999998</v>
      </c>
    </row>
    <row r="908" spans="3:12" x14ac:dyDescent="0.25">
      <c r="C908" t="s">
        <v>949</v>
      </c>
      <c r="D908" t="s">
        <v>2232</v>
      </c>
      <c r="E908" s="32">
        <v>249</v>
      </c>
      <c r="F908" s="32">
        <v>250</v>
      </c>
      <c r="G908" s="32">
        <v>212</v>
      </c>
      <c r="H908" s="137">
        <f t="shared" si="42"/>
        <v>1.0040160642570282</v>
      </c>
      <c r="I908" s="90">
        <f>IF(F908/ActivitySum!$C$1300=0%,"",F908/ActivitySum!$C$1300)</f>
        <v>2.8820534829351192E-6</v>
      </c>
      <c r="J908" s="99">
        <f>IF(G908/ActivitySum!$C$1300=0%,"",G908/ActivitySum!$C$1300)</f>
        <v>2.4439813535289812E-6</v>
      </c>
      <c r="K908" s="99">
        <f t="shared" si="43"/>
        <v>0.85140562248995988</v>
      </c>
      <c r="L908" s="99">
        <f t="shared" si="44"/>
        <v>0.84799999999999998</v>
      </c>
    </row>
    <row r="909" spans="3:12" x14ac:dyDescent="0.25">
      <c r="C909" t="s">
        <v>960</v>
      </c>
      <c r="D909" t="s">
        <v>2243</v>
      </c>
      <c r="E909" s="32">
        <v>334</v>
      </c>
      <c r="F909" s="32">
        <v>333</v>
      </c>
      <c r="G909" s="32">
        <v>284</v>
      </c>
      <c r="H909" s="137">
        <f t="shared" si="42"/>
        <v>0.99700598802395213</v>
      </c>
      <c r="I909" s="90">
        <f>IF(F909/ActivitySum!$C$1300=0%,"",F909/ActivitySum!$C$1300)</f>
        <v>3.8388952392695792E-6</v>
      </c>
      <c r="J909" s="99">
        <f>IF(G909/ActivitySum!$C$1300=0%,"",G909/ActivitySum!$C$1300)</f>
        <v>3.2740127566142954E-6</v>
      </c>
      <c r="K909" s="99">
        <f t="shared" si="43"/>
        <v>0.85029940119760483</v>
      </c>
      <c r="L909" s="99">
        <f t="shared" si="44"/>
        <v>0.85285285285285284</v>
      </c>
    </row>
    <row r="910" spans="3:12" x14ac:dyDescent="0.25">
      <c r="C910" t="s">
        <v>962</v>
      </c>
      <c r="D910" t="s">
        <v>2245</v>
      </c>
      <c r="E910" s="32">
        <v>50</v>
      </c>
      <c r="F910" s="32">
        <v>50</v>
      </c>
      <c r="G910" s="32">
        <v>11</v>
      </c>
      <c r="H910" s="137">
        <f t="shared" si="42"/>
        <v>1</v>
      </c>
      <c r="I910" s="90">
        <f>IF(F910/ActivitySum!$C$1300=0%,"",F910/ActivitySum!$C$1300)</f>
        <v>5.7641069658702384E-7</v>
      </c>
      <c r="J910" s="99">
        <f>IF(G910/ActivitySum!$C$1300=0%,"",G910/ActivitySum!$C$1300)</f>
        <v>1.2681035324914526E-7</v>
      </c>
      <c r="K910" s="99">
        <f t="shared" si="43"/>
        <v>0.22</v>
      </c>
      <c r="L910" s="99">
        <f t="shared" si="44"/>
        <v>0.22</v>
      </c>
    </row>
    <row r="911" spans="3:12" x14ac:dyDescent="0.25">
      <c r="C911" t="s">
        <v>970</v>
      </c>
      <c r="D911" t="s">
        <v>2253</v>
      </c>
      <c r="E911" s="32">
        <v>250</v>
      </c>
      <c r="F911" s="32">
        <v>250</v>
      </c>
      <c r="G911" s="32">
        <v>213</v>
      </c>
      <c r="H911" s="137">
        <f t="shared" si="42"/>
        <v>1</v>
      </c>
      <c r="I911" s="90">
        <f>IF(F911/ActivitySum!$C$1300=0%,"",F911/ActivitySum!$C$1300)</f>
        <v>2.8820534829351192E-6</v>
      </c>
      <c r="J911" s="99">
        <f>IF(G911/ActivitySum!$C$1300=0%,"",G911/ActivitySum!$C$1300)</f>
        <v>2.4555095674607217E-6</v>
      </c>
      <c r="K911" s="99">
        <f t="shared" si="43"/>
        <v>0.85199999999999998</v>
      </c>
      <c r="L911" s="99">
        <f t="shared" si="44"/>
        <v>0.85199999999999998</v>
      </c>
    </row>
    <row r="912" spans="3:12" x14ac:dyDescent="0.25">
      <c r="C912" t="s">
        <v>976</v>
      </c>
      <c r="D912" t="s">
        <v>2259</v>
      </c>
      <c r="E912" s="32">
        <v>249</v>
      </c>
      <c r="F912" s="32">
        <v>250</v>
      </c>
      <c r="G912" s="32">
        <v>212</v>
      </c>
      <c r="H912" s="137">
        <f t="shared" si="42"/>
        <v>1.0040160642570282</v>
      </c>
      <c r="I912" s="90">
        <f>IF(F912/ActivitySum!$C$1300=0%,"",F912/ActivitySum!$C$1300)</f>
        <v>2.8820534829351192E-6</v>
      </c>
      <c r="J912" s="99">
        <f>IF(G912/ActivitySum!$C$1300=0%,"",G912/ActivitySum!$C$1300)</f>
        <v>2.4439813535289812E-6</v>
      </c>
      <c r="K912" s="99">
        <f t="shared" si="43"/>
        <v>0.85140562248995988</v>
      </c>
      <c r="L912" s="99">
        <f t="shared" si="44"/>
        <v>0.84799999999999998</v>
      </c>
    </row>
    <row r="913" spans="2:12" x14ac:dyDescent="0.25">
      <c r="C913" t="s">
        <v>987</v>
      </c>
      <c r="D913" t="s">
        <v>2270</v>
      </c>
      <c r="E913" s="32">
        <v>333</v>
      </c>
      <c r="F913" s="32">
        <v>333</v>
      </c>
      <c r="G913" s="32">
        <v>283</v>
      </c>
      <c r="H913" s="137">
        <f t="shared" si="42"/>
        <v>1</v>
      </c>
      <c r="I913" s="90">
        <f>IF(F913/ActivitySum!$C$1300=0%,"",F913/ActivitySum!$C$1300)</f>
        <v>3.8388952392695792E-6</v>
      </c>
      <c r="J913" s="99">
        <f>IF(G913/ActivitySum!$C$1300=0%,"",G913/ActivitySum!$C$1300)</f>
        <v>3.262484542682555E-6</v>
      </c>
      <c r="K913" s="99">
        <f t="shared" si="43"/>
        <v>0.8498498498498499</v>
      </c>
      <c r="L913" s="99">
        <f t="shared" si="44"/>
        <v>0.8498498498498499</v>
      </c>
    </row>
    <row r="914" spans="2:12" x14ac:dyDescent="0.25">
      <c r="C914" t="s">
        <v>991</v>
      </c>
      <c r="D914" t="s">
        <v>2274</v>
      </c>
      <c r="E914" s="32">
        <v>50</v>
      </c>
      <c r="F914" s="32">
        <v>50</v>
      </c>
      <c r="G914" s="32">
        <v>42</v>
      </c>
      <c r="H914" s="137">
        <f t="shared" si="42"/>
        <v>1</v>
      </c>
      <c r="I914" s="90">
        <f>IF(F914/ActivitySum!$C$1300=0%,"",F914/ActivitySum!$C$1300)</f>
        <v>5.7641069658702384E-7</v>
      </c>
      <c r="J914" s="99">
        <f>IF(G914/ActivitySum!$C$1300=0%,"",G914/ActivitySum!$C$1300)</f>
        <v>4.8418498513310002E-7</v>
      </c>
      <c r="K914" s="99">
        <f t="shared" si="43"/>
        <v>0.84</v>
      </c>
      <c r="L914" s="99">
        <f t="shared" si="44"/>
        <v>0.84</v>
      </c>
    </row>
    <row r="915" spans="2:12" x14ac:dyDescent="0.25">
      <c r="C915" t="s">
        <v>1000</v>
      </c>
      <c r="D915" t="s">
        <v>2283</v>
      </c>
      <c r="E915" s="32">
        <v>250</v>
      </c>
      <c r="F915" s="32">
        <v>250</v>
      </c>
      <c r="G915" s="32">
        <v>114</v>
      </c>
      <c r="H915" s="137">
        <f t="shared" si="42"/>
        <v>1</v>
      </c>
      <c r="I915" s="90">
        <f>IF(F915/ActivitySum!$C$1300=0%,"",F915/ActivitySum!$C$1300)</f>
        <v>2.8820534829351192E-6</v>
      </c>
      <c r="J915" s="99">
        <f>IF(G915/ActivitySum!$C$1300=0%,"",G915/ActivitySum!$C$1300)</f>
        <v>1.3142163882184144E-6</v>
      </c>
      <c r="K915" s="99">
        <f t="shared" si="43"/>
        <v>0.45600000000000002</v>
      </c>
      <c r="L915" s="99">
        <f t="shared" si="44"/>
        <v>0.45600000000000002</v>
      </c>
    </row>
    <row r="916" spans="2:12" x14ac:dyDescent="0.25">
      <c r="C916" t="s">
        <v>1006</v>
      </c>
      <c r="D916" t="s">
        <v>2289</v>
      </c>
      <c r="E916" s="32">
        <v>250</v>
      </c>
      <c r="F916" s="32">
        <v>250</v>
      </c>
      <c r="G916" s="32">
        <v>93</v>
      </c>
      <c r="H916" s="137">
        <f t="shared" si="42"/>
        <v>1</v>
      </c>
      <c r="I916" s="90">
        <f>IF(F916/ActivitySum!$C$1300=0%,"",F916/ActivitySum!$C$1300)</f>
        <v>2.8820534829351192E-6</v>
      </c>
      <c r="J916" s="99">
        <f>IF(G916/ActivitySum!$C$1300=0%,"",G916/ActivitySum!$C$1300)</f>
        <v>1.0721238956518643E-6</v>
      </c>
      <c r="K916" s="99">
        <f t="shared" si="43"/>
        <v>0.372</v>
      </c>
      <c r="L916" s="99">
        <f t="shared" si="44"/>
        <v>0.372</v>
      </c>
    </row>
    <row r="917" spans="2:12" x14ac:dyDescent="0.25">
      <c r="C917" t="s">
        <v>1018</v>
      </c>
      <c r="D917" t="s">
        <v>2301</v>
      </c>
      <c r="E917" s="32">
        <v>334</v>
      </c>
      <c r="F917" s="32">
        <v>334</v>
      </c>
      <c r="G917" s="32">
        <v>284</v>
      </c>
      <c r="H917" s="137">
        <f t="shared" si="42"/>
        <v>1</v>
      </c>
      <c r="I917" s="90">
        <f>IF(F917/ActivitySum!$C$1300=0%,"",F917/ActivitySum!$C$1300)</f>
        <v>3.8504234532013193E-6</v>
      </c>
      <c r="J917" s="99">
        <f>IF(G917/ActivitySum!$C$1300=0%,"",G917/ActivitySum!$C$1300)</f>
        <v>3.2740127566142954E-6</v>
      </c>
      <c r="K917" s="99">
        <f t="shared" si="43"/>
        <v>0.85029940119760483</v>
      </c>
      <c r="L917" s="99">
        <f t="shared" si="44"/>
        <v>0.85029940119760483</v>
      </c>
    </row>
    <row r="918" spans="2:12" x14ac:dyDescent="0.25">
      <c r="C918" t="s">
        <v>1032</v>
      </c>
      <c r="D918" t="s">
        <v>2315</v>
      </c>
      <c r="E918" s="32">
        <v>100</v>
      </c>
      <c r="F918" s="32">
        <v>100</v>
      </c>
      <c r="G918" s="32">
        <v>85</v>
      </c>
      <c r="H918" s="137">
        <f t="shared" si="42"/>
        <v>1</v>
      </c>
      <c r="I918" s="90">
        <f>IF(F918/ActivitySum!$C$1300=0%,"",F918/ActivitySum!$C$1300)</f>
        <v>1.1528213931740477E-6</v>
      </c>
      <c r="J918" s="99">
        <f>IF(G918/ActivitySum!$C$1300=0%,"",G918/ActivitySum!$C$1300)</f>
        <v>9.7989818419794049E-7</v>
      </c>
      <c r="K918" s="99">
        <f t="shared" si="43"/>
        <v>0.85</v>
      </c>
      <c r="L918" s="99">
        <f t="shared" si="44"/>
        <v>0.85</v>
      </c>
    </row>
    <row r="919" spans="2:12" x14ac:dyDescent="0.25">
      <c r="C919" t="s">
        <v>1173</v>
      </c>
      <c r="D919" t="s">
        <v>1958</v>
      </c>
      <c r="E919" s="32">
        <v>999</v>
      </c>
      <c r="F919" s="32">
        <v>999</v>
      </c>
      <c r="G919" s="32">
        <v>711</v>
      </c>
      <c r="H919" s="137">
        <f t="shared" si="42"/>
        <v>1</v>
      </c>
      <c r="I919" s="90">
        <f>IF(F919/ActivitySum!$C$1300=0%,"",F919/ActivitySum!$C$1300)</f>
        <v>1.1516685717808737E-5</v>
      </c>
      <c r="J919" s="99">
        <f>IF(G919/ActivitySum!$C$1300=0%,"",G919/ActivitySum!$C$1300)</f>
        <v>8.1965601054674784E-6</v>
      </c>
      <c r="K919" s="99">
        <f t="shared" si="43"/>
        <v>0.71171171171171166</v>
      </c>
      <c r="L919" s="99">
        <f t="shared" si="44"/>
        <v>0.71171171171171166</v>
      </c>
    </row>
    <row r="920" spans="2:12" x14ac:dyDescent="0.25">
      <c r="C920" t="s">
        <v>1174</v>
      </c>
      <c r="D920" t="s">
        <v>1959</v>
      </c>
      <c r="E920" s="32">
        <v>999</v>
      </c>
      <c r="F920" s="32">
        <v>999</v>
      </c>
      <c r="G920" s="32">
        <v>711</v>
      </c>
      <c r="H920" s="137">
        <f t="shared" si="42"/>
        <v>1</v>
      </c>
      <c r="I920" s="90">
        <f>IF(F920/ActivitySum!$C$1300=0%,"",F920/ActivitySum!$C$1300)</f>
        <v>1.1516685717808737E-5</v>
      </c>
      <c r="J920" s="99">
        <f>IF(G920/ActivitySum!$C$1300=0%,"",G920/ActivitySum!$C$1300)</f>
        <v>8.1965601054674784E-6</v>
      </c>
      <c r="K920" s="99">
        <f t="shared" si="43"/>
        <v>0.71171171171171166</v>
      </c>
      <c r="L920" s="99">
        <f t="shared" si="44"/>
        <v>0.71171171171171166</v>
      </c>
    </row>
    <row r="921" spans="2:12" x14ac:dyDescent="0.25">
      <c r="B921" t="s">
        <v>2575</v>
      </c>
      <c r="C921" t="s">
        <v>99</v>
      </c>
      <c r="D921" t="s">
        <v>1395</v>
      </c>
      <c r="E921" s="32">
        <v>101</v>
      </c>
      <c r="F921" s="32">
        <v>100</v>
      </c>
      <c r="G921" s="32">
        <v>86</v>
      </c>
      <c r="H921" s="137">
        <f t="shared" si="42"/>
        <v>0.99009900990099009</v>
      </c>
      <c r="I921" s="90">
        <f>IF(F921/ActivitySum!$C$1300=0%,"",F921/ActivitySum!$C$1300)</f>
        <v>1.1528213931740477E-6</v>
      </c>
      <c r="J921" s="99">
        <f>IF(G921/ActivitySum!$C$1300=0%,"",G921/ActivitySum!$C$1300)</f>
        <v>9.9142639812968094E-7</v>
      </c>
      <c r="K921" s="99">
        <f t="shared" si="43"/>
        <v>0.85148514851485146</v>
      </c>
      <c r="L921" s="99">
        <f t="shared" si="44"/>
        <v>0.86</v>
      </c>
    </row>
    <row r="922" spans="2:12" x14ac:dyDescent="0.25">
      <c r="C922" t="s">
        <v>150</v>
      </c>
      <c r="D922" t="s">
        <v>1445</v>
      </c>
      <c r="E922" s="32">
        <v>500</v>
      </c>
      <c r="F922" s="32">
        <v>500</v>
      </c>
      <c r="G922" s="32">
        <v>425</v>
      </c>
      <c r="H922" s="137">
        <f t="shared" si="42"/>
        <v>1</v>
      </c>
      <c r="I922" s="90">
        <f>IF(F922/ActivitySum!$C$1300=0%,"",F922/ActivitySum!$C$1300)</f>
        <v>5.7641069658702384E-6</v>
      </c>
      <c r="J922" s="99">
        <f>IF(G922/ActivitySum!$C$1300=0%,"",G922/ActivitySum!$C$1300)</f>
        <v>4.8994909209897025E-6</v>
      </c>
      <c r="K922" s="99">
        <f t="shared" si="43"/>
        <v>0.85</v>
      </c>
      <c r="L922" s="99">
        <f t="shared" si="44"/>
        <v>0.85</v>
      </c>
    </row>
    <row r="923" spans="2:12" x14ac:dyDescent="0.25">
      <c r="C923" t="s">
        <v>153</v>
      </c>
      <c r="D923" t="s">
        <v>1448</v>
      </c>
      <c r="E923" s="32">
        <v>50</v>
      </c>
      <c r="F923" s="32">
        <v>50</v>
      </c>
      <c r="G923" s="32">
        <v>43</v>
      </c>
      <c r="H923" s="137">
        <f t="shared" si="42"/>
        <v>1</v>
      </c>
      <c r="I923" s="90">
        <f>IF(F923/ActivitySum!$C$1300=0%,"",F923/ActivitySum!$C$1300)</f>
        <v>5.7641069658702384E-7</v>
      </c>
      <c r="J923" s="99">
        <f>IF(G923/ActivitySum!$C$1300=0%,"",G923/ActivitySum!$C$1300)</f>
        <v>4.9571319906484047E-7</v>
      </c>
      <c r="K923" s="99">
        <f t="shared" si="43"/>
        <v>0.86</v>
      </c>
      <c r="L923" s="99">
        <f t="shared" si="44"/>
        <v>0.86</v>
      </c>
    </row>
    <row r="924" spans="2:12" x14ac:dyDescent="0.25">
      <c r="C924" t="s">
        <v>164</v>
      </c>
      <c r="D924" t="s">
        <v>1459</v>
      </c>
      <c r="E924" s="32">
        <v>51</v>
      </c>
      <c r="F924" s="32">
        <v>50</v>
      </c>
      <c r="G924" s="32">
        <v>43</v>
      </c>
      <c r="H924" s="137">
        <f t="shared" si="42"/>
        <v>0.98039215686274506</v>
      </c>
      <c r="I924" s="90">
        <f>IF(F924/ActivitySum!$C$1300=0%,"",F924/ActivitySum!$C$1300)</f>
        <v>5.7641069658702384E-7</v>
      </c>
      <c r="J924" s="99">
        <f>IF(G924/ActivitySum!$C$1300=0%,"",G924/ActivitySum!$C$1300)</f>
        <v>4.9571319906484047E-7</v>
      </c>
      <c r="K924" s="99">
        <f t="shared" si="43"/>
        <v>0.84313725490196079</v>
      </c>
      <c r="L924" s="99">
        <f t="shared" si="44"/>
        <v>0.86</v>
      </c>
    </row>
    <row r="925" spans="2:12" x14ac:dyDescent="0.25">
      <c r="C925" t="s">
        <v>165</v>
      </c>
      <c r="D925" t="s">
        <v>1460</v>
      </c>
      <c r="E925" s="32">
        <v>500</v>
      </c>
      <c r="F925" s="32">
        <v>500</v>
      </c>
      <c r="G925" s="32">
        <v>425</v>
      </c>
      <c r="H925" s="137">
        <f t="shared" si="42"/>
        <v>1</v>
      </c>
      <c r="I925" s="90">
        <f>IF(F925/ActivitySum!$C$1300=0%,"",F925/ActivitySum!$C$1300)</f>
        <v>5.7641069658702384E-6</v>
      </c>
      <c r="J925" s="99">
        <f>IF(G925/ActivitySum!$C$1300=0%,"",G925/ActivitySum!$C$1300)</f>
        <v>4.8994909209897025E-6</v>
      </c>
      <c r="K925" s="99">
        <f t="shared" si="43"/>
        <v>0.85</v>
      </c>
      <c r="L925" s="99">
        <f t="shared" si="44"/>
        <v>0.85</v>
      </c>
    </row>
    <row r="926" spans="2:12" x14ac:dyDescent="0.25">
      <c r="C926" t="s">
        <v>868</v>
      </c>
      <c r="D926" t="s">
        <v>2151</v>
      </c>
      <c r="E926" s="32">
        <v>500</v>
      </c>
      <c r="F926" s="32">
        <v>500</v>
      </c>
      <c r="G926" s="32">
        <v>825</v>
      </c>
      <c r="H926" s="137">
        <f t="shared" si="42"/>
        <v>1</v>
      </c>
      <c r="I926" s="90">
        <f>IF(F926/ActivitySum!$C$1300=0%,"",F926/ActivitySum!$C$1300)</f>
        <v>5.7641069658702384E-6</v>
      </c>
      <c r="J926" s="99">
        <f>IF(G926/ActivitySum!$C$1300=0%,"",G926/ActivitySum!$C$1300)</f>
        <v>9.5107764936858941E-6</v>
      </c>
      <c r="K926" s="99">
        <f t="shared" si="43"/>
        <v>1.65</v>
      </c>
      <c r="L926" s="99">
        <f t="shared" si="44"/>
        <v>1.65</v>
      </c>
    </row>
    <row r="927" spans="2:12" x14ac:dyDescent="0.25">
      <c r="C927" t="s">
        <v>871</v>
      </c>
      <c r="D927" t="s">
        <v>2154</v>
      </c>
      <c r="E927" s="32">
        <v>50</v>
      </c>
      <c r="F927" s="32">
        <v>50</v>
      </c>
      <c r="G927" s="32">
        <v>42</v>
      </c>
      <c r="H927" s="137">
        <f t="shared" si="42"/>
        <v>1</v>
      </c>
      <c r="I927" s="90">
        <f>IF(F927/ActivitySum!$C$1300=0%,"",F927/ActivitySum!$C$1300)</f>
        <v>5.7641069658702384E-7</v>
      </c>
      <c r="J927" s="99">
        <f>IF(G927/ActivitySum!$C$1300=0%,"",G927/ActivitySum!$C$1300)</f>
        <v>4.8418498513310002E-7</v>
      </c>
      <c r="K927" s="99">
        <f t="shared" si="43"/>
        <v>0.84</v>
      </c>
      <c r="L927" s="99">
        <f t="shared" si="44"/>
        <v>0.84</v>
      </c>
    </row>
    <row r="928" spans="2:12" x14ac:dyDescent="0.25">
      <c r="C928" t="s">
        <v>880</v>
      </c>
      <c r="D928" t="s">
        <v>2163</v>
      </c>
      <c r="E928" s="32">
        <v>51</v>
      </c>
      <c r="F928" s="32">
        <v>50</v>
      </c>
      <c r="G928" s="32">
        <v>43</v>
      </c>
      <c r="H928" s="137">
        <f t="shared" si="42"/>
        <v>0.98039215686274506</v>
      </c>
      <c r="I928" s="90">
        <f>IF(F928/ActivitySum!$C$1300=0%,"",F928/ActivitySum!$C$1300)</f>
        <v>5.7641069658702384E-7</v>
      </c>
      <c r="J928" s="99">
        <f>IF(G928/ActivitySum!$C$1300=0%,"",G928/ActivitySum!$C$1300)</f>
        <v>4.9571319906484047E-7</v>
      </c>
      <c r="K928" s="99">
        <f t="shared" si="43"/>
        <v>0.84313725490196079</v>
      </c>
      <c r="L928" s="99">
        <f t="shared" si="44"/>
        <v>0.86</v>
      </c>
    </row>
    <row r="929" spans="3:12" x14ac:dyDescent="0.25">
      <c r="C929" t="s">
        <v>881</v>
      </c>
      <c r="D929" t="s">
        <v>2164</v>
      </c>
      <c r="E929" s="32">
        <v>500</v>
      </c>
      <c r="F929" s="32">
        <v>500</v>
      </c>
      <c r="G929" s="32">
        <v>425</v>
      </c>
      <c r="H929" s="137">
        <f t="shared" si="42"/>
        <v>1</v>
      </c>
      <c r="I929" s="90">
        <f>IF(F929/ActivitySum!$C$1300=0%,"",F929/ActivitySum!$C$1300)</f>
        <v>5.7641069658702384E-6</v>
      </c>
      <c r="J929" s="99">
        <f>IF(G929/ActivitySum!$C$1300=0%,"",G929/ActivitySum!$C$1300)</f>
        <v>4.8994909209897025E-6</v>
      </c>
      <c r="K929" s="99">
        <f t="shared" si="43"/>
        <v>0.85</v>
      </c>
      <c r="L929" s="99">
        <f t="shared" si="44"/>
        <v>0.85</v>
      </c>
    </row>
    <row r="930" spans="3:12" x14ac:dyDescent="0.25">
      <c r="C930" t="s">
        <v>892</v>
      </c>
      <c r="D930" t="s">
        <v>2175</v>
      </c>
      <c r="E930" s="32">
        <v>500</v>
      </c>
      <c r="F930" s="32">
        <v>500</v>
      </c>
      <c r="G930" s="32">
        <v>425</v>
      </c>
      <c r="H930" s="137">
        <f t="shared" si="42"/>
        <v>1</v>
      </c>
      <c r="I930" s="90">
        <f>IF(F930/ActivitySum!$C$1300=0%,"",F930/ActivitySum!$C$1300)</f>
        <v>5.7641069658702384E-6</v>
      </c>
      <c r="J930" s="99">
        <f>IF(G930/ActivitySum!$C$1300=0%,"",G930/ActivitySum!$C$1300)</f>
        <v>4.8994909209897025E-6</v>
      </c>
      <c r="K930" s="99">
        <f t="shared" si="43"/>
        <v>0.85</v>
      </c>
      <c r="L930" s="99">
        <f t="shared" si="44"/>
        <v>0.85</v>
      </c>
    </row>
    <row r="931" spans="3:12" x14ac:dyDescent="0.25">
      <c r="C931" t="s">
        <v>895</v>
      </c>
      <c r="D931" t="s">
        <v>2178</v>
      </c>
      <c r="E931" s="32">
        <v>50</v>
      </c>
      <c r="F931" s="32">
        <v>50</v>
      </c>
      <c r="G931" s="32">
        <v>43</v>
      </c>
      <c r="H931" s="137">
        <f t="shared" si="42"/>
        <v>1</v>
      </c>
      <c r="I931" s="90">
        <f>IF(F931/ActivitySum!$C$1300=0%,"",F931/ActivitySum!$C$1300)</f>
        <v>5.7641069658702384E-7</v>
      </c>
      <c r="J931" s="99">
        <f>IF(G931/ActivitySum!$C$1300=0%,"",G931/ActivitySum!$C$1300)</f>
        <v>4.9571319906484047E-7</v>
      </c>
      <c r="K931" s="99">
        <f t="shared" si="43"/>
        <v>0.86</v>
      </c>
      <c r="L931" s="99">
        <f t="shared" si="44"/>
        <v>0.86</v>
      </c>
    </row>
    <row r="932" spans="3:12" x14ac:dyDescent="0.25">
      <c r="C932" t="s">
        <v>904</v>
      </c>
      <c r="D932" t="s">
        <v>2187</v>
      </c>
      <c r="E932" s="32">
        <v>51</v>
      </c>
      <c r="F932" s="32">
        <v>50</v>
      </c>
      <c r="G932" s="32">
        <v>43</v>
      </c>
      <c r="H932" s="137">
        <f t="shared" si="42"/>
        <v>0.98039215686274506</v>
      </c>
      <c r="I932" s="90">
        <f>IF(F932/ActivitySum!$C$1300=0%,"",F932/ActivitySum!$C$1300)</f>
        <v>5.7641069658702384E-7</v>
      </c>
      <c r="J932" s="99">
        <f>IF(G932/ActivitySum!$C$1300=0%,"",G932/ActivitySum!$C$1300)</f>
        <v>4.9571319906484047E-7</v>
      </c>
      <c r="K932" s="99">
        <f t="shared" si="43"/>
        <v>0.84313725490196079</v>
      </c>
      <c r="L932" s="99">
        <f t="shared" si="44"/>
        <v>0.86</v>
      </c>
    </row>
    <row r="933" spans="3:12" x14ac:dyDescent="0.25">
      <c r="C933" t="s">
        <v>905</v>
      </c>
      <c r="D933" t="s">
        <v>2188</v>
      </c>
      <c r="E933" s="32">
        <v>500</v>
      </c>
      <c r="F933" s="32">
        <v>500</v>
      </c>
      <c r="G933" s="32">
        <v>425</v>
      </c>
      <c r="H933" s="137">
        <f t="shared" si="42"/>
        <v>1</v>
      </c>
      <c r="I933" s="90">
        <f>IF(F933/ActivitySum!$C$1300=0%,"",F933/ActivitySum!$C$1300)</f>
        <v>5.7641069658702384E-6</v>
      </c>
      <c r="J933" s="99">
        <f>IF(G933/ActivitySum!$C$1300=0%,"",G933/ActivitySum!$C$1300)</f>
        <v>4.8994909209897025E-6</v>
      </c>
      <c r="K933" s="99">
        <f t="shared" si="43"/>
        <v>0.85</v>
      </c>
      <c r="L933" s="99">
        <f t="shared" si="44"/>
        <v>0.85</v>
      </c>
    </row>
    <row r="934" spans="3:12" x14ac:dyDescent="0.25">
      <c r="C934" t="s">
        <v>917</v>
      </c>
      <c r="D934" t="s">
        <v>2200</v>
      </c>
      <c r="E934" s="32">
        <v>499</v>
      </c>
      <c r="F934" s="32">
        <v>500</v>
      </c>
      <c r="G934" s="32">
        <v>424</v>
      </c>
      <c r="H934" s="137">
        <f t="shared" si="42"/>
        <v>1.002004008016032</v>
      </c>
      <c r="I934" s="90">
        <f>IF(F934/ActivitySum!$C$1300=0%,"",F934/ActivitySum!$C$1300)</f>
        <v>5.7641069658702384E-6</v>
      </c>
      <c r="J934" s="99">
        <f>IF(G934/ActivitySum!$C$1300=0%,"",G934/ActivitySum!$C$1300)</f>
        <v>4.8879627070579624E-6</v>
      </c>
      <c r="K934" s="99">
        <f t="shared" si="43"/>
        <v>0.84969939879759515</v>
      </c>
      <c r="L934" s="99">
        <f t="shared" si="44"/>
        <v>0.84799999999999998</v>
      </c>
    </row>
    <row r="935" spans="3:12" x14ac:dyDescent="0.25">
      <c r="C935" t="s">
        <v>920</v>
      </c>
      <c r="D935" t="s">
        <v>2203</v>
      </c>
      <c r="E935" s="32">
        <v>50</v>
      </c>
      <c r="F935" s="32">
        <v>50</v>
      </c>
      <c r="G935" s="32">
        <v>42</v>
      </c>
      <c r="H935" s="137">
        <f t="shared" si="42"/>
        <v>1</v>
      </c>
      <c r="I935" s="90">
        <f>IF(F935/ActivitySum!$C$1300=0%,"",F935/ActivitySum!$C$1300)</f>
        <v>5.7641069658702384E-7</v>
      </c>
      <c r="J935" s="99">
        <f>IF(G935/ActivitySum!$C$1300=0%,"",G935/ActivitySum!$C$1300)</f>
        <v>4.8418498513310002E-7</v>
      </c>
      <c r="K935" s="99">
        <f t="shared" si="43"/>
        <v>0.84</v>
      </c>
      <c r="L935" s="99">
        <f t="shared" si="44"/>
        <v>0.84</v>
      </c>
    </row>
    <row r="936" spans="3:12" x14ac:dyDescent="0.25">
      <c r="C936" t="s">
        <v>932</v>
      </c>
      <c r="D936" t="s">
        <v>2215</v>
      </c>
      <c r="E936" s="32">
        <v>50</v>
      </c>
      <c r="F936" s="32">
        <v>50</v>
      </c>
      <c r="G936" s="32">
        <v>42</v>
      </c>
      <c r="H936" s="137">
        <f t="shared" si="42"/>
        <v>1</v>
      </c>
      <c r="I936" s="90">
        <f>IF(F936/ActivitySum!$C$1300=0%,"",F936/ActivitySum!$C$1300)</f>
        <v>5.7641069658702384E-7</v>
      </c>
      <c r="J936" s="99">
        <f>IF(G936/ActivitySum!$C$1300=0%,"",G936/ActivitySum!$C$1300)</f>
        <v>4.8418498513310002E-7</v>
      </c>
      <c r="K936" s="99">
        <f t="shared" si="43"/>
        <v>0.84</v>
      </c>
      <c r="L936" s="99">
        <f t="shared" si="44"/>
        <v>0.84</v>
      </c>
    </row>
    <row r="937" spans="3:12" x14ac:dyDescent="0.25">
      <c r="C937" t="s">
        <v>933</v>
      </c>
      <c r="D937" t="s">
        <v>2216</v>
      </c>
      <c r="E937" s="32">
        <v>500</v>
      </c>
      <c r="F937" s="32">
        <v>500</v>
      </c>
      <c r="G937" s="32">
        <v>496</v>
      </c>
      <c r="H937" s="137">
        <f t="shared" si="42"/>
        <v>1</v>
      </c>
      <c r="I937" s="90">
        <f>IF(F937/ActivitySum!$C$1300=0%,"",F937/ActivitySum!$C$1300)</f>
        <v>5.7641069658702384E-6</v>
      </c>
      <c r="J937" s="99">
        <f>IF(G937/ActivitySum!$C$1300=0%,"",G937/ActivitySum!$C$1300)</f>
        <v>5.7179941101432766E-6</v>
      </c>
      <c r="K937" s="99">
        <f t="shared" si="43"/>
        <v>0.99199999999999999</v>
      </c>
      <c r="L937" s="99">
        <f t="shared" si="44"/>
        <v>0.99199999999999999</v>
      </c>
    </row>
    <row r="938" spans="3:12" x14ac:dyDescent="0.25">
      <c r="C938" t="s">
        <v>944</v>
      </c>
      <c r="D938" t="s">
        <v>2227</v>
      </c>
      <c r="E938" s="32">
        <v>499</v>
      </c>
      <c r="F938" s="32">
        <v>500</v>
      </c>
      <c r="G938" s="32">
        <v>424</v>
      </c>
      <c r="H938" s="137">
        <f t="shared" si="42"/>
        <v>1.002004008016032</v>
      </c>
      <c r="I938" s="90">
        <f>IF(F938/ActivitySum!$C$1300=0%,"",F938/ActivitySum!$C$1300)</f>
        <v>5.7641069658702384E-6</v>
      </c>
      <c r="J938" s="99">
        <f>IF(G938/ActivitySum!$C$1300=0%,"",G938/ActivitySum!$C$1300)</f>
        <v>4.8879627070579624E-6</v>
      </c>
      <c r="K938" s="99">
        <f t="shared" si="43"/>
        <v>0.84969939879759515</v>
      </c>
      <c r="L938" s="99">
        <f t="shared" si="44"/>
        <v>0.84799999999999998</v>
      </c>
    </row>
    <row r="939" spans="3:12" x14ac:dyDescent="0.25">
      <c r="C939" t="s">
        <v>947</v>
      </c>
      <c r="D939" t="s">
        <v>2230</v>
      </c>
      <c r="E939" s="32">
        <v>50</v>
      </c>
      <c r="F939" s="32">
        <v>50</v>
      </c>
      <c r="G939" s="32">
        <v>43</v>
      </c>
      <c r="H939" s="137">
        <f t="shared" si="42"/>
        <v>1</v>
      </c>
      <c r="I939" s="90">
        <f>IF(F939/ActivitySum!$C$1300=0%,"",F939/ActivitySum!$C$1300)</f>
        <v>5.7641069658702384E-7</v>
      </c>
      <c r="J939" s="99">
        <f>IF(G939/ActivitySum!$C$1300=0%,"",G939/ActivitySum!$C$1300)</f>
        <v>4.9571319906484047E-7</v>
      </c>
      <c r="K939" s="99">
        <f t="shared" si="43"/>
        <v>0.86</v>
      </c>
      <c r="L939" s="99">
        <f t="shared" si="44"/>
        <v>0.86</v>
      </c>
    </row>
    <row r="940" spans="3:12" x14ac:dyDescent="0.25">
      <c r="C940" t="s">
        <v>957</v>
      </c>
      <c r="D940" t="s">
        <v>2240</v>
      </c>
      <c r="E940" s="32">
        <v>50</v>
      </c>
      <c r="F940" s="32">
        <v>50</v>
      </c>
      <c r="G940" s="32">
        <v>42</v>
      </c>
      <c r="H940" s="137">
        <f t="shared" si="42"/>
        <v>1</v>
      </c>
      <c r="I940" s="90">
        <f>IF(F940/ActivitySum!$C$1300=0%,"",F940/ActivitySum!$C$1300)</f>
        <v>5.7641069658702384E-7</v>
      </c>
      <c r="J940" s="99">
        <f>IF(G940/ActivitySum!$C$1300=0%,"",G940/ActivitySum!$C$1300)</f>
        <v>4.8418498513310002E-7</v>
      </c>
      <c r="K940" s="99">
        <f t="shared" si="43"/>
        <v>0.84</v>
      </c>
      <c r="L940" s="99">
        <f t="shared" si="44"/>
        <v>0.84</v>
      </c>
    </row>
    <row r="941" spans="3:12" x14ac:dyDescent="0.25">
      <c r="C941" t="s">
        <v>958</v>
      </c>
      <c r="D941" t="s">
        <v>2241</v>
      </c>
      <c r="E941" s="32">
        <v>500</v>
      </c>
      <c r="F941" s="32">
        <v>500</v>
      </c>
      <c r="G941" s="32">
        <v>425</v>
      </c>
      <c r="H941" s="137">
        <f t="shared" si="42"/>
        <v>1</v>
      </c>
      <c r="I941" s="90">
        <f>IF(F941/ActivitySum!$C$1300=0%,"",F941/ActivitySum!$C$1300)</f>
        <v>5.7641069658702384E-6</v>
      </c>
      <c r="J941" s="99">
        <f>IF(G941/ActivitySum!$C$1300=0%,"",G941/ActivitySum!$C$1300)</f>
        <v>4.8994909209897025E-6</v>
      </c>
      <c r="K941" s="99">
        <f t="shared" si="43"/>
        <v>0.85</v>
      </c>
      <c r="L941" s="99">
        <f t="shared" si="44"/>
        <v>0.85</v>
      </c>
    </row>
    <row r="942" spans="3:12" x14ac:dyDescent="0.25">
      <c r="C942" t="s">
        <v>971</v>
      </c>
      <c r="D942" t="s">
        <v>2254</v>
      </c>
      <c r="E942" s="32">
        <v>500</v>
      </c>
      <c r="F942" s="32">
        <v>500</v>
      </c>
      <c r="G942" s="32">
        <v>425</v>
      </c>
      <c r="H942" s="137">
        <f t="shared" si="42"/>
        <v>1</v>
      </c>
      <c r="I942" s="90">
        <f>IF(F942/ActivitySum!$C$1300=0%,"",F942/ActivitySum!$C$1300)</f>
        <v>5.7641069658702384E-6</v>
      </c>
      <c r="J942" s="99">
        <f>IF(G942/ActivitySum!$C$1300=0%,"",G942/ActivitySum!$C$1300)</f>
        <v>4.8994909209897025E-6</v>
      </c>
      <c r="K942" s="99">
        <f t="shared" si="43"/>
        <v>0.85</v>
      </c>
      <c r="L942" s="99">
        <f t="shared" si="44"/>
        <v>0.85</v>
      </c>
    </row>
    <row r="943" spans="3:12" x14ac:dyDescent="0.25">
      <c r="C943" t="s">
        <v>974</v>
      </c>
      <c r="D943" t="s">
        <v>2257</v>
      </c>
      <c r="E943" s="32">
        <v>50</v>
      </c>
      <c r="F943" s="32">
        <v>50</v>
      </c>
      <c r="G943" s="32">
        <v>43</v>
      </c>
      <c r="H943" s="137">
        <f t="shared" si="42"/>
        <v>1</v>
      </c>
      <c r="I943" s="90">
        <f>IF(F943/ActivitySum!$C$1300=0%,"",F943/ActivitySum!$C$1300)</f>
        <v>5.7641069658702384E-7</v>
      </c>
      <c r="J943" s="99">
        <f>IF(G943/ActivitySum!$C$1300=0%,"",G943/ActivitySum!$C$1300)</f>
        <v>4.9571319906484047E-7</v>
      </c>
      <c r="K943" s="99">
        <f t="shared" si="43"/>
        <v>0.86</v>
      </c>
      <c r="L943" s="99">
        <f t="shared" si="44"/>
        <v>0.86</v>
      </c>
    </row>
    <row r="944" spans="3:12" x14ac:dyDescent="0.25">
      <c r="C944" t="s">
        <v>985</v>
      </c>
      <c r="D944" t="s">
        <v>2268</v>
      </c>
      <c r="E944" s="32">
        <v>51</v>
      </c>
      <c r="F944" s="32">
        <v>50</v>
      </c>
      <c r="G944" s="32">
        <v>43</v>
      </c>
      <c r="H944" s="137">
        <f t="shared" si="42"/>
        <v>0.98039215686274506</v>
      </c>
      <c r="I944" s="90">
        <f>IF(F944/ActivitySum!$C$1300=0%,"",F944/ActivitySum!$C$1300)</f>
        <v>5.7641069658702384E-7</v>
      </c>
      <c r="J944" s="99">
        <f>IF(G944/ActivitySum!$C$1300=0%,"",G944/ActivitySum!$C$1300)</f>
        <v>4.9571319906484047E-7</v>
      </c>
      <c r="K944" s="99">
        <f t="shared" si="43"/>
        <v>0.84313725490196079</v>
      </c>
      <c r="L944" s="99">
        <f t="shared" si="44"/>
        <v>0.86</v>
      </c>
    </row>
    <row r="945" spans="2:12" x14ac:dyDescent="0.25">
      <c r="C945" t="s">
        <v>986</v>
      </c>
      <c r="D945" t="s">
        <v>2269</v>
      </c>
      <c r="E945" s="32">
        <v>500</v>
      </c>
      <c r="F945" s="32">
        <v>500</v>
      </c>
      <c r="G945" s="32">
        <v>425</v>
      </c>
      <c r="H945" s="137">
        <f t="shared" si="42"/>
        <v>1</v>
      </c>
      <c r="I945" s="90">
        <f>IF(F945/ActivitySum!$C$1300=0%,"",F945/ActivitySum!$C$1300)</f>
        <v>5.7641069658702384E-6</v>
      </c>
      <c r="J945" s="99">
        <f>IF(G945/ActivitySum!$C$1300=0%,"",G945/ActivitySum!$C$1300)</f>
        <v>4.8994909209897025E-6</v>
      </c>
      <c r="K945" s="99">
        <f t="shared" si="43"/>
        <v>0.85</v>
      </c>
      <c r="L945" s="99">
        <f t="shared" si="44"/>
        <v>0.85</v>
      </c>
    </row>
    <row r="946" spans="2:12" x14ac:dyDescent="0.25">
      <c r="C946" t="s">
        <v>1001</v>
      </c>
      <c r="D946" t="s">
        <v>2284</v>
      </c>
      <c r="E946" s="32">
        <v>500</v>
      </c>
      <c r="F946" s="32">
        <v>500</v>
      </c>
      <c r="G946" s="32">
        <v>227</v>
      </c>
      <c r="H946" s="137">
        <f t="shared" si="42"/>
        <v>1</v>
      </c>
      <c r="I946" s="90">
        <f>IF(F946/ActivitySum!$C$1300=0%,"",F946/ActivitySum!$C$1300)</f>
        <v>5.7641069658702384E-6</v>
      </c>
      <c r="J946" s="99">
        <f>IF(G946/ActivitySum!$C$1300=0%,"",G946/ActivitySum!$C$1300)</f>
        <v>2.6169045625050884E-6</v>
      </c>
      <c r="K946" s="99">
        <f t="shared" si="43"/>
        <v>0.45400000000000001</v>
      </c>
      <c r="L946" s="99">
        <f t="shared" si="44"/>
        <v>0.45400000000000001</v>
      </c>
    </row>
    <row r="947" spans="2:12" x14ac:dyDescent="0.25">
      <c r="C947" t="s">
        <v>1004</v>
      </c>
      <c r="D947" t="s">
        <v>2287</v>
      </c>
      <c r="E947" s="32">
        <v>50</v>
      </c>
      <c r="F947" s="32">
        <v>50</v>
      </c>
      <c r="G947" s="32">
        <v>42</v>
      </c>
      <c r="H947" s="137">
        <f t="shared" si="42"/>
        <v>1</v>
      </c>
      <c r="I947" s="90">
        <f>IF(F947/ActivitySum!$C$1300=0%,"",F947/ActivitySum!$C$1300)</f>
        <v>5.7641069658702384E-7</v>
      </c>
      <c r="J947" s="99">
        <f>IF(G947/ActivitySum!$C$1300=0%,"",G947/ActivitySum!$C$1300)</f>
        <v>4.8418498513310002E-7</v>
      </c>
      <c r="K947" s="99">
        <f t="shared" si="43"/>
        <v>0.84</v>
      </c>
      <c r="L947" s="99">
        <f t="shared" si="44"/>
        <v>0.84</v>
      </c>
    </row>
    <row r="948" spans="2:12" x14ac:dyDescent="0.25">
      <c r="C948" t="s">
        <v>1015</v>
      </c>
      <c r="D948" t="s">
        <v>2298</v>
      </c>
      <c r="E948" s="32">
        <v>50</v>
      </c>
      <c r="F948" s="32">
        <v>50</v>
      </c>
      <c r="G948" s="32">
        <v>42</v>
      </c>
      <c r="H948" s="137">
        <f t="shared" si="42"/>
        <v>1</v>
      </c>
      <c r="I948" s="90">
        <f>IF(F948/ActivitySum!$C$1300=0%,"",F948/ActivitySum!$C$1300)</f>
        <v>5.7641069658702384E-7</v>
      </c>
      <c r="J948" s="99">
        <f>IF(G948/ActivitySum!$C$1300=0%,"",G948/ActivitySum!$C$1300)</f>
        <v>4.8418498513310002E-7</v>
      </c>
      <c r="K948" s="99">
        <f t="shared" si="43"/>
        <v>0.84</v>
      </c>
      <c r="L948" s="99">
        <f t="shared" si="44"/>
        <v>0.84</v>
      </c>
    </row>
    <row r="949" spans="2:12" x14ac:dyDescent="0.25">
      <c r="C949" t="s">
        <v>1016</v>
      </c>
      <c r="D949" t="s">
        <v>2299</v>
      </c>
      <c r="E949" s="32">
        <v>500</v>
      </c>
      <c r="F949" s="32">
        <v>500</v>
      </c>
      <c r="G949" s="32">
        <v>425</v>
      </c>
      <c r="H949" s="137">
        <f t="shared" si="42"/>
        <v>1</v>
      </c>
      <c r="I949" s="90">
        <f>IF(F949/ActivitySum!$C$1300=0%,"",F949/ActivitySum!$C$1300)</f>
        <v>5.7641069658702384E-6</v>
      </c>
      <c r="J949" s="99">
        <f>IF(G949/ActivitySum!$C$1300=0%,"",G949/ActivitySum!$C$1300)</f>
        <v>4.8994909209897025E-6</v>
      </c>
      <c r="K949" s="99">
        <f t="shared" si="43"/>
        <v>0.85</v>
      </c>
      <c r="L949" s="99">
        <f t="shared" si="44"/>
        <v>0.85</v>
      </c>
    </row>
    <row r="950" spans="2:12" x14ac:dyDescent="0.25">
      <c r="C950" t="s">
        <v>1176</v>
      </c>
      <c r="D950" t="s">
        <v>1960</v>
      </c>
      <c r="E950" s="32">
        <v>997</v>
      </c>
      <c r="F950" s="32">
        <v>1000</v>
      </c>
      <c r="G950" s="32">
        <v>907</v>
      </c>
      <c r="H950" s="137">
        <f t="shared" si="42"/>
        <v>1.0030090270812437</v>
      </c>
      <c r="I950" s="90">
        <f>IF(F950/ActivitySum!$C$1300=0%,"",F950/ActivitySum!$C$1300)</f>
        <v>1.1528213931740477E-5</v>
      </c>
      <c r="J950" s="99">
        <f>IF(G950/ActivitySum!$C$1300=0%,"",G950/ActivitySum!$C$1300)</f>
        <v>1.0456090036088612E-5</v>
      </c>
      <c r="K950" s="99">
        <f t="shared" si="43"/>
        <v>0.90972918756268806</v>
      </c>
      <c r="L950" s="99">
        <f t="shared" si="44"/>
        <v>0.90700000000000003</v>
      </c>
    </row>
    <row r="951" spans="2:12" x14ac:dyDescent="0.25">
      <c r="B951" t="s">
        <v>2576</v>
      </c>
      <c r="C951" t="s">
        <v>93</v>
      </c>
      <c r="D951" t="s">
        <v>1389</v>
      </c>
      <c r="E951" s="32">
        <v>100</v>
      </c>
      <c r="F951" s="32">
        <v>100</v>
      </c>
      <c r="G951" s="32">
        <v>85</v>
      </c>
      <c r="H951" s="137">
        <f t="shared" si="42"/>
        <v>1</v>
      </c>
      <c r="I951" s="90">
        <f>IF(F951/ActivitySum!$C$1300=0%,"",F951/ActivitySum!$C$1300)</f>
        <v>1.1528213931740477E-6</v>
      </c>
      <c r="J951" s="99">
        <f>IF(G951/ActivitySum!$C$1300=0%,"",G951/ActivitySum!$C$1300)</f>
        <v>9.7989818419794049E-7</v>
      </c>
      <c r="K951" s="99">
        <f t="shared" si="43"/>
        <v>0.85</v>
      </c>
      <c r="L951" s="99">
        <f t="shared" si="44"/>
        <v>0.85</v>
      </c>
    </row>
    <row r="952" spans="2:12" x14ac:dyDescent="0.25">
      <c r="C952" t="s">
        <v>94</v>
      </c>
      <c r="D952" t="s">
        <v>1390</v>
      </c>
      <c r="E952" s="32">
        <v>101</v>
      </c>
      <c r="F952" s="32">
        <v>100</v>
      </c>
      <c r="G952" s="32">
        <v>86</v>
      </c>
      <c r="H952" s="137">
        <f t="shared" si="42"/>
        <v>0.99009900990099009</v>
      </c>
      <c r="I952" s="90">
        <f>IF(F952/ActivitySum!$C$1300=0%,"",F952/ActivitySum!$C$1300)</f>
        <v>1.1528213931740477E-6</v>
      </c>
      <c r="J952" s="99">
        <f>IF(G952/ActivitySum!$C$1300=0%,"",G952/ActivitySum!$C$1300)</f>
        <v>9.9142639812968094E-7</v>
      </c>
      <c r="K952" s="99">
        <f t="shared" si="43"/>
        <v>0.85148514851485146</v>
      </c>
      <c r="L952" s="99">
        <f t="shared" si="44"/>
        <v>0.86</v>
      </c>
    </row>
    <row r="953" spans="2:12" x14ac:dyDescent="0.25">
      <c r="C953" t="s">
        <v>95</v>
      </c>
      <c r="D953" t="s">
        <v>1391</v>
      </c>
      <c r="E953" s="32">
        <v>98</v>
      </c>
      <c r="F953" s="32">
        <v>100</v>
      </c>
      <c r="G953" s="32">
        <v>83</v>
      </c>
      <c r="H953" s="137">
        <f t="shared" si="42"/>
        <v>1.0204081632653061</v>
      </c>
      <c r="I953" s="90">
        <f>IF(F953/ActivitySum!$C$1300=0%,"",F953/ActivitySum!$C$1300)</f>
        <v>1.1528213931740477E-6</v>
      </c>
      <c r="J953" s="99">
        <f>IF(G953/ActivitySum!$C$1300=0%,"",G953/ActivitySum!$C$1300)</f>
        <v>9.5684175633445959E-7</v>
      </c>
      <c r="K953" s="99">
        <f t="shared" si="43"/>
        <v>0.84693877551020413</v>
      </c>
      <c r="L953" s="99">
        <f t="shared" si="44"/>
        <v>0.83</v>
      </c>
    </row>
    <row r="954" spans="2:12" x14ac:dyDescent="0.25">
      <c r="C954" t="s">
        <v>96</v>
      </c>
      <c r="D954" t="s">
        <v>1392</v>
      </c>
      <c r="E954" s="32">
        <v>98</v>
      </c>
      <c r="F954" s="32">
        <v>100</v>
      </c>
      <c r="G954" s="32">
        <v>83</v>
      </c>
      <c r="H954" s="137">
        <f t="shared" si="42"/>
        <v>1.0204081632653061</v>
      </c>
      <c r="I954" s="90">
        <f>IF(F954/ActivitySum!$C$1300=0%,"",F954/ActivitySum!$C$1300)</f>
        <v>1.1528213931740477E-6</v>
      </c>
      <c r="J954" s="99">
        <f>IF(G954/ActivitySum!$C$1300=0%,"",G954/ActivitySum!$C$1300)</f>
        <v>9.5684175633445959E-7</v>
      </c>
      <c r="K954" s="99">
        <f t="shared" si="43"/>
        <v>0.84693877551020413</v>
      </c>
      <c r="L954" s="99">
        <f t="shared" si="44"/>
        <v>0.83</v>
      </c>
    </row>
    <row r="955" spans="2:12" x14ac:dyDescent="0.25">
      <c r="C955" t="s">
        <v>97</v>
      </c>
      <c r="D955" t="s">
        <v>1393</v>
      </c>
      <c r="E955" s="32">
        <v>100</v>
      </c>
      <c r="F955" s="32">
        <v>100</v>
      </c>
      <c r="G955" s="32">
        <v>85</v>
      </c>
      <c r="H955" s="137">
        <f t="shared" si="42"/>
        <v>1</v>
      </c>
      <c r="I955" s="90">
        <f>IF(F955/ActivitySum!$C$1300=0%,"",F955/ActivitySum!$C$1300)</f>
        <v>1.1528213931740477E-6</v>
      </c>
      <c r="J955" s="99">
        <f>IF(G955/ActivitySum!$C$1300=0%,"",G955/ActivitySum!$C$1300)</f>
        <v>9.7989818419794049E-7</v>
      </c>
      <c r="K955" s="99">
        <f t="shared" si="43"/>
        <v>0.85</v>
      </c>
      <c r="L955" s="99">
        <f t="shared" si="44"/>
        <v>0.85</v>
      </c>
    </row>
    <row r="956" spans="2:12" x14ac:dyDescent="0.25">
      <c r="C956" t="s">
        <v>127</v>
      </c>
      <c r="D956" t="s">
        <v>1422</v>
      </c>
      <c r="E956" s="32">
        <v>200</v>
      </c>
      <c r="F956" s="32">
        <v>200</v>
      </c>
      <c r="G956" s="32">
        <v>170</v>
      </c>
      <c r="H956" s="137">
        <f t="shared" si="42"/>
        <v>1</v>
      </c>
      <c r="I956" s="90">
        <f>IF(F956/ActivitySum!$C$1300=0%,"",F956/ActivitySum!$C$1300)</f>
        <v>2.3056427863480954E-6</v>
      </c>
      <c r="J956" s="99">
        <f>IF(G956/ActivitySum!$C$1300=0%,"",G956/ActivitySum!$C$1300)</f>
        <v>1.959796368395881E-6</v>
      </c>
      <c r="K956" s="99">
        <f t="shared" si="43"/>
        <v>0.85</v>
      </c>
      <c r="L956" s="99">
        <f t="shared" si="44"/>
        <v>0.85</v>
      </c>
    </row>
    <row r="957" spans="2:12" x14ac:dyDescent="0.25">
      <c r="C957" t="s">
        <v>151</v>
      </c>
      <c r="D957" t="s">
        <v>1446</v>
      </c>
      <c r="E957" s="32">
        <v>333</v>
      </c>
      <c r="F957" s="32">
        <v>333</v>
      </c>
      <c r="G957" s="32">
        <v>283</v>
      </c>
      <c r="H957" s="137">
        <f t="shared" si="42"/>
        <v>1</v>
      </c>
      <c r="I957" s="90">
        <f>IF(F957/ActivitySum!$C$1300=0%,"",F957/ActivitySum!$C$1300)</f>
        <v>3.8388952392695792E-6</v>
      </c>
      <c r="J957" s="99">
        <f>IF(G957/ActivitySum!$C$1300=0%,"",G957/ActivitySum!$C$1300)</f>
        <v>3.262484542682555E-6</v>
      </c>
      <c r="K957" s="99">
        <f t="shared" si="43"/>
        <v>0.8498498498498499</v>
      </c>
      <c r="L957" s="99">
        <f t="shared" si="44"/>
        <v>0.8498498498498499</v>
      </c>
    </row>
    <row r="958" spans="2:12" x14ac:dyDescent="0.25">
      <c r="C958" t="s">
        <v>152</v>
      </c>
      <c r="D958" t="s">
        <v>1447</v>
      </c>
      <c r="E958" s="32">
        <v>667</v>
      </c>
      <c r="F958" s="32">
        <v>667</v>
      </c>
      <c r="G958" s="32">
        <v>567</v>
      </c>
      <c r="H958" s="137">
        <f t="shared" si="42"/>
        <v>1</v>
      </c>
      <c r="I958" s="90">
        <f>IF(F958/ActivitySum!$C$1300=0%,"",F958/ActivitySum!$C$1300)</f>
        <v>7.6893186924708985E-6</v>
      </c>
      <c r="J958" s="99">
        <f>IF(G958/ActivitySum!$C$1300=0%,"",G958/ActivitySum!$C$1300)</f>
        <v>6.5364972992968508E-6</v>
      </c>
      <c r="K958" s="99">
        <f t="shared" si="43"/>
        <v>0.8500749625187406</v>
      </c>
      <c r="L958" s="99">
        <f t="shared" si="44"/>
        <v>0.8500749625187406</v>
      </c>
    </row>
    <row r="959" spans="2:12" x14ac:dyDescent="0.25">
      <c r="C959" t="s">
        <v>154</v>
      </c>
      <c r="D959" t="s">
        <v>1449</v>
      </c>
      <c r="E959" s="32">
        <v>100</v>
      </c>
      <c r="F959" s="32">
        <v>100</v>
      </c>
      <c r="G959" s="32">
        <v>85</v>
      </c>
      <c r="H959" s="137">
        <f t="shared" si="42"/>
        <v>1</v>
      </c>
      <c r="I959" s="90">
        <f>IF(F959/ActivitySum!$C$1300=0%,"",F959/ActivitySum!$C$1300)</f>
        <v>1.1528213931740477E-6</v>
      </c>
      <c r="J959" s="99">
        <f>IF(G959/ActivitySum!$C$1300=0%,"",G959/ActivitySum!$C$1300)</f>
        <v>9.7989818419794049E-7</v>
      </c>
      <c r="K959" s="99">
        <f t="shared" si="43"/>
        <v>0.85</v>
      </c>
      <c r="L959" s="99">
        <f t="shared" si="44"/>
        <v>0.85</v>
      </c>
    </row>
    <row r="960" spans="2:12" x14ac:dyDescent="0.25">
      <c r="C960" t="s">
        <v>166</v>
      </c>
      <c r="D960" t="s">
        <v>1461</v>
      </c>
      <c r="E960" s="32">
        <v>286</v>
      </c>
      <c r="F960" s="32">
        <v>286</v>
      </c>
      <c r="G960" s="32">
        <v>243</v>
      </c>
      <c r="H960" s="137">
        <f t="shared" si="42"/>
        <v>1</v>
      </c>
      <c r="I960" s="90">
        <f>IF(F960/ActivitySum!$C$1300=0%,"",F960/ActivitySum!$C$1300)</f>
        <v>3.2970691844777763E-6</v>
      </c>
      <c r="J960" s="99">
        <f>IF(G960/ActivitySum!$C$1300=0%,"",G960/ActivitySum!$C$1300)</f>
        <v>2.8013559854129361E-6</v>
      </c>
      <c r="K960" s="99">
        <f t="shared" si="43"/>
        <v>0.84965034965034969</v>
      </c>
      <c r="L960" s="99">
        <f t="shared" si="44"/>
        <v>0.84965034965034969</v>
      </c>
    </row>
    <row r="961" spans="3:12" x14ac:dyDescent="0.25">
      <c r="C961" t="s">
        <v>169</v>
      </c>
      <c r="D961" t="s">
        <v>1464</v>
      </c>
      <c r="E961" s="32">
        <v>400</v>
      </c>
      <c r="F961" s="32">
        <v>400</v>
      </c>
      <c r="G961" s="32">
        <v>340</v>
      </c>
      <c r="H961" s="137">
        <f t="shared" si="42"/>
        <v>1</v>
      </c>
      <c r="I961" s="90">
        <f>IF(F961/ActivitySum!$C$1300=0%,"",F961/ActivitySum!$C$1300)</f>
        <v>4.6112855726961908E-6</v>
      </c>
      <c r="J961" s="99">
        <f>IF(G961/ActivitySum!$C$1300=0%,"",G961/ActivitySum!$C$1300)</f>
        <v>3.919592736791762E-6</v>
      </c>
      <c r="K961" s="99">
        <f t="shared" si="43"/>
        <v>0.85</v>
      </c>
      <c r="L961" s="99">
        <f t="shared" si="44"/>
        <v>0.85</v>
      </c>
    </row>
    <row r="962" spans="3:12" x14ac:dyDescent="0.25">
      <c r="C962" t="s">
        <v>170</v>
      </c>
      <c r="D962" t="s">
        <v>1465</v>
      </c>
      <c r="E962" s="32">
        <v>845</v>
      </c>
      <c r="F962" s="32">
        <v>844</v>
      </c>
      <c r="G962" s="32">
        <v>718</v>
      </c>
      <c r="H962" s="137">
        <f t="shared" si="42"/>
        <v>0.99881656804733732</v>
      </c>
      <c r="I962" s="90">
        <f>IF(F962/ActivitySum!$C$1300=0%,"",F962/ActivitySum!$C$1300)</f>
        <v>9.7298125583889631E-6</v>
      </c>
      <c r="J962" s="99">
        <f>IF(G962/ActivitySum!$C$1300=0%,"",G962/ActivitySum!$C$1300)</f>
        <v>8.2772576029896619E-6</v>
      </c>
      <c r="K962" s="99">
        <f t="shared" si="43"/>
        <v>0.84970414201183431</v>
      </c>
      <c r="L962" s="99">
        <f t="shared" si="44"/>
        <v>0.85071090047393361</v>
      </c>
    </row>
    <row r="963" spans="3:12" x14ac:dyDescent="0.25">
      <c r="C963" t="s">
        <v>171</v>
      </c>
      <c r="D963" t="s">
        <v>1466</v>
      </c>
      <c r="E963" s="32">
        <v>200</v>
      </c>
      <c r="F963" s="32">
        <v>200</v>
      </c>
      <c r="G963" s="32">
        <v>170</v>
      </c>
      <c r="H963" s="137">
        <f t="shared" si="42"/>
        <v>1</v>
      </c>
      <c r="I963" s="90">
        <f>IF(F963/ActivitySum!$C$1300=0%,"",F963/ActivitySum!$C$1300)</f>
        <v>2.3056427863480954E-6</v>
      </c>
      <c r="J963" s="99">
        <f>IF(G963/ActivitySum!$C$1300=0%,"",G963/ActivitySum!$C$1300)</f>
        <v>1.959796368395881E-6</v>
      </c>
      <c r="K963" s="99">
        <f t="shared" si="43"/>
        <v>0.85</v>
      </c>
      <c r="L963" s="99">
        <f t="shared" si="44"/>
        <v>0.85</v>
      </c>
    </row>
    <row r="964" spans="3:12" x14ac:dyDescent="0.25">
      <c r="C964" t="s">
        <v>174</v>
      </c>
      <c r="D964" t="s">
        <v>1469</v>
      </c>
      <c r="E964" s="32">
        <v>200</v>
      </c>
      <c r="F964" s="32">
        <v>200</v>
      </c>
      <c r="G964" s="32">
        <v>170</v>
      </c>
      <c r="H964" s="137">
        <f t="shared" si="42"/>
        <v>1</v>
      </c>
      <c r="I964" s="90">
        <f>IF(F964/ActivitySum!$C$1300=0%,"",F964/ActivitySum!$C$1300)</f>
        <v>2.3056427863480954E-6</v>
      </c>
      <c r="J964" s="99">
        <f>IF(G964/ActivitySum!$C$1300=0%,"",G964/ActivitySum!$C$1300)</f>
        <v>1.959796368395881E-6</v>
      </c>
      <c r="K964" s="99">
        <f t="shared" si="43"/>
        <v>0.85</v>
      </c>
      <c r="L964" s="99">
        <f t="shared" si="44"/>
        <v>0.85</v>
      </c>
    </row>
    <row r="965" spans="3:12" x14ac:dyDescent="0.25">
      <c r="C965" t="s">
        <v>177</v>
      </c>
      <c r="D965" t="s">
        <v>1472</v>
      </c>
      <c r="E965" s="32">
        <v>101</v>
      </c>
      <c r="F965" s="32">
        <v>100</v>
      </c>
      <c r="G965" s="32">
        <v>86</v>
      </c>
      <c r="H965" s="137">
        <f t="shared" si="42"/>
        <v>0.99009900990099009</v>
      </c>
      <c r="I965" s="90">
        <f>IF(F965/ActivitySum!$C$1300=0%,"",F965/ActivitySum!$C$1300)</f>
        <v>1.1528213931740477E-6</v>
      </c>
      <c r="J965" s="99">
        <f>IF(G965/ActivitySum!$C$1300=0%,"",G965/ActivitySum!$C$1300)</f>
        <v>9.9142639812968094E-7</v>
      </c>
      <c r="K965" s="99">
        <f t="shared" si="43"/>
        <v>0.85148514851485146</v>
      </c>
      <c r="L965" s="99">
        <f t="shared" si="44"/>
        <v>0.86</v>
      </c>
    </row>
    <row r="966" spans="3:12" x14ac:dyDescent="0.25">
      <c r="C966" t="s">
        <v>178</v>
      </c>
      <c r="D966" t="s">
        <v>1473</v>
      </c>
      <c r="E966" s="32">
        <v>100</v>
      </c>
      <c r="F966" s="32">
        <v>100</v>
      </c>
      <c r="G966" s="32">
        <v>85</v>
      </c>
      <c r="H966" s="137">
        <f t="shared" si="42"/>
        <v>1</v>
      </c>
      <c r="I966" s="90">
        <f>IF(F966/ActivitySum!$C$1300=0%,"",F966/ActivitySum!$C$1300)</f>
        <v>1.1528213931740477E-6</v>
      </c>
      <c r="J966" s="99">
        <f>IF(G966/ActivitySum!$C$1300=0%,"",G966/ActivitySum!$C$1300)</f>
        <v>9.7989818419794049E-7</v>
      </c>
      <c r="K966" s="99">
        <f t="shared" si="43"/>
        <v>0.85</v>
      </c>
      <c r="L966" s="99">
        <f t="shared" si="44"/>
        <v>0.85</v>
      </c>
    </row>
    <row r="967" spans="3:12" x14ac:dyDescent="0.25">
      <c r="C967" t="s">
        <v>179</v>
      </c>
      <c r="D967" t="s">
        <v>1474</v>
      </c>
      <c r="E967" s="32">
        <v>500</v>
      </c>
      <c r="F967" s="32">
        <v>500</v>
      </c>
      <c r="G967" s="32">
        <v>425</v>
      </c>
      <c r="H967" s="137">
        <f t="shared" ref="H967:H1030" si="45">IFERROR(F967/E967,"")</f>
        <v>1</v>
      </c>
      <c r="I967" s="90">
        <f>IF(F967/ActivitySum!$C$1300=0%,"",F967/ActivitySum!$C$1300)</f>
        <v>5.7641069658702384E-6</v>
      </c>
      <c r="J967" s="99">
        <f>IF(G967/ActivitySum!$C$1300=0%,"",G967/ActivitySum!$C$1300)</f>
        <v>4.8994909209897025E-6</v>
      </c>
      <c r="K967" s="99">
        <f t="shared" ref="K967:K1030" si="46">IFERROR(G967/E967,"")</f>
        <v>0.85</v>
      </c>
      <c r="L967" s="99">
        <f t="shared" ref="L967:L1030" si="47">IFERROR(G967/F967,"")</f>
        <v>0.85</v>
      </c>
    </row>
    <row r="968" spans="3:12" x14ac:dyDescent="0.25">
      <c r="C968" t="s">
        <v>716</v>
      </c>
      <c r="D968" t="s">
        <v>2000</v>
      </c>
      <c r="E968" s="32">
        <v>200</v>
      </c>
      <c r="F968" s="32">
        <v>200</v>
      </c>
      <c r="G968" s="32">
        <v>170</v>
      </c>
      <c r="H968" s="137">
        <f t="shared" si="45"/>
        <v>1</v>
      </c>
      <c r="I968" s="90">
        <f>IF(F968/ActivitySum!$C$1300=0%,"",F968/ActivitySum!$C$1300)</f>
        <v>2.3056427863480954E-6</v>
      </c>
      <c r="J968" s="99">
        <f>IF(G968/ActivitySum!$C$1300=0%,"",G968/ActivitySum!$C$1300)</f>
        <v>1.959796368395881E-6</v>
      </c>
      <c r="K968" s="99">
        <f t="shared" si="46"/>
        <v>0.85</v>
      </c>
      <c r="L968" s="99">
        <f t="shared" si="47"/>
        <v>0.85</v>
      </c>
    </row>
    <row r="969" spans="3:12" x14ac:dyDescent="0.25">
      <c r="C969" t="s">
        <v>724</v>
      </c>
      <c r="D969" t="s">
        <v>2008</v>
      </c>
      <c r="E969" s="32">
        <v>200</v>
      </c>
      <c r="F969" s="32">
        <v>200</v>
      </c>
      <c r="G969" s="32">
        <v>170</v>
      </c>
      <c r="H969" s="137">
        <f t="shared" si="45"/>
        <v>1</v>
      </c>
      <c r="I969" s="90">
        <f>IF(F969/ActivitySum!$C$1300=0%,"",F969/ActivitySum!$C$1300)</f>
        <v>2.3056427863480954E-6</v>
      </c>
      <c r="J969" s="99">
        <f>IF(G969/ActivitySum!$C$1300=0%,"",G969/ActivitySum!$C$1300)</f>
        <v>1.959796368395881E-6</v>
      </c>
      <c r="K969" s="99">
        <f t="shared" si="46"/>
        <v>0.85</v>
      </c>
      <c r="L969" s="99">
        <f t="shared" si="47"/>
        <v>0.85</v>
      </c>
    </row>
    <row r="970" spans="3:12" x14ac:dyDescent="0.25">
      <c r="C970" t="s">
        <v>741</v>
      </c>
      <c r="D970" t="s">
        <v>2025</v>
      </c>
      <c r="E970" s="32">
        <v>200</v>
      </c>
      <c r="F970" s="32">
        <v>200</v>
      </c>
      <c r="G970" s="32">
        <v>170</v>
      </c>
      <c r="H970" s="137">
        <f t="shared" si="45"/>
        <v>1</v>
      </c>
      <c r="I970" s="90">
        <f>IF(F970/ActivitySum!$C$1300=0%,"",F970/ActivitySum!$C$1300)</f>
        <v>2.3056427863480954E-6</v>
      </c>
      <c r="J970" s="99">
        <f>IF(G970/ActivitySum!$C$1300=0%,"",G970/ActivitySum!$C$1300)</f>
        <v>1.959796368395881E-6</v>
      </c>
      <c r="K970" s="99">
        <f t="shared" si="46"/>
        <v>0.85</v>
      </c>
      <c r="L970" s="99">
        <f t="shared" si="47"/>
        <v>0.85</v>
      </c>
    </row>
    <row r="971" spans="3:12" x14ac:dyDescent="0.25">
      <c r="C971" t="s">
        <v>762</v>
      </c>
      <c r="D971" t="s">
        <v>2046</v>
      </c>
      <c r="E971" s="32">
        <v>200</v>
      </c>
      <c r="F971" s="32">
        <v>200</v>
      </c>
      <c r="G971" s="32">
        <v>170</v>
      </c>
      <c r="H971" s="137">
        <f t="shared" si="45"/>
        <v>1</v>
      </c>
      <c r="I971" s="90">
        <f>IF(F971/ActivitySum!$C$1300=0%,"",F971/ActivitySum!$C$1300)</f>
        <v>2.3056427863480954E-6</v>
      </c>
      <c r="J971" s="99">
        <f>IF(G971/ActivitySum!$C$1300=0%,"",G971/ActivitySum!$C$1300)</f>
        <v>1.959796368395881E-6</v>
      </c>
      <c r="K971" s="99">
        <f t="shared" si="46"/>
        <v>0.85</v>
      </c>
      <c r="L971" s="99">
        <f t="shared" si="47"/>
        <v>0.85</v>
      </c>
    </row>
    <row r="972" spans="3:12" x14ac:dyDescent="0.25">
      <c r="C972" t="s">
        <v>771</v>
      </c>
      <c r="D972" t="s">
        <v>2055</v>
      </c>
      <c r="E972" s="32">
        <v>200</v>
      </c>
      <c r="F972" s="32">
        <v>200</v>
      </c>
      <c r="G972" s="32">
        <v>170</v>
      </c>
      <c r="H972" s="137">
        <f t="shared" si="45"/>
        <v>1</v>
      </c>
      <c r="I972" s="90">
        <f>IF(F972/ActivitySum!$C$1300=0%,"",F972/ActivitySum!$C$1300)</f>
        <v>2.3056427863480954E-6</v>
      </c>
      <c r="J972" s="99">
        <f>IF(G972/ActivitySum!$C$1300=0%,"",G972/ActivitySum!$C$1300)</f>
        <v>1.959796368395881E-6</v>
      </c>
      <c r="K972" s="99">
        <f t="shared" si="46"/>
        <v>0.85</v>
      </c>
      <c r="L972" s="99">
        <f t="shared" si="47"/>
        <v>0.85</v>
      </c>
    </row>
    <row r="973" spans="3:12" x14ac:dyDescent="0.25">
      <c r="C973" t="s">
        <v>782</v>
      </c>
      <c r="D973" t="s">
        <v>2066</v>
      </c>
      <c r="E973" s="32">
        <v>200</v>
      </c>
      <c r="F973" s="32">
        <v>200</v>
      </c>
      <c r="G973" s="32">
        <v>170</v>
      </c>
      <c r="H973" s="137">
        <f t="shared" si="45"/>
        <v>1</v>
      </c>
      <c r="I973" s="90">
        <f>IF(F973/ActivitySum!$C$1300=0%,"",F973/ActivitySum!$C$1300)</f>
        <v>2.3056427863480954E-6</v>
      </c>
      <c r="J973" s="99">
        <f>IF(G973/ActivitySum!$C$1300=0%,"",G973/ActivitySum!$C$1300)</f>
        <v>1.959796368395881E-6</v>
      </c>
      <c r="K973" s="99">
        <f t="shared" si="46"/>
        <v>0.85</v>
      </c>
      <c r="L973" s="99">
        <f t="shared" si="47"/>
        <v>0.85</v>
      </c>
    </row>
    <row r="974" spans="3:12" x14ac:dyDescent="0.25">
      <c r="C974" t="s">
        <v>801</v>
      </c>
      <c r="D974" t="s">
        <v>2085</v>
      </c>
      <c r="E974" s="32">
        <v>200</v>
      </c>
      <c r="F974" s="32">
        <v>200</v>
      </c>
      <c r="G974" s="32">
        <v>170</v>
      </c>
      <c r="H974" s="137">
        <f t="shared" si="45"/>
        <v>1</v>
      </c>
      <c r="I974" s="90">
        <f>IF(F974/ActivitySum!$C$1300=0%,"",F974/ActivitySum!$C$1300)</f>
        <v>2.3056427863480954E-6</v>
      </c>
      <c r="J974" s="99">
        <f>IF(G974/ActivitySum!$C$1300=0%,"",G974/ActivitySum!$C$1300)</f>
        <v>1.959796368395881E-6</v>
      </c>
      <c r="K974" s="99">
        <f t="shared" si="46"/>
        <v>0.85</v>
      </c>
      <c r="L974" s="99">
        <f t="shared" si="47"/>
        <v>0.85</v>
      </c>
    </row>
    <row r="975" spans="3:12" x14ac:dyDescent="0.25">
      <c r="C975" t="s">
        <v>810</v>
      </c>
      <c r="D975" t="s">
        <v>2094</v>
      </c>
      <c r="E975" s="32">
        <v>200</v>
      </c>
      <c r="F975" s="32">
        <v>200</v>
      </c>
      <c r="G975" s="32">
        <v>170</v>
      </c>
      <c r="H975" s="137">
        <f t="shared" si="45"/>
        <v>1</v>
      </c>
      <c r="I975" s="90">
        <f>IF(F975/ActivitySum!$C$1300=0%,"",F975/ActivitySum!$C$1300)</f>
        <v>2.3056427863480954E-6</v>
      </c>
      <c r="J975" s="99">
        <f>IF(G975/ActivitySum!$C$1300=0%,"",G975/ActivitySum!$C$1300)</f>
        <v>1.959796368395881E-6</v>
      </c>
      <c r="K975" s="99">
        <f t="shared" si="46"/>
        <v>0.85</v>
      </c>
      <c r="L975" s="99">
        <f t="shared" si="47"/>
        <v>0.85</v>
      </c>
    </row>
    <row r="976" spans="3:12" x14ac:dyDescent="0.25">
      <c r="C976" t="s">
        <v>821</v>
      </c>
      <c r="D976" t="s">
        <v>2105</v>
      </c>
      <c r="E976" s="32">
        <v>200</v>
      </c>
      <c r="F976" s="32">
        <v>200</v>
      </c>
      <c r="G976" s="32">
        <v>170</v>
      </c>
      <c r="H976" s="137">
        <f t="shared" si="45"/>
        <v>1</v>
      </c>
      <c r="I976" s="90">
        <f>IF(F976/ActivitySum!$C$1300=0%,"",F976/ActivitySum!$C$1300)</f>
        <v>2.3056427863480954E-6</v>
      </c>
      <c r="J976" s="99">
        <f>IF(G976/ActivitySum!$C$1300=0%,"",G976/ActivitySum!$C$1300)</f>
        <v>1.959796368395881E-6</v>
      </c>
      <c r="K976" s="99">
        <f t="shared" si="46"/>
        <v>0.85</v>
      </c>
      <c r="L976" s="99">
        <f t="shared" si="47"/>
        <v>0.85</v>
      </c>
    </row>
    <row r="977" spans="3:12" x14ac:dyDescent="0.25">
      <c r="C977" t="s">
        <v>869</v>
      </c>
      <c r="D977" t="s">
        <v>2152</v>
      </c>
      <c r="E977" s="32">
        <v>333</v>
      </c>
      <c r="F977" s="32">
        <v>333</v>
      </c>
      <c r="G977" s="32">
        <v>549</v>
      </c>
      <c r="H977" s="137">
        <f t="shared" si="45"/>
        <v>1</v>
      </c>
      <c r="I977" s="90">
        <f>IF(F977/ActivitySum!$C$1300=0%,"",F977/ActivitySum!$C$1300)</f>
        <v>3.8388952392695792E-6</v>
      </c>
      <c r="J977" s="99">
        <f>IF(G977/ActivitySum!$C$1300=0%,"",G977/ActivitySum!$C$1300)</f>
        <v>6.3289894485255218E-6</v>
      </c>
      <c r="K977" s="99">
        <f t="shared" si="46"/>
        <v>1.6486486486486487</v>
      </c>
      <c r="L977" s="99">
        <f t="shared" si="47"/>
        <v>1.6486486486486487</v>
      </c>
    </row>
    <row r="978" spans="3:12" x14ac:dyDescent="0.25">
      <c r="C978" t="s">
        <v>870</v>
      </c>
      <c r="D978" t="s">
        <v>2153</v>
      </c>
      <c r="E978" s="32">
        <v>665</v>
      </c>
      <c r="F978" s="32">
        <v>667</v>
      </c>
      <c r="G978" s="32">
        <v>1097</v>
      </c>
      <c r="H978" s="137">
        <f t="shared" si="45"/>
        <v>1.0030075187969925</v>
      </c>
      <c r="I978" s="90">
        <f>IF(F978/ActivitySum!$C$1300=0%,"",F978/ActivitySum!$C$1300)</f>
        <v>7.6893186924708985E-6</v>
      </c>
      <c r="J978" s="99">
        <f>IF(G978/ActivitySum!$C$1300=0%,"",G978/ActivitySum!$C$1300)</f>
        <v>1.2646450683119304E-5</v>
      </c>
      <c r="K978" s="99">
        <f t="shared" si="46"/>
        <v>1.649624060150376</v>
      </c>
      <c r="L978" s="99">
        <f t="shared" si="47"/>
        <v>1.6446776611694154</v>
      </c>
    </row>
    <row r="979" spans="3:12" x14ac:dyDescent="0.25">
      <c r="C979" t="s">
        <v>872</v>
      </c>
      <c r="D979" t="s">
        <v>2155</v>
      </c>
      <c r="E979" s="32">
        <v>100</v>
      </c>
      <c r="F979" s="32">
        <v>100</v>
      </c>
      <c r="G979" s="32">
        <v>85</v>
      </c>
      <c r="H979" s="137">
        <f t="shared" si="45"/>
        <v>1</v>
      </c>
      <c r="I979" s="90">
        <f>IF(F979/ActivitySum!$C$1300=0%,"",F979/ActivitySum!$C$1300)</f>
        <v>1.1528213931740477E-6</v>
      </c>
      <c r="J979" s="99">
        <f>IF(G979/ActivitySum!$C$1300=0%,"",G979/ActivitySum!$C$1300)</f>
        <v>9.7989818419794049E-7</v>
      </c>
      <c r="K979" s="99">
        <f t="shared" si="46"/>
        <v>0.85</v>
      </c>
      <c r="L979" s="99">
        <f t="shared" si="47"/>
        <v>0.85</v>
      </c>
    </row>
    <row r="980" spans="3:12" x14ac:dyDescent="0.25">
      <c r="C980" t="s">
        <v>882</v>
      </c>
      <c r="D980" t="s">
        <v>2165</v>
      </c>
      <c r="E980" s="32">
        <v>285</v>
      </c>
      <c r="F980" s="32">
        <v>286</v>
      </c>
      <c r="G980" s="32">
        <v>242</v>
      </c>
      <c r="H980" s="137">
        <f t="shared" si="45"/>
        <v>1.0035087719298246</v>
      </c>
      <c r="I980" s="90">
        <f>IF(F980/ActivitySum!$C$1300=0%,"",F980/ActivitySum!$C$1300)</f>
        <v>3.2970691844777763E-6</v>
      </c>
      <c r="J980" s="99">
        <f>IF(G980/ActivitySum!$C$1300=0%,"",G980/ActivitySum!$C$1300)</f>
        <v>2.7898277714811956E-6</v>
      </c>
      <c r="K980" s="99">
        <f t="shared" si="46"/>
        <v>0.84912280701754383</v>
      </c>
      <c r="L980" s="99">
        <f t="shared" si="47"/>
        <v>0.84615384615384615</v>
      </c>
    </row>
    <row r="981" spans="3:12" x14ac:dyDescent="0.25">
      <c r="C981" t="s">
        <v>893</v>
      </c>
      <c r="D981" t="s">
        <v>2176</v>
      </c>
      <c r="E981" s="32">
        <v>333</v>
      </c>
      <c r="F981" s="32">
        <v>333</v>
      </c>
      <c r="G981" s="32">
        <v>283</v>
      </c>
      <c r="H981" s="137">
        <f t="shared" si="45"/>
        <v>1</v>
      </c>
      <c r="I981" s="90">
        <f>IF(F981/ActivitySum!$C$1300=0%,"",F981/ActivitySum!$C$1300)</f>
        <v>3.8388952392695792E-6</v>
      </c>
      <c r="J981" s="99">
        <f>IF(G981/ActivitySum!$C$1300=0%,"",G981/ActivitySum!$C$1300)</f>
        <v>3.262484542682555E-6</v>
      </c>
      <c r="K981" s="99">
        <f t="shared" si="46"/>
        <v>0.8498498498498499</v>
      </c>
      <c r="L981" s="99">
        <f t="shared" si="47"/>
        <v>0.8498498498498499</v>
      </c>
    </row>
    <row r="982" spans="3:12" x14ac:dyDescent="0.25">
      <c r="C982" t="s">
        <v>894</v>
      </c>
      <c r="D982" t="s">
        <v>2177</v>
      </c>
      <c r="E982" s="32">
        <v>665</v>
      </c>
      <c r="F982" s="32">
        <v>667</v>
      </c>
      <c r="G982" s="32">
        <v>565</v>
      </c>
      <c r="H982" s="137">
        <f t="shared" si="45"/>
        <v>1.0030075187969925</v>
      </c>
      <c r="I982" s="90">
        <f>IF(F982/ActivitySum!$C$1300=0%,"",F982/ActivitySum!$C$1300)</f>
        <v>7.6893186924708985E-6</v>
      </c>
      <c r="J982" s="99">
        <f>IF(G982/ActivitySum!$C$1300=0%,"",G982/ActivitySum!$C$1300)</f>
        <v>6.5134408714333691E-6</v>
      </c>
      <c r="K982" s="99">
        <f t="shared" si="46"/>
        <v>0.84962406015037595</v>
      </c>
      <c r="L982" s="99">
        <f t="shared" si="47"/>
        <v>0.84707646176911544</v>
      </c>
    </row>
    <row r="983" spans="3:12" x14ac:dyDescent="0.25">
      <c r="C983" t="s">
        <v>896</v>
      </c>
      <c r="D983" t="s">
        <v>2179</v>
      </c>
      <c r="E983" s="32">
        <v>100</v>
      </c>
      <c r="F983" s="32">
        <v>100</v>
      </c>
      <c r="G983" s="32">
        <v>85</v>
      </c>
      <c r="H983" s="137">
        <f t="shared" si="45"/>
        <v>1</v>
      </c>
      <c r="I983" s="90">
        <f>IF(F983/ActivitySum!$C$1300=0%,"",F983/ActivitySum!$C$1300)</f>
        <v>1.1528213931740477E-6</v>
      </c>
      <c r="J983" s="99">
        <f>IF(G983/ActivitySum!$C$1300=0%,"",G983/ActivitySum!$C$1300)</f>
        <v>9.7989818419794049E-7</v>
      </c>
      <c r="K983" s="99">
        <f t="shared" si="46"/>
        <v>0.85</v>
      </c>
      <c r="L983" s="99">
        <f t="shared" si="47"/>
        <v>0.85</v>
      </c>
    </row>
    <row r="984" spans="3:12" x14ac:dyDescent="0.25">
      <c r="C984" t="s">
        <v>906</v>
      </c>
      <c r="D984" t="s">
        <v>2189</v>
      </c>
      <c r="E984" s="32">
        <v>286</v>
      </c>
      <c r="F984" s="32">
        <v>286</v>
      </c>
      <c r="G984" s="32">
        <v>243</v>
      </c>
      <c r="H984" s="137">
        <f t="shared" si="45"/>
        <v>1</v>
      </c>
      <c r="I984" s="90">
        <f>IF(F984/ActivitySum!$C$1300=0%,"",F984/ActivitySum!$C$1300)</f>
        <v>3.2970691844777763E-6</v>
      </c>
      <c r="J984" s="99">
        <f>IF(G984/ActivitySum!$C$1300=0%,"",G984/ActivitySum!$C$1300)</f>
        <v>2.8013559854129361E-6</v>
      </c>
      <c r="K984" s="99">
        <f t="shared" si="46"/>
        <v>0.84965034965034969</v>
      </c>
      <c r="L984" s="99">
        <f t="shared" si="47"/>
        <v>0.84965034965034969</v>
      </c>
    </row>
    <row r="985" spans="3:12" x14ac:dyDescent="0.25">
      <c r="C985" t="s">
        <v>918</v>
      </c>
      <c r="D985" t="s">
        <v>2201</v>
      </c>
      <c r="E985" s="32">
        <v>333</v>
      </c>
      <c r="F985" s="32">
        <v>333</v>
      </c>
      <c r="G985" s="32">
        <v>283</v>
      </c>
      <c r="H985" s="137">
        <f t="shared" si="45"/>
        <v>1</v>
      </c>
      <c r="I985" s="90">
        <f>IF(F985/ActivitySum!$C$1300=0%,"",F985/ActivitySum!$C$1300)</f>
        <v>3.8388952392695792E-6</v>
      </c>
      <c r="J985" s="99">
        <f>IF(G985/ActivitySum!$C$1300=0%,"",G985/ActivitySum!$C$1300)</f>
        <v>3.262484542682555E-6</v>
      </c>
      <c r="K985" s="99">
        <f t="shared" si="46"/>
        <v>0.8498498498498499</v>
      </c>
      <c r="L985" s="99">
        <f t="shared" si="47"/>
        <v>0.8498498498498499</v>
      </c>
    </row>
    <row r="986" spans="3:12" x14ac:dyDescent="0.25">
      <c r="C986" t="s">
        <v>919</v>
      </c>
      <c r="D986" t="s">
        <v>2202</v>
      </c>
      <c r="E986" s="32">
        <v>667</v>
      </c>
      <c r="F986" s="32">
        <v>667</v>
      </c>
      <c r="G986" s="32">
        <v>567</v>
      </c>
      <c r="H986" s="137">
        <f t="shared" si="45"/>
        <v>1</v>
      </c>
      <c r="I986" s="90">
        <f>IF(F986/ActivitySum!$C$1300=0%,"",F986/ActivitySum!$C$1300)</f>
        <v>7.6893186924708985E-6</v>
      </c>
      <c r="J986" s="99">
        <f>IF(G986/ActivitySum!$C$1300=0%,"",G986/ActivitySum!$C$1300)</f>
        <v>6.5364972992968508E-6</v>
      </c>
      <c r="K986" s="99">
        <f t="shared" si="46"/>
        <v>0.8500749625187406</v>
      </c>
      <c r="L986" s="99">
        <f t="shared" si="47"/>
        <v>0.8500749625187406</v>
      </c>
    </row>
    <row r="987" spans="3:12" x14ac:dyDescent="0.25">
      <c r="C987" t="s">
        <v>921</v>
      </c>
      <c r="D987" t="s">
        <v>2204</v>
      </c>
      <c r="E987" s="32">
        <v>100</v>
      </c>
      <c r="F987" s="32">
        <v>100</v>
      </c>
      <c r="G987" s="32">
        <v>65</v>
      </c>
      <c r="H987" s="137">
        <f t="shared" si="45"/>
        <v>1</v>
      </c>
      <c r="I987" s="90">
        <f>IF(F987/ActivitySum!$C$1300=0%,"",F987/ActivitySum!$C$1300)</f>
        <v>1.1528213931740477E-6</v>
      </c>
      <c r="J987" s="99">
        <f>IF(G987/ActivitySum!$C$1300=0%,"",G987/ActivitySum!$C$1300)</f>
        <v>7.4933390556313104E-7</v>
      </c>
      <c r="K987" s="99">
        <f t="shared" si="46"/>
        <v>0.65</v>
      </c>
      <c r="L987" s="99">
        <f t="shared" si="47"/>
        <v>0.65</v>
      </c>
    </row>
    <row r="988" spans="3:12" x14ac:dyDescent="0.25">
      <c r="C988" t="s">
        <v>930</v>
      </c>
      <c r="D988" t="s">
        <v>2213</v>
      </c>
      <c r="E988" s="32">
        <v>286</v>
      </c>
      <c r="F988" s="32">
        <v>286</v>
      </c>
      <c r="G988" s="32">
        <v>243</v>
      </c>
      <c r="H988" s="137">
        <f t="shared" si="45"/>
        <v>1</v>
      </c>
      <c r="I988" s="90">
        <f>IF(F988/ActivitySum!$C$1300=0%,"",F988/ActivitySum!$C$1300)</f>
        <v>3.2970691844777763E-6</v>
      </c>
      <c r="J988" s="99">
        <f>IF(G988/ActivitySum!$C$1300=0%,"",G988/ActivitySum!$C$1300)</f>
        <v>2.8013559854129361E-6</v>
      </c>
      <c r="K988" s="99">
        <f t="shared" si="46"/>
        <v>0.84965034965034969</v>
      </c>
      <c r="L988" s="99">
        <f t="shared" si="47"/>
        <v>0.84965034965034969</v>
      </c>
    </row>
    <row r="989" spans="3:12" x14ac:dyDescent="0.25">
      <c r="C989" t="s">
        <v>945</v>
      </c>
      <c r="D989" t="s">
        <v>2228</v>
      </c>
      <c r="E989" s="32">
        <v>333</v>
      </c>
      <c r="F989" s="32">
        <v>333</v>
      </c>
      <c r="G989" s="32">
        <v>283</v>
      </c>
      <c r="H989" s="137">
        <f t="shared" si="45"/>
        <v>1</v>
      </c>
      <c r="I989" s="90">
        <f>IF(F989/ActivitySum!$C$1300=0%,"",F989/ActivitySum!$C$1300)</f>
        <v>3.8388952392695792E-6</v>
      </c>
      <c r="J989" s="99">
        <f>IF(G989/ActivitySum!$C$1300=0%,"",G989/ActivitySum!$C$1300)</f>
        <v>3.262484542682555E-6</v>
      </c>
      <c r="K989" s="99">
        <f t="shared" si="46"/>
        <v>0.8498498498498499</v>
      </c>
      <c r="L989" s="99">
        <f t="shared" si="47"/>
        <v>0.8498498498498499</v>
      </c>
    </row>
    <row r="990" spans="3:12" x14ac:dyDescent="0.25">
      <c r="C990" t="s">
        <v>946</v>
      </c>
      <c r="D990" t="s">
        <v>2229</v>
      </c>
      <c r="E990" s="32">
        <v>667</v>
      </c>
      <c r="F990" s="32">
        <v>667</v>
      </c>
      <c r="G990" s="32">
        <v>567</v>
      </c>
      <c r="H990" s="137">
        <f t="shared" si="45"/>
        <v>1</v>
      </c>
      <c r="I990" s="90">
        <f>IF(F990/ActivitySum!$C$1300=0%,"",F990/ActivitySum!$C$1300)</f>
        <v>7.6893186924708985E-6</v>
      </c>
      <c r="J990" s="99">
        <f>IF(G990/ActivitySum!$C$1300=0%,"",G990/ActivitySum!$C$1300)</f>
        <v>6.5364972992968508E-6</v>
      </c>
      <c r="K990" s="99">
        <f t="shared" si="46"/>
        <v>0.8500749625187406</v>
      </c>
      <c r="L990" s="99">
        <f t="shared" si="47"/>
        <v>0.8500749625187406</v>
      </c>
    </row>
    <row r="991" spans="3:12" x14ac:dyDescent="0.25">
      <c r="C991" t="s">
        <v>948</v>
      </c>
      <c r="D991" t="s">
        <v>2231</v>
      </c>
      <c r="E991" s="32">
        <v>100</v>
      </c>
      <c r="F991" s="32">
        <v>100</v>
      </c>
      <c r="G991" s="32">
        <v>85</v>
      </c>
      <c r="H991" s="137">
        <f t="shared" si="45"/>
        <v>1</v>
      </c>
      <c r="I991" s="90">
        <f>IF(F991/ActivitySum!$C$1300=0%,"",F991/ActivitySum!$C$1300)</f>
        <v>1.1528213931740477E-6</v>
      </c>
      <c r="J991" s="99">
        <f>IF(G991/ActivitySum!$C$1300=0%,"",G991/ActivitySum!$C$1300)</f>
        <v>9.7989818419794049E-7</v>
      </c>
      <c r="K991" s="99">
        <f t="shared" si="46"/>
        <v>0.85</v>
      </c>
      <c r="L991" s="99">
        <f t="shared" si="47"/>
        <v>0.85</v>
      </c>
    </row>
    <row r="992" spans="3:12" x14ac:dyDescent="0.25">
      <c r="C992" t="s">
        <v>959</v>
      </c>
      <c r="D992" t="s">
        <v>2242</v>
      </c>
      <c r="E992" s="32">
        <v>285</v>
      </c>
      <c r="F992" s="32">
        <v>286</v>
      </c>
      <c r="G992" s="32">
        <v>242</v>
      </c>
      <c r="H992" s="137">
        <f t="shared" si="45"/>
        <v>1.0035087719298246</v>
      </c>
      <c r="I992" s="90">
        <f>IF(F992/ActivitySum!$C$1300=0%,"",F992/ActivitySum!$C$1300)</f>
        <v>3.2970691844777763E-6</v>
      </c>
      <c r="J992" s="99">
        <f>IF(G992/ActivitySum!$C$1300=0%,"",G992/ActivitySum!$C$1300)</f>
        <v>2.7898277714811956E-6</v>
      </c>
      <c r="K992" s="99">
        <f t="shared" si="46"/>
        <v>0.84912280701754383</v>
      </c>
      <c r="L992" s="99">
        <f t="shared" si="47"/>
        <v>0.84615384615384615</v>
      </c>
    </row>
    <row r="993" spans="2:12" x14ac:dyDescent="0.25">
      <c r="C993" t="s">
        <v>972</v>
      </c>
      <c r="D993" t="s">
        <v>2255</v>
      </c>
      <c r="E993" s="32">
        <v>333</v>
      </c>
      <c r="F993" s="32">
        <v>334</v>
      </c>
      <c r="G993" s="32">
        <v>283</v>
      </c>
      <c r="H993" s="137">
        <f t="shared" si="45"/>
        <v>1.003003003003003</v>
      </c>
      <c r="I993" s="90">
        <f>IF(F993/ActivitySum!$C$1300=0%,"",F993/ActivitySum!$C$1300)</f>
        <v>3.8504234532013193E-6</v>
      </c>
      <c r="J993" s="99">
        <f>IF(G993/ActivitySum!$C$1300=0%,"",G993/ActivitySum!$C$1300)</f>
        <v>3.262484542682555E-6</v>
      </c>
      <c r="K993" s="99">
        <f t="shared" si="46"/>
        <v>0.8498498498498499</v>
      </c>
      <c r="L993" s="99">
        <f t="shared" si="47"/>
        <v>0.84730538922155685</v>
      </c>
    </row>
    <row r="994" spans="2:12" x14ac:dyDescent="0.25">
      <c r="C994" t="s">
        <v>973</v>
      </c>
      <c r="D994" t="s">
        <v>2256</v>
      </c>
      <c r="E994" s="32">
        <v>668</v>
      </c>
      <c r="F994" s="32">
        <v>666</v>
      </c>
      <c r="G994" s="32">
        <v>568</v>
      </c>
      <c r="H994" s="137">
        <f t="shared" si="45"/>
        <v>0.99700598802395213</v>
      </c>
      <c r="I994" s="90">
        <f>IF(F994/ActivitySum!$C$1300=0%,"",F994/ActivitySum!$C$1300)</f>
        <v>7.6777904785391585E-6</v>
      </c>
      <c r="J994" s="99">
        <f>IF(G994/ActivitySum!$C$1300=0%,"",G994/ActivitySum!$C$1300)</f>
        <v>6.5480255132285908E-6</v>
      </c>
      <c r="K994" s="99">
        <f t="shared" si="46"/>
        <v>0.85029940119760483</v>
      </c>
      <c r="L994" s="99">
        <f t="shared" si="47"/>
        <v>0.85285285285285284</v>
      </c>
    </row>
    <row r="995" spans="2:12" x14ac:dyDescent="0.25">
      <c r="C995" t="s">
        <v>975</v>
      </c>
      <c r="D995" t="s">
        <v>2258</v>
      </c>
      <c r="E995" s="32">
        <v>100</v>
      </c>
      <c r="F995" s="32">
        <v>100</v>
      </c>
      <c r="G995" s="32">
        <v>85</v>
      </c>
      <c r="H995" s="137">
        <f t="shared" si="45"/>
        <v>1</v>
      </c>
      <c r="I995" s="90">
        <f>IF(F995/ActivitySum!$C$1300=0%,"",F995/ActivitySum!$C$1300)</f>
        <v>1.1528213931740477E-6</v>
      </c>
      <c r="J995" s="99">
        <f>IF(G995/ActivitySum!$C$1300=0%,"",G995/ActivitySum!$C$1300)</f>
        <v>9.7989818419794049E-7</v>
      </c>
      <c r="K995" s="99">
        <f t="shared" si="46"/>
        <v>0.85</v>
      </c>
      <c r="L995" s="99">
        <f t="shared" si="47"/>
        <v>0.85</v>
      </c>
    </row>
    <row r="996" spans="2:12" x14ac:dyDescent="0.25">
      <c r="C996" t="s">
        <v>989</v>
      </c>
      <c r="D996" t="s">
        <v>2272</v>
      </c>
      <c r="E996" s="32">
        <v>286</v>
      </c>
      <c r="F996" s="32">
        <v>286</v>
      </c>
      <c r="G996" s="32">
        <v>243</v>
      </c>
      <c r="H996" s="137">
        <f t="shared" si="45"/>
        <v>1</v>
      </c>
      <c r="I996" s="90">
        <f>IF(F996/ActivitySum!$C$1300=0%,"",F996/ActivitySum!$C$1300)</f>
        <v>3.2970691844777763E-6</v>
      </c>
      <c r="J996" s="99">
        <f>IF(G996/ActivitySum!$C$1300=0%,"",G996/ActivitySum!$C$1300)</f>
        <v>2.8013559854129361E-6</v>
      </c>
      <c r="K996" s="99">
        <f t="shared" si="46"/>
        <v>0.84965034965034969</v>
      </c>
      <c r="L996" s="99">
        <f t="shared" si="47"/>
        <v>0.84965034965034969</v>
      </c>
    </row>
    <row r="997" spans="2:12" x14ac:dyDescent="0.25">
      <c r="C997" t="s">
        <v>1002</v>
      </c>
      <c r="D997" t="s">
        <v>2285</v>
      </c>
      <c r="E997" s="32">
        <v>332</v>
      </c>
      <c r="F997" s="32">
        <v>333</v>
      </c>
      <c r="G997" s="32">
        <v>125</v>
      </c>
      <c r="H997" s="137">
        <f t="shared" si="45"/>
        <v>1.0030120481927711</v>
      </c>
      <c r="I997" s="90">
        <f>IF(F997/ActivitySum!$C$1300=0%,"",F997/ActivitySum!$C$1300)</f>
        <v>3.8388952392695792E-6</v>
      </c>
      <c r="J997" s="99">
        <f>IF(G997/ActivitySum!$C$1300=0%,"",G997/ActivitySum!$C$1300)</f>
        <v>1.4410267414675596E-6</v>
      </c>
      <c r="K997" s="99">
        <f t="shared" si="46"/>
        <v>0.37650602409638556</v>
      </c>
      <c r="L997" s="99">
        <f t="shared" si="47"/>
        <v>0.37537537537537535</v>
      </c>
    </row>
    <row r="998" spans="2:12" x14ac:dyDescent="0.25">
      <c r="C998" t="s">
        <v>1003</v>
      </c>
      <c r="D998" t="s">
        <v>2286</v>
      </c>
      <c r="E998" s="32">
        <v>667</v>
      </c>
      <c r="F998" s="32">
        <v>666</v>
      </c>
      <c r="G998" s="32">
        <v>304</v>
      </c>
      <c r="H998" s="137">
        <f t="shared" si="45"/>
        <v>0.99850074962518742</v>
      </c>
      <c r="I998" s="90">
        <f>IF(F998/ActivitySum!$C$1300=0%,"",F998/ActivitySum!$C$1300)</f>
        <v>7.6777904785391585E-6</v>
      </c>
      <c r="J998" s="99">
        <f>IF(G998/ActivitySum!$C$1300=0%,"",G998/ActivitySum!$C$1300)</f>
        <v>3.5045770352491049E-6</v>
      </c>
      <c r="K998" s="99">
        <f t="shared" si="46"/>
        <v>0.45577211394302847</v>
      </c>
      <c r="L998" s="99">
        <f t="shared" si="47"/>
        <v>0.45645645645645644</v>
      </c>
    </row>
    <row r="999" spans="2:12" x14ac:dyDescent="0.25">
      <c r="C999" t="s">
        <v>1005</v>
      </c>
      <c r="D999" t="s">
        <v>2288</v>
      </c>
      <c r="E999" s="32">
        <v>100</v>
      </c>
      <c r="F999" s="32">
        <v>100</v>
      </c>
      <c r="G999" s="32">
        <v>85</v>
      </c>
      <c r="H999" s="137">
        <f t="shared" si="45"/>
        <v>1</v>
      </c>
      <c r="I999" s="90">
        <f>IF(F999/ActivitySum!$C$1300=0%,"",F999/ActivitySum!$C$1300)</f>
        <v>1.1528213931740477E-6</v>
      </c>
      <c r="J999" s="99">
        <f>IF(G999/ActivitySum!$C$1300=0%,"",G999/ActivitySum!$C$1300)</f>
        <v>9.7989818419794049E-7</v>
      </c>
      <c r="K999" s="99">
        <f t="shared" si="46"/>
        <v>0.85</v>
      </c>
      <c r="L999" s="99">
        <f t="shared" si="47"/>
        <v>0.85</v>
      </c>
    </row>
    <row r="1000" spans="2:12" x14ac:dyDescent="0.25">
      <c r="C1000" t="s">
        <v>1017</v>
      </c>
      <c r="D1000" t="s">
        <v>2300</v>
      </c>
      <c r="E1000" s="32">
        <v>286</v>
      </c>
      <c r="F1000" s="32">
        <v>286</v>
      </c>
      <c r="G1000" s="32">
        <v>243</v>
      </c>
      <c r="H1000" s="137">
        <f t="shared" si="45"/>
        <v>1</v>
      </c>
      <c r="I1000" s="90">
        <f>IF(F1000/ActivitySum!$C$1300=0%,"",F1000/ActivitySum!$C$1300)</f>
        <v>3.2970691844777763E-6</v>
      </c>
      <c r="J1000" s="99">
        <f>IF(G1000/ActivitySum!$C$1300=0%,"",G1000/ActivitySum!$C$1300)</f>
        <v>2.8013559854129361E-6</v>
      </c>
      <c r="K1000" s="99">
        <f t="shared" si="46"/>
        <v>0.84965034965034969</v>
      </c>
      <c r="L1000" s="99">
        <f t="shared" si="47"/>
        <v>0.84965034965034969</v>
      </c>
    </row>
    <row r="1001" spans="2:12" x14ac:dyDescent="0.25">
      <c r="C1001" t="s">
        <v>1175</v>
      </c>
      <c r="D1001" t="s">
        <v>2443</v>
      </c>
      <c r="E1001" s="32">
        <v>1000</v>
      </c>
      <c r="F1001" s="32">
        <v>1000</v>
      </c>
      <c r="G1001" s="32">
        <v>952</v>
      </c>
      <c r="H1001" s="137">
        <f t="shared" si="45"/>
        <v>1</v>
      </c>
      <c r="I1001" s="90">
        <f>IF(F1001/ActivitySum!$C$1300=0%,"",F1001/ActivitySum!$C$1300)</f>
        <v>1.1528213931740477E-5</v>
      </c>
      <c r="J1001" s="99">
        <f>IF(G1001/ActivitySum!$C$1300=0%,"",G1001/ActivitySum!$C$1300)</f>
        <v>1.0974859663016934E-5</v>
      </c>
      <c r="K1001" s="99">
        <f t="shared" si="46"/>
        <v>0.95199999999999996</v>
      </c>
      <c r="L1001" s="99">
        <f t="shared" si="47"/>
        <v>0.95199999999999996</v>
      </c>
    </row>
    <row r="1002" spans="2:12" x14ac:dyDescent="0.25">
      <c r="C1002" t="s">
        <v>1177</v>
      </c>
      <c r="D1002" t="s">
        <v>2444</v>
      </c>
      <c r="E1002" s="32">
        <v>998</v>
      </c>
      <c r="F1002" s="32">
        <v>1000</v>
      </c>
      <c r="G1002" s="32">
        <v>1058</v>
      </c>
      <c r="H1002" s="137">
        <f t="shared" si="45"/>
        <v>1.002004008016032</v>
      </c>
      <c r="I1002" s="90">
        <f>IF(F1002/ActivitySum!$C$1300=0%,"",F1002/ActivitySum!$C$1300)</f>
        <v>1.1528213931740477E-5</v>
      </c>
      <c r="J1002" s="99">
        <f>IF(G1002/ActivitySum!$C$1300=0%,"",G1002/ActivitySum!$C$1300)</f>
        <v>1.2196850339781424E-5</v>
      </c>
      <c r="K1002" s="99">
        <f t="shared" si="46"/>
        <v>1.060120240480962</v>
      </c>
      <c r="L1002" s="99">
        <f t="shared" si="47"/>
        <v>1.0580000000000001</v>
      </c>
    </row>
    <row r="1003" spans="2:12" x14ac:dyDescent="0.25">
      <c r="B1003" t="s">
        <v>2577</v>
      </c>
      <c r="C1003" t="s">
        <v>88</v>
      </c>
      <c r="D1003" t="s">
        <v>1384</v>
      </c>
      <c r="E1003" s="32">
        <v>101</v>
      </c>
      <c r="F1003" s="32">
        <v>100</v>
      </c>
      <c r="G1003" s="32">
        <v>86</v>
      </c>
      <c r="H1003" s="137">
        <f t="shared" si="45"/>
        <v>0.99009900990099009</v>
      </c>
      <c r="I1003" s="90">
        <f>IF(F1003/ActivitySum!$C$1300=0%,"",F1003/ActivitySum!$C$1300)</f>
        <v>1.1528213931740477E-6</v>
      </c>
      <c r="J1003" s="99">
        <f>IF(G1003/ActivitySum!$C$1300=0%,"",G1003/ActivitySum!$C$1300)</f>
        <v>9.9142639812968094E-7</v>
      </c>
      <c r="K1003" s="99">
        <f t="shared" si="46"/>
        <v>0.85148514851485146</v>
      </c>
      <c r="L1003" s="99">
        <f t="shared" si="47"/>
        <v>0.86</v>
      </c>
    </row>
    <row r="1004" spans="2:12" x14ac:dyDescent="0.25">
      <c r="C1004" t="s">
        <v>89</v>
      </c>
      <c r="D1004" t="s">
        <v>1385</v>
      </c>
      <c r="E1004" s="32">
        <v>101</v>
      </c>
      <c r="F1004" s="32">
        <v>100</v>
      </c>
      <c r="G1004" s="32">
        <v>86</v>
      </c>
      <c r="H1004" s="137">
        <f t="shared" si="45"/>
        <v>0.99009900990099009</v>
      </c>
      <c r="I1004" s="90">
        <f>IF(F1004/ActivitySum!$C$1300=0%,"",F1004/ActivitySum!$C$1300)</f>
        <v>1.1528213931740477E-6</v>
      </c>
      <c r="J1004" s="99">
        <f>IF(G1004/ActivitySum!$C$1300=0%,"",G1004/ActivitySum!$C$1300)</f>
        <v>9.9142639812968094E-7</v>
      </c>
      <c r="K1004" s="99">
        <f t="shared" si="46"/>
        <v>0.85148514851485146</v>
      </c>
      <c r="L1004" s="99">
        <f t="shared" si="47"/>
        <v>0.86</v>
      </c>
    </row>
    <row r="1005" spans="2:12" x14ac:dyDescent="0.25">
      <c r="C1005" t="s">
        <v>90</v>
      </c>
      <c r="D1005" t="s">
        <v>1386</v>
      </c>
      <c r="E1005" s="32">
        <v>100</v>
      </c>
      <c r="F1005" s="32">
        <v>100</v>
      </c>
      <c r="G1005" s="32">
        <v>85</v>
      </c>
      <c r="H1005" s="137">
        <f t="shared" si="45"/>
        <v>1</v>
      </c>
      <c r="I1005" s="90">
        <f>IF(F1005/ActivitySum!$C$1300=0%,"",F1005/ActivitySum!$C$1300)</f>
        <v>1.1528213931740477E-6</v>
      </c>
      <c r="J1005" s="99">
        <f>IF(G1005/ActivitySum!$C$1300=0%,"",G1005/ActivitySum!$C$1300)</f>
        <v>9.7989818419794049E-7</v>
      </c>
      <c r="K1005" s="99">
        <f t="shared" si="46"/>
        <v>0.85</v>
      </c>
      <c r="L1005" s="99">
        <f t="shared" si="47"/>
        <v>0.85</v>
      </c>
    </row>
    <row r="1006" spans="2:12" x14ac:dyDescent="0.25">
      <c r="C1006" t="s">
        <v>1143</v>
      </c>
      <c r="D1006" t="s">
        <v>2424</v>
      </c>
      <c r="E1006" s="32">
        <v>100</v>
      </c>
      <c r="F1006" s="32">
        <v>100</v>
      </c>
      <c r="G1006" s="32">
        <v>85</v>
      </c>
      <c r="H1006" s="137">
        <f t="shared" si="45"/>
        <v>1</v>
      </c>
      <c r="I1006" s="90">
        <f>IF(F1006/ActivitySum!$C$1300=0%,"",F1006/ActivitySum!$C$1300)</f>
        <v>1.1528213931740477E-6</v>
      </c>
      <c r="J1006" s="99">
        <f>IF(G1006/ActivitySum!$C$1300=0%,"",G1006/ActivitySum!$C$1300)</f>
        <v>9.7989818419794049E-7</v>
      </c>
      <c r="K1006" s="99">
        <f t="shared" si="46"/>
        <v>0.85</v>
      </c>
      <c r="L1006" s="99">
        <f t="shared" si="47"/>
        <v>0.85</v>
      </c>
    </row>
    <row r="1007" spans="2:12" x14ac:dyDescent="0.25">
      <c r="C1007" t="s">
        <v>1144</v>
      </c>
      <c r="D1007" t="s">
        <v>2425</v>
      </c>
      <c r="E1007" s="32">
        <v>100</v>
      </c>
      <c r="F1007" s="32">
        <v>100</v>
      </c>
      <c r="G1007" s="32">
        <v>85</v>
      </c>
      <c r="H1007" s="137">
        <f t="shared" si="45"/>
        <v>1</v>
      </c>
      <c r="I1007" s="90">
        <f>IF(F1007/ActivitySum!$C$1300=0%,"",F1007/ActivitySum!$C$1300)</f>
        <v>1.1528213931740477E-6</v>
      </c>
      <c r="J1007" s="99">
        <f>IF(G1007/ActivitySum!$C$1300=0%,"",G1007/ActivitySum!$C$1300)</f>
        <v>9.7989818419794049E-7</v>
      </c>
      <c r="K1007" s="99">
        <f t="shared" si="46"/>
        <v>0.85</v>
      </c>
      <c r="L1007" s="99">
        <f t="shared" si="47"/>
        <v>0.85</v>
      </c>
    </row>
    <row r="1008" spans="2:12" x14ac:dyDescent="0.25">
      <c r="C1008" t="s">
        <v>1145</v>
      </c>
      <c r="D1008" t="s">
        <v>2426</v>
      </c>
      <c r="E1008" s="32">
        <v>100</v>
      </c>
      <c r="F1008" s="32">
        <v>100</v>
      </c>
      <c r="G1008" s="32">
        <v>89</v>
      </c>
      <c r="H1008" s="137">
        <f t="shared" si="45"/>
        <v>1</v>
      </c>
      <c r="I1008" s="90">
        <f>IF(F1008/ActivitySum!$C$1300=0%,"",F1008/ActivitySum!$C$1300)</f>
        <v>1.1528213931740477E-6</v>
      </c>
      <c r="J1008" s="99">
        <f>IF(G1008/ActivitySum!$C$1300=0%,"",G1008/ActivitySum!$C$1300)</f>
        <v>1.0260110399249025E-6</v>
      </c>
      <c r="K1008" s="99">
        <f t="shared" si="46"/>
        <v>0.89</v>
      </c>
      <c r="L1008" s="99">
        <f t="shared" si="47"/>
        <v>0.89</v>
      </c>
    </row>
    <row r="1009" spans="3:12" x14ac:dyDescent="0.25">
      <c r="C1009" t="s">
        <v>1146</v>
      </c>
      <c r="D1009" t="s">
        <v>2427</v>
      </c>
      <c r="E1009" s="32">
        <v>100</v>
      </c>
      <c r="F1009" s="32">
        <v>100</v>
      </c>
      <c r="G1009" s="32">
        <v>85</v>
      </c>
      <c r="H1009" s="137">
        <f t="shared" si="45"/>
        <v>1</v>
      </c>
      <c r="I1009" s="90">
        <f>IF(F1009/ActivitySum!$C$1300=0%,"",F1009/ActivitySum!$C$1300)</f>
        <v>1.1528213931740477E-6</v>
      </c>
      <c r="J1009" s="99">
        <f>IF(G1009/ActivitySum!$C$1300=0%,"",G1009/ActivitySum!$C$1300)</f>
        <v>9.7989818419794049E-7</v>
      </c>
      <c r="K1009" s="99">
        <f t="shared" si="46"/>
        <v>0.85</v>
      </c>
      <c r="L1009" s="99">
        <f t="shared" si="47"/>
        <v>0.85</v>
      </c>
    </row>
    <row r="1010" spans="3:12" x14ac:dyDescent="0.25">
      <c r="C1010" t="s">
        <v>1147</v>
      </c>
      <c r="D1010" t="s">
        <v>2428</v>
      </c>
      <c r="E1010" s="32">
        <v>100</v>
      </c>
      <c r="F1010" s="32">
        <v>100</v>
      </c>
      <c r="G1010" s="32">
        <v>85</v>
      </c>
      <c r="H1010" s="137">
        <f t="shared" si="45"/>
        <v>1</v>
      </c>
      <c r="I1010" s="90">
        <f>IF(F1010/ActivitySum!$C$1300=0%,"",F1010/ActivitySum!$C$1300)</f>
        <v>1.1528213931740477E-6</v>
      </c>
      <c r="J1010" s="99">
        <f>IF(G1010/ActivitySum!$C$1300=0%,"",G1010/ActivitySum!$C$1300)</f>
        <v>9.7989818419794049E-7</v>
      </c>
      <c r="K1010" s="99">
        <f t="shared" si="46"/>
        <v>0.85</v>
      </c>
      <c r="L1010" s="99">
        <f t="shared" si="47"/>
        <v>0.85</v>
      </c>
    </row>
    <row r="1011" spans="3:12" x14ac:dyDescent="0.25">
      <c r="C1011" t="s">
        <v>1148</v>
      </c>
      <c r="D1011" t="s">
        <v>2429</v>
      </c>
      <c r="E1011" s="32">
        <v>100</v>
      </c>
      <c r="F1011" s="32">
        <v>100</v>
      </c>
      <c r="G1011" s="32">
        <v>85</v>
      </c>
      <c r="H1011" s="137">
        <f t="shared" si="45"/>
        <v>1</v>
      </c>
      <c r="I1011" s="90">
        <f>IF(F1011/ActivitySum!$C$1300=0%,"",F1011/ActivitySum!$C$1300)</f>
        <v>1.1528213931740477E-6</v>
      </c>
      <c r="J1011" s="99">
        <f>IF(G1011/ActivitySum!$C$1300=0%,"",G1011/ActivitySum!$C$1300)</f>
        <v>9.7989818419794049E-7</v>
      </c>
      <c r="K1011" s="99">
        <f t="shared" si="46"/>
        <v>0.85</v>
      </c>
      <c r="L1011" s="99">
        <f t="shared" si="47"/>
        <v>0.85</v>
      </c>
    </row>
    <row r="1012" spans="3:12" x14ac:dyDescent="0.25">
      <c r="C1012" t="s">
        <v>1149</v>
      </c>
      <c r="D1012" t="s">
        <v>2430</v>
      </c>
      <c r="E1012" s="32">
        <v>100</v>
      </c>
      <c r="F1012" s="32">
        <v>100</v>
      </c>
      <c r="G1012" s="32">
        <v>85</v>
      </c>
      <c r="H1012" s="137">
        <f t="shared" si="45"/>
        <v>1</v>
      </c>
      <c r="I1012" s="90">
        <f>IF(F1012/ActivitySum!$C$1300=0%,"",F1012/ActivitySum!$C$1300)</f>
        <v>1.1528213931740477E-6</v>
      </c>
      <c r="J1012" s="99">
        <f>IF(G1012/ActivitySum!$C$1300=0%,"",G1012/ActivitySum!$C$1300)</f>
        <v>9.7989818419794049E-7</v>
      </c>
      <c r="K1012" s="99">
        <f t="shared" si="46"/>
        <v>0.85</v>
      </c>
      <c r="L1012" s="99">
        <f t="shared" si="47"/>
        <v>0.85</v>
      </c>
    </row>
    <row r="1013" spans="3:12" x14ac:dyDescent="0.25">
      <c r="C1013" t="s">
        <v>1150</v>
      </c>
      <c r="D1013" t="s">
        <v>2431</v>
      </c>
      <c r="E1013" s="32">
        <v>100</v>
      </c>
      <c r="F1013" s="32">
        <v>100</v>
      </c>
      <c r="G1013" s="32">
        <v>85</v>
      </c>
      <c r="H1013" s="137">
        <f t="shared" si="45"/>
        <v>1</v>
      </c>
      <c r="I1013" s="90">
        <f>IF(F1013/ActivitySum!$C$1300=0%,"",F1013/ActivitySum!$C$1300)</f>
        <v>1.1528213931740477E-6</v>
      </c>
      <c r="J1013" s="99">
        <f>IF(G1013/ActivitySum!$C$1300=0%,"",G1013/ActivitySum!$C$1300)</f>
        <v>9.7989818419794049E-7</v>
      </c>
      <c r="K1013" s="99">
        <f t="shared" si="46"/>
        <v>0.85</v>
      </c>
      <c r="L1013" s="99">
        <f t="shared" si="47"/>
        <v>0.85</v>
      </c>
    </row>
    <row r="1014" spans="3:12" x14ac:dyDescent="0.25">
      <c r="C1014" t="s">
        <v>1151</v>
      </c>
      <c r="D1014" t="s">
        <v>2432</v>
      </c>
      <c r="E1014" s="32">
        <v>100</v>
      </c>
      <c r="F1014" s="32">
        <v>100</v>
      </c>
      <c r="G1014" s="32">
        <v>85</v>
      </c>
      <c r="H1014" s="137">
        <f t="shared" si="45"/>
        <v>1</v>
      </c>
      <c r="I1014" s="90">
        <f>IF(F1014/ActivitySum!$C$1300=0%,"",F1014/ActivitySum!$C$1300)</f>
        <v>1.1528213931740477E-6</v>
      </c>
      <c r="J1014" s="99">
        <f>IF(G1014/ActivitySum!$C$1300=0%,"",G1014/ActivitySum!$C$1300)</f>
        <v>9.7989818419794049E-7</v>
      </c>
      <c r="K1014" s="99">
        <f t="shared" si="46"/>
        <v>0.85</v>
      </c>
      <c r="L1014" s="99">
        <f t="shared" si="47"/>
        <v>0.85</v>
      </c>
    </row>
    <row r="1015" spans="3:12" x14ac:dyDescent="0.25">
      <c r="C1015" t="s">
        <v>1152</v>
      </c>
      <c r="D1015" t="s">
        <v>1792</v>
      </c>
      <c r="E1015" s="32">
        <v>100</v>
      </c>
      <c r="F1015" s="32">
        <v>100</v>
      </c>
      <c r="G1015" s="32">
        <v>84</v>
      </c>
      <c r="H1015" s="137">
        <f t="shared" si="45"/>
        <v>1</v>
      </c>
      <c r="I1015" s="90">
        <f>IF(F1015/ActivitySum!$C$1300=0%,"",F1015/ActivitySum!$C$1300)</f>
        <v>1.1528213931740477E-6</v>
      </c>
      <c r="J1015" s="99">
        <f>IF(G1015/ActivitySum!$C$1300=0%,"",G1015/ActivitySum!$C$1300)</f>
        <v>9.6836997026620004E-7</v>
      </c>
      <c r="K1015" s="99">
        <f t="shared" si="46"/>
        <v>0.84</v>
      </c>
      <c r="L1015" s="99">
        <f t="shared" si="47"/>
        <v>0.84</v>
      </c>
    </row>
    <row r="1016" spans="3:12" x14ac:dyDescent="0.25">
      <c r="C1016" t="s">
        <v>1153</v>
      </c>
      <c r="D1016" t="s">
        <v>1793</v>
      </c>
      <c r="E1016" s="32">
        <v>100</v>
      </c>
      <c r="F1016" s="32">
        <v>100</v>
      </c>
      <c r="G1016" s="32">
        <v>85</v>
      </c>
      <c r="H1016" s="137">
        <f t="shared" si="45"/>
        <v>1</v>
      </c>
      <c r="I1016" s="90">
        <f>IF(F1016/ActivitySum!$C$1300=0%,"",F1016/ActivitySum!$C$1300)</f>
        <v>1.1528213931740477E-6</v>
      </c>
      <c r="J1016" s="99">
        <f>IF(G1016/ActivitySum!$C$1300=0%,"",G1016/ActivitySum!$C$1300)</f>
        <v>9.7989818419794049E-7</v>
      </c>
      <c r="K1016" s="99">
        <f t="shared" si="46"/>
        <v>0.85</v>
      </c>
      <c r="L1016" s="99">
        <f t="shared" si="47"/>
        <v>0.85</v>
      </c>
    </row>
    <row r="1017" spans="3:12" x14ac:dyDescent="0.25">
      <c r="C1017" t="s">
        <v>1154</v>
      </c>
      <c r="D1017" t="s">
        <v>1794</v>
      </c>
      <c r="E1017" s="32">
        <v>100</v>
      </c>
      <c r="F1017" s="32">
        <v>100</v>
      </c>
      <c r="G1017" s="32">
        <v>85</v>
      </c>
      <c r="H1017" s="137">
        <f t="shared" si="45"/>
        <v>1</v>
      </c>
      <c r="I1017" s="90">
        <f>IF(F1017/ActivitySum!$C$1300=0%,"",F1017/ActivitySum!$C$1300)</f>
        <v>1.1528213931740477E-6</v>
      </c>
      <c r="J1017" s="99">
        <f>IF(G1017/ActivitySum!$C$1300=0%,"",G1017/ActivitySum!$C$1300)</f>
        <v>9.7989818419794049E-7</v>
      </c>
      <c r="K1017" s="99">
        <f t="shared" si="46"/>
        <v>0.85</v>
      </c>
      <c r="L1017" s="99">
        <f t="shared" si="47"/>
        <v>0.85</v>
      </c>
    </row>
    <row r="1018" spans="3:12" x14ac:dyDescent="0.25">
      <c r="C1018" t="s">
        <v>1155</v>
      </c>
      <c r="D1018" t="s">
        <v>2433</v>
      </c>
      <c r="E1018" s="32">
        <v>100</v>
      </c>
      <c r="F1018" s="32">
        <v>100</v>
      </c>
      <c r="G1018" s="32">
        <v>85</v>
      </c>
      <c r="H1018" s="137">
        <f t="shared" si="45"/>
        <v>1</v>
      </c>
      <c r="I1018" s="90">
        <f>IF(F1018/ActivitySum!$C$1300=0%,"",F1018/ActivitySum!$C$1300)</f>
        <v>1.1528213931740477E-6</v>
      </c>
      <c r="J1018" s="99">
        <f>IF(G1018/ActivitySum!$C$1300=0%,"",G1018/ActivitySum!$C$1300)</f>
        <v>9.7989818419794049E-7</v>
      </c>
      <c r="K1018" s="99">
        <f t="shared" si="46"/>
        <v>0.85</v>
      </c>
      <c r="L1018" s="99">
        <f t="shared" si="47"/>
        <v>0.85</v>
      </c>
    </row>
    <row r="1019" spans="3:12" x14ac:dyDescent="0.25">
      <c r="C1019" t="s">
        <v>1156</v>
      </c>
      <c r="D1019" t="s">
        <v>1796</v>
      </c>
      <c r="E1019" s="32">
        <v>100</v>
      </c>
      <c r="F1019" s="32">
        <v>100</v>
      </c>
      <c r="G1019" s="32">
        <v>85</v>
      </c>
      <c r="H1019" s="137">
        <f t="shared" si="45"/>
        <v>1</v>
      </c>
      <c r="I1019" s="90">
        <f>IF(F1019/ActivitySum!$C$1300=0%,"",F1019/ActivitySum!$C$1300)</f>
        <v>1.1528213931740477E-6</v>
      </c>
      <c r="J1019" s="99">
        <f>IF(G1019/ActivitySum!$C$1300=0%,"",G1019/ActivitySum!$C$1300)</f>
        <v>9.7989818419794049E-7</v>
      </c>
      <c r="K1019" s="99">
        <f t="shared" si="46"/>
        <v>0.85</v>
      </c>
      <c r="L1019" s="99">
        <f t="shared" si="47"/>
        <v>0.85</v>
      </c>
    </row>
    <row r="1020" spans="3:12" x14ac:dyDescent="0.25">
      <c r="C1020" t="s">
        <v>1157</v>
      </c>
      <c r="D1020" t="s">
        <v>1797</v>
      </c>
      <c r="E1020" s="32">
        <v>100</v>
      </c>
      <c r="F1020" s="32">
        <v>100</v>
      </c>
      <c r="G1020" s="32">
        <v>85</v>
      </c>
      <c r="H1020" s="137">
        <f t="shared" si="45"/>
        <v>1</v>
      </c>
      <c r="I1020" s="90">
        <f>IF(F1020/ActivitySum!$C$1300=0%,"",F1020/ActivitySum!$C$1300)</f>
        <v>1.1528213931740477E-6</v>
      </c>
      <c r="J1020" s="99">
        <f>IF(G1020/ActivitySum!$C$1300=0%,"",G1020/ActivitySum!$C$1300)</f>
        <v>9.7989818419794049E-7</v>
      </c>
      <c r="K1020" s="99">
        <f t="shared" si="46"/>
        <v>0.85</v>
      </c>
      <c r="L1020" s="99">
        <f t="shared" si="47"/>
        <v>0.85</v>
      </c>
    </row>
    <row r="1021" spans="3:12" x14ac:dyDescent="0.25">
      <c r="C1021" t="s">
        <v>1158</v>
      </c>
      <c r="D1021" t="s">
        <v>2434</v>
      </c>
      <c r="E1021" s="32">
        <v>100</v>
      </c>
      <c r="F1021" s="32">
        <v>100</v>
      </c>
      <c r="G1021" s="32">
        <v>85</v>
      </c>
      <c r="H1021" s="137">
        <f t="shared" si="45"/>
        <v>1</v>
      </c>
      <c r="I1021" s="90">
        <f>IF(F1021/ActivitySum!$C$1300=0%,"",F1021/ActivitySum!$C$1300)</f>
        <v>1.1528213931740477E-6</v>
      </c>
      <c r="J1021" s="99">
        <f>IF(G1021/ActivitySum!$C$1300=0%,"",G1021/ActivitySum!$C$1300)</f>
        <v>9.7989818419794049E-7</v>
      </c>
      <c r="K1021" s="99">
        <f t="shared" si="46"/>
        <v>0.85</v>
      </c>
      <c r="L1021" s="99">
        <f t="shared" si="47"/>
        <v>0.85</v>
      </c>
    </row>
    <row r="1022" spans="3:12" x14ac:dyDescent="0.25">
      <c r="C1022" t="s">
        <v>1159</v>
      </c>
      <c r="D1022" t="s">
        <v>2435</v>
      </c>
      <c r="E1022" s="32">
        <v>100</v>
      </c>
      <c r="F1022" s="32">
        <v>100</v>
      </c>
      <c r="G1022" s="32">
        <v>85</v>
      </c>
      <c r="H1022" s="137">
        <f t="shared" si="45"/>
        <v>1</v>
      </c>
      <c r="I1022" s="90">
        <f>IF(F1022/ActivitySum!$C$1300=0%,"",F1022/ActivitySum!$C$1300)</f>
        <v>1.1528213931740477E-6</v>
      </c>
      <c r="J1022" s="99">
        <f>IF(G1022/ActivitySum!$C$1300=0%,"",G1022/ActivitySum!$C$1300)</f>
        <v>9.7989818419794049E-7</v>
      </c>
      <c r="K1022" s="99">
        <f t="shared" si="46"/>
        <v>0.85</v>
      </c>
      <c r="L1022" s="99">
        <f t="shared" si="47"/>
        <v>0.85</v>
      </c>
    </row>
    <row r="1023" spans="3:12" x14ac:dyDescent="0.25">
      <c r="C1023" t="s">
        <v>1160</v>
      </c>
      <c r="D1023" t="s">
        <v>2436</v>
      </c>
      <c r="E1023" s="32">
        <v>100</v>
      </c>
      <c r="F1023" s="32">
        <v>100</v>
      </c>
      <c r="G1023" s="32">
        <v>85</v>
      </c>
      <c r="H1023" s="137">
        <f t="shared" si="45"/>
        <v>1</v>
      </c>
      <c r="I1023" s="90">
        <f>IF(F1023/ActivitySum!$C$1300=0%,"",F1023/ActivitySum!$C$1300)</f>
        <v>1.1528213931740477E-6</v>
      </c>
      <c r="J1023" s="99">
        <f>IF(G1023/ActivitySum!$C$1300=0%,"",G1023/ActivitySum!$C$1300)</f>
        <v>9.7989818419794049E-7</v>
      </c>
      <c r="K1023" s="99">
        <f t="shared" si="46"/>
        <v>0.85</v>
      </c>
      <c r="L1023" s="99">
        <f t="shared" si="47"/>
        <v>0.85</v>
      </c>
    </row>
    <row r="1024" spans="3:12" x14ac:dyDescent="0.25">
      <c r="C1024" t="s">
        <v>1161</v>
      </c>
      <c r="D1024" t="s">
        <v>1792</v>
      </c>
      <c r="E1024" s="32">
        <v>100</v>
      </c>
      <c r="F1024" s="32">
        <v>100</v>
      </c>
      <c r="G1024" s="32">
        <v>85</v>
      </c>
      <c r="H1024" s="137">
        <f t="shared" si="45"/>
        <v>1</v>
      </c>
      <c r="I1024" s="90">
        <f>IF(F1024/ActivitySum!$C$1300=0%,"",F1024/ActivitySum!$C$1300)</f>
        <v>1.1528213931740477E-6</v>
      </c>
      <c r="J1024" s="99">
        <f>IF(G1024/ActivitySum!$C$1300=0%,"",G1024/ActivitySum!$C$1300)</f>
        <v>9.7989818419794049E-7</v>
      </c>
      <c r="K1024" s="99">
        <f t="shared" si="46"/>
        <v>0.85</v>
      </c>
      <c r="L1024" s="99">
        <f t="shared" si="47"/>
        <v>0.85</v>
      </c>
    </row>
    <row r="1025" spans="2:12" x14ac:dyDescent="0.25">
      <c r="C1025" t="s">
        <v>1162</v>
      </c>
      <c r="D1025" t="s">
        <v>1793</v>
      </c>
      <c r="E1025" s="32">
        <v>100</v>
      </c>
      <c r="F1025" s="32">
        <v>100</v>
      </c>
      <c r="G1025" s="32">
        <v>85</v>
      </c>
      <c r="H1025" s="137">
        <f t="shared" si="45"/>
        <v>1</v>
      </c>
      <c r="I1025" s="90">
        <f>IF(F1025/ActivitySum!$C$1300=0%,"",F1025/ActivitySum!$C$1300)</f>
        <v>1.1528213931740477E-6</v>
      </c>
      <c r="J1025" s="99">
        <f>IF(G1025/ActivitySum!$C$1300=0%,"",G1025/ActivitySum!$C$1300)</f>
        <v>9.7989818419794049E-7</v>
      </c>
      <c r="K1025" s="99">
        <f t="shared" si="46"/>
        <v>0.85</v>
      </c>
      <c r="L1025" s="99">
        <f t="shared" si="47"/>
        <v>0.85</v>
      </c>
    </row>
    <row r="1026" spans="2:12" x14ac:dyDescent="0.25">
      <c r="C1026" t="s">
        <v>1163</v>
      </c>
      <c r="D1026" t="s">
        <v>1794</v>
      </c>
      <c r="E1026" s="32">
        <v>100</v>
      </c>
      <c r="F1026" s="32">
        <v>100</v>
      </c>
      <c r="G1026" s="32">
        <v>85</v>
      </c>
      <c r="H1026" s="137">
        <f t="shared" si="45"/>
        <v>1</v>
      </c>
      <c r="I1026" s="90">
        <f>IF(F1026/ActivitySum!$C$1300=0%,"",F1026/ActivitySum!$C$1300)</f>
        <v>1.1528213931740477E-6</v>
      </c>
      <c r="J1026" s="99">
        <f>IF(G1026/ActivitySum!$C$1300=0%,"",G1026/ActivitySum!$C$1300)</f>
        <v>9.7989818419794049E-7</v>
      </c>
      <c r="K1026" s="99">
        <f t="shared" si="46"/>
        <v>0.85</v>
      </c>
      <c r="L1026" s="99">
        <f t="shared" si="47"/>
        <v>0.85</v>
      </c>
    </row>
    <row r="1027" spans="2:12" x14ac:dyDescent="0.25">
      <c r="C1027" t="s">
        <v>1164</v>
      </c>
      <c r="D1027" t="s">
        <v>2433</v>
      </c>
      <c r="E1027" s="32">
        <v>100</v>
      </c>
      <c r="F1027" s="32">
        <v>100</v>
      </c>
      <c r="G1027" s="32">
        <v>85</v>
      </c>
      <c r="H1027" s="137">
        <f t="shared" si="45"/>
        <v>1</v>
      </c>
      <c r="I1027" s="90">
        <f>IF(F1027/ActivitySum!$C$1300=0%,"",F1027/ActivitySum!$C$1300)</f>
        <v>1.1528213931740477E-6</v>
      </c>
      <c r="J1027" s="99">
        <f>IF(G1027/ActivitySum!$C$1300=0%,"",G1027/ActivitySum!$C$1300)</f>
        <v>9.7989818419794049E-7</v>
      </c>
      <c r="K1027" s="99">
        <f t="shared" si="46"/>
        <v>0.85</v>
      </c>
      <c r="L1027" s="99">
        <f t="shared" si="47"/>
        <v>0.85</v>
      </c>
    </row>
    <row r="1028" spans="2:12" x14ac:dyDescent="0.25">
      <c r="C1028" t="s">
        <v>1165</v>
      </c>
      <c r="D1028" t="s">
        <v>1796</v>
      </c>
      <c r="E1028" s="32">
        <v>100</v>
      </c>
      <c r="F1028" s="32">
        <v>100</v>
      </c>
      <c r="G1028" s="32">
        <v>85</v>
      </c>
      <c r="H1028" s="137">
        <f t="shared" si="45"/>
        <v>1</v>
      </c>
      <c r="I1028" s="90">
        <f>IF(F1028/ActivitySum!$C$1300=0%,"",F1028/ActivitySum!$C$1300)</f>
        <v>1.1528213931740477E-6</v>
      </c>
      <c r="J1028" s="99">
        <f>IF(G1028/ActivitySum!$C$1300=0%,"",G1028/ActivitySum!$C$1300)</f>
        <v>9.7989818419794049E-7</v>
      </c>
      <c r="K1028" s="99">
        <f t="shared" si="46"/>
        <v>0.85</v>
      </c>
      <c r="L1028" s="99">
        <f t="shared" si="47"/>
        <v>0.85</v>
      </c>
    </row>
    <row r="1029" spans="2:12" x14ac:dyDescent="0.25">
      <c r="C1029" t="s">
        <v>1166</v>
      </c>
      <c r="D1029" t="s">
        <v>1797</v>
      </c>
      <c r="E1029" s="32">
        <v>100</v>
      </c>
      <c r="F1029" s="32">
        <v>100</v>
      </c>
      <c r="G1029" s="32">
        <v>85</v>
      </c>
      <c r="H1029" s="137">
        <f t="shared" si="45"/>
        <v>1</v>
      </c>
      <c r="I1029" s="90">
        <f>IF(F1029/ActivitySum!$C$1300=0%,"",F1029/ActivitySum!$C$1300)</f>
        <v>1.1528213931740477E-6</v>
      </c>
      <c r="J1029" s="99">
        <f>IF(G1029/ActivitySum!$C$1300=0%,"",G1029/ActivitySum!$C$1300)</f>
        <v>9.7989818419794049E-7</v>
      </c>
      <c r="K1029" s="99">
        <f t="shared" si="46"/>
        <v>0.85</v>
      </c>
      <c r="L1029" s="99">
        <f t="shared" si="47"/>
        <v>0.85</v>
      </c>
    </row>
    <row r="1030" spans="2:12" x14ac:dyDescent="0.25">
      <c r="C1030" t="s">
        <v>1167</v>
      </c>
      <c r="D1030" t="s">
        <v>2437</v>
      </c>
      <c r="E1030" s="32">
        <v>100</v>
      </c>
      <c r="F1030" s="32">
        <v>100</v>
      </c>
      <c r="G1030" s="32">
        <v>85</v>
      </c>
      <c r="H1030" s="137">
        <f t="shared" si="45"/>
        <v>1</v>
      </c>
      <c r="I1030" s="90">
        <f>IF(F1030/ActivitySum!$C$1300=0%,"",F1030/ActivitySum!$C$1300)</f>
        <v>1.1528213931740477E-6</v>
      </c>
      <c r="J1030" s="99">
        <f>IF(G1030/ActivitySum!$C$1300=0%,"",G1030/ActivitySum!$C$1300)</f>
        <v>9.7989818419794049E-7</v>
      </c>
      <c r="K1030" s="99">
        <f t="shared" si="46"/>
        <v>0.85</v>
      </c>
      <c r="L1030" s="99">
        <f t="shared" si="47"/>
        <v>0.85</v>
      </c>
    </row>
    <row r="1031" spans="2:12" x14ac:dyDescent="0.25">
      <c r="C1031" t="s">
        <v>1168</v>
      </c>
      <c r="D1031" t="s">
        <v>2438</v>
      </c>
      <c r="E1031" s="32">
        <v>580</v>
      </c>
      <c r="F1031" s="32">
        <v>580</v>
      </c>
      <c r="G1031" s="32">
        <v>493</v>
      </c>
      <c r="H1031" s="137">
        <f t="shared" ref="H1031:H1094" si="48">IFERROR(F1031/E1031,"")</f>
        <v>1</v>
      </c>
      <c r="I1031" s="90">
        <f>IF(F1031/ActivitySum!$C$1300=0%,"",F1031/ActivitySum!$C$1300)</f>
        <v>6.6863640804094763E-6</v>
      </c>
      <c r="J1031" s="99">
        <f>IF(G1031/ActivitySum!$C$1300=0%,"",G1031/ActivitySum!$C$1300)</f>
        <v>5.6834094683480549E-6</v>
      </c>
      <c r="K1031" s="99">
        <f t="shared" ref="K1031:K1094" si="49">IFERROR(G1031/E1031,"")</f>
        <v>0.85</v>
      </c>
      <c r="L1031" s="99">
        <f t="shared" ref="L1031:L1094" si="50">IFERROR(G1031/F1031,"")</f>
        <v>0.85</v>
      </c>
    </row>
    <row r="1032" spans="2:12" x14ac:dyDescent="0.25">
      <c r="C1032" t="s">
        <v>1169</v>
      </c>
      <c r="D1032" t="s">
        <v>2439</v>
      </c>
      <c r="E1032" s="32">
        <v>100</v>
      </c>
      <c r="F1032" s="32">
        <v>100</v>
      </c>
      <c r="G1032" s="32">
        <v>85</v>
      </c>
      <c r="H1032" s="137">
        <f t="shared" si="48"/>
        <v>1</v>
      </c>
      <c r="I1032" s="90">
        <f>IF(F1032/ActivitySum!$C$1300=0%,"",F1032/ActivitySum!$C$1300)</f>
        <v>1.1528213931740477E-6</v>
      </c>
      <c r="J1032" s="99">
        <f>IF(G1032/ActivitySum!$C$1300=0%,"",G1032/ActivitySum!$C$1300)</f>
        <v>9.7989818419794049E-7</v>
      </c>
      <c r="K1032" s="99">
        <f t="shared" si="49"/>
        <v>0.85</v>
      </c>
      <c r="L1032" s="99">
        <f t="shared" si="50"/>
        <v>0.85</v>
      </c>
    </row>
    <row r="1033" spans="2:12" x14ac:dyDescent="0.25">
      <c r="C1033" t="s">
        <v>1170</v>
      </c>
      <c r="D1033" t="s">
        <v>2440</v>
      </c>
      <c r="E1033" s="32">
        <v>100</v>
      </c>
      <c r="F1033" s="32">
        <v>100</v>
      </c>
      <c r="G1033" s="32">
        <v>85</v>
      </c>
      <c r="H1033" s="137">
        <f t="shared" si="48"/>
        <v>1</v>
      </c>
      <c r="I1033" s="90">
        <f>IF(F1033/ActivitySum!$C$1300=0%,"",F1033/ActivitySum!$C$1300)</f>
        <v>1.1528213931740477E-6</v>
      </c>
      <c r="J1033" s="99">
        <f>IF(G1033/ActivitySum!$C$1300=0%,"",G1033/ActivitySum!$C$1300)</f>
        <v>9.7989818419794049E-7</v>
      </c>
      <c r="K1033" s="99">
        <f t="shared" si="49"/>
        <v>0.85</v>
      </c>
      <c r="L1033" s="99">
        <f t="shared" si="50"/>
        <v>0.85</v>
      </c>
    </row>
    <row r="1034" spans="2:12" x14ac:dyDescent="0.25">
      <c r="C1034" t="s">
        <v>1171</v>
      </c>
      <c r="D1034" t="s">
        <v>2441</v>
      </c>
      <c r="E1034" s="32">
        <v>100</v>
      </c>
      <c r="F1034" s="32">
        <v>100</v>
      </c>
      <c r="G1034" s="32">
        <v>85</v>
      </c>
      <c r="H1034" s="137">
        <f t="shared" si="48"/>
        <v>1</v>
      </c>
      <c r="I1034" s="90">
        <f>IF(F1034/ActivitySum!$C$1300=0%,"",F1034/ActivitySum!$C$1300)</f>
        <v>1.1528213931740477E-6</v>
      </c>
      <c r="J1034" s="99">
        <f>IF(G1034/ActivitySum!$C$1300=0%,"",G1034/ActivitySum!$C$1300)</f>
        <v>9.7989818419794049E-7</v>
      </c>
      <c r="K1034" s="99">
        <f t="shared" si="49"/>
        <v>0.85</v>
      </c>
      <c r="L1034" s="99">
        <f t="shared" si="50"/>
        <v>0.85</v>
      </c>
    </row>
    <row r="1035" spans="2:12" x14ac:dyDescent="0.25">
      <c r="C1035" t="s">
        <v>1172</v>
      </c>
      <c r="D1035" t="s">
        <v>2442</v>
      </c>
      <c r="E1035" s="32">
        <v>100</v>
      </c>
      <c r="F1035" s="32">
        <v>100</v>
      </c>
      <c r="G1035" s="32">
        <v>85</v>
      </c>
      <c r="H1035" s="137">
        <f t="shared" si="48"/>
        <v>1</v>
      </c>
      <c r="I1035" s="90">
        <f>IF(F1035/ActivitySum!$C$1300=0%,"",F1035/ActivitySum!$C$1300)</f>
        <v>1.1528213931740477E-6</v>
      </c>
      <c r="J1035" s="99">
        <f>IF(G1035/ActivitySum!$C$1300=0%,"",G1035/ActivitySum!$C$1300)</f>
        <v>9.7989818419794049E-7</v>
      </c>
      <c r="K1035" s="99">
        <f t="shared" si="49"/>
        <v>0.85</v>
      </c>
      <c r="L1035" s="99">
        <f t="shared" si="50"/>
        <v>0.85</v>
      </c>
    </row>
    <row r="1036" spans="2:12" x14ac:dyDescent="0.25">
      <c r="B1036" t="s">
        <v>2578</v>
      </c>
      <c r="C1036" t="s">
        <v>168</v>
      </c>
      <c r="D1036" t="s">
        <v>1463</v>
      </c>
      <c r="E1036" s="32">
        <v>167</v>
      </c>
      <c r="F1036" s="32">
        <v>167</v>
      </c>
      <c r="G1036" s="32">
        <v>142</v>
      </c>
      <c r="H1036" s="137">
        <f t="shared" si="48"/>
        <v>1</v>
      </c>
      <c r="I1036" s="90">
        <f>IF(F1036/ActivitySum!$C$1300=0%,"",F1036/ActivitySum!$C$1300)</f>
        <v>1.9252117266006596E-6</v>
      </c>
      <c r="J1036" s="99">
        <f>IF(G1036/ActivitySum!$C$1300=0%,"",G1036/ActivitySum!$C$1300)</f>
        <v>1.6370063783071477E-6</v>
      </c>
      <c r="K1036" s="99">
        <f t="shared" si="49"/>
        <v>0.85029940119760483</v>
      </c>
      <c r="L1036" s="99">
        <f t="shared" si="50"/>
        <v>0.85029940119760483</v>
      </c>
    </row>
    <row r="1037" spans="2:12" x14ac:dyDescent="0.25">
      <c r="C1037" t="s">
        <v>176</v>
      </c>
      <c r="D1037" t="s">
        <v>1471</v>
      </c>
      <c r="E1037" s="32">
        <v>167</v>
      </c>
      <c r="F1037" s="32">
        <v>167</v>
      </c>
      <c r="G1037" s="32">
        <v>142</v>
      </c>
      <c r="H1037" s="137">
        <f t="shared" si="48"/>
        <v>1</v>
      </c>
      <c r="I1037" s="90">
        <f>IF(F1037/ActivitySum!$C$1300=0%,"",F1037/ActivitySum!$C$1300)</f>
        <v>1.9252117266006596E-6</v>
      </c>
      <c r="J1037" s="99">
        <f>IF(G1037/ActivitySum!$C$1300=0%,"",G1037/ActivitySum!$C$1300)</f>
        <v>1.6370063783071477E-6</v>
      </c>
      <c r="K1037" s="99">
        <f t="shared" si="49"/>
        <v>0.85029940119760483</v>
      </c>
      <c r="L1037" s="99">
        <f t="shared" si="50"/>
        <v>0.85029940119760483</v>
      </c>
    </row>
    <row r="1038" spans="2:12" x14ac:dyDescent="0.25">
      <c r="C1038" t="s">
        <v>977</v>
      </c>
      <c r="D1038" t="s">
        <v>2260</v>
      </c>
      <c r="E1038" s="32">
        <v>167</v>
      </c>
      <c r="F1038" s="32">
        <v>167</v>
      </c>
      <c r="G1038" s="32">
        <v>142</v>
      </c>
      <c r="H1038" s="137">
        <f t="shared" si="48"/>
        <v>1</v>
      </c>
      <c r="I1038" s="90">
        <f>IF(F1038/ActivitySum!$C$1300=0%,"",F1038/ActivitySum!$C$1300)</f>
        <v>1.9252117266006596E-6</v>
      </c>
      <c r="J1038" s="99">
        <f>IF(G1038/ActivitySum!$C$1300=0%,"",G1038/ActivitySum!$C$1300)</f>
        <v>1.6370063783071477E-6</v>
      </c>
      <c r="K1038" s="99">
        <f t="shared" si="49"/>
        <v>0.85029940119760483</v>
      </c>
      <c r="L1038" s="99">
        <f t="shared" si="50"/>
        <v>0.85029940119760483</v>
      </c>
    </row>
    <row r="1039" spans="2:12" x14ac:dyDescent="0.25">
      <c r="C1039" t="s">
        <v>988</v>
      </c>
      <c r="D1039" t="s">
        <v>2271</v>
      </c>
      <c r="E1039" s="32">
        <v>167</v>
      </c>
      <c r="F1039" s="32">
        <v>167</v>
      </c>
      <c r="G1039" s="32">
        <v>142</v>
      </c>
      <c r="H1039" s="137">
        <f t="shared" si="48"/>
        <v>1</v>
      </c>
      <c r="I1039" s="90">
        <f>IF(F1039/ActivitySum!$C$1300=0%,"",F1039/ActivitySum!$C$1300)</f>
        <v>1.9252117266006596E-6</v>
      </c>
      <c r="J1039" s="99">
        <f>IF(G1039/ActivitySum!$C$1300=0%,"",G1039/ActivitySum!$C$1300)</f>
        <v>1.6370063783071477E-6</v>
      </c>
      <c r="K1039" s="99">
        <f t="shared" si="49"/>
        <v>0.85029940119760483</v>
      </c>
      <c r="L1039" s="99">
        <f t="shared" si="50"/>
        <v>0.85029940119760483</v>
      </c>
    </row>
    <row r="1040" spans="2:12" x14ac:dyDescent="0.25">
      <c r="C1040" t="s">
        <v>999</v>
      </c>
      <c r="D1040" t="s">
        <v>2282</v>
      </c>
      <c r="E1040" s="32">
        <v>167</v>
      </c>
      <c r="F1040" s="32">
        <v>167</v>
      </c>
      <c r="G1040" s="32">
        <v>142</v>
      </c>
      <c r="H1040" s="137">
        <f t="shared" si="48"/>
        <v>1</v>
      </c>
      <c r="I1040" s="90">
        <f>IF(F1040/ActivitySum!$C$1300=0%,"",F1040/ActivitySum!$C$1300)</f>
        <v>1.9252117266006596E-6</v>
      </c>
      <c r="J1040" s="99">
        <f>IF(G1040/ActivitySum!$C$1300=0%,"",G1040/ActivitySum!$C$1300)</f>
        <v>1.6370063783071477E-6</v>
      </c>
      <c r="K1040" s="99">
        <f t="shared" si="49"/>
        <v>0.85029940119760483</v>
      </c>
      <c r="L1040" s="99">
        <f t="shared" si="50"/>
        <v>0.85029940119760483</v>
      </c>
    </row>
    <row r="1041" spans="2:12" x14ac:dyDescent="0.25">
      <c r="C1041" t="s">
        <v>1014</v>
      </c>
      <c r="D1041" t="s">
        <v>2297</v>
      </c>
      <c r="E1041" s="32">
        <v>166</v>
      </c>
      <c r="F1041" s="32">
        <v>167</v>
      </c>
      <c r="G1041" s="32">
        <v>141</v>
      </c>
      <c r="H1041" s="137">
        <f t="shared" si="48"/>
        <v>1.0060240963855422</v>
      </c>
      <c r="I1041" s="90">
        <f>IF(F1041/ActivitySum!$C$1300=0%,"",F1041/ActivitySum!$C$1300)</f>
        <v>1.9252117266006596E-6</v>
      </c>
      <c r="J1041" s="99">
        <f>IF(G1041/ActivitySum!$C$1300=0%,"",G1041/ActivitySum!$C$1300)</f>
        <v>1.6254781643754073E-6</v>
      </c>
      <c r="K1041" s="99">
        <f t="shared" si="49"/>
        <v>0.8493975903614458</v>
      </c>
      <c r="L1041" s="99">
        <f t="shared" si="50"/>
        <v>0.84431137724550898</v>
      </c>
    </row>
    <row r="1042" spans="2:12" x14ac:dyDescent="0.25">
      <c r="C1042" t="s">
        <v>1178</v>
      </c>
      <c r="D1042" t="s">
        <v>1961</v>
      </c>
      <c r="E1042" s="32">
        <v>170</v>
      </c>
      <c r="F1042" s="32">
        <v>166</v>
      </c>
      <c r="G1042" s="32">
        <v>182</v>
      </c>
      <c r="H1042" s="137">
        <f t="shared" si="48"/>
        <v>0.97647058823529409</v>
      </c>
      <c r="I1042" s="90">
        <f>IF(F1042/ActivitySum!$C$1300=0%,"",F1042/ActivitySum!$C$1300)</f>
        <v>1.9136835126689192E-6</v>
      </c>
      <c r="J1042" s="99">
        <f>IF(G1042/ActivitySum!$C$1300=0%,"",G1042/ActivitySum!$C$1300)</f>
        <v>2.0981349355767668E-6</v>
      </c>
      <c r="K1042" s="99">
        <f t="shared" si="49"/>
        <v>1.0705882352941176</v>
      </c>
      <c r="L1042" s="99">
        <f t="shared" si="50"/>
        <v>1.0963855421686748</v>
      </c>
    </row>
    <row r="1043" spans="2:12" x14ac:dyDescent="0.25">
      <c r="B1043" t="s">
        <v>2579</v>
      </c>
      <c r="C1043" t="s">
        <v>84</v>
      </c>
      <c r="D1043" t="s">
        <v>1380</v>
      </c>
      <c r="E1043" s="32">
        <v>250</v>
      </c>
      <c r="F1043" s="32">
        <v>250</v>
      </c>
      <c r="G1043" s="32">
        <v>212</v>
      </c>
      <c r="H1043" s="137">
        <f t="shared" si="48"/>
        <v>1</v>
      </c>
      <c r="I1043" s="90">
        <f>IF(F1043/ActivitySum!$C$1300=0%,"",F1043/ActivitySum!$C$1300)</f>
        <v>2.8820534829351192E-6</v>
      </c>
      <c r="J1043" s="99">
        <f>IF(G1043/ActivitySum!$C$1300=0%,"",G1043/ActivitySum!$C$1300)</f>
        <v>2.4439813535289812E-6</v>
      </c>
      <c r="K1043" s="99">
        <f t="shared" si="49"/>
        <v>0.84799999999999998</v>
      </c>
      <c r="L1043" s="99">
        <f t="shared" si="50"/>
        <v>0.84799999999999998</v>
      </c>
    </row>
    <row r="1044" spans="2:12" x14ac:dyDescent="0.25">
      <c r="C1044" t="s">
        <v>85</v>
      </c>
      <c r="D1044" t="s">
        <v>1381</v>
      </c>
      <c r="E1044" s="32">
        <v>250</v>
      </c>
      <c r="F1044" s="32">
        <v>250</v>
      </c>
      <c r="G1044" s="32">
        <v>212</v>
      </c>
      <c r="H1044" s="137">
        <f t="shared" si="48"/>
        <v>1</v>
      </c>
      <c r="I1044" s="90">
        <f>IF(F1044/ActivitySum!$C$1300=0%,"",F1044/ActivitySum!$C$1300)</f>
        <v>2.8820534829351192E-6</v>
      </c>
      <c r="J1044" s="99">
        <f>IF(G1044/ActivitySum!$C$1300=0%,"",G1044/ActivitySum!$C$1300)</f>
        <v>2.4439813535289812E-6</v>
      </c>
      <c r="K1044" s="99">
        <f t="shared" si="49"/>
        <v>0.84799999999999998</v>
      </c>
      <c r="L1044" s="99">
        <f t="shared" si="50"/>
        <v>0.84799999999999998</v>
      </c>
    </row>
    <row r="1045" spans="2:12" x14ac:dyDescent="0.25">
      <c r="C1045" t="s">
        <v>86</v>
      </c>
      <c r="D1045" t="s">
        <v>1382</v>
      </c>
      <c r="E1045" s="32">
        <v>250</v>
      </c>
      <c r="F1045" s="32">
        <v>250</v>
      </c>
      <c r="G1045" s="32">
        <v>212</v>
      </c>
      <c r="H1045" s="137">
        <f t="shared" si="48"/>
        <v>1</v>
      </c>
      <c r="I1045" s="90">
        <f>IF(F1045/ActivitySum!$C$1300=0%,"",F1045/ActivitySum!$C$1300)</f>
        <v>2.8820534829351192E-6</v>
      </c>
      <c r="J1045" s="99">
        <f>IF(G1045/ActivitySum!$C$1300=0%,"",G1045/ActivitySum!$C$1300)</f>
        <v>2.4439813535289812E-6</v>
      </c>
      <c r="K1045" s="99">
        <f t="shared" si="49"/>
        <v>0.84799999999999998</v>
      </c>
      <c r="L1045" s="99">
        <f t="shared" si="50"/>
        <v>0.84799999999999998</v>
      </c>
    </row>
    <row r="1046" spans="2:12" x14ac:dyDescent="0.25">
      <c r="C1046" t="s">
        <v>87</v>
      </c>
      <c r="D1046" t="s">
        <v>1383</v>
      </c>
      <c r="E1046" s="32">
        <v>250</v>
      </c>
      <c r="F1046" s="32">
        <v>250</v>
      </c>
      <c r="G1046" s="32">
        <v>212</v>
      </c>
      <c r="H1046" s="137">
        <f t="shared" si="48"/>
        <v>1</v>
      </c>
      <c r="I1046" s="90">
        <f>IF(F1046/ActivitySum!$C$1300=0%,"",F1046/ActivitySum!$C$1300)</f>
        <v>2.8820534829351192E-6</v>
      </c>
      <c r="J1046" s="99">
        <f>IF(G1046/ActivitySum!$C$1300=0%,"",G1046/ActivitySum!$C$1300)</f>
        <v>2.4439813535289812E-6</v>
      </c>
      <c r="K1046" s="99">
        <f t="shared" si="49"/>
        <v>0.84799999999999998</v>
      </c>
      <c r="L1046" s="99">
        <f t="shared" si="50"/>
        <v>0.84799999999999998</v>
      </c>
    </row>
    <row r="1047" spans="2:12" x14ac:dyDescent="0.25">
      <c r="C1047" t="s">
        <v>91</v>
      </c>
      <c r="D1047" t="s">
        <v>1387</v>
      </c>
      <c r="E1047" s="32">
        <v>249</v>
      </c>
      <c r="F1047" s="32">
        <v>250</v>
      </c>
      <c r="G1047" s="32">
        <v>211</v>
      </c>
      <c r="H1047" s="137">
        <f t="shared" si="48"/>
        <v>1.0040160642570282</v>
      </c>
      <c r="I1047" s="90">
        <f>IF(F1047/ActivitySum!$C$1300=0%,"",F1047/ActivitySum!$C$1300)</f>
        <v>2.8820534829351192E-6</v>
      </c>
      <c r="J1047" s="99">
        <f>IF(G1047/ActivitySum!$C$1300=0%,"",G1047/ActivitySum!$C$1300)</f>
        <v>2.4324531395972408E-6</v>
      </c>
      <c r="K1047" s="99">
        <f t="shared" si="49"/>
        <v>0.84738955823293172</v>
      </c>
      <c r="L1047" s="99">
        <f t="shared" si="50"/>
        <v>0.84399999999999997</v>
      </c>
    </row>
    <row r="1048" spans="2:12" x14ac:dyDescent="0.25">
      <c r="C1048" t="s">
        <v>92</v>
      </c>
      <c r="D1048" t="s">
        <v>1388</v>
      </c>
      <c r="E1048" s="32">
        <v>250</v>
      </c>
      <c r="F1048" s="32">
        <v>250</v>
      </c>
      <c r="G1048" s="32">
        <v>212</v>
      </c>
      <c r="H1048" s="137">
        <f t="shared" si="48"/>
        <v>1</v>
      </c>
      <c r="I1048" s="90">
        <f>IF(F1048/ActivitySum!$C$1300=0%,"",F1048/ActivitySum!$C$1300)</f>
        <v>2.8820534829351192E-6</v>
      </c>
      <c r="J1048" s="99">
        <f>IF(G1048/ActivitySum!$C$1300=0%,"",G1048/ActivitySum!$C$1300)</f>
        <v>2.4439813535289812E-6</v>
      </c>
      <c r="K1048" s="99">
        <f t="shared" si="49"/>
        <v>0.84799999999999998</v>
      </c>
      <c r="L1048" s="99">
        <f t="shared" si="50"/>
        <v>0.84799999999999998</v>
      </c>
    </row>
    <row r="1049" spans="2:12" x14ac:dyDescent="0.25">
      <c r="C1049" t="s">
        <v>142</v>
      </c>
      <c r="D1049" t="s">
        <v>1437</v>
      </c>
      <c r="E1049" s="32">
        <v>50</v>
      </c>
      <c r="F1049" s="32">
        <v>50</v>
      </c>
      <c r="G1049" s="32">
        <v>42</v>
      </c>
      <c r="H1049" s="137">
        <f t="shared" si="48"/>
        <v>1</v>
      </c>
      <c r="I1049" s="90">
        <f>IF(F1049/ActivitySum!$C$1300=0%,"",F1049/ActivitySum!$C$1300)</f>
        <v>5.7641069658702384E-7</v>
      </c>
      <c r="J1049" s="99">
        <f>IF(G1049/ActivitySum!$C$1300=0%,"",G1049/ActivitySum!$C$1300)</f>
        <v>4.8418498513310002E-7</v>
      </c>
      <c r="K1049" s="99">
        <f t="shared" si="49"/>
        <v>0.84</v>
      </c>
      <c r="L1049" s="99">
        <f t="shared" si="50"/>
        <v>0.84</v>
      </c>
    </row>
    <row r="1050" spans="2:12" x14ac:dyDescent="0.25">
      <c r="C1050" t="s">
        <v>143</v>
      </c>
      <c r="D1050" t="s">
        <v>1438</v>
      </c>
      <c r="E1050" s="32">
        <v>250</v>
      </c>
      <c r="F1050" s="32">
        <v>250</v>
      </c>
      <c r="G1050" s="32">
        <v>212</v>
      </c>
      <c r="H1050" s="137">
        <f t="shared" si="48"/>
        <v>1</v>
      </c>
      <c r="I1050" s="90">
        <f>IF(F1050/ActivitySum!$C$1300=0%,"",F1050/ActivitySum!$C$1300)</f>
        <v>2.8820534829351192E-6</v>
      </c>
      <c r="J1050" s="99">
        <f>IF(G1050/ActivitySum!$C$1300=0%,"",G1050/ActivitySum!$C$1300)</f>
        <v>2.4439813535289812E-6</v>
      </c>
      <c r="K1050" s="99">
        <f t="shared" si="49"/>
        <v>0.84799999999999998</v>
      </c>
      <c r="L1050" s="99">
        <f t="shared" si="50"/>
        <v>0.84799999999999998</v>
      </c>
    </row>
    <row r="1051" spans="2:12" x14ac:dyDescent="0.25">
      <c r="C1051" t="s">
        <v>144</v>
      </c>
      <c r="D1051" t="s">
        <v>1439</v>
      </c>
      <c r="E1051" s="32">
        <v>101</v>
      </c>
      <c r="F1051" s="32">
        <v>101</v>
      </c>
      <c r="G1051" s="32">
        <v>86</v>
      </c>
      <c r="H1051" s="137">
        <f t="shared" si="48"/>
        <v>1</v>
      </c>
      <c r="I1051" s="90">
        <f>IF(F1051/ActivitySum!$C$1300=0%,"",F1051/ActivitySum!$C$1300)</f>
        <v>1.1643496071057881E-6</v>
      </c>
      <c r="J1051" s="99">
        <f>IF(G1051/ActivitySum!$C$1300=0%,"",G1051/ActivitySum!$C$1300)</f>
        <v>9.9142639812968094E-7</v>
      </c>
      <c r="K1051" s="99">
        <f t="shared" si="49"/>
        <v>0.85148514851485146</v>
      </c>
      <c r="L1051" s="99">
        <f t="shared" si="50"/>
        <v>0.85148514851485146</v>
      </c>
    </row>
    <row r="1052" spans="2:12" x14ac:dyDescent="0.25">
      <c r="C1052" t="s">
        <v>145</v>
      </c>
      <c r="D1052" t="s">
        <v>1440</v>
      </c>
      <c r="E1052" s="32">
        <v>500</v>
      </c>
      <c r="F1052" s="32">
        <v>500</v>
      </c>
      <c r="G1052" s="32">
        <v>425</v>
      </c>
      <c r="H1052" s="137">
        <f t="shared" si="48"/>
        <v>1</v>
      </c>
      <c r="I1052" s="90">
        <f>IF(F1052/ActivitySum!$C$1300=0%,"",F1052/ActivitySum!$C$1300)</f>
        <v>5.7641069658702384E-6</v>
      </c>
      <c r="J1052" s="99">
        <f>IF(G1052/ActivitySum!$C$1300=0%,"",G1052/ActivitySum!$C$1300)</f>
        <v>4.8994909209897025E-6</v>
      </c>
      <c r="K1052" s="99">
        <f t="shared" si="49"/>
        <v>0.85</v>
      </c>
      <c r="L1052" s="99">
        <f t="shared" si="50"/>
        <v>0.85</v>
      </c>
    </row>
    <row r="1053" spans="2:12" x14ac:dyDescent="0.25">
      <c r="C1053" t="s">
        <v>146</v>
      </c>
      <c r="D1053" t="s">
        <v>1441</v>
      </c>
      <c r="E1053" s="32">
        <v>101</v>
      </c>
      <c r="F1053" s="32">
        <v>101</v>
      </c>
      <c r="G1053" s="32">
        <v>86</v>
      </c>
      <c r="H1053" s="137">
        <f t="shared" si="48"/>
        <v>1</v>
      </c>
      <c r="I1053" s="90">
        <f>IF(F1053/ActivitySum!$C$1300=0%,"",F1053/ActivitySum!$C$1300)</f>
        <v>1.1643496071057881E-6</v>
      </c>
      <c r="J1053" s="99">
        <f>IF(G1053/ActivitySum!$C$1300=0%,"",G1053/ActivitySum!$C$1300)</f>
        <v>9.9142639812968094E-7</v>
      </c>
      <c r="K1053" s="99">
        <f t="shared" si="49"/>
        <v>0.85148514851485146</v>
      </c>
      <c r="L1053" s="99">
        <f t="shared" si="50"/>
        <v>0.85148514851485146</v>
      </c>
    </row>
    <row r="1054" spans="2:12" x14ac:dyDescent="0.25">
      <c r="C1054" t="s">
        <v>147</v>
      </c>
      <c r="D1054" t="s">
        <v>1442</v>
      </c>
      <c r="E1054" s="32">
        <v>250</v>
      </c>
      <c r="F1054" s="32">
        <v>250</v>
      </c>
      <c r="G1054" s="32">
        <v>212</v>
      </c>
      <c r="H1054" s="137">
        <f t="shared" si="48"/>
        <v>1</v>
      </c>
      <c r="I1054" s="90">
        <f>IF(F1054/ActivitySum!$C$1300=0%,"",F1054/ActivitySum!$C$1300)</f>
        <v>2.8820534829351192E-6</v>
      </c>
      <c r="J1054" s="99">
        <f>IF(G1054/ActivitySum!$C$1300=0%,"",G1054/ActivitySum!$C$1300)</f>
        <v>2.4439813535289812E-6</v>
      </c>
      <c r="K1054" s="99">
        <f t="shared" si="49"/>
        <v>0.84799999999999998</v>
      </c>
      <c r="L1054" s="99">
        <f t="shared" si="50"/>
        <v>0.84799999999999998</v>
      </c>
    </row>
    <row r="1055" spans="2:12" x14ac:dyDescent="0.25">
      <c r="C1055" t="s">
        <v>148</v>
      </c>
      <c r="D1055" t="s">
        <v>1443</v>
      </c>
      <c r="E1055" s="32">
        <v>50</v>
      </c>
      <c r="F1055" s="32">
        <v>50</v>
      </c>
      <c r="G1055" s="32">
        <v>42</v>
      </c>
      <c r="H1055" s="137">
        <f t="shared" si="48"/>
        <v>1</v>
      </c>
      <c r="I1055" s="90">
        <f>IF(F1055/ActivitySum!$C$1300=0%,"",F1055/ActivitySum!$C$1300)</f>
        <v>5.7641069658702384E-7</v>
      </c>
      <c r="J1055" s="99">
        <f>IF(G1055/ActivitySum!$C$1300=0%,"",G1055/ActivitySum!$C$1300)</f>
        <v>4.8418498513310002E-7</v>
      </c>
      <c r="K1055" s="99">
        <f t="shared" si="49"/>
        <v>0.84</v>
      </c>
      <c r="L1055" s="99">
        <f t="shared" si="50"/>
        <v>0.84</v>
      </c>
    </row>
    <row r="1056" spans="2:12" x14ac:dyDescent="0.25">
      <c r="C1056" t="s">
        <v>149</v>
      </c>
      <c r="D1056" t="s">
        <v>1444</v>
      </c>
      <c r="E1056" s="32">
        <v>34</v>
      </c>
      <c r="F1056" s="32">
        <v>34</v>
      </c>
      <c r="G1056" s="32">
        <v>28</v>
      </c>
      <c r="H1056" s="137">
        <f t="shared" si="48"/>
        <v>1</v>
      </c>
      <c r="I1056" s="90">
        <f>IF(F1056/ActivitySum!$C$1300=0%,"",F1056/ActivitySum!$C$1300)</f>
        <v>3.919592736791762E-7</v>
      </c>
      <c r="J1056" s="99">
        <f>IF(G1056/ActivitySum!$C$1300=0%,"",G1056/ActivitySum!$C$1300)</f>
        <v>3.2278999008873333E-7</v>
      </c>
      <c r="K1056" s="99">
        <f t="shared" si="49"/>
        <v>0.82352941176470584</v>
      </c>
      <c r="L1056" s="99">
        <f t="shared" si="50"/>
        <v>0.82352941176470584</v>
      </c>
    </row>
    <row r="1057" spans="3:12" x14ac:dyDescent="0.25">
      <c r="C1057" t="s">
        <v>157</v>
      </c>
      <c r="D1057" t="s">
        <v>1452</v>
      </c>
      <c r="E1057" s="32">
        <v>50</v>
      </c>
      <c r="F1057" s="32">
        <v>50</v>
      </c>
      <c r="G1057" s="32">
        <v>42</v>
      </c>
      <c r="H1057" s="137">
        <f t="shared" si="48"/>
        <v>1</v>
      </c>
      <c r="I1057" s="90">
        <f>IF(F1057/ActivitySum!$C$1300=0%,"",F1057/ActivitySum!$C$1300)</f>
        <v>5.7641069658702384E-7</v>
      </c>
      <c r="J1057" s="99">
        <f>IF(G1057/ActivitySum!$C$1300=0%,"",G1057/ActivitySum!$C$1300)</f>
        <v>4.8418498513310002E-7</v>
      </c>
      <c r="K1057" s="99">
        <f t="shared" si="49"/>
        <v>0.84</v>
      </c>
      <c r="L1057" s="99">
        <f t="shared" si="50"/>
        <v>0.84</v>
      </c>
    </row>
    <row r="1058" spans="3:12" x14ac:dyDescent="0.25">
      <c r="C1058" t="s">
        <v>158</v>
      </c>
      <c r="D1058" t="s">
        <v>1453</v>
      </c>
      <c r="E1058" s="32">
        <v>100</v>
      </c>
      <c r="F1058" s="32">
        <v>100</v>
      </c>
      <c r="G1058" s="32">
        <v>85</v>
      </c>
      <c r="H1058" s="137">
        <f t="shared" si="48"/>
        <v>1</v>
      </c>
      <c r="I1058" s="90">
        <f>IF(F1058/ActivitySum!$C$1300=0%,"",F1058/ActivitySum!$C$1300)</f>
        <v>1.1528213931740477E-6</v>
      </c>
      <c r="J1058" s="99">
        <f>IF(G1058/ActivitySum!$C$1300=0%,"",G1058/ActivitySum!$C$1300)</f>
        <v>9.7989818419794049E-7</v>
      </c>
      <c r="K1058" s="99">
        <f t="shared" si="49"/>
        <v>0.85</v>
      </c>
      <c r="L1058" s="99">
        <f t="shared" si="50"/>
        <v>0.85</v>
      </c>
    </row>
    <row r="1059" spans="3:12" x14ac:dyDescent="0.25">
      <c r="C1059" t="s">
        <v>159</v>
      </c>
      <c r="D1059" t="s">
        <v>1454</v>
      </c>
      <c r="E1059" s="32">
        <v>49</v>
      </c>
      <c r="F1059" s="32">
        <v>50</v>
      </c>
      <c r="G1059" s="32">
        <v>42</v>
      </c>
      <c r="H1059" s="137">
        <f t="shared" si="48"/>
        <v>1.0204081632653061</v>
      </c>
      <c r="I1059" s="90">
        <f>IF(F1059/ActivitySum!$C$1300=0%,"",F1059/ActivitySum!$C$1300)</f>
        <v>5.7641069658702384E-7</v>
      </c>
      <c r="J1059" s="99">
        <f>IF(G1059/ActivitySum!$C$1300=0%,"",G1059/ActivitySum!$C$1300)</f>
        <v>4.8418498513310002E-7</v>
      </c>
      <c r="K1059" s="99">
        <f t="shared" si="49"/>
        <v>0.8571428571428571</v>
      </c>
      <c r="L1059" s="99">
        <f t="shared" si="50"/>
        <v>0.84</v>
      </c>
    </row>
    <row r="1060" spans="3:12" x14ac:dyDescent="0.25">
      <c r="C1060" t="s">
        <v>160</v>
      </c>
      <c r="D1060" t="s">
        <v>1455</v>
      </c>
      <c r="E1060" s="32">
        <v>50</v>
      </c>
      <c r="F1060" s="32">
        <v>50</v>
      </c>
      <c r="G1060" s="32">
        <v>42</v>
      </c>
      <c r="H1060" s="137">
        <f t="shared" si="48"/>
        <v>1</v>
      </c>
      <c r="I1060" s="90">
        <f>IF(F1060/ActivitySum!$C$1300=0%,"",F1060/ActivitySum!$C$1300)</f>
        <v>5.7641069658702384E-7</v>
      </c>
      <c r="J1060" s="99">
        <f>IF(G1060/ActivitySum!$C$1300=0%,"",G1060/ActivitySum!$C$1300)</f>
        <v>4.8418498513310002E-7</v>
      </c>
      <c r="K1060" s="99">
        <f t="shared" si="49"/>
        <v>0.84</v>
      </c>
      <c r="L1060" s="99">
        <f t="shared" si="50"/>
        <v>0.84</v>
      </c>
    </row>
    <row r="1061" spans="3:12" x14ac:dyDescent="0.25">
      <c r="C1061" t="s">
        <v>161</v>
      </c>
      <c r="D1061" t="s">
        <v>1456</v>
      </c>
      <c r="E1061" s="32">
        <v>250</v>
      </c>
      <c r="F1061" s="32">
        <v>250</v>
      </c>
      <c r="G1061" s="32">
        <v>212</v>
      </c>
      <c r="H1061" s="137">
        <f t="shared" si="48"/>
        <v>1</v>
      </c>
      <c r="I1061" s="90">
        <f>IF(F1061/ActivitySum!$C$1300=0%,"",F1061/ActivitySum!$C$1300)</f>
        <v>2.8820534829351192E-6</v>
      </c>
      <c r="J1061" s="99">
        <f>IF(G1061/ActivitySum!$C$1300=0%,"",G1061/ActivitySum!$C$1300)</f>
        <v>2.4439813535289812E-6</v>
      </c>
      <c r="K1061" s="99">
        <f t="shared" si="49"/>
        <v>0.84799999999999998</v>
      </c>
      <c r="L1061" s="99">
        <f t="shared" si="50"/>
        <v>0.84799999999999998</v>
      </c>
    </row>
    <row r="1062" spans="3:12" x14ac:dyDescent="0.25">
      <c r="C1062" t="s">
        <v>162</v>
      </c>
      <c r="D1062" t="s">
        <v>1457</v>
      </c>
      <c r="E1062" s="32">
        <v>50</v>
      </c>
      <c r="F1062" s="32">
        <v>50</v>
      </c>
      <c r="G1062" s="32">
        <v>42</v>
      </c>
      <c r="H1062" s="137">
        <f t="shared" si="48"/>
        <v>1</v>
      </c>
      <c r="I1062" s="90">
        <f>IF(F1062/ActivitySum!$C$1300=0%,"",F1062/ActivitySum!$C$1300)</f>
        <v>5.7641069658702384E-7</v>
      </c>
      <c r="J1062" s="99">
        <f>IF(G1062/ActivitySum!$C$1300=0%,"",G1062/ActivitySum!$C$1300)</f>
        <v>4.8418498513310002E-7</v>
      </c>
      <c r="K1062" s="99">
        <f t="shared" si="49"/>
        <v>0.84</v>
      </c>
      <c r="L1062" s="99">
        <f t="shared" si="50"/>
        <v>0.84</v>
      </c>
    </row>
    <row r="1063" spans="3:12" x14ac:dyDescent="0.25">
      <c r="C1063" t="s">
        <v>163</v>
      </c>
      <c r="D1063" t="s">
        <v>1458</v>
      </c>
      <c r="E1063" s="32">
        <v>50</v>
      </c>
      <c r="F1063" s="32">
        <v>50</v>
      </c>
      <c r="G1063" s="32">
        <v>42</v>
      </c>
      <c r="H1063" s="137">
        <f t="shared" si="48"/>
        <v>1</v>
      </c>
      <c r="I1063" s="90">
        <f>IF(F1063/ActivitySum!$C$1300=0%,"",F1063/ActivitySum!$C$1300)</f>
        <v>5.7641069658702384E-7</v>
      </c>
      <c r="J1063" s="99">
        <f>IF(G1063/ActivitySum!$C$1300=0%,"",G1063/ActivitySum!$C$1300)</f>
        <v>4.8418498513310002E-7</v>
      </c>
      <c r="K1063" s="99">
        <f t="shared" si="49"/>
        <v>0.84</v>
      </c>
      <c r="L1063" s="99">
        <f t="shared" si="50"/>
        <v>0.84</v>
      </c>
    </row>
    <row r="1064" spans="3:12" x14ac:dyDescent="0.25">
      <c r="C1064" t="s">
        <v>175</v>
      </c>
      <c r="D1064" t="s">
        <v>1470</v>
      </c>
      <c r="E1064" s="32">
        <v>250</v>
      </c>
      <c r="F1064" s="32">
        <v>250</v>
      </c>
      <c r="G1064" s="32">
        <v>212</v>
      </c>
      <c r="H1064" s="137">
        <f t="shared" si="48"/>
        <v>1</v>
      </c>
      <c r="I1064" s="90">
        <f>IF(F1064/ActivitySum!$C$1300=0%,"",F1064/ActivitySum!$C$1300)</f>
        <v>2.8820534829351192E-6</v>
      </c>
      <c r="J1064" s="99">
        <f>IF(G1064/ActivitySum!$C$1300=0%,"",G1064/ActivitySum!$C$1300)</f>
        <v>2.4439813535289812E-6</v>
      </c>
      <c r="K1064" s="99">
        <f t="shared" si="49"/>
        <v>0.84799999999999998</v>
      </c>
      <c r="L1064" s="99">
        <f t="shared" si="50"/>
        <v>0.84799999999999998</v>
      </c>
    </row>
    <row r="1065" spans="3:12" x14ac:dyDescent="0.25">
      <c r="C1065" t="s">
        <v>859</v>
      </c>
      <c r="D1065" t="s">
        <v>2142</v>
      </c>
      <c r="E1065" s="32">
        <v>50</v>
      </c>
      <c r="F1065" s="32">
        <v>50</v>
      </c>
      <c r="G1065" s="32">
        <v>28</v>
      </c>
      <c r="H1065" s="137">
        <f t="shared" si="48"/>
        <v>1</v>
      </c>
      <c r="I1065" s="90">
        <f>IF(F1065/ActivitySum!$C$1300=0%,"",F1065/ActivitySum!$C$1300)</f>
        <v>5.7641069658702384E-7</v>
      </c>
      <c r="J1065" s="99">
        <f>IF(G1065/ActivitySum!$C$1300=0%,"",G1065/ActivitySum!$C$1300)</f>
        <v>3.2278999008873333E-7</v>
      </c>
      <c r="K1065" s="99">
        <f t="shared" si="49"/>
        <v>0.56000000000000005</v>
      </c>
      <c r="L1065" s="99">
        <f t="shared" si="50"/>
        <v>0.56000000000000005</v>
      </c>
    </row>
    <row r="1066" spans="3:12" x14ac:dyDescent="0.25">
      <c r="C1066" t="s">
        <v>860</v>
      </c>
      <c r="D1066" t="s">
        <v>2143</v>
      </c>
      <c r="E1066" s="32">
        <v>250</v>
      </c>
      <c r="F1066" s="32">
        <v>250</v>
      </c>
      <c r="G1066" s="32">
        <v>412</v>
      </c>
      <c r="H1066" s="137">
        <f t="shared" si="48"/>
        <v>1</v>
      </c>
      <c r="I1066" s="90">
        <f>IF(F1066/ActivitySum!$C$1300=0%,"",F1066/ActivitySum!$C$1300)</f>
        <v>2.8820534829351192E-6</v>
      </c>
      <c r="J1066" s="99">
        <f>IF(G1066/ActivitySum!$C$1300=0%,"",G1066/ActivitySum!$C$1300)</f>
        <v>4.7496241398770762E-6</v>
      </c>
      <c r="K1066" s="99">
        <f t="shared" si="49"/>
        <v>1.6479999999999999</v>
      </c>
      <c r="L1066" s="99">
        <f t="shared" si="50"/>
        <v>1.6479999999999999</v>
      </c>
    </row>
    <row r="1067" spans="3:12" x14ac:dyDescent="0.25">
      <c r="C1067" t="s">
        <v>861</v>
      </c>
      <c r="D1067" t="s">
        <v>2144</v>
      </c>
      <c r="E1067" s="32">
        <v>100</v>
      </c>
      <c r="F1067" s="32">
        <v>101</v>
      </c>
      <c r="G1067" s="32">
        <v>85</v>
      </c>
      <c r="H1067" s="137">
        <f t="shared" si="48"/>
        <v>1.01</v>
      </c>
      <c r="I1067" s="90">
        <f>IF(F1067/ActivitySum!$C$1300=0%,"",F1067/ActivitySum!$C$1300)</f>
        <v>1.1643496071057881E-6</v>
      </c>
      <c r="J1067" s="99">
        <f>IF(G1067/ActivitySum!$C$1300=0%,"",G1067/ActivitySum!$C$1300)</f>
        <v>9.7989818419794049E-7</v>
      </c>
      <c r="K1067" s="99">
        <f t="shared" si="49"/>
        <v>0.85</v>
      </c>
      <c r="L1067" s="99">
        <f t="shared" si="50"/>
        <v>0.84158415841584155</v>
      </c>
    </row>
    <row r="1068" spans="3:12" x14ac:dyDescent="0.25">
      <c r="C1068" t="s">
        <v>862</v>
      </c>
      <c r="D1068" t="s">
        <v>2145</v>
      </c>
      <c r="E1068" s="32">
        <v>500</v>
      </c>
      <c r="F1068" s="32">
        <v>500</v>
      </c>
      <c r="G1068" s="32">
        <v>825</v>
      </c>
      <c r="H1068" s="137">
        <f t="shared" si="48"/>
        <v>1</v>
      </c>
      <c r="I1068" s="90">
        <f>IF(F1068/ActivitySum!$C$1300=0%,"",F1068/ActivitySum!$C$1300)</f>
        <v>5.7641069658702384E-6</v>
      </c>
      <c r="J1068" s="99">
        <f>IF(G1068/ActivitySum!$C$1300=0%,"",G1068/ActivitySum!$C$1300)</f>
        <v>9.5107764936858941E-6</v>
      </c>
      <c r="K1068" s="99">
        <f t="shared" si="49"/>
        <v>1.65</v>
      </c>
      <c r="L1068" s="99">
        <f t="shared" si="50"/>
        <v>1.65</v>
      </c>
    </row>
    <row r="1069" spans="3:12" x14ac:dyDescent="0.25">
      <c r="C1069" t="s">
        <v>863</v>
      </c>
      <c r="D1069" t="s">
        <v>2146</v>
      </c>
      <c r="E1069" s="32">
        <v>102</v>
      </c>
      <c r="F1069" s="32">
        <v>101</v>
      </c>
      <c r="G1069" s="32">
        <v>87</v>
      </c>
      <c r="H1069" s="137">
        <f t="shared" si="48"/>
        <v>0.99019607843137258</v>
      </c>
      <c r="I1069" s="90">
        <f>IF(F1069/ActivitySum!$C$1300=0%,"",F1069/ActivitySum!$C$1300)</f>
        <v>1.1643496071057881E-6</v>
      </c>
      <c r="J1069" s="99">
        <f>IF(G1069/ActivitySum!$C$1300=0%,"",G1069/ActivitySum!$C$1300)</f>
        <v>1.0029546120614214E-6</v>
      </c>
      <c r="K1069" s="99">
        <f t="shared" si="49"/>
        <v>0.8529411764705882</v>
      </c>
      <c r="L1069" s="99">
        <f t="shared" si="50"/>
        <v>0.86138613861386137</v>
      </c>
    </row>
    <row r="1070" spans="3:12" x14ac:dyDescent="0.25">
      <c r="C1070" t="s">
        <v>864</v>
      </c>
      <c r="D1070" t="s">
        <v>2147</v>
      </c>
      <c r="E1070" s="32">
        <v>250</v>
      </c>
      <c r="F1070" s="32">
        <v>250</v>
      </c>
      <c r="G1070" s="32">
        <v>213</v>
      </c>
      <c r="H1070" s="137">
        <f t="shared" si="48"/>
        <v>1</v>
      </c>
      <c r="I1070" s="90">
        <f>IF(F1070/ActivitySum!$C$1300=0%,"",F1070/ActivitySum!$C$1300)</f>
        <v>2.8820534829351192E-6</v>
      </c>
      <c r="J1070" s="99">
        <f>IF(G1070/ActivitySum!$C$1300=0%,"",G1070/ActivitySum!$C$1300)</f>
        <v>2.4555095674607217E-6</v>
      </c>
      <c r="K1070" s="99">
        <f t="shared" si="49"/>
        <v>0.85199999999999998</v>
      </c>
      <c r="L1070" s="99">
        <f t="shared" si="50"/>
        <v>0.85199999999999998</v>
      </c>
    </row>
    <row r="1071" spans="3:12" x14ac:dyDescent="0.25">
      <c r="C1071" t="s">
        <v>865</v>
      </c>
      <c r="D1071" t="s">
        <v>2148</v>
      </c>
      <c r="E1071" s="32">
        <v>50</v>
      </c>
      <c r="F1071" s="32">
        <v>50</v>
      </c>
      <c r="G1071" s="32">
        <v>42</v>
      </c>
      <c r="H1071" s="137">
        <f t="shared" si="48"/>
        <v>1</v>
      </c>
      <c r="I1071" s="90">
        <f>IF(F1071/ActivitySum!$C$1300=0%,"",F1071/ActivitySum!$C$1300)</f>
        <v>5.7641069658702384E-7</v>
      </c>
      <c r="J1071" s="99">
        <f>IF(G1071/ActivitySum!$C$1300=0%,"",G1071/ActivitySum!$C$1300)</f>
        <v>4.8418498513310002E-7</v>
      </c>
      <c r="K1071" s="99">
        <f t="shared" si="49"/>
        <v>0.84</v>
      </c>
      <c r="L1071" s="99">
        <f t="shared" si="50"/>
        <v>0.84</v>
      </c>
    </row>
    <row r="1072" spans="3:12" x14ac:dyDescent="0.25">
      <c r="C1072" t="s">
        <v>866</v>
      </c>
      <c r="D1072" t="s">
        <v>2149</v>
      </c>
      <c r="E1072" s="32">
        <v>34</v>
      </c>
      <c r="F1072" s="32">
        <v>33</v>
      </c>
      <c r="G1072" s="32">
        <v>29</v>
      </c>
      <c r="H1072" s="137">
        <f t="shared" si="48"/>
        <v>0.97058823529411764</v>
      </c>
      <c r="I1072" s="90">
        <f>IF(F1072/ActivitySum!$C$1300=0%,"",F1072/ActivitySum!$C$1300)</f>
        <v>3.8043105974743575E-7</v>
      </c>
      <c r="J1072" s="99">
        <f>IF(G1072/ActivitySum!$C$1300=0%,"",G1072/ActivitySum!$C$1300)</f>
        <v>3.3431820402047383E-7</v>
      </c>
      <c r="K1072" s="99">
        <f t="shared" si="49"/>
        <v>0.8529411764705882</v>
      </c>
      <c r="L1072" s="99">
        <f t="shared" si="50"/>
        <v>0.87878787878787878</v>
      </c>
    </row>
    <row r="1073" spans="3:12" x14ac:dyDescent="0.25">
      <c r="C1073" t="s">
        <v>873</v>
      </c>
      <c r="D1073" t="s">
        <v>2156</v>
      </c>
      <c r="E1073" s="32">
        <v>50</v>
      </c>
      <c r="F1073" s="32">
        <v>50</v>
      </c>
      <c r="G1073" s="32">
        <v>42</v>
      </c>
      <c r="H1073" s="137">
        <f t="shared" si="48"/>
        <v>1</v>
      </c>
      <c r="I1073" s="90">
        <f>IF(F1073/ActivitySum!$C$1300=0%,"",F1073/ActivitySum!$C$1300)</f>
        <v>5.7641069658702384E-7</v>
      </c>
      <c r="J1073" s="99">
        <f>IF(G1073/ActivitySum!$C$1300=0%,"",G1073/ActivitySum!$C$1300)</f>
        <v>4.8418498513310002E-7</v>
      </c>
      <c r="K1073" s="99">
        <f t="shared" si="49"/>
        <v>0.84</v>
      </c>
      <c r="L1073" s="99">
        <f t="shared" si="50"/>
        <v>0.84</v>
      </c>
    </row>
    <row r="1074" spans="3:12" x14ac:dyDescent="0.25">
      <c r="C1074" t="s">
        <v>874</v>
      </c>
      <c r="D1074" t="s">
        <v>2157</v>
      </c>
      <c r="E1074" s="32">
        <v>100</v>
      </c>
      <c r="F1074" s="32">
        <v>100</v>
      </c>
      <c r="G1074" s="32">
        <v>85</v>
      </c>
      <c r="H1074" s="137">
        <f t="shared" si="48"/>
        <v>1</v>
      </c>
      <c r="I1074" s="90">
        <f>IF(F1074/ActivitySum!$C$1300=0%,"",F1074/ActivitySum!$C$1300)</f>
        <v>1.1528213931740477E-6</v>
      </c>
      <c r="J1074" s="99">
        <f>IF(G1074/ActivitySum!$C$1300=0%,"",G1074/ActivitySum!$C$1300)</f>
        <v>9.7989818419794049E-7</v>
      </c>
      <c r="K1074" s="99">
        <f t="shared" si="49"/>
        <v>0.85</v>
      </c>
      <c r="L1074" s="99">
        <f t="shared" si="50"/>
        <v>0.85</v>
      </c>
    </row>
    <row r="1075" spans="3:12" x14ac:dyDescent="0.25">
      <c r="C1075" t="s">
        <v>875</v>
      </c>
      <c r="D1075" t="s">
        <v>2158</v>
      </c>
      <c r="E1075" s="32">
        <v>50</v>
      </c>
      <c r="F1075" s="32">
        <v>50</v>
      </c>
      <c r="G1075" s="32">
        <v>42</v>
      </c>
      <c r="H1075" s="137">
        <f t="shared" si="48"/>
        <v>1</v>
      </c>
      <c r="I1075" s="90">
        <f>IF(F1075/ActivitySum!$C$1300=0%,"",F1075/ActivitySum!$C$1300)</f>
        <v>5.7641069658702384E-7</v>
      </c>
      <c r="J1075" s="99">
        <f>IF(G1075/ActivitySum!$C$1300=0%,"",G1075/ActivitySum!$C$1300)</f>
        <v>4.8418498513310002E-7</v>
      </c>
      <c r="K1075" s="99">
        <f t="shared" si="49"/>
        <v>0.84</v>
      </c>
      <c r="L1075" s="99">
        <f t="shared" si="50"/>
        <v>0.84</v>
      </c>
    </row>
    <row r="1076" spans="3:12" x14ac:dyDescent="0.25">
      <c r="C1076" t="s">
        <v>876</v>
      </c>
      <c r="D1076" t="s">
        <v>2159</v>
      </c>
      <c r="E1076" s="32">
        <v>50</v>
      </c>
      <c r="F1076" s="32">
        <v>50</v>
      </c>
      <c r="G1076" s="32">
        <v>42</v>
      </c>
      <c r="H1076" s="137">
        <f t="shared" si="48"/>
        <v>1</v>
      </c>
      <c r="I1076" s="90">
        <f>IF(F1076/ActivitySum!$C$1300=0%,"",F1076/ActivitySum!$C$1300)</f>
        <v>5.7641069658702384E-7</v>
      </c>
      <c r="J1076" s="99">
        <f>IF(G1076/ActivitySum!$C$1300=0%,"",G1076/ActivitySum!$C$1300)</f>
        <v>4.8418498513310002E-7</v>
      </c>
      <c r="K1076" s="99">
        <f t="shared" si="49"/>
        <v>0.84</v>
      </c>
      <c r="L1076" s="99">
        <f t="shared" si="50"/>
        <v>0.84</v>
      </c>
    </row>
    <row r="1077" spans="3:12" x14ac:dyDescent="0.25">
      <c r="C1077" t="s">
        <v>877</v>
      </c>
      <c r="D1077" t="s">
        <v>2160</v>
      </c>
      <c r="E1077" s="32">
        <v>250</v>
      </c>
      <c r="F1077" s="32">
        <v>250</v>
      </c>
      <c r="G1077" s="32">
        <v>212</v>
      </c>
      <c r="H1077" s="137">
        <f t="shared" si="48"/>
        <v>1</v>
      </c>
      <c r="I1077" s="90">
        <f>IF(F1077/ActivitySum!$C$1300=0%,"",F1077/ActivitySum!$C$1300)</f>
        <v>2.8820534829351192E-6</v>
      </c>
      <c r="J1077" s="99">
        <f>IF(G1077/ActivitySum!$C$1300=0%,"",G1077/ActivitySum!$C$1300)</f>
        <v>2.4439813535289812E-6</v>
      </c>
      <c r="K1077" s="99">
        <f t="shared" si="49"/>
        <v>0.84799999999999998</v>
      </c>
      <c r="L1077" s="99">
        <f t="shared" si="50"/>
        <v>0.84799999999999998</v>
      </c>
    </row>
    <row r="1078" spans="3:12" x14ac:dyDescent="0.25">
      <c r="C1078" t="s">
        <v>878</v>
      </c>
      <c r="D1078" t="s">
        <v>2161</v>
      </c>
      <c r="E1078" s="32">
        <v>50</v>
      </c>
      <c r="F1078" s="32">
        <v>50</v>
      </c>
      <c r="G1078" s="32">
        <v>43</v>
      </c>
      <c r="H1078" s="137">
        <f t="shared" si="48"/>
        <v>1</v>
      </c>
      <c r="I1078" s="90">
        <f>IF(F1078/ActivitySum!$C$1300=0%,"",F1078/ActivitySum!$C$1300)</f>
        <v>5.7641069658702384E-7</v>
      </c>
      <c r="J1078" s="99">
        <f>IF(G1078/ActivitySum!$C$1300=0%,"",G1078/ActivitySum!$C$1300)</f>
        <v>4.9571319906484047E-7</v>
      </c>
      <c r="K1078" s="99">
        <f t="shared" si="49"/>
        <v>0.86</v>
      </c>
      <c r="L1078" s="99">
        <f t="shared" si="50"/>
        <v>0.86</v>
      </c>
    </row>
    <row r="1079" spans="3:12" x14ac:dyDescent="0.25">
      <c r="C1079" t="s">
        <v>879</v>
      </c>
      <c r="D1079" t="s">
        <v>2162</v>
      </c>
      <c r="E1079" s="32">
        <v>50</v>
      </c>
      <c r="F1079" s="32">
        <v>50</v>
      </c>
      <c r="G1079" s="32">
        <v>42</v>
      </c>
      <c r="H1079" s="137">
        <f t="shared" si="48"/>
        <v>1</v>
      </c>
      <c r="I1079" s="90">
        <f>IF(F1079/ActivitySum!$C$1300=0%,"",F1079/ActivitySum!$C$1300)</f>
        <v>5.7641069658702384E-7</v>
      </c>
      <c r="J1079" s="99">
        <f>IF(G1079/ActivitySum!$C$1300=0%,"",G1079/ActivitySum!$C$1300)</f>
        <v>4.8418498513310002E-7</v>
      </c>
      <c r="K1079" s="99">
        <f t="shared" si="49"/>
        <v>0.84</v>
      </c>
      <c r="L1079" s="99">
        <f t="shared" si="50"/>
        <v>0.84</v>
      </c>
    </row>
    <row r="1080" spans="3:12" x14ac:dyDescent="0.25">
      <c r="C1080" t="s">
        <v>883</v>
      </c>
      <c r="D1080" t="s">
        <v>2166</v>
      </c>
      <c r="E1080" s="32">
        <v>50</v>
      </c>
      <c r="F1080" s="32">
        <v>50</v>
      </c>
      <c r="G1080" s="32">
        <v>42</v>
      </c>
      <c r="H1080" s="137">
        <f t="shared" si="48"/>
        <v>1</v>
      </c>
      <c r="I1080" s="90">
        <f>IF(F1080/ActivitySum!$C$1300=0%,"",F1080/ActivitySum!$C$1300)</f>
        <v>5.7641069658702384E-7</v>
      </c>
      <c r="J1080" s="99">
        <f>IF(G1080/ActivitySum!$C$1300=0%,"",G1080/ActivitySum!$C$1300)</f>
        <v>4.8418498513310002E-7</v>
      </c>
      <c r="K1080" s="99">
        <f t="shared" si="49"/>
        <v>0.84</v>
      </c>
      <c r="L1080" s="99">
        <f t="shared" si="50"/>
        <v>0.84</v>
      </c>
    </row>
    <row r="1081" spans="3:12" x14ac:dyDescent="0.25">
      <c r="C1081" t="s">
        <v>884</v>
      </c>
      <c r="D1081" t="s">
        <v>2167</v>
      </c>
      <c r="E1081" s="32">
        <v>249</v>
      </c>
      <c r="F1081" s="32">
        <v>250</v>
      </c>
      <c r="G1081" s="32">
        <v>212</v>
      </c>
      <c r="H1081" s="137">
        <f t="shared" si="48"/>
        <v>1.0040160642570282</v>
      </c>
      <c r="I1081" s="90">
        <f>IF(F1081/ActivitySum!$C$1300=0%,"",F1081/ActivitySum!$C$1300)</f>
        <v>2.8820534829351192E-6</v>
      </c>
      <c r="J1081" s="99">
        <f>IF(G1081/ActivitySum!$C$1300=0%,"",G1081/ActivitySum!$C$1300)</f>
        <v>2.4439813535289812E-6</v>
      </c>
      <c r="K1081" s="99">
        <f t="shared" si="49"/>
        <v>0.85140562248995988</v>
      </c>
      <c r="L1081" s="99">
        <f t="shared" si="50"/>
        <v>0.84799999999999998</v>
      </c>
    </row>
    <row r="1082" spans="3:12" x14ac:dyDescent="0.25">
      <c r="C1082" t="s">
        <v>885</v>
      </c>
      <c r="D1082" t="s">
        <v>2168</v>
      </c>
      <c r="E1082" s="32">
        <v>101</v>
      </c>
      <c r="F1082" s="32">
        <v>101</v>
      </c>
      <c r="G1082" s="32">
        <v>86</v>
      </c>
      <c r="H1082" s="137">
        <f t="shared" si="48"/>
        <v>1</v>
      </c>
      <c r="I1082" s="90">
        <f>IF(F1082/ActivitySum!$C$1300=0%,"",F1082/ActivitySum!$C$1300)</f>
        <v>1.1643496071057881E-6</v>
      </c>
      <c r="J1082" s="99">
        <f>IF(G1082/ActivitySum!$C$1300=0%,"",G1082/ActivitySum!$C$1300)</f>
        <v>9.9142639812968094E-7</v>
      </c>
      <c r="K1082" s="99">
        <f t="shared" si="49"/>
        <v>0.85148514851485146</v>
      </c>
      <c r="L1082" s="99">
        <f t="shared" si="50"/>
        <v>0.85148514851485146</v>
      </c>
    </row>
    <row r="1083" spans="3:12" x14ac:dyDescent="0.25">
      <c r="C1083" t="s">
        <v>886</v>
      </c>
      <c r="D1083" t="s">
        <v>2169</v>
      </c>
      <c r="E1083" s="32">
        <v>500</v>
      </c>
      <c r="F1083" s="32">
        <v>500</v>
      </c>
      <c r="G1083" s="32">
        <v>425</v>
      </c>
      <c r="H1083" s="137">
        <f t="shared" si="48"/>
        <v>1</v>
      </c>
      <c r="I1083" s="90">
        <f>IF(F1083/ActivitySum!$C$1300=0%,"",F1083/ActivitySum!$C$1300)</f>
        <v>5.7641069658702384E-6</v>
      </c>
      <c r="J1083" s="99">
        <f>IF(G1083/ActivitySum!$C$1300=0%,"",G1083/ActivitySum!$C$1300)</f>
        <v>4.8994909209897025E-6</v>
      </c>
      <c r="K1083" s="99">
        <f t="shared" si="49"/>
        <v>0.85</v>
      </c>
      <c r="L1083" s="99">
        <f t="shared" si="50"/>
        <v>0.85</v>
      </c>
    </row>
    <row r="1084" spans="3:12" x14ac:dyDescent="0.25">
      <c r="C1084" t="s">
        <v>887</v>
      </c>
      <c r="D1084" t="s">
        <v>2170</v>
      </c>
      <c r="E1084" s="32">
        <v>102</v>
      </c>
      <c r="F1084" s="32">
        <v>101</v>
      </c>
      <c r="G1084" s="32">
        <v>87</v>
      </c>
      <c r="H1084" s="137">
        <f t="shared" si="48"/>
        <v>0.99019607843137258</v>
      </c>
      <c r="I1084" s="90">
        <f>IF(F1084/ActivitySum!$C$1300=0%,"",F1084/ActivitySum!$C$1300)</f>
        <v>1.1643496071057881E-6</v>
      </c>
      <c r="J1084" s="99">
        <f>IF(G1084/ActivitySum!$C$1300=0%,"",G1084/ActivitySum!$C$1300)</f>
        <v>1.0029546120614214E-6</v>
      </c>
      <c r="K1084" s="99">
        <f t="shared" si="49"/>
        <v>0.8529411764705882</v>
      </c>
      <c r="L1084" s="99">
        <f t="shared" si="50"/>
        <v>0.86138613861386137</v>
      </c>
    </row>
    <row r="1085" spans="3:12" x14ac:dyDescent="0.25">
      <c r="C1085" t="s">
        <v>888</v>
      </c>
      <c r="D1085" t="s">
        <v>2171</v>
      </c>
      <c r="E1085" s="32">
        <v>252</v>
      </c>
      <c r="F1085" s="32">
        <v>250</v>
      </c>
      <c r="G1085" s="32">
        <v>214</v>
      </c>
      <c r="H1085" s="137">
        <f t="shared" si="48"/>
        <v>0.99206349206349209</v>
      </c>
      <c r="I1085" s="90">
        <f>IF(F1085/ActivitySum!$C$1300=0%,"",F1085/ActivitySum!$C$1300)</f>
        <v>2.8820534829351192E-6</v>
      </c>
      <c r="J1085" s="99">
        <f>IF(G1085/ActivitySum!$C$1300=0%,"",G1085/ActivitySum!$C$1300)</f>
        <v>2.4670377813924621E-6</v>
      </c>
      <c r="K1085" s="99">
        <f t="shared" si="49"/>
        <v>0.84920634920634919</v>
      </c>
      <c r="L1085" s="99">
        <f t="shared" si="50"/>
        <v>0.85599999999999998</v>
      </c>
    </row>
    <row r="1086" spans="3:12" x14ac:dyDescent="0.25">
      <c r="C1086" t="s">
        <v>889</v>
      </c>
      <c r="D1086" t="s">
        <v>2172</v>
      </c>
      <c r="E1086" s="32">
        <v>50</v>
      </c>
      <c r="F1086" s="32">
        <v>50</v>
      </c>
      <c r="G1086" s="32">
        <v>43</v>
      </c>
      <c r="H1086" s="137">
        <f t="shared" si="48"/>
        <v>1</v>
      </c>
      <c r="I1086" s="90">
        <f>IF(F1086/ActivitySum!$C$1300=0%,"",F1086/ActivitySum!$C$1300)</f>
        <v>5.7641069658702384E-7</v>
      </c>
      <c r="J1086" s="99">
        <f>IF(G1086/ActivitySum!$C$1300=0%,"",G1086/ActivitySum!$C$1300)</f>
        <v>4.9571319906484047E-7</v>
      </c>
      <c r="K1086" s="99">
        <f t="shared" si="49"/>
        <v>0.86</v>
      </c>
      <c r="L1086" s="99">
        <f t="shared" si="50"/>
        <v>0.86</v>
      </c>
    </row>
    <row r="1087" spans="3:12" x14ac:dyDescent="0.25">
      <c r="C1087" t="s">
        <v>890</v>
      </c>
      <c r="D1087" t="s">
        <v>2173</v>
      </c>
      <c r="E1087" s="32">
        <v>34</v>
      </c>
      <c r="F1087" s="32">
        <v>33</v>
      </c>
      <c r="G1087" s="32">
        <v>29</v>
      </c>
      <c r="H1087" s="137">
        <f t="shared" si="48"/>
        <v>0.97058823529411764</v>
      </c>
      <c r="I1087" s="90">
        <f>IF(F1087/ActivitySum!$C$1300=0%,"",F1087/ActivitySum!$C$1300)</f>
        <v>3.8043105974743575E-7</v>
      </c>
      <c r="J1087" s="99">
        <f>IF(G1087/ActivitySum!$C$1300=0%,"",G1087/ActivitySum!$C$1300)</f>
        <v>3.3431820402047383E-7</v>
      </c>
      <c r="K1087" s="99">
        <f t="shared" si="49"/>
        <v>0.8529411764705882</v>
      </c>
      <c r="L1087" s="99">
        <f t="shared" si="50"/>
        <v>0.87878787878787878</v>
      </c>
    </row>
    <row r="1088" spans="3:12" x14ac:dyDescent="0.25">
      <c r="C1088" t="s">
        <v>897</v>
      </c>
      <c r="D1088" t="s">
        <v>2180</v>
      </c>
      <c r="E1088" s="32">
        <v>50</v>
      </c>
      <c r="F1088" s="32">
        <v>50</v>
      </c>
      <c r="G1088" s="32">
        <v>11</v>
      </c>
      <c r="H1088" s="137">
        <f t="shared" si="48"/>
        <v>1</v>
      </c>
      <c r="I1088" s="90">
        <f>IF(F1088/ActivitySum!$C$1300=0%,"",F1088/ActivitySum!$C$1300)</f>
        <v>5.7641069658702384E-7</v>
      </c>
      <c r="J1088" s="99">
        <f>IF(G1088/ActivitySum!$C$1300=0%,"",G1088/ActivitySum!$C$1300)</f>
        <v>1.2681035324914526E-7</v>
      </c>
      <c r="K1088" s="99">
        <f t="shared" si="49"/>
        <v>0.22</v>
      </c>
      <c r="L1088" s="99">
        <f t="shared" si="50"/>
        <v>0.22</v>
      </c>
    </row>
    <row r="1089" spans="3:12" x14ac:dyDescent="0.25">
      <c r="C1089" t="s">
        <v>898</v>
      </c>
      <c r="D1089" t="s">
        <v>2181</v>
      </c>
      <c r="E1089" s="32">
        <v>100</v>
      </c>
      <c r="F1089" s="32">
        <v>100</v>
      </c>
      <c r="G1089" s="32">
        <v>23</v>
      </c>
      <c r="H1089" s="137">
        <f t="shared" si="48"/>
        <v>1</v>
      </c>
      <c r="I1089" s="90">
        <f>IF(F1089/ActivitySum!$C$1300=0%,"",F1089/ActivitySum!$C$1300)</f>
        <v>1.1528213931740477E-6</v>
      </c>
      <c r="J1089" s="99">
        <f>IF(G1089/ActivitySum!$C$1300=0%,"",G1089/ActivitySum!$C$1300)</f>
        <v>2.6514892043003097E-7</v>
      </c>
      <c r="K1089" s="99">
        <f t="shared" si="49"/>
        <v>0.23</v>
      </c>
      <c r="L1089" s="99">
        <f t="shared" si="50"/>
        <v>0.23</v>
      </c>
    </row>
    <row r="1090" spans="3:12" x14ac:dyDescent="0.25">
      <c r="C1090" t="s">
        <v>899</v>
      </c>
      <c r="D1090" t="s">
        <v>2182</v>
      </c>
      <c r="E1090" s="32">
        <v>50</v>
      </c>
      <c r="F1090" s="32">
        <v>50</v>
      </c>
      <c r="G1090" s="32">
        <v>11</v>
      </c>
      <c r="H1090" s="137">
        <f t="shared" si="48"/>
        <v>1</v>
      </c>
      <c r="I1090" s="90">
        <f>IF(F1090/ActivitySum!$C$1300=0%,"",F1090/ActivitySum!$C$1300)</f>
        <v>5.7641069658702384E-7</v>
      </c>
      <c r="J1090" s="99">
        <f>IF(G1090/ActivitySum!$C$1300=0%,"",G1090/ActivitySum!$C$1300)</f>
        <v>1.2681035324914526E-7</v>
      </c>
      <c r="K1090" s="99">
        <f t="shared" si="49"/>
        <v>0.22</v>
      </c>
      <c r="L1090" s="99">
        <f t="shared" si="50"/>
        <v>0.22</v>
      </c>
    </row>
    <row r="1091" spans="3:12" x14ac:dyDescent="0.25">
      <c r="C1091" t="s">
        <v>900</v>
      </c>
      <c r="D1091" t="s">
        <v>2183</v>
      </c>
      <c r="E1091" s="32">
        <v>50</v>
      </c>
      <c r="F1091" s="32">
        <v>50</v>
      </c>
      <c r="G1091" s="32">
        <v>11</v>
      </c>
      <c r="H1091" s="137">
        <f t="shared" si="48"/>
        <v>1</v>
      </c>
      <c r="I1091" s="90">
        <f>IF(F1091/ActivitySum!$C$1300=0%,"",F1091/ActivitySum!$C$1300)</f>
        <v>5.7641069658702384E-7</v>
      </c>
      <c r="J1091" s="99">
        <f>IF(G1091/ActivitySum!$C$1300=0%,"",G1091/ActivitySum!$C$1300)</f>
        <v>1.2681035324914526E-7</v>
      </c>
      <c r="K1091" s="99">
        <f t="shared" si="49"/>
        <v>0.22</v>
      </c>
      <c r="L1091" s="99">
        <f t="shared" si="50"/>
        <v>0.22</v>
      </c>
    </row>
    <row r="1092" spans="3:12" x14ac:dyDescent="0.25">
      <c r="C1092" t="s">
        <v>901</v>
      </c>
      <c r="D1092" t="s">
        <v>2184</v>
      </c>
      <c r="E1092" s="32">
        <v>250</v>
      </c>
      <c r="F1092" s="32">
        <v>250</v>
      </c>
      <c r="G1092" s="32">
        <v>57</v>
      </c>
      <c r="H1092" s="137">
        <f t="shared" si="48"/>
        <v>1</v>
      </c>
      <c r="I1092" s="90">
        <f>IF(F1092/ActivitySum!$C$1300=0%,"",F1092/ActivitySum!$C$1300)</f>
        <v>2.8820534829351192E-6</v>
      </c>
      <c r="J1092" s="99">
        <f>IF(G1092/ActivitySum!$C$1300=0%,"",G1092/ActivitySum!$C$1300)</f>
        <v>6.5710819410920722E-7</v>
      </c>
      <c r="K1092" s="99">
        <f t="shared" si="49"/>
        <v>0.22800000000000001</v>
      </c>
      <c r="L1092" s="99">
        <f t="shared" si="50"/>
        <v>0.22800000000000001</v>
      </c>
    </row>
    <row r="1093" spans="3:12" x14ac:dyDescent="0.25">
      <c r="C1093" t="s">
        <v>902</v>
      </c>
      <c r="D1093" t="s">
        <v>2185</v>
      </c>
      <c r="E1093" s="32">
        <v>50</v>
      </c>
      <c r="F1093" s="32">
        <v>50</v>
      </c>
      <c r="G1093" s="32">
        <v>11</v>
      </c>
      <c r="H1093" s="137">
        <f t="shared" si="48"/>
        <v>1</v>
      </c>
      <c r="I1093" s="90">
        <f>IF(F1093/ActivitySum!$C$1300=0%,"",F1093/ActivitySum!$C$1300)</f>
        <v>5.7641069658702384E-7</v>
      </c>
      <c r="J1093" s="99">
        <f>IF(G1093/ActivitySum!$C$1300=0%,"",G1093/ActivitySum!$C$1300)</f>
        <v>1.2681035324914526E-7</v>
      </c>
      <c r="K1093" s="99">
        <f t="shared" si="49"/>
        <v>0.22</v>
      </c>
      <c r="L1093" s="99">
        <f t="shared" si="50"/>
        <v>0.22</v>
      </c>
    </row>
    <row r="1094" spans="3:12" x14ac:dyDescent="0.25">
      <c r="C1094" t="s">
        <v>903</v>
      </c>
      <c r="D1094" t="s">
        <v>2186</v>
      </c>
      <c r="E1094" s="32">
        <v>50</v>
      </c>
      <c r="F1094" s="32">
        <v>50</v>
      </c>
      <c r="G1094" s="32">
        <v>11</v>
      </c>
      <c r="H1094" s="137">
        <f t="shared" si="48"/>
        <v>1</v>
      </c>
      <c r="I1094" s="90">
        <f>IF(F1094/ActivitySum!$C$1300=0%,"",F1094/ActivitySum!$C$1300)</f>
        <v>5.7641069658702384E-7</v>
      </c>
      <c r="J1094" s="99">
        <f>IF(G1094/ActivitySum!$C$1300=0%,"",G1094/ActivitySum!$C$1300)</f>
        <v>1.2681035324914526E-7</v>
      </c>
      <c r="K1094" s="99">
        <f t="shared" si="49"/>
        <v>0.22</v>
      </c>
      <c r="L1094" s="99">
        <f t="shared" si="50"/>
        <v>0.22</v>
      </c>
    </row>
    <row r="1095" spans="3:12" x14ac:dyDescent="0.25">
      <c r="C1095" t="s">
        <v>907</v>
      </c>
      <c r="D1095" t="s">
        <v>2190</v>
      </c>
      <c r="E1095" s="32">
        <v>50</v>
      </c>
      <c r="F1095" s="32">
        <v>50</v>
      </c>
      <c r="G1095" s="32">
        <v>42</v>
      </c>
      <c r="H1095" s="137">
        <f t="shared" ref="H1095:H1158" si="51">IFERROR(F1095/E1095,"")</f>
        <v>1</v>
      </c>
      <c r="I1095" s="90">
        <f>IF(F1095/ActivitySum!$C$1300=0%,"",F1095/ActivitySum!$C$1300)</f>
        <v>5.7641069658702384E-7</v>
      </c>
      <c r="J1095" s="99">
        <f>IF(G1095/ActivitySum!$C$1300=0%,"",G1095/ActivitySum!$C$1300)</f>
        <v>4.8418498513310002E-7</v>
      </c>
      <c r="K1095" s="99">
        <f t="shared" ref="K1095:K1158" si="52">IFERROR(G1095/E1095,"")</f>
        <v>0.84</v>
      </c>
      <c r="L1095" s="99">
        <f t="shared" ref="L1095:L1158" si="53">IFERROR(G1095/F1095,"")</f>
        <v>0.84</v>
      </c>
    </row>
    <row r="1096" spans="3:12" x14ac:dyDescent="0.25">
      <c r="C1096" t="s">
        <v>909</v>
      </c>
      <c r="D1096" t="s">
        <v>2192</v>
      </c>
      <c r="E1096" s="32">
        <v>250</v>
      </c>
      <c r="F1096" s="32">
        <v>250</v>
      </c>
      <c r="G1096" s="32">
        <v>213</v>
      </c>
      <c r="H1096" s="137">
        <f t="shared" si="51"/>
        <v>1</v>
      </c>
      <c r="I1096" s="90">
        <f>IF(F1096/ActivitySum!$C$1300=0%,"",F1096/ActivitySum!$C$1300)</f>
        <v>2.8820534829351192E-6</v>
      </c>
      <c r="J1096" s="99">
        <f>IF(G1096/ActivitySum!$C$1300=0%,"",G1096/ActivitySum!$C$1300)</f>
        <v>2.4555095674607217E-6</v>
      </c>
      <c r="K1096" s="99">
        <f t="shared" si="52"/>
        <v>0.85199999999999998</v>
      </c>
      <c r="L1096" s="99">
        <f t="shared" si="53"/>
        <v>0.85199999999999998</v>
      </c>
    </row>
    <row r="1097" spans="3:12" x14ac:dyDescent="0.25">
      <c r="C1097" t="s">
        <v>910</v>
      </c>
      <c r="D1097" t="s">
        <v>2193</v>
      </c>
      <c r="E1097" s="32">
        <v>101</v>
      </c>
      <c r="F1097" s="32">
        <v>101</v>
      </c>
      <c r="G1097" s="32">
        <v>105</v>
      </c>
      <c r="H1097" s="137">
        <f t="shared" si="51"/>
        <v>1</v>
      </c>
      <c r="I1097" s="90">
        <f>IF(F1097/ActivitySum!$C$1300=0%,"",F1097/ActivitySum!$C$1300)</f>
        <v>1.1643496071057881E-6</v>
      </c>
      <c r="J1097" s="99">
        <f>IF(G1097/ActivitySum!$C$1300=0%,"",G1097/ActivitySum!$C$1300)</f>
        <v>1.2104624628327502E-6</v>
      </c>
      <c r="K1097" s="99">
        <f t="shared" si="52"/>
        <v>1.0396039603960396</v>
      </c>
      <c r="L1097" s="99">
        <f t="shared" si="53"/>
        <v>1.0396039603960396</v>
      </c>
    </row>
    <row r="1098" spans="3:12" x14ac:dyDescent="0.25">
      <c r="C1098" t="s">
        <v>911</v>
      </c>
      <c r="D1098" t="s">
        <v>2194</v>
      </c>
      <c r="E1098" s="32">
        <v>501</v>
      </c>
      <c r="F1098" s="32">
        <v>500</v>
      </c>
      <c r="G1098" s="32">
        <v>426</v>
      </c>
      <c r="H1098" s="137">
        <f t="shared" si="51"/>
        <v>0.99800399201596801</v>
      </c>
      <c r="I1098" s="90">
        <f>IF(F1098/ActivitySum!$C$1300=0%,"",F1098/ActivitySum!$C$1300)</f>
        <v>5.7641069658702384E-6</v>
      </c>
      <c r="J1098" s="99">
        <f>IF(G1098/ActivitySum!$C$1300=0%,"",G1098/ActivitySum!$C$1300)</f>
        <v>4.9110191349214433E-6</v>
      </c>
      <c r="K1098" s="99">
        <f t="shared" si="52"/>
        <v>0.85029940119760483</v>
      </c>
      <c r="L1098" s="99">
        <f t="shared" si="53"/>
        <v>0.85199999999999998</v>
      </c>
    </row>
    <row r="1099" spans="3:12" x14ac:dyDescent="0.25">
      <c r="C1099" t="s">
        <v>912</v>
      </c>
      <c r="D1099" t="s">
        <v>2195</v>
      </c>
      <c r="E1099" s="32">
        <v>101</v>
      </c>
      <c r="F1099" s="32">
        <v>101</v>
      </c>
      <c r="G1099" s="32">
        <v>105</v>
      </c>
      <c r="H1099" s="137">
        <f t="shared" si="51"/>
        <v>1</v>
      </c>
      <c r="I1099" s="90">
        <f>IF(F1099/ActivitySum!$C$1300=0%,"",F1099/ActivitySum!$C$1300)</f>
        <v>1.1643496071057881E-6</v>
      </c>
      <c r="J1099" s="99">
        <f>IF(G1099/ActivitySum!$C$1300=0%,"",G1099/ActivitySum!$C$1300)</f>
        <v>1.2104624628327502E-6</v>
      </c>
      <c r="K1099" s="99">
        <f t="shared" si="52"/>
        <v>1.0396039603960396</v>
      </c>
      <c r="L1099" s="99">
        <f t="shared" si="53"/>
        <v>1.0396039603960396</v>
      </c>
    </row>
    <row r="1100" spans="3:12" x14ac:dyDescent="0.25">
      <c r="C1100" t="s">
        <v>913</v>
      </c>
      <c r="D1100" t="s">
        <v>2196</v>
      </c>
      <c r="E1100" s="32">
        <v>250</v>
      </c>
      <c r="F1100" s="32">
        <v>250</v>
      </c>
      <c r="G1100" s="32">
        <v>259</v>
      </c>
      <c r="H1100" s="137">
        <f t="shared" si="51"/>
        <v>1</v>
      </c>
      <c r="I1100" s="90">
        <f>IF(F1100/ActivitySum!$C$1300=0%,"",F1100/ActivitySum!$C$1300)</f>
        <v>2.8820534829351192E-6</v>
      </c>
      <c r="J1100" s="99">
        <f>IF(G1100/ActivitySum!$C$1300=0%,"",G1100/ActivitySum!$C$1300)</f>
        <v>2.9858074083207837E-6</v>
      </c>
      <c r="K1100" s="99">
        <f t="shared" si="52"/>
        <v>1.036</v>
      </c>
      <c r="L1100" s="99">
        <f t="shared" si="53"/>
        <v>1.036</v>
      </c>
    </row>
    <row r="1101" spans="3:12" x14ac:dyDescent="0.25">
      <c r="C1101" t="s">
        <v>914</v>
      </c>
      <c r="D1101" t="s">
        <v>2197</v>
      </c>
      <c r="E1101" s="32">
        <v>50</v>
      </c>
      <c r="F1101" s="32">
        <v>50</v>
      </c>
      <c r="G1101" s="32">
        <v>42</v>
      </c>
      <c r="H1101" s="137">
        <f t="shared" si="51"/>
        <v>1</v>
      </c>
      <c r="I1101" s="90">
        <f>IF(F1101/ActivitySum!$C$1300=0%,"",F1101/ActivitySum!$C$1300)</f>
        <v>5.7641069658702384E-7</v>
      </c>
      <c r="J1101" s="99">
        <f>IF(G1101/ActivitySum!$C$1300=0%,"",G1101/ActivitySum!$C$1300)</f>
        <v>4.8418498513310002E-7</v>
      </c>
      <c r="K1101" s="99">
        <f t="shared" si="52"/>
        <v>0.84</v>
      </c>
      <c r="L1101" s="99">
        <f t="shared" si="53"/>
        <v>0.84</v>
      </c>
    </row>
    <row r="1102" spans="3:12" x14ac:dyDescent="0.25">
      <c r="C1102" t="s">
        <v>915</v>
      </c>
      <c r="D1102" t="s">
        <v>2198</v>
      </c>
      <c r="E1102" s="32">
        <v>34</v>
      </c>
      <c r="F1102" s="32">
        <v>33</v>
      </c>
      <c r="G1102" s="32">
        <v>29</v>
      </c>
      <c r="H1102" s="137">
        <f t="shared" si="51"/>
        <v>0.97058823529411764</v>
      </c>
      <c r="I1102" s="90">
        <f>IF(F1102/ActivitySum!$C$1300=0%,"",F1102/ActivitySum!$C$1300)</f>
        <v>3.8043105974743575E-7</v>
      </c>
      <c r="J1102" s="99">
        <f>IF(G1102/ActivitySum!$C$1300=0%,"",G1102/ActivitySum!$C$1300)</f>
        <v>3.3431820402047383E-7</v>
      </c>
      <c r="K1102" s="99">
        <f t="shared" si="52"/>
        <v>0.8529411764705882</v>
      </c>
      <c r="L1102" s="99">
        <f t="shared" si="53"/>
        <v>0.87878787878787878</v>
      </c>
    </row>
    <row r="1103" spans="3:12" x14ac:dyDescent="0.25">
      <c r="C1103" t="s">
        <v>923</v>
      </c>
      <c r="D1103" t="s">
        <v>2206</v>
      </c>
      <c r="E1103" s="32">
        <v>50</v>
      </c>
      <c r="F1103" s="32">
        <v>50</v>
      </c>
      <c r="G1103" s="32">
        <v>42</v>
      </c>
      <c r="H1103" s="137">
        <f t="shared" si="51"/>
        <v>1</v>
      </c>
      <c r="I1103" s="90">
        <f>IF(F1103/ActivitySum!$C$1300=0%,"",F1103/ActivitySum!$C$1300)</f>
        <v>5.7641069658702384E-7</v>
      </c>
      <c r="J1103" s="99">
        <f>IF(G1103/ActivitySum!$C$1300=0%,"",G1103/ActivitySum!$C$1300)</f>
        <v>4.8418498513310002E-7</v>
      </c>
      <c r="K1103" s="99">
        <f t="shared" si="52"/>
        <v>0.84</v>
      </c>
      <c r="L1103" s="99">
        <f t="shared" si="53"/>
        <v>0.84</v>
      </c>
    </row>
    <row r="1104" spans="3:12" x14ac:dyDescent="0.25">
      <c r="C1104" t="s">
        <v>924</v>
      </c>
      <c r="D1104" t="s">
        <v>2207</v>
      </c>
      <c r="E1104" s="32">
        <v>101</v>
      </c>
      <c r="F1104" s="32">
        <v>100</v>
      </c>
      <c r="G1104" s="32">
        <v>76</v>
      </c>
      <c r="H1104" s="137">
        <f t="shared" si="51"/>
        <v>0.99009900990099009</v>
      </c>
      <c r="I1104" s="90">
        <f>IF(F1104/ActivitySum!$C$1300=0%,"",F1104/ActivitySum!$C$1300)</f>
        <v>1.1528213931740477E-6</v>
      </c>
      <c r="J1104" s="99">
        <f>IF(G1104/ActivitySum!$C$1300=0%,"",G1104/ActivitySum!$C$1300)</f>
        <v>8.7614425881227622E-7</v>
      </c>
      <c r="K1104" s="99">
        <f t="shared" si="52"/>
        <v>0.75247524752475248</v>
      </c>
      <c r="L1104" s="99">
        <f t="shared" si="53"/>
        <v>0.76</v>
      </c>
    </row>
    <row r="1105" spans="3:12" x14ac:dyDescent="0.25">
      <c r="C1105" t="s">
        <v>925</v>
      </c>
      <c r="D1105" t="s">
        <v>2208</v>
      </c>
      <c r="E1105" s="32">
        <v>50</v>
      </c>
      <c r="F1105" s="32">
        <v>50</v>
      </c>
      <c r="G1105" s="32">
        <v>47</v>
      </c>
      <c r="H1105" s="137">
        <f t="shared" si="51"/>
        <v>1</v>
      </c>
      <c r="I1105" s="90">
        <f>IF(F1105/ActivitySum!$C$1300=0%,"",F1105/ActivitySum!$C$1300)</f>
        <v>5.7641069658702384E-7</v>
      </c>
      <c r="J1105" s="99">
        <f>IF(G1105/ActivitySum!$C$1300=0%,"",G1105/ActivitySum!$C$1300)</f>
        <v>5.4182605479180238E-7</v>
      </c>
      <c r="K1105" s="99">
        <f t="shared" si="52"/>
        <v>0.94</v>
      </c>
      <c r="L1105" s="99">
        <f t="shared" si="53"/>
        <v>0.94</v>
      </c>
    </row>
    <row r="1106" spans="3:12" x14ac:dyDescent="0.25">
      <c r="C1106" t="s">
        <v>926</v>
      </c>
      <c r="D1106" t="s">
        <v>2209</v>
      </c>
      <c r="E1106" s="32">
        <v>50</v>
      </c>
      <c r="F1106" s="32">
        <v>50</v>
      </c>
      <c r="G1106" s="32">
        <v>42</v>
      </c>
      <c r="H1106" s="137">
        <f t="shared" si="51"/>
        <v>1</v>
      </c>
      <c r="I1106" s="90">
        <f>IF(F1106/ActivitySum!$C$1300=0%,"",F1106/ActivitySum!$C$1300)</f>
        <v>5.7641069658702384E-7</v>
      </c>
      <c r="J1106" s="99">
        <f>IF(G1106/ActivitySum!$C$1300=0%,"",G1106/ActivitySum!$C$1300)</f>
        <v>4.8418498513310002E-7</v>
      </c>
      <c r="K1106" s="99">
        <f t="shared" si="52"/>
        <v>0.84</v>
      </c>
      <c r="L1106" s="99">
        <f t="shared" si="53"/>
        <v>0.84</v>
      </c>
    </row>
    <row r="1107" spans="3:12" x14ac:dyDescent="0.25">
      <c r="C1107" t="s">
        <v>927</v>
      </c>
      <c r="D1107" t="s">
        <v>2210</v>
      </c>
      <c r="E1107" s="32">
        <v>250</v>
      </c>
      <c r="F1107" s="32">
        <v>250</v>
      </c>
      <c r="G1107" s="32">
        <v>212</v>
      </c>
      <c r="H1107" s="137">
        <f t="shared" si="51"/>
        <v>1</v>
      </c>
      <c r="I1107" s="90">
        <f>IF(F1107/ActivitySum!$C$1300=0%,"",F1107/ActivitySum!$C$1300)</f>
        <v>2.8820534829351192E-6</v>
      </c>
      <c r="J1107" s="99">
        <f>IF(G1107/ActivitySum!$C$1300=0%,"",G1107/ActivitySum!$C$1300)</f>
        <v>2.4439813535289812E-6</v>
      </c>
      <c r="K1107" s="99">
        <f t="shared" si="52"/>
        <v>0.84799999999999998</v>
      </c>
      <c r="L1107" s="99">
        <f t="shared" si="53"/>
        <v>0.84799999999999998</v>
      </c>
    </row>
    <row r="1108" spans="3:12" x14ac:dyDescent="0.25">
      <c r="C1108" t="s">
        <v>928</v>
      </c>
      <c r="D1108" t="s">
        <v>2211</v>
      </c>
      <c r="E1108" s="32">
        <v>50</v>
      </c>
      <c r="F1108" s="32">
        <v>50</v>
      </c>
      <c r="G1108" s="32">
        <v>42</v>
      </c>
      <c r="H1108" s="137">
        <f t="shared" si="51"/>
        <v>1</v>
      </c>
      <c r="I1108" s="90">
        <f>IF(F1108/ActivitySum!$C$1300=0%,"",F1108/ActivitySum!$C$1300)</f>
        <v>5.7641069658702384E-7</v>
      </c>
      <c r="J1108" s="99">
        <f>IF(G1108/ActivitySum!$C$1300=0%,"",G1108/ActivitySum!$C$1300)</f>
        <v>4.8418498513310002E-7</v>
      </c>
      <c r="K1108" s="99">
        <f t="shared" si="52"/>
        <v>0.84</v>
      </c>
      <c r="L1108" s="99">
        <f t="shared" si="53"/>
        <v>0.84</v>
      </c>
    </row>
    <row r="1109" spans="3:12" x14ac:dyDescent="0.25">
      <c r="C1109" t="s">
        <v>929</v>
      </c>
      <c r="D1109" t="s">
        <v>2212</v>
      </c>
      <c r="E1109" s="32">
        <v>50</v>
      </c>
      <c r="F1109" s="32">
        <v>50</v>
      </c>
      <c r="G1109" s="32">
        <v>42</v>
      </c>
      <c r="H1109" s="137">
        <f t="shared" si="51"/>
        <v>1</v>
      </c>
      <c r="I1109" s="90">
        <f>IF(F1109/ActivitySum!$C$1300=0%,"",F1109/ActivitySum!$C$1300)</f>
        <v>5.7641069658702384E-7</v>
      </c>
      <c r="J1109" s="99">
        <f>IF(G1109/ActivitySum!$C$1300=0%,"",G1109/ActivitySum!$C$1300)</f>
        <v>4.8418498513310002E-7</v>
      </c>
      <c r="K1109" s="99">
        <f t="shared" si="52"/>
        <v>0.84</v>
      </c>
      <c r="L1109" s="99">
        <f t="shared" si="53"/>
        <v>0.84</v>
      </c>
    </row>
    <row r="1110" spans="3:12" x14ac:dyDescent="0.25">
      <c r="C1110" t="s">
        <v>934</v>
      </c>
      <c r="D1110" t="s">
        <v>2217</v>
      </c>
      <c r="E1110" s="32">
        <v>50</v>
      </c>
      <c r="F1110" s="32">
        <v>50</v>
      </c>
      <c r="G1110" s="32">
        <v>42</v>
      </c>
      <c r="H1110" s="137">
        <f t="shared" si="51"/>
        <v>1</v>
      </c>
      <c r="I1110" s="90">
        <f>IF(F1110/ActivitySum!$C$1300=0%,"",F1110/ActivitySum!$C$1300)</f>
        <v>5.7641069658702384E-7</v>
      </c>
      <c r="J1110" s="99">
        <f>IF(G1110/ActivitySum!$C$1300=0%,"",G1110/ActivitySum!$C$1300)</f>
        <v>4.8418498513310002E-7</v>
      </c>
      <c r="K1110" s="99">
        <f t="shared" si="52"/>
        <v>0.84</v>
      </c>
      <c r="L1110" s="99">
        <f t="shared" si="53"/>
        <v>0.84</v>
      </c>
    </row>
    <row r="1111" spans="3:12" x14ac:dyDescent="0.25">
      <c r="C1111" t="s">
        <v>936</v>
      </c>
      <c r="D1111" t="s">
        <v>2219</v>
      </c>
      <c r="E1111" s="32">
        <v>249</v>
      </c>
      <c r="F1111" s="32">
        <v>250</v>
      </c>
      <c r="G1111" s="32">
        <v>211</v>
      </c>
      <c r="H1111" s="137">
        <f t="shared" si="51"/>
        <v>1.0040160642570282</v>
      </c>
      <c r="I1111" s="90">
        <f>IF(F1111/ActivitySum!$C$1300=0%,"",F1111/ActivitySum!$C$1300)</f>
        <v>2.8820534829351192E-6</v>
      </c>
      <c r="J1111" s="99">
        <f>IF(G1111/ActivitySum!$C$1300=0%,"",G1111/ActivitySum!$C$1300)</f>
        <v>2.4324531395972408E-6</v>
      </c>
      <c r="K1111" s="99">
        <f t="shared" si="52"/>
        <v>0.84738955823293172</v>
      </c>
      <c r="L1111" s="99">
        <f t="shared" si="53"/>
        <v>0.84399999999999997</v>
      </c>
    </row>
    <row r="1112" spans="3:12" x14ac:dyDescent="0.25">
      <c r="C1112" t="s">
        <v>937</v>
      </c>
      <c r="D1112" t="s">
        <v>2220</v>
      </c>
      <c r="E1112" s="32">
        <v>101</v>
      </c>
      <c r="F1112" s="32">
        <v>101</v>
      </c>
      <c r="G1112" s="32">
        <v>86</v>
      </c>
      <c r="H1112" s="137">
        <f t="shared" si="51"/>
        <v>1</v>
      </c>
      <c r="I1112" s="90">
        <f>IF(F1112/ActivitySum!$C$1300=0%,"",F1112/ActivitySum!$C$1300)</f>
        <v>1.1643496071057881E-6</v>
      </c>
      <c r="J1112" s="99">
        <f>IF(G1112/ActivitySum!$C$1300=0%,"",G1112/ActivitySum!$C$1300)</f>
        <v>9.9142639812968094E-7</v>
      </c>
      <c r="K1112" s="99">
        <f t="shared" si="52"/>
        <v>0.85148514851485146</v>
      </c>
      <c r="L1112" s="99">
        <f t="shared" si="53"/>
        <v>0.85148514851485146</v>
      </c>
    </row>
    <row r="1113" spans="3:12" x14ac:dyDescent="0.25">
      <c r="C1113" t="s">
        <v>938</v>
      </c>
      <c r="D1113" t="s">
        <v>2221</v>
      </c>
      <c r="E1113" s="32">
        <v>500</v>
      </c>
      <c r="F1113" s="32">
        <v>500</v>
      </c>
      <c r="G1113" s="32">
        <v>425</v>
      </c>
      <c r="H1113" s="137">
        <f t="shared" si="51"/>
        <v>1</v>
      </c>
      <c r="I1113" s="90">
        <f>IF(F1113/ActivitySum!$C$1300=0%,"",F1113/ActivitySum!$C$1300)</f>
        <v>5.7641069658702384E-6</v>
      </c>
      <c r="J1113" s="99">
        <f>IF(G1113/ActivitySum!$C$1300=0%,"",G1113/ActivitySum!$C$1300)</f>
        <v>4.8994909209897025E-6</v>
      </c>
      <c r="K1113" s="99">
        <f t="shared" si="52"/>
        <v>0.85</v>
      </c>
      <c r="L1113" s="99">
        <f t="shared" si="53"/>
        <v>0.85</v>
      </c>
    </row>
    <row r="1114" spans="3:12" x14ac:dyDescent="0.25">
      <c r="C1114" t="s">
        <v>939</v>
      </c>
      <c r="D1114" t="s">
        <v>2222</v>
      </c>
      <c r="E1114" s="32">
        <v>102</v>
      </c>
      <c r="F1114" s="32">
        <v>101</v>
      </c>
      <c r="G1114" s="32">
        <v>91</v>
      </c>
      <c r="H1114" s="137">
        <f t="shared" si="51"/>
        <v>0.99019607843137258</v>
      </c>
      <c r="I1114" s="90">
        <f>IF(F1114/ActivitySum!$C$1300=0%,"",F1114/ActivitySum!$C$1300)</f>
        <v>1.1643496071057881E-6</v>
      </c>
      <c r="J1114" s="99">
        <f>IF(G1114/ActivitySum!$C$1300=0%,"",G1114/ActivitySum!$C$1300)</f>
        <v>1.0490674677883834E-6</v>
      </c>
      <c r="K1114" s="99">
        <f t="shared" si="52"/>
        <v>0.89215686274509809</v>
      </c>
      <c r="L1114" s="99">
        <f t="shared" si="53"/>
        <v>0.90099009900990101</v>
      </c>
    </row>
    <row r="1115" spans="3:12" x14ac:dyDescent="0.25">
      <c r="C1115" t="s">
        <v>940</v>
      </c>
      <c r="D1115" t="s">
        <v>2223</v>
      </c>
      <c r="E1115" s="32">
        <v>252</v>
      </c>
      <c r="F1115" s="32">
        <v>250</v>
      </c>
      <c r="G1115" s="32">
        <v>226</v>
      </c>
      <c r="H1115" s="137">
        <f t="shared" si="51"/>
        <v>0.99206349206349209</v>
      </c>
      <c r="I1115" s="90">
        <f>IF(F1115/ActivitySum!$C$1300=0%,"",F1115/ActivitySum!$C$1300)</f>
        <v>2.8820534829351192E-6</v>
      </c>
      <c r="J1115" s="99">
        <f>IF(G1115/ActivitySum!$C$1300=0%,"",G1115/ActivitySum!$C$1300)</f>
        <v>2.605376348573348E-6</v>
      </c>
      <c r="K1115" s="99">
        <f t="shared" si="52"/>
        <v>0.89682539682539686</v>
      </c>
      <c r="L1115" s="99">
        <f t="shared" si="53"/>
        <v>0.90400000000000003</v>
      </c>
    </row>
    <row r="1116" spans="3:12" x14ac:dyDescent="0.25">
      <c r="C1116" t="s">
        <v>941</v>
      </c>
      <c r="D1116" t="s">
        <v>2224</v>
      </c>
      <c r="E1116" s="32">
        <v>50</v>
      </c>
      <c r="F1116" s="32">
        <v>50</v>
      </c>
      <c r="G1116" s="32">
        <v>43</v>
      </c>
      <c r="H1116" s="137">
        <f t="shared" si="51"/>
        <v>1</v>
      </c>
      <c r="I1116" s="90">
        <f>IF(F1116/ActivitySum!$C$1300=0%,"",F1116/ActivitySum!$C$1300)</f>
        <v>5.7641069658702384E-7</v>
      </c>
      <c r="J1116" s="99">
        <f>IF(G1116/ActivitySum!$C$1300=0%,"",G1116/ActivitySum!$C$1300)</f>
        <v>4.9571319906484047E-7</v>
      </c>
      <c r="K1116" s="99">
        <f t="shared" si="52"/>
        <v>0.86</v>
      </c>
      <c r="L1116" s="99">
        <f t="shared" si="53"/>
        <v>0.86</v>
      </c>
    </row>
    <row r="1117" spans="3:12" x14ac:dyDescent="0.25">
      <c r="C1117" t="s">
        <v>942</v>
      </c>
      <c r="D1117" t="s">
        <v>2225</v>
      </c>
      <c r="E1117" s="32">
        <v>33</v>
      </c>
      <c r="F1117" s="32">
        <v>33</v>
      </c>
      <c r="G1117" s="32">
        <v>28</v>
      </c>
      <c r="H1117" s="137">
        <f t="shared" si="51"/>
        <v>1</v>
      </c>
      <c r="I1117" s="90">
        <f>IF(F1117/ActivitySum!$C$1300=0%,"",F1117/ActivitySum!$C$1300)</f>
        <v>3.8043105974743575E-7</v>
      </c>
      <c r="J1117" s="99">
        <f>IF(G1117/ActivitySum!$C$1300=0%,"",G1117/ActivitySum!$C$1300)</f>
        <v>3.2278999008873333E-7</v>
      </c>
      <c r="K1117" s="99">
        <f t="shared" si="52"/>
        <v>0.84848484848484851</v>
      </c>
      <c r="L1117" s="99">
        <f t="shared" si="53"/>
        <v>0.84848484848484851</v>
      </c>
    </row>
    <row r="1118" spans="3:12" x14ac:dyDescent="0.25">
      <c r="C1118" t="s">
        <v>950</v>
      </c>
      <c r="D1118" t="s">
        <v>2233</v>
      </c>
      <c r="E1118" s="32">
        <v>50</v>
      </c>
      <c r="F1118" s="32">
        <v>50</v>
      </c>
      <c r="G1118" s="32">
        <v>42</v>
      </c>
      <c r="H1118" s="137">
        <f t="shared" si="51"/>
        <v>1</v>
      </c>
      <c r="I1118" s="90">
        <f>IF(F1118/ActivitySum!$C$1300=0%,"",F1118/ActivitySum!$C$1300)</f>
        <v>5.7641069658702384E-7</v>
      </c>
      <c r="J1118" s="99">
        <f>IF(G1118/ActivitySum!$C$1300=0%,"",G1118/ActivitySum!$C$1300)</f>
        <v>4.8418498513310002E-7</v>
      </c>
      <c r="K1118" s="99">
        <f t="shared" si="52"/>
        <v>0.84</v>
      </c>
      <c r="L1118" s="99">
        <f t="shared" si="53"/>
        <v>0.84</v>
      </c>
    </row>
    <row r="1119" spans="3:12" x14ac:dyDescent="0.25">
      <c r="C1119" t="s">
        <v>951</v>
      </c>
      <c r="D1119" t="s">
        <v>2234</v>
      </c>
      <c r="E1119" s="32">
        <v>100</v>
      </c>
      <c r="F1119" s="32">
        <v>100</v>
      </c>
      <c r="G1119" s="32">
        <v>85</v>
      </c>
      <c r="H1119" s="137">
        <f t="shared" si="51"/>
        <v>1</v>
      </c>
      <c r="I1119" s="90">
        <f>IF(F1119/ActivitySum!$C$1300=0%,"",F1119/ActivitySum!$C$1300)</f>
        <v>1.1528213931740477E-6</v>
      </c>
      <c r="J1119" s="99">
        <f>IF(G1119/ActivitySum!$C$1300=0%,"",G1119/ActivitySum!$C$1300)</f>
        <v>9.7989818419794049E-7</v>
      </c>
      <c r="K1119" s="99">
        <f t="shared" si="52"/>
        <v>0.85</v>
      </c>
      <c r="L1119" s="99">
        <f t="shared" si="53"/>
        <v>0.85</v>
      </c>
    </row>
    <row r="1120" spans="3:12" x14ac:dyDescent="0.25">
      <c r="C1120" t="s">
        <v>952</v>
      </c>
      <c r="D1120" t="s">
        <v>2235</v>
      </c>
      <c r="E1120" s="32">
        <v>50</v>
      </c>
      <c r="F1120" s="32">
        <v>50</v>
      </c>
      <c r="G1120" s="32">
        <v>42</v>
      </c>
      <c r="H1120" s="137">
        <f t="shared" si="51"/>
        <v>1</v>
      </c>
      <c r="I1120" s="90">
        <f>IF(F1120/ActivitySum!$C$1300=0%,"",F1120/ActivitySum!$C$1300)</f>
        <v>5.7641069658702384E-7</v>
      </c>
      <c r="J1120" s="99">
        <f>IF(G1120/ActivitySum!$C$1300=0%,"",G1120/ActivitySum!$C$1300)</f>
        <v>4.8418498513310002E-7</v>
      </c>
      <c r="K1120" s="99">
        <f t="shared" si="52"/>
        <v>0.84</v>
      </c>
      <c r="L1120" s="99">
        <f t="shared" si="53"/>
        <v>0.84</v>
      </c>
    </row>
    <row r="1121" spans="3:12" x14ac:dyDescent="0.25">
      <c r="C1121" t="s">
        <v>953</v>
      </c>
      <c r="D1121" t="s">
        <v>2236</v>
      </c>
      <c r="E1121" s="32">
        <v>50</v>
      </c>
      <c r="F1121" s="32">
        <v>50</v>
      </c>
      <c r="G1121" s="32">
        <v>42</v>
      </c>
      <c r="H1121" s="137">
        <f t="shared" si="51"/>
        <v>1</v>
      </c>
      <c r="I1121" s="90">
        <f>IF(F1121/ActivitySum!$C$1300=0%,"",F1121/ActivitySum!$C$1300)</f>
        <v>5.7641069658702384E-7</v>
      </c>
      <c r="J1121" s="99">
        <f>IF(G1121/ActivitySum!$C$1300=0%,"",G1121/ActivitySum!$C$1300)</f>
        <v>4.8418498513310002E-7</v>
      </c>
      <c r="K1121" s="99">
        <f t="shared" si="52"/>
        <v>0.84</v>
      </c>
      <c r="L1121" s="99">
        <f t="shared" si="53"/>
        <v>0.84</v>
      </c>
    </row>
    <row r="1122" spans="3:12" x14ac:dyDescent="0.25">
      <c r="C1122" t="s">
        <v>954</v>
      </c>
      <c r="D1122" t="s">
        <v>2237</v>
      </c>
      <c r="E1122" s="32">
        <v>250</v>
      </c>
      <c r="F1122" s="32">
        <v>250</v>
      </c>
      <c r="G1122" s="32">
        <v>212</v>
      </c>
      <c r="H1122" s="137">
        <f t="shared" si="51"/>
        <v>1</v>
      </c>
      <c r="I1122" s="90">
        <f>IF(F1122/ActivitySum!$C$1300=0%,"",F1122/ActivitySum!$C$1300)</f>
        <v>2.8820534829351192E-6</v>
      </c>
      <c r="J1122" s="99">
        <f>IF(G1122/ActivitySum!$C$1300=0%,"",G1122/ActivitySum!$C$1300)</f>
        <v>2.4439813535289812E-6</v>
      </c>
      <c r="K1122" s="99">
        <f t="shared" si="52"/>
        <v>0.84799999999999998</v>
      </c>
      <c r="L1122" s="99">
        <f t="shared" si="53"/>
        <v>0.84799999999999998</v>
      </c>
    </row>
    <row r="1123" spans="3:12" x14ac:dyDescent="0.25">
      <c r="C1123" t="s">
        <v>955</v>
      </c>
      <c r="D1123" t="s">
        <v>2238</v>
      </c>
      <c r="E1123" s="32">
        <v>50</v>
      </c>
      <c r="F1123" s="32">
        <v>50</v>
      </c>
      <c r="G1123" s="32">
        <v>42</v>
      </c>
      <c r="H1123" s="137">
        <f t="shared" si="51"/>
        <v>1</v>
      </c>
      <c r="I1123" s="90">
        <f>IF(F1123/ActivitySum!$C$1300=0%,"",F1123/ActivitySum!$C$1300)</f>
        <v>5.7641069658702384E-7</v>
      </c>
      <c r="J1123" s="99">
        <f>IF(G1123/ActivitySum!$C$1300=0%,"",G1123/ActivitySum!$C$1300)</f>
        <v>4.8418498513310002E-7</v>
      </c>
      <c r="K1123" s="99">
        <f t="shared" si="52"/>
        <v>0.84</v>
      </c>
      <c r="L1123" s="99">
        <f t="shared" si="53"/>
        <v>0.84</v>
      </c>
    </row>
    <row r="1124" spans="3:12" x14ac:dyDescent="0.25">
      <c r="C1124" t="s">
        <v>956</v>
      </c>
      <c r="D1124" t="s">
        <v>2239</v>
      </c>
      <c r="E1124" s="32">
        <v>50</v>
      </c>
      <c r="F1124" s="32">
        <v>50</v>
      </c>
      <c r="G1124" s="32">
        <v>42</v>
      </c>
      <c r="H1124" s="137">
        <f t="shared" si="51"/>
        <v>1</v>
      </c>
      <c r="I1124" s="90">
        <f>IF(F1124/ActivitySum!$C$1300=0%,"",F1124/ActivitySum!$C$1300)</f>
        <v>5.7641069658702384E-7</v>
      </c>
      <c r="J1124" s="99">
        <f>IF(G1124/ActivitySum!$C$1300=0%,"",G1124/ActivitySum!$C$1300)</f>
        <v>4.8418498513310002E-7</v>
      </c>
      <c r="K1124" s="99">
        <f t="shared" si="52"/>
        <v>0.84</v>
      </c>
      <c r="L1124" s="99">
        <f t="shared" si="53"/>
        <v>0.84</v>
      </c>
    </row>
    <row r="1125" spans="3:12" x14ac:dyDescent="0.25">
      <c r="C1125" t="s">
        <v>961</v>
      </c>
      <c r="D1125" t="s">
        <v>2244</v>
      </c>
      <c r="E1125" s="32">
        <v>50</v>
      </c>
      <c r="F1125" s="32">
        <v>50</v>
      </c>
      <c r="G1125" s="32">
        <v>42</v>
      </c>
      <c r="H1125" s="137">
        <f t="shared" si="51"/>
        <v>1</v>
      </c>
      <c r="I1125" s="90">
        <f>IF(F1125/ActivitySum!$C$1300=0%,"",F1125/ActivitySum!$C$1300)</f>
        <v>5.7641069658702384E-7</v>
      </c>
      <c r="J1125" s="99">
        <f>IF(G1125/ActivitySum!$C$1300=0%,"",G1125/ActivitySum!$C$1300)</f>
        <v>4.8418498513310002E-7</v>
      </c>
      <c r="K1125" s="99">
        <f t="shared" si="52"/>
        <v>0.84</v>
      </c>
      <c r="L1125" s="99">
        <f t="shared" si="53"/>
        <v>0.84</v>
      </c>
    </row>
    <row r="1126" spans="3:12" x14ac:dyDescent="0.25">
      <c r="C1126" t="s">
        <v>963</v>
      </c>
      <c r="D1126" t="s">
        <v>2246</v>
      </c>
      <c r="E1126" s="32">
        <v>249</v>
      </c>
      <c r="F1126" s="32">
        <v>250</v>
      </c>
      <c r="G1126" s="32">
        <v>212</v>
      </c>
      <c r="H1126" s="137">
        <f t="shared" si="51"/>
        <v>1.0040160642570282</v>
      </c>
      <c r="I1126" s="90">
        <f>IF(F1126/ActivitySum!$C$1300=0%,"",F1126/ActivitySum!$C$1300)</f>
        <v>2.8820534829351192E-6</v>
      </c>
      <c r="J1126" s="99">
        <f>IF(G1126/ActivitySum!$C$1300=0%,"",G1126/ActivitySum!$C$1300)</f>
        <v>2.4439813535289812E-6</v>
      </c>
      <c r="K1126" s="99">
        <f t="shared" si="52"/>
        <v>0.85140562248995988</v>
      </c>
      <c r="L1126" s="99">
        <f t="shared" si="53"/>
        <v>0.84799999999999998</v>
      </c>
    </row>
    <row r="1127" spans="3:12" x14ac:dyDescent="0.25">
      <c r="C1127" t="s">
        <v>964</v>
      </c>
      <c r="D1127" t="s">
        <v>2247</v>
      </c>
      <c r="E1127" s="32">
        <v>101</v>
      </c>
      <c r="F1127" s="32">
        <v>101</v>
      </c>
      <c r="G1127" s="32">
        <v>82</v>
      </c>
      <c r="H1127" s="137">
        <f t="shared" si="51"/>
        <v>1</v>
      </c>
      <c r="I1127" s="90">
        <f>IF(F1127/ActivitySum!$C$1300=0%,"",F1127/ActivitySum!$C$1300)</f>
        <v>1.1643496071057881E-6</v>
      </c>
      <c r="J1127" s="99">
        <f>IF(G1127/ActivitySum!$C$1300=0%,"",G1127/ActivitySum!$C$1300)</f>
        <v>9.4531354240271914E-7</v>
      </c>
      <c r="K1127" s="99">
        <f t="shared" si="52"/>
        <v>0.81188118811881194</v>
      </c>
      <c r="L1127" s="99">
        <f t="shared" si="53"/>
        <v>0.81188118811881194</v>
      </c>
    </row>
    <row r="1128" spans="3:12" x14ac:dyDescent="0.25">
      <c r="C1128" t="s">
        <v>965</v>
      </c>
      <c r="D1128" t="s">
        <v>2248</v>
      </c>
      <c r="E1128" s="32">
        <v>501</v>
      </c>
      <c r="F1128" s="32">
        <v>500</v>
      </c>
      <c r="G1128" s="32">
        <v>426</v>
      </c>
      <c r="H1128" s="137">
        <f t="shared" si="51"/>
        <v>0.99800399201596801</v>
      </c>
      <c r="I1128" s="90">
        <f>IF(F1128/ActivitySum!$C$1300=0%,"",F1128/ActivitySum!$C$1300)</f>
        <v>5.7641069658702384E-6</v>
      </c>
      <c r="J1128" s="99">
        <f>IF(G1128/ActivitySum!$C$1300=0%,"",G1128/ActivitySum!$C$1300)</f>
        <v>4.9110191349214433E-6</v>
      </c>
      <c r="K1128" s="99">
        <f t="shared" si="52"/>
        <v>0.85029940119760483</v>
      </c>
      <c r="L1128" s="99">
        <f t="shared" si="53"/>
        <v>0.85199999999999998</v>
      </c>
    </row>
    <row r="1129" spans="3:12" x14ac:dyDescent="0.25">
      <c r="C1129" t="s">
        <v>966</v>
      </c>
      <c r="D1129" t="s">
        <v>2249</v>
      </c>
      <c r="E1129" s="32">
        <v>101</v>
      </c>
      <c r="F1129" s="32">
        <v>101</v>
      </c>
      <c r="G1129" s="32">
        <v>82</v>
      </c>
      <c r="H1129" s="137">
        <f t="shared" si="51"/>
        <v>1</v>
      </c>
      <c r="I1129" s="90">
        <f>IF(F1129/ActivitySum!$C$1300=0%,"",F1129/ActivitySum!$C$1300)</f>
        <v>1.1643496071057881E-6</v>
      </c>
      <c r="J1129" s="99">
        <f>IF(G1129/ActivitySum!$C$1300=0%,"",G1129/ActivitySum!$C$1300)</f>
        <v>9.4531354240271914E-7</v>
      </c>
      <c r="K1129" s="99">
        <f t="shared" si="52"/>
        <v>0.81188118811881194</v>
      </c>
      <c r="L1129" s="99">
        <f t="shared" si="53"/>
        <v>0.81188118811881194</v>
      </c>
    </row>
    <row r="1130" spans="3:12" x14ac:dyDescent="0.25">
      <c r="C1130" t="s">
        <v>967</v>
      </c>
      <c r="D1130" t="s">
        <v>2250</v>
      </c>
      <c r="E1130" s="32">
        <v>250</v>
      </c>
      <c r="F1130" s="32">
        <v>250</v>
      </c>
      <c r="G1130" s="32">
        <v>205</v>
      </c>
      <c r="H1130" s="137">
        <f t="shared" si="51"/>
        <v>1</v>
      </c>
      <c r="I1130" s="90">
        <f>IF(F1130/ActivitySum!$C$1300=0%,"",F1130/ActivitySum!$C$1300)</f>
        <v>2.8820534829351192E-6</v>
      </c>
      <c r="J1130" s="99">
        <f>IF(G1130/ActivitySum!$C$1300=0%,"",G1130/ActivitySum!$C$1300)</f>
        <v>2.3632838560067976E-6</v>
      </c>
      <c r="K1130" s="99">
        <f t="shared" si="52"/>
        <v>0.82</v>
      </c>
      <c r="L1130" s="99">
        <f t="shared" si="53"/>
        <v>0.82</v>
      </c>
    </row>
    <row r="1131" spans="3:12" x14ac:dyDescent="0.25">
      <c r="C1131" t="s">
        <v>968</v>
      </c>
      <c r="D1131" t="s">
        <v>2251</v>
      </c>
      <c r="E1131" s="32">
        <v>50</v>
      </c>
      <c r="F1131" s="32">
        <v>50</v>
      </c>
      <c r="G1131" s="32">
        <v>42</v>
      </c>
      <c r="H1131" s="137">
        <f t="shared" si="51"/>
        <v>1</v>
      </c>
      <c r="I1131" s="90">
        <f>IF(F1131/ActivitySum!$C$1300=0%,"",F1131/ActivitySum!$C$1300)</f>
        <v>5.7641069658702384E-7</v>
      </c>
      <c r="J1131" s="99">
        <f>IF(G1131/ActivitySum!$C$1300=0%,"",G1131/ActivitySum!$C$1300)</f>
        <v>4.8418498513310002E-7</v>
      </c>
      <c r="K1131" s="99">
        <f t="shared" si="52"/>
        <v>0.84</v>
      </c>
      <c r="L1131" s="99">
        <f t="shared" si="53"/>
        <v>0.84</v>
      </c>
    </row>
    <row r="1132" spans="3:12" x14ac:dyDescent="0.25">
      <c r="C1132" t="s">
        <v>969</v>
      </c>
      <c r="D1132" t="s">
        <v>2252</v>
      </c>
      <c r="E1132" s="32">
        <v>34</v>
      </c>
      <c r="F1132" s="32">
        <v>33</v>
      </c>
      <c r="G1132" s="32">
        <v>29</v>
      </c>
      <c r="H1132" s="137">
        <f t="shared" si="51"/>
        <v>0.97058823529411764</v>
      </c>
      <c r="I1132" s="90">
        <f>IF(F1132/ActivitySum!$C$1300=0%,"",F1132/ActivitySum!$C$1300)</f>
        <v>3.8043105974743575E-7</v>
      </c>
      <c r="J1132" s="99">
        <f>IF(G1132/ActivitySum!$C$1300=0%,"",G1132/ActivitySum!$C$1300)</f>
        <v>3.3431820402047383E-7</v>
      </c>
      <c r="K1132" s="99">
        <f t="shared" si="52"/>
        <v>0.8529411764705882</v>
      </c>
      <c r="L1132" s="99">
        <f t="shared" si="53"/>
        <v>0.87878787878787878</v>
      </c>
    </row>
    <row r="1133" spans="3:12" x14ac:dyDescent="0.25">
      <c r="C1133" t="s">
        <v>978</v>
      </c>
      <c r="D1133" t="s">
        <v>2261</v>
      </c>
      <c r="E1133" s="32">
        <v>50</v>
      </c>
      <c r="F1133" s="32">
        <v>50</v>
      </c>
      <c r="G1133" s="32">
        <v>42</v>
      </c>
      <c r="H1133" s="137">
        <f t="shared" si="51"/>
        <v>1</v>
      </c>
      <c r="I1133" s="90">
        <f>IF(F1133/ActivitySum!$C$1300=0%,"",F1133/ActivitySum!$C$1300)</f>
        <v>5.7641069658702384E-7</v>
      </c>
      <c r="J1133" s="99">
        <f>IF(G1133/ActivitySum!$C$1300=0%,"",G1133/ActivitySum!$C$1300)</f>
        <v>4.8418498513310002E-7</v>
      </c>
      <c r="K1133" s="99">
        <f t="shared" si="52"/>
        <v>0.84</v>
      </c>
      <c r="L1133" s="99">
        <f t="shared" si="53"/>
        <v>0.84</v>
      </c>
    </row>
    <row r="1134" spans="3:12" x14ac:dyDescent="0.25">
      <c r="C1134" t="s">
        <v>979</v>
      </c>
      <c r="D1134" t="s">
        <v>2262</v>
      </c>
      <c r="E1134" s="32">
        <v>100</v>
      </c>
      <c r="F1134" s="32">
        <v>100</v>
      </c>
      <c r="G1134" s="32">
        <v>85</v>
      </c>
      <c r="H1134" s="137">
        <f t="shared" si="51"/>
        <v>1</v>
      </c>
      <c r="I1134" s="90">
        <f>IF(F1134/ActivitySum!$C$1300=0%,"",F1134/ActivitySum!$C$1300)</f>
        <v>1.1528213931740477E-6</v>
      </c>
      <c r="J1134" s="99">
        <f>IF(G1134/ActivitySum!$C$1300=0%,"",G1134/ActivitySum!$C$1300)</f>
        <v>9.7989818419794049E-7</v>
      </c>
      <c r="K1134" s="99">
        <f t="shared" si="52"/>
        <v>0.85</v>
      </c>
      <c r="L1134" s="99">
        <f t="shared" si="53"/>
        <v>0.85</v>
      </c>
    </row>
    <row r="1135" spans="3:12" x14ac:dyDescent="0.25">
      <c r="C1135" t="s">
        <v>980</v>
      </c>
      <c r="D1135" t="s">
        <v>2263</v>
      </c>
      <c r="E1135" s="32">
        <v>50</v>
      </c>
      <c r="F1135" s="32">
        <v>50</v>
      </c>
      <c r="G1135" s="32">
        <v>42</v>
      </c>
      <c r="H1135" s="137">
        <f t="shared" si="51"/>
        <v>1</v>
      </c>
      <c r="I1135" s="90">
        <f>IF(F1135/ActivitySum!$C$1300=0%,"",F1135/ActivitySum!$C$1300)</f>
        <v>5.7641069658702384E-7</v>
      </c>
      <c r="J1135" s="99">
        <f>IF(G1135/ActivitySum!$C$1300=0%,"",G1135/ActivitySum!$C$1300)</f>
        <v>4.8418498513310002E-7</v>
      </c>
      <c r="K1135" s="99">
        <f t="shared" si="52"/>
        <v>0.84</v>
      </c>
      <c r="L1135" s="99">
        <f t="shared" si="53"/>
        <v>0.84</v>
      </c>
    </row>
    <row r="1136" spans="3:12" x14ac:dyDescent="0.25">
      <c r="C1136" t="s">
        <v>981</v>
      </c>
      <c r="D1136" t="s">
        <v>2264</v>
      </c>
      <c r="E1136" s="32">
        <v>50</v>
      </c>
      <c r="F1136" s="32">
        <v>50</v>
      </c>
      <c r="G1136" s="32">
        <v>42</v>
      </c>
      <c r="H1136" s="137">
        <f t="shared" si="51"/>
        <v>1</v>
      </c>
      <c r="I1136" s="90">
        <f>IF(F1136/ActivitySum!$C$1300=0%,"",F1136/ActivitySum!$C$1300)</f>
        <v>5.7641069658702384E-7</v>
      </c>
      <c r="J1136" s="99">
        <f>IF(G1136/ActivitySum!$C$1300=0%,"",G1136/ActivitySum!$C$1300)</f>
        <v>4.8418498513310002E-7</v>
      </c>
      <c r="K1136" s="99">
        <f t="shared" si="52"/>
        <v>0.84</v>
      </c>
      <c r="L1136" s="99">
        <f t="shared" si="53"/>
        <v>0.84</v>
      </c>
    </row>
    <row r="1137" spans="3:12" x14ac:dyDescent="0.25">
      <c r="C1137" t="s">
        <v>982</v>
      </c>
      <c r="D1137" t="s">
        <v>2265</v>
      </c>
      <c r="E1137" s="32">
        <v>250</v>
      </c>
      <c r="F1137" s="32">
        <v>250</v>
      </c>
      <c r="G1137" s="32">
        <v>212</v>
      </c>
      <c r="H1137" s="137">
        <f t="shared" si="51"/>
        <v>1</v>
      </c>
      <c r="I1137" s="90">
        <f>IF(F1137/ActivitySum!$C$1300=0%,"",F1137/ActivitySum!$C$1300)</f>
        <v>2.8820534829351192E-6</v>
      </c>
      <c r="J1137" s="99">
        <f>IF(G1137/ActivitySum!$C$1300=0%,"",G1137/ActivitySum!$C$1300)</f>
        <v>2.4439813535289812E-6</v>
      </c>
      <c r="K1137" s="99">
        <f t="shared" si="52"/>
        <v>0.84799999999999998</v>
      </c>
      <c r="L1137" s="99">
        <f t="shared" si="53"/>
        <v>0.84799999999999998</v>
      </c>
    </row>
    <row r="1138" spans="3:12" x14ac:dyDescent="0.25">
      <c r="C1138" t="s">
        <v>983</v>
      </c>
      <c r="D1138" t="s">
        <v>2266</v>
      </c>
      <c r="E1138" s="32">
        <v>50</v>
      </c>
      <c r="F1138" s="32">
        <v>50</v>
      </c>
      <c r="G1138" s="32">
        <v>42</v>
      </c>
      <c r="H1138" s="137">
        <f t="shared" si="51"/>
        <v>1</v>
      </c>
      <c r="I1138" s="90">
        <f>IF(F1138/ActivitySum!$C$1300=0%,"",F1138/ActivitySum!$C$1300)</f>
        <v>5.7641069658702384E-7</v>
      </c>
      <c r="J1138" s="99">
        <f>IF(G1138/ActivitySum!$C$1300=0%,"",G1138/ActivitySum!$C$1300)</f>
        <v>4.8418498513310002E-7</v>
      </c>
      <c r="K1138" s="99">
        <f t="shared" si="52"/>
        <v>0.84</v>
      </c>
      <c r="L1138" s="99">
        <f t="shared" si="53"/>
        <v>0.84</v>
      </c>
    </row>
    <row r="1139" spans="3:12" x14ac:dyDescent="0.25">
      <c r="C1139" t="s">
        <v>984</v>
      </c>
      <c r="D1139" t="s">
        <v>2267</v>
      </c>
      <c r="E1139" s="32">
        <v>50</v>
      </c>
      <c r="F1139" s="32">
        <v>50</v>
      </c>
      <c r="G1139" s="32">
        <v>42</v>
      </c>
      <c r="H1139" s="137">
        <f t="shared" si="51"/>
        <v>1</v>
      </c>
      <c r="I1139" s="90">
        <f>IF(F1139/ActivitySum!$C$1300=0%,"",F1139/ActivitySum!$C$1300)</f>
        <v>5.7641069658702384E-7</v>
      </c>
      <c r="J1139" s="99">
        <f>IF(G1139/ActivitySum!$C$1300=0%,"",G1139/ActivitySum!$C$1300)</f>
        <v>4.8418498513310002E-7</v>
      </c>
      <c r="K1139" s="99">
        <f t="shared" si="52"/>
        <v>0.84</v>
      </c>
      <c r="L1139" s="99">
        <f t="shared" si="53"/>
        <v>0.84</v>
      </c>
    </row>
    <row r="1140" spans="3:12" x14ac:dyDescent="0.25">
      <c r="C1140" t="s">
        <v>990</v>
      </c>
      <c r="D1140" t="s">
        <v>2273</v>
      </c>
      <c r="E1140" s="32">
        <v>50</v>
      </c>
      <c r="F1140" s="32">
        <v>50</v>
      </c>
      <c r="G1140" s="32">
        <v>42</v>
      </c>
      <c r="H1140" s="137">
        <f t="shared" si="51"/>
        <v>1</v>
      </c>
      <c r="I1140" s="90">
        <f>IF(F1140/ActivitySum!$C$1300=0%,"",F1140/ActivitySum!$C$1300)</f>
        <v>5.7641069658702384E-7</v>
      </c>
      <c r="J1140" s="99">
        <f>IF(G1140/ActivitySum!$C$1300=0%,"",G1140/ActivitySum!$C$1300)</f>
        <v>4.8418498513310002E-7</v>
      </c>
      <c r="K1140" s="99">
        <f t="shared" si="52"/>
        <v>0.84</v>
      </c>
      <c r="L1140" s="99">
        <f t="shared" si="53"/>
        <v>0.84</v>
      </c>
    </row>
    <row r="1141" spans="3:12" x14ac:dyDescent="0.25">
      <c r="C1141" t="s">
        <v>992</v>
      </c>
      <c r="D1141" t="s">
        <v>2275</v>
      </c>
      <c r="E1141" s="32">
        <v>250</v>
      </c>
      <c r="F1141" s="32">
        <v>250</v>
      </c>
      <c r="G1141" s="32">
        <v>93</v>
      </c>
      <c r="H1141" s="137">
        <f t="shared" si="51"/>
        <v>1</v>
      </c>
      <c r="I1141" s="90">
        <f>IF(F1141/ActivitySum!$C$1300=0%,"",F1141/ActivitySum!$C$1300)</f>
        <v>2.8820534829351192E-6</v>
      </c>
      <c r="J1141" s="99">
        <f>IF(G1141/ActivitySum!$C$1300=0%,"",G1141/ActivitySum!$C$1300)</f>
        <v>1.0721238956518643E-6</v>
      </c>
      <c r="K1141" s="99">
        <f t="shared" si="52"/>
        <v>0.372</v>
      </c>
      <c r="L1141" s="99">
        <f t="shared" si="53"/>
        <v>0.372</v>
      </c>
    </row>
    <row r="1142" spans="3:12" x14ac:dyDescent="0.25">
      <c r="C1142" t="s">
        <v>993</v>
      </c>
      <c r="D1142" t="s">
        <v>2276</v>
      </c>
      <c r="E1142" s="32">
        <v>102</v>
      </c>
      <c r="F1142" s="32">
        <v>101</v>
      </c>
      <c r="G1142" s="32">
        <v>87</v>
      </c>
      <c r="H1142" s="137">
        <f t="shared" si="51"/>
        <v>0.99019607843137258</v>
      </c>
      <c r="I1142" s="90">
        <f>IF(F1142/ActivitySum!$C$1300=0%,"",F1142/ActivitySum!$C$1300)</f>
        <v>1.1643496071057881E-6</v>
      </c>
      <c r="J1142" s="99">
        <f>IF(G1142/ActivitySum!$C$1300=0%,"",G1142/ActivitySum!$C$1300)</f>
        <v>1.0029546120614214E-6</v>
      </c>
      <c r="K1142" s="99">
        <f t="shared" si="52"/>
        <v>0.8529411764705882</v>
      </c>
      <c r="L1142" s="99">
        <f t="shared" si="53"/>
        <v>0.86138613861386137</v>
      </c>
    </row>
    <row r="1143" spans="3:12" x14ac:dyDescent="0.25">
      <c r="C1143" t="s">
        <v>994</v>
      </c>
      <c r="D1143" t="s">
        <v>2277</v>
      </c>
      <c r="E1143" s="32">
        <v>500</v>
      </c>
      <c r="F1143" s="32">
        <v>500</v>
      </c>
      <c r="G1143" s="32">
        <v>187</v>
      </c>
      <c r="H1143" s="137">
        <f t="shared" si="51"/>
        <v>1</v>
      </c>
      <c r="I1143" s="90">
        <f>IF(F1143/ActivitySum!$C$1300=0%,"",F1143/ActivitySum!$C$1300)</f>
        <v>5.7641069658702384E-6</v>
      </c>
      <c r="J1143" s="99">
        <f>IF(G1143/ActivitySum!$C$1300=0%,"",G1143/ActivitySum!$C$1300)</f>
        <v>2.1557760052354691E-6</v>
      </c>
      <c r="K1143" s="99">
        <f t="shared" si="52"/>
        <v>0.374</v>
      </c>
      <c r="L1143" s="99">
        <f t="shared" si="53"/>
        <v>0.374</v>
      </c>
    </row>
    <row r="1144" spans="3:12" x14ac:dyDescent="0.25">
      <c r="C1144" t="s">
        <v>995</v>
      </c>
      <c r="D1144" t="s">
        <v>2278</v>
      </c>
      <c r="E1144" s="32">
        <v>102</v>
      </c>
      <c r="F1144" s="32">
        <v>101</v>
      </c>
      <c r="G1144" s="32">
        <v>87</v>
      </c>
      <c r="H1144" s="137">
        <f t="shared" si="51"/>
        <v>0.99019607843137258</v>
      </c>
      <c r="I1144" s="90">
        <f>IF(F1144/ActivitySum!$C$1300=0%,"",F1144/ActivitySum!$C$1300)</f>
        <v>1.1643496071057881E-6</v>
      </c>
      <c r="J1144" s="99">
        <f>IF(G1144/ActivitySum!$C$1300=0%,"",G1144/ActivitySum!$C$1300)</f>
        <v>1.0029546120614214E-6</v>
      </c>
      <c r="K1144" s="99">
        <f t="shared" si="52"/>
        <v>0.8529411764705882</v>
      </c>
      <c r="L1144" s="99">
        <f t="shared" si="53"/>
        <v>0.86138613861386137</v>
      </c>
    </row>
    <row r="1145" spans="3:12" x14ac:dyDescent="0.25">
      <c r="C1145" t="s">
        <v>996</v>
      </c>
      <c r="D1145" t="s">
        <v>2279</v>
      </c>
      <c r="E1145" s="32">
        <v>249</v>
      </c>
      <c r="F1145" s="32">
        <v>250</v>
      </c>
      <c r="G1145" s="32">
        <v>212</v>
      </c>
      <c r="H1145" s="137">
        <f t="shared" si="51"/>
        <v>1.0040160642570282</v>
      </c>
      <c r="I1145" s="90">
        <f>IF(F1145/ActivitySum!$C$1300=0%,"",F1145/ActivitySum!$C$1300)</f>
        <v>2.8820534829351192E-6</v>
      </c>
      <c r="J1145" s="99">
        <f>IF(G1145/ActivitySum!$C$1300=0%,"",G1145/ActivitySum!$C$1300)</f>
        <v>2.4439813535289812E-6</v>
      </c>
      <c r="K1145" s="99">
        <f t="shared" si="52"/>
        <v>0.85140562248995988</v>
      </c>
      <c r="L1145" s="99">
        <f t="shared" si="53"/>
        <v>0.84799999999999998</v>
      </c>
    </row>
    <row r="1146" spans="3:12" x14ac:dyDescent="0.25">
      <c r="C1146" t="s">
        <v>997</v>
      </c>
      <c r="D1146" t="s">
        <v>2280</v>
      </c>
      <c r="E1146" s="32">
        <v>50</v>
      </c>
      <c r="F1146" s="32">
        <v>50</v>
      </c>
      <c r="G1146" s="32">
        <v>42</v>
      </c>
      <c r="H1146" s="137">
        <f t="shared" si="51"/>
        <v>1</v>
      </c>
      <c r="I1146" s="90">
        <f>IF(F1146/ActivitySum!$C$1300=0%,"",F1146/ActivitySum!$C$1300)</f>
        <v>5.7641069658702384E-7</v>
      </c>
      <c r="J1146" s="99">
        <f>IF(G1146/ActivitySum!$C$1300=0%,"",G1146/ActivitySum!$C$1300)</f>
        <v>4.8418498513310002E-7</v>
      </c>
      <c r="K1146" s="99">
        <f t="shared" si="52"/>
        <v>0.84</v>
      </c>
      <c r="L1146" s="99">
        <f t="shared" si="53"/>
        <v>0.84</v>
      </c>
    </row>
    <row r="1147" spans="3:12" x14ac:dyDescent="0.25">
      <c r="C1147" t="s">
        <v>998</v>
      </c>
      <c r="D1147" t="s">
        <v>2281</v>
      </c>
      <c r="E1147" s="32">
        <v>33</v>
      </c>
      <c r="F1147" s="32">
        <v>34</v>
      </c>
      <c r="G1147" s="32">
        <v>28</v>
      </c>
      <c r="H1147" s="137">
        <f t="shared" si="51"/>
        <v>1.0303030303030303</v>
      </c>
      <c r="I1147" s="90">
        <f>IF(F1147/ActivitySum!$C$1300=0%,"",F1147/ActivitySum!$C$1300)</f>
        <v>3.919592736791762E-7</v>
      </c>
      <c r="J1147" s="99">
        <f>IF(G1147/ActivitySum!$C$1300=0%,"",G1147/ActivitySum!$C$1300)</f>
        <v>3.2278999008873333E-7</v>
      </c>
      <c r="K1147" s="99">
        <f t="shared" si="52"/>
        <v>0.84848484848484851</v>
      </c>
      <c r="L1147" s="99">
        <f t="shared" si="53"/>
        <v>0.82352941176470584</v>
      </c>
    </row>
    <row r="1148" spans="3:12" x14ac:dyDescent="0.25">
      <c r="C1148" t="s">
        <v>1007</v>
      </c>
      <c r="D1148" t="s">
        <v>2290</v>
      </c>
      <c r="E1148" s="32">
        <v>50</v>
      </c>
      <c r="F1148" s="32">
        <v>50</v>
      </c>
      <c r="G1148" s="32">
        <v>42</v>
      </c>
      <c r="H1148" s="137">
        <f t="shared" si="51"/>
        <v>1</v>
      </c>
      <c r="I1148" s="90">
        <f>IF(F1148/ActivitySum!$C$1300=0%,"",F1148/ActivitySum!$C$1300)</f>
        <v>5.7641069658702384E-7</v>
      </c>
      <c r="J1148" s="99">
        <f>IF(G1148/ActivitySum!$C$1300=0%,"",G1148/ActivitySum!$C$1300)</f>
        <v>4.8418498513310002E-7</v>
      </c>
      <c r="K1148" s="99">
        <f t="shared" si="52"/>
        <v>0.84</v>
      </c>
      <c r="L1148" s="99">
        <f t="shared" si="53"/>
        <v>0.84</v>
      </c>
    </row>
    <row r="1149" spans="3:12" x14ac:dyDescent="0.25">
      <c r="C1149" t="s">
        <v>1008</v>
      </c>
      <c r="D1149" t="s">
        <v>2291</v>
      </c>
      <c r="E1149" s="32">
        <v>100</v>
      </c>
      <c r="F1149" s="32">
        <v>100</v>
      </c>
      <c r="G1149" s="32">
        <v>85</v>
      </c>
      <c r="H1149" s="137">
        <f t="shared" si="51"/>
        <v>1</v>
      </c>
      <c r="I1149" s="90">
        <f>IF(F1149/ActivitySum!$C$1300=0%,"",F1149/ActivitySum!$C$1300)</f>
        <v>1.1528213931740477E-6</v>
      </c>
      <c r="J1149" s="99">
        <f>IF(G1149/ActivitySum!$C$1300=0%,"",G1149/ActivitySum!$C$1300)</f>
        <v>9.7989818419794049E-7</v>
      </c>
      <c r="K1149" s="99">
        <f t="shared" si="52"/>
        <v>0.85</v>
      </c>
      <c r="L1149" s="99">
        <f t="shared" si="53"/>
        <v>0.85</v>
      </c>
    </row>
    <row r="1150" spans="3:12" x14ac:dyDescent="0.25">
      <c r="C1150" t="s">
        <v>1009</v>
      </c>
      <c r="D1150" t="s">
        <v>2292</v>
      </c>
      <c r="E1150" s="32">
        <v>50</v>
      </c>
      <c r="F1150" s="32">
        <v>50</v>
      </c>
      <c r="G1150" s="32">
        <v>42</v>
      </c>
      <c r="H1150" s="137">
        <f t="shared" si="51"/>
        <v>1</v>
      </c>
      <c r="I1150" s="90">
        <f>IF(F1150/ActivitySum!$C$1300=0%,"",F1150/ActivitySum!$C$1300)</f>
        <v>5.7641069658702384E-7</v>
      </c>
      <c r="J1150" s="99">
        <f>IF(G1150/ActivitySum!$C$1300=0%,"",G1150/ActivitySum!$C$1300)</f>
        <v>4.8418498513310002E-7</v>
      </c>
      <c r="K1150" s="99">
        <f t="shared" si="52"/>
        <v>0.84</v>
      </c>
      <c r="L1150" s="99">
        <f t="shared" si="53"/>
        <v>0.84</v>
      </c>
    </row>
    <row r="1151" spans="3:12" x14ac:dyDescent="0.25">
      <c r="C1151" t="s">
        <v>1010</v>
      </c>
      <c r="D1151" t="s">
        <v>2293</v>
      </c>
      <c r="E1151" s="32">
        <v>50</v>
      </c>
      <c r="F1151" s="32">
        <v>50</v>
      </c>
      <c r="G1151" s="32">
        <v>43</v>
      </c>
      <c r="H1151" s="137">
        <f t="shared" si="51"/>
        <v>1</v>
      </c>
      <c r="I1151" s="90">
        <f>IF(F1151/ActivitySum!$C$1300=0%,"",F1151/ActivitySum!$C$1300)</f>
        <v>5.7641069658702384E-7</v>
      </c>
      <c r="J1151" s="99">
        <f>IF(G1151/ActivitySum!$C$1300=0%,"",G1151/ActivitySum!$C$1300)</f>
        <v>4.9571319906484047E-7</v>
      </c>
      <c r="K1151" s="99">
        <f t="shared" si="52"/>
        <v>0.86</v>
      </c>
      <c r="L1151" s="99">
        <f t="shared" si="53"/>
        <v>0.86</v>
      </c>
    </row>
    <row r="1152" spans="3:12" x14ac:dyDescent="0.25">
      <c r="C1152" t="s">
        <v>1011</v>
      </c>
      <c r="D1152" t="s">
        <v>2294</v>
      </c>
      <c r="E1152" s="32">
        <v>250</v>
      </c>
      <c r="F1152" s="32">
        <v>250</v>
      </c>
      <c r="G1152" s="32">
        <v>212</v>
      </c>
      <c r="H1152" s="137">
        <f t="shared" si="51"/>
        <v>1</v>
      </c>
      <c r="I1152" s="90">
        <f>IF(F1152/ActivitySum!$C$1300=0%,"",F1152/ActivitySum!$C$1300)</f>
        <v>2.8820534829351192E-6</v>
      </c>
      <c r="J1152" s="99">
        <f>IF(G1152/ActivitySum!$C$1300=0%,"",G1152/ActivitySum!$C$1300)</f>
        <v>2.4439813535289812E-6</v>
      </c>
      <c r="K1152" s="99">
        <f t="shared" si="52"/>
        <v>0.84799999999999998</v>
      </c>
      <c r="L1152" s="99">
        <f t="shared" si="53"/>
        <v>0.84799999999999998</v>
      </c>
    </row>
    <row r="1153" spans="1:12" x14ac:dyDescent="0.25">
      <c r="C1153" t="s">
        <v>1012</v>
      </c>
      <c r="D1153" t="s">
        <v>2295</v>
      </c>
      <c r="E1153" s="32">
        <v>50</v>
      </c>
      <c r="F1153" s="32">
        <v>50</v>
      </c>
      <c r="G1153" s="32">
        <v>42</v>
      </c>
      <c r="H1153" s="137">
        <f t="shared" si="51"/>
        <v>1</v>
      </c>
      <c r="I1153" s="90">
        <f>IF(F1153/ActivitySum!$C$1300=0%,"",F1153/ActivitySum!$C$1300)</f>
        <v>5.7641069658702384E-7</v>
      </c>
      <c r="J1153" s="99">
        <f>IF(G1153/ActivitySum!$C$1300=0%,"",G1153/ActivitySum!$C$1300)</f>
        <v>4.8418498513310002E-7</v>
      </c>
      <c r="K1153" s="99">
        <f t="shared" si="52"/>
        <v>0.84</v>
      </c>
      <c r="L1153" s="99">
        <f t="shared" si="53"/>
        <v>0.84</v>
      </c>
    </row>
    <row r="1154" spans="1:12" x14ac:dyDescent="0.25">
      <c r="C1154" t="s">
        <v>1013</v>
      </c>
      <c r="D1154" t="s">
        <v>2296</v>
      </c>
      <c r="E1154" s="32">
        <v>50</v>
      </c>
      <c r="F1154" s="32">
        <v>50</v>
      </c>
      <c r="G1154" s="32">
        <v>42</v>
      </c>
      <c r="H1154" s="137">
        <f t="shared" si="51"/>
        <v>1</v>
      </c>
      <c r="I1154" s="90">
        <f>IF(F1154/ActivitySum!$C$1300=0%,"",F1154/ActivitySum!$C$1300)</f>
        <v>5.7641069658702384E-7</v>
      </c>
      <c r="J1154" s="99">
        <f>IF(G1154/ActivitySum!$C$1300=0%,"",G1154/ActivitySum!$C$1300)</f>
        <v>4.8418498513310002E-7</v>
      </c>
      <c r="K1154" s="99">
        <f t="shared" si="52"/>
        <v>0.84</v>
      </c>
      <c r="L1154" s="99">
        <f t="shared" si="53"/>
        <v>0.84</v>
      </c>
    </row>
    <row r="1155" spans="1:12" x14ac:dyDescent="0.25">
      <c r="C1155" t="s">
        <v>1179</v>
      </c>
      <c r="D1155" t="s">
        <v>2445</v>
      </c>
      <c r="E1155" s="32">
        <v>251</v>
      </c>
      <c r="F1155" s="32">
        <v>249</v>
      </c>
      <c r="G1155" s="32">
        <v>245</v>
      </c>
      <c r="H1155" s="137">
        <f t="shared" si="51"/>
        <v>0.99203187250996017</v>
      </c>
      <c r="I1155" s="90">
        <f>IF(F1155/ActivitySum!$C$1300=0%,"",F1155/ActivitySum!$C$1300)</f>
        <v>2.8705252690033788E-6</v>
      </c>
      <c r="J1155" s="99">
        <f>IF(G1155/ActivitySum!$C$1300=0%,"",G1155/ActivitySum!$C$1300)</f>
        <v>2.824412413276417E-6</v>
      </c>
      <c r="K1155" s="99">
        <f t="shared" si="52"/>
        <v>0.9760956175298805</v>
      </c>
      <c r="L1155" s="99">
        <f t="shared" si="53"/>
        <v>0.98393574297188757</v>
      </c>
    </row>
    <row r="1156" spans="1:12" x14ac:dyDescent="0.25">
      <c r="C1156" t="s">
        <v>1180</v>
      </c>
      <c r="D1156" t="s">
        <v>2446</v>
      </c>
      <c r="E1156" s="32">
        <v>251</v>
      </c>
      <c r="F1156" s="32">
        <v>250</v>
      </c>
      <c r="G1156" s="32">
        <v>213</v>
      </c>
      <c r="H1156" s="137">
        <f t="shared" si="51"/>
        <v>0.99601593625498008</v>
      </c>
      <c r="I1156" s="90">
        <f>IF(F1156/ActivitySum!$C$1300=0%,"",F1156/ActivitySum!$C$1300)</f>
        <v>2.8820534829351192E-6</v>
      </c>
      <c r="J1156" s="99">
        <f>IF(G1156/ActivitySum!$C$1300=0%,"",G1156/ActivitySum!$C$1300)</f>
        <v>2.4555095674607217E-6</v>
      </c>
      <c r="K1156" s="99">
        <f t="shared" si="52"/>
        <v>0.84860557768924305</v>
      </c>
      <c r="L1156" s="99">
        <f t="shared" si="53"/>
        <v>0.85199999999999998</v>
      </c>
    </row>
    <row r="1157" spans="1:12" x14ac:dyDescent="0.25">
      <c r="A1157" t="s">
        <v>2648</v>
      </c>
      <c r="B1157" t="s">
        <v>2566</v>
      </c>
      <c r="C1157" t="s">
        <v>46</v>
      </c>
      <c r="D1157" t="s">
        <v>1342</v>
      </c>
      <c r="E1157" s="32">
        <v>200</v>
      </c>
      <c r="F1157" s="32">
        <v>200</v>
      </c>
      <c r="G1157" s="32"/>
      <c r="H1157" s="137">
        <f t="shared" si="51"/>
        <v>1</v>
      </c>
      <c r="I1157" s="90">
        <f>IF(F1157/ActivitySum!$C$1300=0%,"",F1157/ActivitySum!$C$1300)</f>
        <v>2.3056427863480954E-6</v>
      </c>
      <c r="J1157" s="99" t="str">
        <f>IF(G1157/ActivitySum!$C$1300=0%,"",G1157/ActivitySum!$C$1300)</f>
        <v/>
      </c>
      <c r="K1157" s="99">
        <f t="shared" si="52"/>
        <v>0</v>
      </c>
      <c r="L1157" s="99">
        <f t="shared" si="53"/>
        <v>0</v>
      </c>
    </row>
    <row r="1158" spans="1:12" x14ac:dyDescent="0.25">
      <c r="C1158" t="s">
        <v>47</v>
      </c>
      <c r="D1158" t="s">
        <v>1343</v>
      </c>
      <c r="E1158" s="32">
        <v>200</v>
      </c>
      <c r="F1158" s="32">
        <v>200</v>
      </c>
      <c r="G1158" s="32"/>
      <c r="H1158" s="137">
        <f t="shared" si="51"/>
        <v>1</v>
      </c>
      <c r="I1158" s="90">
        <f>IF(F1158/ActivitySum!$C$1300=0%,"",F1158/ActivitySum!$C$1300)</f>
        <v>2.3056427863480954E-6</v>
      </c>
      <c r="J1158" s="99" t="str">
        <f>IF(G1158/ActivitySum!$C$1300=0%,"",G1158/ActivitySum!$C$1300)</f>
        <v/>
      </c>
      <c r="K1158" s="99">
        <f t="shared" si="52"/>
        <v>0</v>
      </c>
      <c r="L1158" s="99">
        <f t="shared" si="53"/>
        <v>0</v>
      </c>
    </row>
    <row r="1159" spans="1:12" x14ac:dyDescent="0.25">
      <c r="B1159" t="s">
        <v>2567</v>
      </c>
      <c r="C1159" t="s">
        <v>1185</v>
      </c>
      <c r="D1159" t="s">
        <v>2451</v>
      </c>
      <c r="E1159" s="32">
        <v>4</v>
      </c>
      <c r="F1159" s="32">
        <v>4</v>
      </c>
      <c r="G1159" s="32">
        <v>0</v>
      </c>
      <c r="H1159" s="137">
        <f t="shared" ref="H1159:H1222" si="54">IFERROR(F1159/E1159,"")</f>
        <v>1</v>
      </c>
      <c r="I1159" s="90">
        <f>IF(F1159/ActivitySum!$C$1300=0%,"",F1159/ActivitySum!$C$1300)</f>
        <v>4.6112855726961905E-8</v>
      </c>
      <c r="J1159" s="99" t="str">
        <f>IF(G1159/ActivitySum!$C$1300=0%,"",G1159/ActivitySum!$C$1300)</f>
        <v/>
      </c>
      <c r="K1159" s="99">
        <f t="shared" ref="K1159:K1222" si="55">IFERROR(G1159/E1159,"")</f>
        <v>0</v>
      </c>
      <c r="L1159" s="99">
        <f t="shared" ref="L1159:L1222" si="56">IFERROR(G1159/F1159,"")</f>
        <v>0</v>
      </c>
    </row>
    <row r="1160" spans="1:12" x14ac:dyDescent="0.25">
      <c r="C1160" t="s">
        <v>1187</v>
      </c>
      <c r="D1160" t="s">
        <v>2453</v>
      </c>
      <c r="E1160" s="32">
        <v>26</v>
      </c>
      <c r="F1160" s="32">
        <v>26</v>
      </c>
      <c r="G1160" s="32">
        <v>0</v>
      </c>
      <c r="H1160" s="137">
        <f t="shared" si="54"/>
        <v>1</v>
      </c>
      <c r="I1160" s="90">
        <f>IF(F1160/ActivitySum!$C$1300=0%,"",F1160/ActivitySum!$C$1300)</f>
        <v>2.9973356222525243E-7</v>
      </c>
      <c r="J1160" s="99" t="str">
        <f>IF(G1160/ActivitySum!$C$1300=0%,"",G1160/ActivitySum!$C$1300)</f>
        <v/>
      </c>
      <c r="K1160" s="99">
        <f t="shared" si="55"/>
        <v>0</v>
      </c>
      <c r="L1160" s="99">
        <f t="shared" si="56"/>
        <v>0</v>
      </c>
    </row>
    <row r="1161" spans="1:12" x14ac:dyDescent="0.25">
      <c r="C1161" t="s">
        <v>1188</v>
      </c>
      <c r="D1161" t="s">
        <v>2454</v>
      </c>
      <c r="E1161" s="32">
        <v>248</v>
      </c>
      <c r="F1161" s="32">
        <v>249</v>
      </c>
      <c r="G1161" s="32">
        <v>2</v>
      </c>
      <c r="H1161" s="137">
        <f t="shared" si="54"/>
        <v>1.0040322580645162</v>
      </c>
      <c r="I1161" s="90">
        <f>IF(F1161/ActivitySum!$C$1300=0%,"",F1161/ActivitySum!$C$1300)</f>
        <v>2.8705252690033788E-6</v>
      </c>
      <c r="J1161" s="99">
        <f>IF(G1161/ActivitySum!$C$1300=0%,"",G1161/ActivitySum!$C$1300)</f>
        <v>2.3056427863480953E-8</v>
      </c>
      <c r="K1161" s="99">
        <f t="shared" si="55"/>
        <v>8.0645161290322578E-3</v>
      </c>
      <c r="L1161" s="99">
        <f t="shared" si="56"/>
        <v>8.0321285140562242E-3</v>
      </c>
    </row>
    <row r="1162" spans="1:12" x14ac:dyDescent="0.25">
      <c r="C1162" t="s">
        <v>1189</v>
      </c>
      <c r="D1162" t="s">
        <v>2455</v>
      </c>
      <c r="E1162" s="32">
        <v>72</v>
      </c>
      <c r="F1162" s="32">
        <v>72</v>
      </c>
      <c r="G1162" s="32">
        <v>15</v>
      </c>
      <c r="H1162" s="137">
        <f t="shared" si="54"/>
        <v>1</v>
      </c>
      <c r="I1162" s="90">
        <f>IF(F1162/ActivitySum!$C$1300=0%,"",F1162/ActivitySum!$C$1300)</f>
        <v>8.3003140308531431E-7</v>
      </c>
      <c r="J1162" s="99">
        <f>IF(G1162/ActivitySum!$C$1300=0%,"",G1162/ActivitySum!$C$1300)</f>
        <v>1.7292320897610714E-7</v>
      </c>
      <c r="K1162" s="99">
        <f t="shared" si="55"/>
        <v>0.20833333333333334</v>
      </c>
      <c r="L1162" s="99">
        <f t="shared" si="56"/>
        <v>0.20833333333333334</v>
      </c>
    </row>
    <row r="1163" spans="1:12" x14ac:dyDescent="0.25">
      <c r="C1163" t="s">
        <v>1190</v>
      </c>
      <c r="D1163" t="s">
        <v>2456</v>
      </c>
      <c r="E1163" s="32">
        <v>148</v>
      </c>
      <c r="F1163" s="32">
        <v>148</v>
      </c>
      <c r="G1163" s="32">
        <v>126</v>
      </c>
      <c r="H1163" s="137">
        <f t="shared" si="54"/>
        <v>1</v>
      </c>
      <c r="I1163" s="90">
        <f>IF(F1163/ActivitySum!$C$1300=0%,"",F1163/ActivitySum!$C$1300)</f>
        <v>1.7061756618975906E-6</v>
      </c>
      <c r="J1163" s="99">
        <f>IF(G1163/ActivitySum!$C$1300=0%,"",G1163/ActivitySum!$C$1300)</f>
        <v>1.4525549553993001E-6</v>
      </c>
      <c r="K1163" s="99">
        <f t="shared" si="55"/>
        <v>0.85135135135135132</v>
      </c>
      <c r="L1163" s="99">
        <f t="shared" si="56"/>
        <v>0.85135135135135132</v>
      </c>
    </row>
    <row r="1164" spans="1:12" x14ac:dyDescent="0.25">
      <c r="C1164" t="s">
        <v>1192</v>
      </c>
      <c r="D1164" t="s">
        <v>2458</v>
      </c>
      <c r="E1164" s="32">
        <v>74</v>
      </c>
      <c r="F1164" s="32">
        <v>74</v>
      </c>
      <c r="G1164" s="32">
        <v>63</v>
      </c>
      <c r="H1164" s="137">
        <f t="shared" si="54"/>
        <v>1</v>
      </c>
      <c r="I1164" s="90">
        <f>IF(F1164/ActivitySum!$C$1300=0%,"",F1164/ActivitySum!$C$1300)</f>
        <v>8.5308783094879531E-7</v>
      </c>
      <c r="J1164" s="99">
        <f>IF(G1164/ActivitySum!$C$1300=0%,"",G1164/ActivitySum!$C$1300)</f>
        <v>7.2627747769965003E-7</v>
      </c>
      <c r="K1164" s="99">
        <f t="shared" si="55"/>
        <v>0.85135135135135132</v>
      </c>
      <c r="L1164" s="99">
        <f t="shared" si="56"/>
        <v>0.85135135135135132</v>
      </c>
    </row>
    <row r="1165" spans="1:12" x14ac:dyDescent="0.25">
      <c r="C1165" t="s">
        <v>1193</v>
      </c>
      <c r="D1165" t="s">
        <v>2459</v>
      </c>
      <c r="E1165" s="32">
        <v>13737</v>
      </c>
      <c r="F1165" s="32">
        <v>13736</v>
      </c>
      <c r="G1165" s="32">
        <v>11676</v>
      </c>
      <c r="H1165" s="137">
        <f t="shared" si="54"/>
        <v>0.99992720390187084</v>
      </c>
      <c r="I1165" s="90">
        <f>IF(F1165/ActivitySum!$C$1300=0%,"",F1165/ActivitySum!$C$1300)</f>
        <v>1.5835154656638719E-4</v>
      </c>
      <c r="J1165" s="99">
        <f>IF(G1165/ActivitySum!$C$1300=0%,"",G1165/ActivitySum!$C$1300)</f>
        <v>1.346034258670018E-4</v>
      </c>
      <c r="K1165" s="99">
        <f t="shared" si="55"/>
        <v>0.84996724175584193</v>
      </c>
      <c r="L1165" s="99">
        <f t="shared" si="56"/>
        <v>0.85002912055911473</v>
      </c>
    </row>
    <row r="1166" spans="1:12" x14ac:dyDescent="0.25">
      <c r="C1166" t="s">
        <v>1195</v>
      </c>
      <c r="D1166" t="s">
        <v>2461</v>
      </c>
      <c r="E1166" s="32">
        <v>196</v>
      </c>
      <c r="F1166" s="32">
        <v>196</v>
      </c>
      <c r="G1166" s="32">
        <v>167</v>
      </c>
      <c r="H1166" s="137">
        <f t="shared" si="54"/>
        <v>1</v>
      </c>
      <c r="I1166" s="90">
        <f>IF(F1166/ActivitySum!$C$1300=0%,"",F1166/ActivitySum!$C$1300)</f>
        <v>2.2595299306211336E-6</v>
      </c>
      <c r="J1166" s="99">
        <f>IF(G1166/ActivitySum!$C$1300=0%,"",G1166/ActivitySum!$C$1300)</f>
        <v>1.9252117266006596E-6</v>
      </c>
      <c r="K1166" s="99">
        <f t="shared" si="55"/>
        <v>0.85204081632653061</v>
      </c>
      <c r="L1166" s="99">
        <f t="shared" si="56"/>
        <v>0.85204081632653061</v>
      </c>
    </row>
    <row r="1167" spans="1:12" x14ac:dyDescent="0.25">
      <c r="C1167" t="s">
        <v>1196</v>
      </c>
      <c r="D1167" t="s">
        <v>2462</v>
      </c>
      <c r="E1167" s="32">
        <v>3317</v>
      </c>
      <c r="F1167" s="32">
        <v>3317</v>
      </c>
      <c r="G1167" s="32">
        <v>2819</v>
      </c>
      <c r="H1167" s="137">
        <f t="shared" si="54"/>
        <v>1</v>
      </c>
      <c r="I1167" s="90">
        <f>IF(F1167/ActivitySum!$C$1300=0%,"",F1167/ActivitySum!$C$1300)</f>
        <v>3.8239085611583162E-5</v>
      </c>
      <c r="J1167" s="99">
        <f>IF(G1167/ActivitySum!$C$1300=0%,"",G1167/ActivitySum!$C$1300)</f>
        <v>3.2498035073576408E-5</v>
      </c>
      <c r="K1167" s="99">
        <f t="shared" si="55"/>
        <v>0.84986433524268923</v>
      </c>
      <c r="L1167" s="99">
        <f t="shared" si="56"/>
        <v>0.84986433524268923</v>
      </c>
    </row>
    <row r="1168" spans="1:12" x14ac:dyDescent="0.25">
      <c r="C1168" t="s">
        <v>1197</v>
      </c>
      <c r="D1168" t="s">
        <v>2463</v>
      </c>
      <c r="E1168" s="32">
        <v>2265</v>
      </c>
      <c r="F1168" s="32">
        <v>2265</v>
      </c>
      <c r="G1168" s="32">
        <v>1925</v>
      </c>
      <c r="H1168" s="137">
        <f t="shared" si="54"/>
        <v>1</v>
      </c>
      <c r="I1168" s="90">
        <f>IF(F1168/ActivitySum!$C$1300=0%,"",F1168/ActivitySum!$C$1300)</f>
        <v>2.6111404555392181E-5</v>
      </c>
      <c r="J1168" s="99">
        <f>IF(G1168/ActivitySum!$C$1300=0%,"",G1168/ActivitySum!$C$1300)</f>
        <v>2.2191811818600419E-5</v>
      </c>
      <c r="K1168" s="99">
        <f t="shared" si="55"/>
        <v>0.84988962472406182</v>
      </c>
      <c r="L1168" s="99">
        <f t="shared" si="56"/>
        <v>0.84988962472406182</v>
      </c>
    </row>
    <row r="1169" spans="3:12" x14ac:dyDescent="0.25">
      <c r="C1169" t="s">
        <v>1198</v>
      </c>
      <c r="D1169" t="s">
        <v>2464</v>
      </c>
      <c r="E1169" s="32">
        <v>668</v>
      </c>
      <c r="F1169" s="32">
        <v>667</v>
      </c>
      <c r="G1169" s="32">
        <v>91</v>
      </c>
      <c r="H1169" s="137">
        <f t="shared" si="54"/>
        <v>0.99850299401197606</v>
      </c>
      <c r="I1169" s="90">
        <f>IF(F1169/ActivitySum!$C$1300=0%,"",F1169/ActivitySum!$C$1300)</f>
        <v>7.6893186924708985E-6</v>
      </c>
      <c r="J1169" s="99">
        <f>IF(G1169/ActivitySum!$C$1300=0%,"",G1169/ActivitySum!$C$1300)</f>
        <v>1.0490674677883834E-6</v>
      </c>
      <c r="K1169" s="99">
        <f t="shared" si="55"/>
        <v>0.13622754491017963</v>
      </c>
      <c r="L1169" s="99">
        <f t="shared" si="56"/>
        <v>0.13643178410794601</v>
      </c>
    </row>
    <row r="1170" spans="3:12" x14ac:dyDescent="0.25">
      <c r="C1170" t="s">
        <v>1199</v>
      </c>
      <c r="D1170" t="s">
        <v>2465</v>
      </c>
      <c r="E1170" s="32">
        <v>132</v>
      </c>
      <c r="F1170" s="32">
        <v>132</v>
      </c>
      <c r="G1170" s="32">
        <v>18</v>
      </c>
      <c r="H1170" s="137">
        <f t="shared" si="54"/>
        <v>1</v>
      </c>
      <c r="I1170" s="90">
        <f>IF(F1170/ActivitySum!$C$1300=0%,"",F1170/ActivitySum!$C$1300)</f>
        <v>1.521724238989743E-6</v>
      </c>
      <c r="J1170" s="99">
        <f>IF(G1170/ActivitySum!$C$1300=0%,"",G1170/ActivitySum!$C$1300)</f>
        <v>2.0750785077132858E-7</v>
      </c>
      <c r="K1170" s="99">
        <f t="shared" si="55"/>
        <v>0.13636363636363635</v>
      </c>
      <c r="L1170" s="99">
        <f t="shared" si="56"/>
        <v>0.13636363636363635</v>
      </c>
    </row>
    <row r="1171" spans="3:12" x14ac:dyDescent="0.25">
      <c r="C1171" t="s">
        <v>1200</v>
      </c>
      <c r="D1171" t="s">
        <v>2466</v>
      </c>
      <c r="E1171" s="32">
        <v>1433</v>
      </c>
      <c r="F1171" s="32">
        <v>1432</v>
      </c>
      <c r="G1171" s="32">
        <v>1218</v>
      </c>
      <c r="H1171" s="137">
        <f t="shared" si="54"/>
        <v>0.99930216329378929</v>
      </c>
      <c r="I1171" s="90">
        <f>IF(F1171/ActivitySum!$C$1300=0%,"",F1171/ActivitySum!$C$1300)</f>
        <v>1.6508402350252364E-5</v>
      </c>
      <c r="J1171" s="99">
        <f>IF(G1171/ActivitySum!$C$1300=0%,"",G1171/ActivitySum!$C$1300)</f>
        <v>1.4041364568859901E-5</v>
      </c>
      <c r="K1171" s="99">
        <f t="shared" si="55"/>
        <v>0.84996510816468951</v>
      </c>
      <c r="L1171" s="99">
        <f t="shared" si="56"/>
        <v>0.8505586592178771</v>
      </c>
    </row>
    <row r="1172" spans="3:12" x14ac:dyDescent="0.25">
      <c r="C1172" t="s">
        <v>1201</v>
      </c>
      <c r="D1172" t="s">
        <v>2467</v>
      </c>
      <c r="E1172" s="32">
        <v>1172</v>
      </c>
      <c r="F1172" s="32">
        <v>1171</v>
      </c>
      <c r="G1172" s="32">
        <v>159</v>
      </c>
      <c r="H1172" s="137">
        <f t="shared" si="54"/>
        <v>0.99914675767918093</v>
      </c>
      <c r="I1172" s="90">
        <f>IF(F1172/ActivitySum!$C$1300=0%,"",F1172/ActivitySum!$C$1300)</f>
        <v>1.3499538514068098E-5</v>
      </c>
      <c r="J1172" s="99">
        <f>IF(G1172/ActivitySum!$C$1300=0%,"",G1172/ActivitySum!$C$1300)</f>
        <v>1.8329860151467358E-6</v>
      </c>
      <c r="K1172" s="99">
        <f t="shared" si="55"/>
        <v>0.1356655290102389</v>
      </c>
      <c r="L1172" s="99">
        <f t="shared" si="56"/>
        <v>0.13578138343296328</v>
      </c>
    </row>
    <row r="1173" spans="3:12" x14ac:dyDescent="0.25">
      <c r="C1173" t="s">
        <v>1202</v>
      </c>
      <c r="D1173" t="s">
        <v>2468</v>
      </c>
      <c r="E1173" s="32">
        <v>242</v>
      </c>
      <c r="F1173" s="32">
        <v>242</v>
      </c>
      <c r="G1173" s="32">
        <v>2</v>
      </c>
      <c r="H1173" s="137">
        <f t="shared" si="54"/>
        <v>1</v>
      </c>
      <c r="I1173" s="90">
        <f>IF(F1173/ActivitySum!$C$1300=0%,"",F1173/ActivitySum!$C$1300)</f>
        <v>2.7898277714811956E-6</v>
      </c>
      <c r="J1173" s="99">
        <f>IF(G1173/ActivitySum!$C$1300=0%,"",G1173/ActivitySum!$C$1300)</f>
        <v>2.3056427863480953E-8</v>
      </c>
      <c r="K1173" s="99">
        <f t="shared" si="55"/>
        <v>8.2644628099173556E-3</v>
      </c>
      <c r="L1173" s="99">
        <f t="shared" si="56"/>
        <v>8.2644628099173556E-3</v>
      </c>
    </row>
    <row r="1174" spans="3:12" x14ac:dyDescent="0.25">
      <c r="C1174" t="s">
        <v>1203</v>
      </c>
      <c r="D1174" t="s">
        <v>2469</v>
      </c>
      <c r="E1174" s="32">
        <v>136</v>
      </c>
      <c r="F1174" s="32">
        <v>136</v>
      </c>
      <c r="G1174" s="32">
        <v>1</v>
      </c>
      <c r="H1174" s="137">
        <f t="shared" si="54"/>
        <v>1</v>
      </c>
      <c r="I1174" s="90">
        <f>IF(F1174/ActivitySum!$C$1300=0%,"",F1174/ActivitySum!$C$1300)</f>
        <v>1.5678370947167048E-6</v>
      </c>
      <c r="J1174" s="99">
        <f>IF(G1174/ActivitySum!$C$1300=0%,"",G1174/ActivitySum!$C$1300)</f>
        <v>1.1528213931740476E-8</v>
      </c>
      <c r="K1174" s="99">
        <f t="shared" si="55"/>
        <v>7.3529411764705881E-3</v>
      </c>
      <c r="L1174" s="99">
        <f t="shared" si="56"/>
        <v>7.3529411764705881E-3</v>
      </c>
    </row>
    <row r="1175" spans="3:12" x14ac:dyDescent="0.25">
      <c r="C1175" t="s">
        <v>1204</v>
      </c>
      <c r="D1175" t="s">
        <v>2470</v>
      </c>
      <c r="E1175" s="32">
        <v>949</v>
      </c>
      <c r="F1175" s="32">
        <v>949</v>
      </c>
      <c r="G1175" s="32">
        <v>9</v>
      </c>
      <c r="H1175" s="137">
        <f t="shared" si="54"/>
        <v>1</v>
      </c>
      <c r="I1175" s="90">
        <f>IF(F1175/ActivitySum!$C$1300=0%,"",F1175/ActivitySum!$C$1300)</f>
        <v>1.0940275021221713E-5</v>
      </c>
      <c r="J1175" s="99">
        <f>IF(G1175/ActivitySum!$C$1300=0%,"",G1175/ActivitySum!$C$1300)</f>
        <v>1.0375392538566429E-7</v>
      </c>
      <c r="K1175" s="99">
        <f t="shared" si="55"/>
        <v>9.4836670179135937E-3</v>
      </c>
      <c r="L1175" s="99">
        <f t="shared" si="56"/>
        <v>9.4836670179135937E-3</v>
      </c>
    </row>
    <row r="1176" spans="3:12" x14ac:dyDescent="0.25">
      <c r="C1176" t="s">
        <v>1205</v>
      </c>
      <c r="D1176" t="s">
        <v>2471</v>
      </c>
      <c r="E1176" s="32">
        <v>936</v>
      </c>
      <c r="F1176" s="32">
        <v>936</v>
      </c>
      <c r="G1176" s="32">
        <v>9</v>
      </c>
      <c r="H1176" s="137">
        <f t="shared" si="54"/>
        <v>1</v>
      </c>
      <c r="I1176" s="90">
        <f>IF(F1176/ActivitySum!$C$1300=0%,"",F1176/ActivitySum!$C$1300)</f>
        <v>1.0790408240109086E-5</v>
      </c>
      <c r="J1176" s="99">
        <f>IF(G1176/ActivitySum!$C$1300=0%,"",G1176/ActivitySum!$C$1300)</f>
        <v>1.0375392538566429E-7</v>
      </c>
      <c r="K1176" s="99">
        <f t="shared" si="55"/>
        <v>9.6153846153846159E-3</v>
      </c>
      <c r="L1176" s="99">
        <f t="shared" si="56"/>
        <v>9.6153846153846159E-3</v>
      </c>
    </row>
    <row r="1177" spans="3:12" x14ac:dyDescent="0.25">
      <c r="C1177" t="s">
        <v>1206</v>
      </c>
      <c r="D1177" t="s">
        <v>2472</v>
      </c>
      <c r="E1177" s="32">
        <v>3</v>
      </c>
      <c r="F1177" s="32">
        <v>3</v>
      </c>
      <c r="G1177" s="32">
        <v>3</v>
      </c>
      <c r="H1177" s="137">
        <f t="shared" si="54"/>
        <v>1</v>
      </c>
      <c r="I1177" s="90">
        <f>IF(F1177/ActivitySum!$C$1300=0%,"",F1177/ActivitySum!$C$1300)</f>
        <v>3.4584641795221434E-8</v>
      </c>
      <c r="J1177" s="99">
        <f>IF(G1177/ActivitySum!$C$1300=0%,"",G1177/ActivitySum!$C$1300)</f>
        <v>3.4584641795221434E-8</v>
      </c>
      <c r="K1177" s="99">
        <f t="shared" si="55"/>
        <v>1</v>
      </c>
      <c r="L1177" s="99">
        <f t="shared" si="56"/>
        <v>1</v>
      </c>
    </row>
    <row r="1178" spans="3:12" x14ac:dyDescent="0.25">
      <c r="C1178" t="s">
        <v>1207</v>
      </c>
      <c r="D1178" t="s">
        <v>2473</v>
      </c>
      <c r="E1178" s="32">
        <v>32</v>
      </c>
      <c r="F1178" s="32">
        <v>32</v>
      </c>
      <c r="G1178" s="32">
        <v>4</v>
      </c>
      <c r="H1178" s="137">
        <f t="shared" si="54"/>
        <v>1</v>
      </c>
      <c r="I1178" s="90">
        <f>IF(F1178/ActivitySum!$C$1300=0%,"",F1178/ActivitySum!$C$1300)</f>
        <v>3.6890284581569524E-7</v>
      </c>
      <c r="J1178" s="99">
        <f>IF(G1178/ActivitySum!$C$1300=0%,"",G1178/ActivitySum!$C$1300)</f>
        <v>4.6112855726961905E-8</v>
      </c>
      <c r="K1178" s="99">
        <f t="shared" si="55"/>
        <v>0.125</v>
      </c>
      <c r="L1178" s="99">
        <f t="shared" si="56"/>
        <v>0.125</v>
      </c>
    </row>
    <row r="1179" spans="3:12" x14ac:dyDescent="0.25">
      <c r="C1179" t="s">
        <v>1208</v>
      </c>
      <c r="D1179" t="s">
        <v>2474</v>
      </c>
      <c r="E1179" s="32">
        <v>8</v>
      </c>
      <c r="F1179" s="32">
        <v>8</v>
      </c>
      <c r="G1179" s="32">
        <v>0</v>
      </c>
      <c r="H1179" s="137">
        <f t="shared" si="54"/>
        <v>1</v>
      </c>
      <c r="I1179" s="90">
        <f>IF(F1179/ActivitySum!$C$1300=0%,"",F1179/ActivitySum!$C$1300)</f>
        <v>9.222571145392381E-8</v>
      </c>
      <c r="J1179" s="99" t="str">
        <f>IF(G1179/ActivitySum!$C$1300=0%,"",G1179/ActivitySum!$C$1300)</f>
        <v/>
      </c>
      <c r="K1179" s="99">
        <f t="shared" si="55"/>
        <v>0</v>
      </c>
      <c r="L1179" s="99">
        <f t="shared" si="56"/>
        <v>0</v>
      </c>
    </row>
    <row r="1180" spans="3:12" x14ac:dyDescent="0.25">
      <c r="C1180" t="s">
        <v>1209</v>
      </c>
      <c r="D1180" t="s">
        <v>2475</v>
      </c>
      <c r="E1180" s="32">
        <v>1138</v>
      </c>
      <c r="F1180" s="32">
        <v>1138</v>
      </c>
      <c r="G1180" s="32">
        <v>68</v>
      </c>
      <c r="H1180" s="137">
        <f t="shared" si="54"/>
        <v>1</v>
      </c>
      <c r="I1180" s="90">
        <f>IF(F1180/ActivitySum!$C$1300=0%,"",F1180/ActivitySum!$C$1300)</f>
        <v>1.3119107454320663E-5</v>
      </c>
      <c r="J1180" s="99">
        <f>IF(G1180/ActivitySum!$C$1300=0%,"",G1180/ActivitySum!$C$1300)</f>
        <v>7.8391854735835239E-7</v>
      </c>
      <c r="K1180" s="99">
        <f t="shared" si="55"/>
        <v>5.9753954305799648E-2</v>
      </c>
      <c r="L1180" s="99">
        <f t="shared" si="56"/>
        <v>5.9753954305799648E-2</v>
      </c>
    </row>
    <row r="1181" spans="3:12" x14ac:dyDescent="0.25">
      <c r="C1181" t="s">
        <v>1210</v>
      </c>
      <c r="D1181" t="s">
        <v>2476</v>
      </c>
      <c r="E1181" s="32">
        <v>1171</v>
      </c>
      <c r="F1181" s="32">
        <v>1171</v>
      </c>
      <c r="G1181" s="32">
        <v>70</v>
      </c>
      <c r="H1181" s="137">
        <f t="shared" si="54"/>
        <v>1</v>
      </c>
      <c r="I1181" s="90">
        <f>IF(F1181/ActivitySum!$C$1300=0%,"",F1181/ActivitySum!$C$1300)</f>
        <v>1.3499538514068098E-5</v>
      </c>
      <c r="J1181" s="99">
        <f>IF(G1181/ActivitySum!$C$1300=0%,"",G1181/ActivitySum!$C$1300)</f>
        <v>8.069749752218334E-7</v>
      </c>
      <c r="K1181" s="99">
        <f t="shared" si="55"/>
        <v>5.9777967549103334E-2</v>
      </c>
      <c r="L1181" s="99">
        <f t="shared" si="56"/>
        <v>5.9777967549103334E-2</v>
      </c>
    </row>
    <row r="1182" spans="3:12" x14ac:dyDescent="0.25">
      <c r="C1182" t="s">
        <v>1211</v>
      </c>
      <c r="D1182" t="s">
        <v>2477</v>
      </c>
      <c r="E1182" s="32">
        <v>240</v>
      </c>
      <c r="F1182" s="32">
        <v>242</v>
      </c>
      <c r="G1182" s="32">
        <v>112</v>
      </c>
      <c r="H1182" s="137">
        <f t="shared" si="54"/>
        <v>1.0083333333333333</v>
      </c>
      <c r="I1182" s="90">
        <f>IF(F1182/ActivitySum!$C$1300=0%,"",F1182/ActivitySum!$C$1300)</f>
        <v>2.7898277714811956E-6</v>
      </c>
      <c r="J1182" s="99">
        <f>IF(G1182/ActivitySum!$C$1300=0%,"",G1182/ActivitySum!$C$1300)</f>
        <v>1.2911599603549333E-6</v>
      </c>
      <c r="K1182" s="99">
        <f t="shared" si="55"/>
        <v>0.46666666666666667</v>
      </c>
      <c r="L1182" s="99">
        <f t="shared" si="56"/>
        <v>0.46280991735537191</v>
      </c>
    </row>
    <row r="1183" spans="3:12" x14ac:dyDescent="0.25">
      <c r="C1183" t="s">
        <v>1212</v>
      </c>
      <c r="D1183" t="s">
        <v>2478</v>
      </c>
      <c r="E1183" s="32">
        <v>945</v>
      </c>
      <c r="F1183" s="32">
        <v>945</v>
      </c>
      <c r="G1183" s="32">
        <v>57</v>
      </c>
      <c r="H1183" s="137">
        <f t="shared" si="54"/>
        <v>1</v>
      </c>
      <c r="I1183" s="90">
        <f>IF(F1183/ActivitySum!$C$1300=0%,"",F1183/ActivitySum!$C$1300)</f>
        <v>1.089416216549475E-5</v>
      </c>
      <c r="J1183" s="99">
        <f>IF(G1183/ActivitySum!$C$1300=0%,"",G1183/ActivitySum!$C$1300)</f>
        <v>6.5710819410920722E-7</v>
      </c>
      <c r="K1183" s="99">
        <f t="shared" si="55"/>
        <v>6.0317460317460318E-2</v>
      </c>
      <c r="L1183" s="99">
        <f t="shared" si="56"/>
        <v>6.0317460317460318E-2</v>
      </c>
    </row>
    <row r="1184" spans="3:12" x14ac:dyDescent="0.25">
      <c r="C1184" t="s">
        <v>1213</v>
      </c>
      <c r="D1184" t="s">
        <v>2479</v>
      </c>
      <c r="E1184" s="32">
        <v>914</v>
      </c>
      <c r="F1184" s="32">
        <v>913</v>
      </c>
      <c r="G1184" s="32">
        <v>629</v>
      </c>
      <c r="H1184" s="137">
        <f t="shared" si="54"/>
        <v>0.9989059080962801</v>
      </c>
      <c r="I1184" s="90">
        <f>IF(F1184/ActivitySum!$C$1300=0%,"",F1184/ActivitySum!$C$1300)</f>
        <v>1.0525259319679055E-5</v>
      </c>
      <c r="J1184" s="99">
        <f>IF(G1184/ActivitySum!$C$1300=0%,"",G1184/ActivitySum!$C$1300)</f>
        <v>7.2512465630647596E-6</v>
      </c>
      <c r="K1184" s="99">
        <f t="shared" si="55"/>
        <v>0.68818380743982499</v>
      </c>
      <c r="L1184" s="99">
        <f t="shared" si="56"/>
        <v>0.68893756845564069</v>
      </c>
    </row>
    <row r="1185" spans="3:12" x14ac:dyDescent="0.25">
      <c r="C1185" t="s">
        <v>1214</v>
      </c>
      <c r="D1185" t="s">
        <v>2480</v>
      </c>
      <c r="E1185" s="32">
        <v>138</v>
      </c>
      <c r="F1185" s="32">
        <v>138</v>
      </c>
      <c r="G1185" s="32">
        <v>8</v>
      </c>
      <c r="H1185" s="137">
        <f t="shared" si="54"/>
        <v>1</v>
      </c>
      <c r="I1185" s="90">
        <f>IF(F1185/ActivitySum!$C$1300=0%,"",F1185/ActivitySum!$C$1300)</f>
        <v>1.5908935225801859E-6</v>
      </c>
      <c r="J1185" s="99">
        <f>IF(G1185/ActivitySum!$C$1300=0%,"",G1185/ActivitySum!$C$1300)</f>
        <v>9.222571145392381E-8</v>
      </c>
      <c r="K1185" s="99">
        <f t="shared" si="55"/>
        <v>5.7971014492753624E-2</v>
      </c>
      <c r="L1185" s="99">
        <f t="shared" si="56"/>
        <v>5.7971014492753624E-2</v>
      </c>
    </row>
    <row r="1186" spans="3:12" x14ac:dyDescent="0.25">
      <c r="C1186" t="s">
        <v>1215</v>
      </c>
      <c r="D1186" t="s">
        <v>2481</v>
      </c>
      <c r="E1186" s="32">
        <v>1735</v>
      </c>
      <c r="F1186" s="32">
        <v>1735</v>
      </c>
      <c r="G1186" s="32">
        <v>1475</v>
      </c>
      <c r="H1186" s="137">
        <f t="shared" si="54"/>
        <v>1</v>
      </c>
      <c r="I1186" s="90">
        <f>IF(F1186/ActivitySum!$C$1300=0%,"",F1186/ActivitySum!$C$1300)</f>
        <v>2.0001451171569726E-5</v>
      </c>
      <c r="J1186" s="99">
        <f>IF(G1186/ActivitySum!$C$1300=0%,"",G1186/ActivitySum!$C$1300)</f>
        <v>1.7004115549317204E-5</v>
      </c>
      <c r="K1186" s="99">
        <f t="shared" si="55"/>
        <v>0.85014409221902021</v>
      </c>
      <c r="L1186" s="99">
        <f t="shared" si="56"/>
        <v>0.85014409221902021</v>
      </c>
    </row>
    <row r="1187" spans="3:12" x14ac:dyDescent="0.25">
      <c r="C1187" t="s">
        <v>1216</v>
      </c>
      <c r="D1187" t="s">
        <v>2482</v>
      </c>
      <c r="E1187" s="32">
        <v>743</v>
      </c>
      <c r="F1187" s="32">
        <v>743</v>
      </c>
      <c r="G1187" s="32">
        <v>45</v>
      </c>
      <c r="H1187" s="137">
        <f t="shared" si="54"/>
        <v>1</v>
      </c>
      <c r="I1187" s="90">
        <f>IF(F1187/ActivitySum!$C$1300=0%,"",F1187/ActivitySum!$C$1300)</f>
        <v>8.5654629512831745E-6</v>
      </c>
      <c r="J1187" s="99">
        <f>IF(G1187/ActivitySum!$C$1300=0%,"",G1187/ActivitySum!$C$1300)</f>
        <v>5.1876962692832148E-7</v>
      </c>
      <c r="K1187" s="99">
        <f t="shared" si="55"/>
        <v>6.0565275908479141E-2</v>
      </c>
      <c r="L1187" s="99">
        <f t="shared" si="56"/>
        <v>6.0565275908479141E-2</v>
      </c>
    </row>
    <row r="1188" spans="3:12" x14ac:dyDescent="0.25">
      <c r="C1188" t="s">
        <v>1217</v>
      </c>
      <c r="D1188" t="s">
        <v>2483</v>
      </c>
      <c r="E1188" s="32">
        <v>146</v>
      </c>
      <c r="F1188" s="32">
        <v>146</v>
      </c>
      <c r="G1188" s="32">
        <v>9</v>
      </c>
      <c r="H1188" s="137">
        <f t="shared" si="54"/>
        <v>1</v>
      </c>
      <c r="I1188" s="90">
        <f>IF(F1188/ActivitySum!$C$1300=0%,"",F1188/ActivitySum!$C$1300)</f>
        <v>1.6831192340341097E-6</v>
      </c>
      <c r="J1188" s="99">
        <f>IF(G1188/ActivitySum!$C$1300=0%,"",G1188/ActivitySum!$C$1300)</f>
        <v>1.0375392538566429E-7</v>
      </c>
      <c r="K1188" s="99">
        <f t="shared" si="55"/>
        <v>6.1643835616438353E-2</v>
      </c>
      <c r="L1188" s="99">
        <f t="shared" si="56"/>
        <v>6.1643835616438353E-2</v>
      </c>
    </row>
    <row r="1189" spans="3:12" x14ac:dyDescent="0.25">
      <c r="C1189" t="s">
        <v>1218</v>
      </c>
      <c r="D1189" t="s">
        <v>2484</v>
      </c>
      <c r="E1189" s="32">
        <v>4</v>
      </c>
      <c r="F1189" s="32">
        <v>3</v>
      </c>
      <c r="G1189" s="32">
        <v>0</v>
      </c>
      <c r="H1189" s="137">
        <f t="shared" si="54"/>
        <v>0.75</v>
      </c>
      <c r="I1189" s="90">
        <f>IF(F1189/ActivitySum!$C$1300=0%,"",F1189/ActivitySum!$C$1300)</f>
        <v>3.4584641795221434E-8</v>
      </c>
      <c r="J1189" s="99" t="str">
        <f>IF(G1189/ActivitySum!$C$1300=0%,"",G1189/ActivitySum!$C$1300)</f>
        <v/>
      </c>
      <c r="K1189" s="99">
        <f t="shared" si="55"/>
        <v>0</v>
      </c>
      <c r="L1189" s="99">
        <f t="shared" si="56"/>
        <v>0</v>
      </c>
    </row>
    <row r="1190" spans="3:12" x14ac:dyDescent="0.25">
      <c r="C1190" t="s">
        <v>1219</v>
      </c>
      <c r="D1190" t="s">
        <v>2485</v>
      </c>
      <c r="E1190" s="32">
        <v>32</v>
      </c>
      <c r="F1190" s="32">
        <v>32</v>
      </c>
      <c r="G1190" s="32">
        <v>11</v>
      </c>
      <c r="H1190" s="137">
        <f t="shared" si="54"/>
        <v>1</v>
      </c>
      <c r="I1190" s="90">
        <f>IF(F1190/ActivitySum!$C$1300=0%,"",F1190/ActivitySum!$C$1300)</f>
        <v>3.6890284581569524E-7</v>
      </c>
      <c r="J1190" s="99">
        <f>IF(G1190/ActivitySum!$C$1300=0%,"",G1190/ActivitySum!$C$1300)</f>
        <v>1.2681035324914526E-7</v>
      </c>
      <c r="K1190" s="99">
        <f t="shared" si="55"/>
        <v>0.34375</v>
      </c>
      <c r="L1190" s="99">
        <f t="shared" si="56"/>
        <v>0.34375</v>
      </c>
    </row>
    <row r="1191" spans="3:12" x14ac:dyDescent="0.25">
      <c r="C1191" t="s">
        <v>1220</v>
      </c>
      <c r="D1191" t="s">
        <v>2486</v>
      </c>
      <c r="E1191" s="32">
        <v>8</v>
      </c>
      <c r="F1191" s="32">
        <v>8</v>
      </c>
      <c r="G1191" s="32">
        <v>1</v>
      </c>
      <c r="H1191" s="137">
        <f t="shared" si="54"/>
        <v>1</v>
      </c>
      <c r="I1191" s="90">
        <f>IF(F1191/ActivitySum!$C$1300=0%,"",F1191/ActivitySum!$C$1300)</f>
        <v>9.222571145392381E-8</v>
      </c>
      <c r="J1191" s="99">
        <f>IF(G1191/ActivitySum!$C$1300=0%,"",G1191/ActivitySum!$C$1300)</f>
        <v>1.1528213931740476E-8</v>
      </c>
      <c r="K1191" s="99">
        <f t="shared" si="55"/>
        <v>0.125</v>
      </c>
      <c r="L1191" s="99">
        <f t="shared" si="56"/>
        <v>0.125</v>
      </c>
    </row>
    <row r="1192" spans="3:12" x14ac:dyDescent="0.25">
      <c r="C1192" t="s">
        <v>1221</v>
      </c>
      <c r="D1192" t="s">
        <v>2487</v>
      </c>
      <c r="E1192" s="32">
        <v>3040</v>
      </c>
      <c r="F1192" s="32">
        <v>3041</v>
      </c>
      <c r="G1192" s="32">
        <v>91</v>
      </c>
      <c r="H1192" s="137">
        <f t="shared" si="54"/>
        <v>1.0003289473684212</v>
      </c>
      <c r="I1192" s="90">
        <f>IF(F1192/ActivitySum!$C$1300=0%,"",F1192/ActivitySum!$C$1300)</f>
        <v>3.5057298566422792E-5</v>
      </c>
      <c r="J1192" s="99">
        <f>IF(G1192/ActivitySum!$C$1300=0%,"",G1192/ActivitySum!$C$1300)</f>
        <v>1.0490674677883834E-6</v>
      </c>
      <c r="K1192" s="99">
        <f t="shared" si="55"/>
        <v>2.9934210526315789E-2</v>
      </c>
      <c r="L1192" s="99">
        <f t="shared" si="56"/>
        <v>2.9924366984544558E-2</v>
      </c>
    </row>
    <row r="1193" spans="3:12" x14ac:dyDescent="0.25">
      <c r="C1193" t="s">
        <v>1222</v>
      </c>
      <c r="D1193" t="s">
        <v>2488</v>
      </c>
      <c r="E1193" s="32">
        <v>4028</v>
      </c>
      <c r="F1193" s="32">
        <v>4028</v>
      </c>
      <c r="G1193" s="32">
        <v>81</v>
      </c>
      <c r="H1193" s="137">
        <f t="shared" si="54"/>
        <v>1</v>
      </c>
      <c r="I1193" s="90">
        <f>IF(F1193/ActivitySum!$C$1300=0%,"",F1193/ActivitySum!$C$1300)</f>
        <v>4.6435645717050642E-5</v>
      </c>
      <c r="J1193" s="99">
        <f>IF(G1193/ActivitySum!$C$1300=0%,"",G1193/ActivitySum!$C$1300)</f>
        <v>9.3378532847097858E-7</v>
      </c>
      <c r="K1193" s="99">
        <f t="shared" si="55"/>
        <v>2.0109235352532274E-2</v>
      </c>
      <c r="L1193" s="99">
        <f t="shared" si="56"/>
        <v>2.0109235352532274E-2</v>
      </c>
    </row>
    <row r="1194" spans="3:12" x14ac:dyDescent="0.25">
      <c r="C1194" t="s">
        <v>1223</v>
      </c>
      <c r="D1194" t="s">
        <v>2489</v>
      </c>
      <c r="E1194" s="32">
        <v>1036</v>
      </c>
      <c r="F1194" s="32">
        <v>1036</v>
      </c>
      <c r="G1194" s="32">
        <v>881</v>
      </c>
      <c r="H1194" s="137">
        <f t="shared" si="54"/>
        <v>1</v>
      </c>
      <c r="I1194" s="90">
        <f>IF(F1194/ActivitySum!$C$1300=0%,"",F1194/ActivitySum!$C$1300)</f>
        <v>1.1943229633283135E-5</v>
      </c>
      <c r="J1194" s="99">
        <f>IF(G1194/ActivitySum!$C$1300=0%,"",G1194/ActivitySum!$C$1300)</f>
        <v>1.0156356473863359E-5</v>
      </c>
      <c r="K1194" s="99">
        <f t="shared" si="55"/>
        <v>0.85038610038610041</v>
      </c>
      <c r="L1194" s="99">
        <f t="shared" si="56"/>
        <v>0.85038610038610041</v>
      </c>
    </row>
    <row r="1195" spans="3:12" x14ac:dyDescent="0.25">
      <c r="C1195" t="s">
        <v>1225</v>
      </c>
      <c r="D1195" t="s">
        <v>2491</v>
      </c>
      <c r="E1195" s="32">
        <v>1707</v>
      </c>
      <c r="F1195" s="32">
        <v>1707</v>
      </c>
      <c r="G1195" s="32">
        <v>85</v>
      </c>
      <c r="H1195" s="137">
        <f t="shared" si="54"/>
        <v>1</v>
      </c>
      <c r="I1195" s="90">
        <f>IF(F1195/ActivitySum!$C$1300=0%,"",F1195/ActivitySum!$C$1300)</f>
        <v>1.9678661181480995E-5</v>
      </c>
      <c r="J1195" s="99">
        <f>IF(G1195/ActivitySum!$C$1300=0%,"",G1195/ActivitySum!$C$1300)</f>
        <v>9.7989818419794049E-7</v>
      </c>
      <c r="K1195" s="99">
        <f t="shared" si="55"/>
        <v>4.9794961921499709E-2</v>
      </c>
      <c r="L1195" s="99">
        <f t="shared" si="56"/>
        <v>4.9794961921499709E-2</v>
      </c>
    </row>
    <row r="1196" spans="3:12" x14ac:dyDescent="0.25">
      <c r="C1196" t="s">
        <v>1226</v>
      </c>
      <c r="D1196" t="s">
        <v>2492</v>
      </c>
      <c r="E1196" s="32">
        <v>1721</v>
      </c>
      <c r="F1196" s="32">
        <v>1721</v>
      </c>
      <c r="G1196" s="32">
        <v>1538</v>
      </c>
      <c r="H1196" s="137">
        <f t="shared" si="54"/>
        <v>1</v>
      </c>
      <c r="I1196" s="90">
        <f>IF(F1196/ActivitySum!$C$1300=0%,"",F1196/ActivitySum!$C$1300)</f>
        <v>1.9840056176525362E-5</v>
      </c>
      <c r="J1196" s="99">
        <f>IF(G1196/ActivitySum!$C$1300=0%,"",G1196/ActivitySum!$C$1300)</f>
        <v>1.7730393027016854E-5</v>
      </c>
      <c r="K1196" s="99">
        <f t="shared" si="55"/>
        <v>0.89366647298082513</v>
      </c>
      <c r="L1196" s="99">
        <f t="shared" si="56"/>
        <v>0.89366647298082513</v>
      </c>
    </row>
    <row r="1197" spans="3:12" x14ac:dyDescent="0.25">
      <c r="C1197" t="s">
        <v>1227</v>
      </c>
      <c r="D1197" t="s">
        <v>2493</v>
      </c>
      <c r="E1197" s="32">
        <v>236</v>
      </c>
      <c r="F1197" s="32">
        <v>236</v>
      </c>
      <c r="G1197" s="32">
        <v>132</v>
      </c>
      <c r="H1197" s="137">
        <f t="shared" si="54"/>
        <v>1</v>
      </c>
      <c r="I1197" s="90">
        <f>IF(F1197/ActivitySum!$C$1300=0%,"",F1197/ActivitySum!$C$1300)</f>
        <v>2.7206584878907525E-6</v>
      </c>
      <c r="J1197" s="99">
        <f>IF(G1197/ActivitySum!$C$1300=0%,"",G1197/ActivitySum!$C$1300)</f>
        <v>1.521724238989743E-6</v>
      </c>
      <c r="K1197" s="99">
        <f t="shared" si="55"/>
        <v>0.55932203389830504</v>
      </c>
      <c r="L1197" s="99">
        <f t="shared" si="56"/>
        <v>0.55932203389830504</v>
      </c>
    </row>
    <row r="1198" spans="3:12" x14ac:dyDescent="0.25">
      <c r="C1198" t="s">
        <v>1228</v>
      </c>
      <c r="D1198" t="s">
        <v>2494</v>
      </c>
      <c r="E1198" s="32">
        <v>2256</v>
      </c>
      <c r="F1198" s="32">
        <v>2256</v>
      </c>
      <c r="G1198" s="32">
        <v>113</v>
      </c>
      <c r="H1198" s="137">
        <f t="shared" si="54"/>
        <v>1</v>
      </c>
      <c r="I1198" s="90">
        <f>IF(F1198/ActivitySum!$C$1300=0%,"",F1198/ActivitySum!$C$1300)</f>
        <v>2.6007650630006516E-5</v>
      </c>
      <c r="J1198" s="99">
        <f>IF(G1198/ActivitySum!$C$1300=0%,"",G1198/ActivitySum!$C$1300)</f>
        <v>1.302688174286674E-6</v>
      </c>
      <c r="K1198" s="99">
        <f t="shared" si="55"/>
        <v>5.0088652482269506E-2</v>
      </c>
      <c r="L1198" s="99">
        <f t="shared" si="56"/>
        <v>5.0088652482269506E-2</v>
      </c>
    </row>
    <row r="1199" spans="3:12" x14ac:dyDescent="0.25">
      <c r="C1199" t="s">
        <v>1229</v>
      </c>
      <c r="D1199" t="s">
        <v>2495</v>
      </c>
      <c r="E1199" s="32">
        <v>1136</v>
      </c>
      <c r="F1199" s="32">
        <v>1136</v>
      </c>
      <c r="G1199" s="32">
        <v>1015</v>
      </c>
      <c r="H1199" s="137">
        <f t="shared" si="54"/>
        <v>1</v>
      </c>
      <c r="I1199" s="90">
        <f>IF(F1199/ActivitySum!$C$1300=0%,"",F1199/ActivitySum!$C$1300)</f>
        <v>1.3096051026457182E-5</v>
      </c>
      <c r="J1199" s="99">
        <f>IF(G1199/ActivitySum!$C$1300=0%,"",G1199/ActivitySum!$C$1300)</f>
        <v>1.1701137140716584E-5</v>
      </c>
      <c r="K1199" s="99">
        <f t="shared" si="55"/>
        <v>0.89348591549295775</v>
      </c>
      <c r="L1199" s="99">
        <f t="shared" si="56"/>
        <v>0.89348591549295775</v>
      </c>
    </row>
    <row r="1200" spans="3:12" x14ac:dyDescent="0.25">
      <c r="C1200" t="s">
        <v>1230</v>
      </c>
      <c r="D1200" t="s">
        <v>2496</v>
      </c>
      <c r="E1200" s="32">
        <v>224</v>
      </c>
      <c r="F1200" s="32">
        <v>224</v>
      </c>
      <c r="G1200" s="32">
        <v>126</v>
      </c>
      <c r="H1200" s="137">
        <f t="shared" si="54"/>
        <v>1</v>
      </c>
      <c r="I1200" s="90">
        <f>IF(F1200/ActivitySum!$C$1300=0%,"",F1200/ActivitySum!$C$1300)</f>
        <v>2.5823199207098666E-6</v>
      </c>
      <c r="J1200" s="99">
        <f>IF(G1200/ActivitySum!$C$1300=0%,"",G1200/ActivitySum!$C$1300)</f>
        <v>1.4525549553993001E-6</v>
      </c>
      <c r="K1200" s="99">
        <f t="shared" si="55"/>
        <v>0.5625</v>
      </c>
      <c r="L1200" s="99">
        <f t="shared" si="56"/>
        <v>0.5625</v>
      </c>
    </row>
    <row r="1201" spans="3:12" x14ac:dyDescent="0.25">
      <c r="C1201" t="s">
        <v>1231</v>
      </c>
      <c r="D1201" t="s">
        <v>2497</v>
      </c>
      <c r="E1201" s="32">
        <v>4</v>
      </c>
      <c r="F1201" s="32">
        <v>4</v>
      </c>
      <c r="G1201" s="32">
        <v>1</v>
      </c>
      <c r="H1201" s="137">
        <f t="shared" si="54"/>
        <v>1</v>
      </c>
      <c r="I1201" s="90">
        <f>IF(F1201/ActivitySum!$C$1300=0%,"",F1201/ActivitySum!$C$1300)</f>
        <v>4.6112855726961905E-8</v>
      </c>
      <c r="J1201" s="99">
        <f>IF(G1201/ActivitySum!$C$1300=0%,"",G1201/ActivitySum!$C$1300)</f>
        <v>1.1528213931740476E-8</v>
      </c>
      <c r="K1201" s="99">
        <f t="shared" si="55"/>
        <v>0.25</v>
      </c>
      <c r="L1201" s="99">
        <f t="shared" si="56"/>
        <v>0.25</v>
      </c>
    </row>
    <row r="1202" spans="3:12" x14ac:dyDescent="0.25">
      <c r="C1202" t="s">
        <v>1232</v>
      </c>
      <c r="D1202" t="s">
        <v>2498</v>
      </c>
      <c r="E1202" s="32">
        <v>16</v>
      </c>
      <c r="F1202" s="32">
        <v>16</v>
      </c>
      <c r="G1202" s="32">
        <v>14</v>
      </c>
      <c r="H1202" s="137">
        <f t="shared" si="54"/>
        <v>1</v>
      </c>
      <c r="I1202" s="90">
        <f>IF(F1202/ActivitySum!$C$1300=0%,"",F1202/ActivitySum!$C$1300)</f>
        <v>1.8445142290784762E-7</v>
      </c>
      <c r="J1202" s="99">
        <f>IF(G1202/ActivitySum!$C$1300=0%,"",G1202/ActivitySum!$C$1300)</f>
        <v>1.6139499504436666E-7</v>
      </c>
      <c r="K1202" s="99">
        <f t="shared" si="55"/>
        <v>0.875</v>
      </c>
      <c r="L1202" s="99">
        <f t="shared" si="56"/>
        <v>0.875</v>
      </c>
    </row>
    <row r="1203" spans="3:12" x14ac:dyDescent="0.25">
      <c r="C1203" t="s">
        <v>1233</v>
      </c>
      <c r="D1203" t="s">
        <v>2499</v>
      </c>
      <c r="E1203" s="32">
        <v>10</v>
      </c>
      <c r="F1203" s="32">
        <v>10</v>
      </c>
      <c r="G1203" s="32">
        <v>6</v>
      </c>
      <c r="H1203" s="137">
        <f t="shared" si="54"/>
        <v>1</v>
      </c>
      <c r="I1203" s="90">
        <f>IF(F1203/ActivitySum!$C$1300=0%,"",F1203/ActivitySum!$C$1300)</f>
        <v>1.1528213931740477E-7</v>
      </c>
      <c r="J1203" s="99">
        <f>IF(G1203/ActivitySum!$C$1300=0%,"",G1203/ActivitySum!$C$1300)</f>
        <v>6.9169283590442868E-8</v>
      </c>
      <c r="K1203" s="99">
        <f t="shared" si="55"/>
        <v>0.6</v>
      </c>
      <c r="L1203" s="99">
        <f t="shared" si="56"/>
        <v>0.6</v>
      </c>
    </row>
    <row r="1204" spans="3:12" x14ac:dyDescent="0.25">
      <c r="C1204" t="s">
        <v>1234</v>
      </c>
      <c r="D1204" t="s">
        <v>2500</v>
      </c>
      <c r="E1204" s="32">
        <v>2844</v>
      </c>
      <c r="F1204" s="32">
        <v>2843</v>
      </c>
      <c r="G1204" s="32">
        <v>1501</v>
      </c>
      <c r="H1204" s="137">
        <f t="shared" si="54"/>
        <v>0.99964838255977495</v>
      </c>
      <c r="I1204" s="90">
        <f>IF(F1204/ActivitySum!$C$1300=0%,"",F1204/ActivitySum!$C$1300)</f>
        <v>3.2774712207938175E-5</v>
      </c>
      <c r="J1204" s="99">
        <f>IF(G1204/ActivitySum!$C$1300=0%,"",G1204/ActivitySum!$C$1300)</f>
        <v>1.7303849111542454E-5</v>
      </c>
      <c r="K1204" s="99">
        <f t="shared" si="55"/>
        <v>0.52777777777777779</v>
      </c>
      <c r="L1204" s="99">
        <f t="shared" si="56"/>
        <v>0.52796341892367216</v>
      </c>
    </row>
    <row r="1205" spans="3:12" x14ac:dyDescent="0.25">
      <c r="C1205" t="s">
        <v>1235</v>
      </c>
      <c r="D1205" t="s">
        <v>2501</v>
      </c>
      <c r="E1205" s="32">
        <v>7049</v>
      </c>
      <c r="F1205" s="32">
        <v>7049</v>
      </c>
      <c r="G1205" s="32">
        <v>705</v>
      </c>
      <c r="H1205" s="137">
        <f t="shared" si="54"/>
        <v>1</v>
      </c>
      <c r="I1205" s="90">
        <f>IF(F1205/ActivitySum!$C$1300=0%,"",F1205/ActivitySum!$C$1300)</f>
        <v>8.1262380004838627E-5</v>
      </c>
      <c r="J1205" s="99">
        <f>IF(G1205/ActivitySum!$C$1300=0%,"",G1205/ActivitySum!$C$1300)</f>
        <v>8.1273908218770365E-6</v>
      </c>
      <c r="K1205" s="99">
        <f t="shared" si="55"/>
        <v>0.10001418640941978</v>
      </c>
      <c r="L1205" s="99">
        <f t="shared" si="56"/>
        <v>0.10001418640941978</v>
      </c>
    </row>
    <row r="1206" spans="3:12" x14ac:dyDescent="0.25">
      <c r="C1206" t="s">
        <v>1236</v>
      </c>
      <c r="D1206" t="s">
        <v>2502</v>
      </c>
      <c r="E1206" s="32">
        <v>1278</v>
      </c>
      <c r="F1206" s="32">
        <v>1278</v>
      </c>
      <c r="G1206" s="32">
        <v>128</v>
      </c>
      <c r="H1206" s="137">
        <f t="shared" si="54"/>
        <v>1</v>
      </c>
      <c r="I1206" s="90">
        <f>IF(F1206/ActivitySum!$C$1300=0%,"",F1206/ActivitySum!$C$1300)</f>
        <v>1.473305740476433E-5</v>
      </c>
      <c r="J1206" s="99">
        <f>IF(G1206/ActivitySum!$C$1300=0%,"",G1206/ActivitySum!$C$1300)</f>
        <v>1.475611383262781E-6</v>
      </c>
      <c r="K1206" s="99">
        <f t="shared" si="55"/>
        <v>0.10015649452269171</v>
      </c>
      <c r="L1206" s="99">
        <f t="shared" si="56"/>
        <v>0.10015649452269171</v>
      </c>
    </row>
    <row r="1207" spans="3:12" x14ac:dyDescent="0.25">
      <c r="C1207" t="s">
        <v>1238</v>
      </c>
      <c r="D1207" t="s">
        <v>2504</v>
      </c>
      <c r="E1207" s="32">
        <v>2843</v>
      </c>
      <c r="F1207" s="32">
        <v>2843</v>
      </c>
      <c r="G1207" s="32">
        <v>1595</v>
      </c>
      <c r="H1207" s="137">
        <f t="shared" si="54"/>
        <v>1</v>
      </c>
      <c r="I1207" s="90">
        <f>IF(F1207/ActivitySum!$C$1300=0%,"",F1207/ActivitySum!$C$1300)</f>
        <v>3.2774712207938175E-5</v>
      </c>
      <c r="J1207" s="99">
        <f>IF(G1207/ActivitySum!$C$1300=0%,"",G1207/ActivitySum!$C$1300)</f>
        <v>1.8387501221126061E-5</v>
      </c>
      <c r="K1207" s="99">
        <f t="shared" si="55"/>
        <v>0.56102708406612734</v>
      </c>
      <c r="L1207" s="99">
        <f t="shared" si="56"/>
        <v>0.56102708406612734</v>
      </c>
    </row>
    <row r="1208" spans="3:12" x14ac:dyDescent="0.25">
      <c r="C1208" t="s">
        <v>1239</v>
      </c>
      <c r="D1208" t="s">
        <v>2505</v>
      </c>
      <c r="E1208" s="32">
        <v>3628</v>
      </c>
      <c r="F1208" s="32">
        <v>3627</v>
      </c>
      <c r="G1208" s="32">
        <v>1814</v>
      </c>
      <c r="H1208" s="137">
        <f t="shared" si="54"/>
        <v>0.99972436604189641</v>
      </c>
      <c r="I1208" s="90">
        <f>IF(F1208/ActivitySum!$C$1300=0%,"",F1208/ActivitySum!$C$1300)</f>
        <v>4.1812831930422709E-5</v>
      </c>
      <c r="J1208" s="99">
        <f>IF(G1208/ActivitySum!$C$1300=0%,"",G1208/ActivitySum!$C$1300)</f>
        <v>2.0912180072177224E-5</v>
      </c>
      <c r="K1208" s="99">
        <f t="shared" si="55"/>
        <v>0.5</v>
      </c>
      <c r="L1208" s="99">
        <f t="shared" si="56"/>
        <v>0.5001378549765646</v>
      </c>
    </row>
    <row r="1209" spans="3:12" x14ac:dyDescent="0.25">
      <c r="C1209" t="s">
        <v>1241</v>
      </c>
      <c r="D1209" t="s">
        <v>2507</v>
      </c>
      <c r="E1209" s="32">
        <v>988</v>
      </c>
      <c r="F1209" s="32">
        <v>988</v>
      </c>
      <c r="G1209" s="32">
        <v>247</v>
      </c>
      <c r="H1209" s="137">
        <f t="shared" si="54"/>
        <v>1</v>
      </c>
      <c r="I1209" s="90">
        <f>IF(F1209/ActivitySum!$C$1300=0%,"",F1209/ActivitySum!$C$1300)</f>
        <v>1.1389875364559591E-5</v>
      </c>
      <c r="J1209" s="99">
        <f>IF(G1209/ActivitySum!$C$1300=0%,"",G1209/ActivitySum!$C$1300)</f>
        <v>2.8474688411398979E-6</v>
      </c>
      <c r="K1209" s="99">
        <f t="shared" si="55"/>
        <v>0.25</v>
      </c>
      <c r="L1209" s="99">
        <f t="shared" si="56"/>
        <v>0.25</v>
      </c>
    </row>
    <row r="1210" spans="3:12" x14ac:dyDescent="0.25">
      <c r="C1210" t="s">
        <v>1242</v>
      </c>
      <c r="D1210" t="s">
        <v>2508</v>
      </c>
      <c r="E1210" s="32">
        <v>1686</v>
      </c>
      <c r="F1210" s="32">
        <v>1686</v>
      </c>
      <c r="G1210" s="32">
        <v>422</v>
      </c>
      <c r="H1210" s="137">
        <f t="shared" si="54"/>
        <v>1</v>
      </c>
      <c r="I1210" s="90">
        <f>IF(F1210/ActivitySum!$C$1300=0%,"",F1210/ActivitySum!$C$1300)</f>
        <v>1.9436568688914443E-5</v>
      </c>
      <c r="J1210" s="99">
        <f>IF(G1210/ActivitySum!$C$1300=0%,"",G1210/ActivitySum!$C$1300)</f>
        <v>4.8649062791944815E-6</v>
      </c>
      <c r="K1210" s="99">
        <f t="shared" si="55"/>
        <v>0.25029655990510086</v>
      </c>
      <c r="L1210" s="99">
        <f t="shared" si="56"/>
        <v>0.25029655990510086</v>
      </c>
    </row>
    <row r="1211" spans="3:12" x14ac:dyDescent="0.25">
      <c r="C1211" t="s">
        <v>1243</v>
      </c>
      <c r="D1211" t="s">
        <v>2509</v>
      </c>
      <c r="E1211" s="32">
        <v>1725</v>
      </c>
      <c r="F1211" s="32">
        <v>1724</v>
      </c>
      <c r="G1211" s="32">
        <v>1121</v>
      </c>
      <c r="H1211" s="137">
        <f t="shared" si="54"/>
        <v>0.99942028985507247</v>
      </c>
      <c r="I1211" s="90">
        <f>IF(F1211/ActivitySum!$C$1300=0%,"",F1211/ActivitySum!$C$1300)</f>
        <v>1.9874640818320581E-5</v>
      </c>
      <c r="J1211" s="99">
        <f>IF(G1211/ActivitySum!$C$1300=0%,"",G1211/ActivitySum!$C$1300)</f>
        <v>1.2923127817481074E-5</v>
      </c>
      <c r="K1211" s="99">
        <f t="shared" si="55"/>
        <v>0.64985507246376817</v>
      </c>
      <c r="L1211" s="99">
        <f t="shared" si="56"/>
        <v>0.65023201856148494</v>
      </c>
    </row>
    <row r="1212" spans="3:12" x14ac:dyDescent="0.25">
      <c r="C1212" t="s">
        <v>1244</v>
      </c>
      <c r="D1212" t="s">
        <v>2510</v>
      </c>
      <c r="E1212" s="32">
        <v>240</v>
      </c>
      <c r="F1212" s="32">
        <v>240</v>
      </c>
      <c r="G1212" s="32">
        <v>240</v>
      </c>
      <c r="H1212" s="137">
        <f t="shared" si="54"/>
        <v>1</v>
      </c>
      <c r="I1212" s="90">
        <f>IF(F1212/ActivitySum!$C$1300=0%,"",F1212/ActivitySum!$C$1300)</f>
        <v>2.7667713436177143E-6</v>
      </c>
      <c r="J1212" s="99">
        <f>IF(G1212/ActivitySum!$C$1300=0%,"",G1212/ActivitySum!$C$1300)</f>
        <v>2.7667713436177143E-6</v>
      </c>
      <c r="K1212" s="99">
        <f t="shared" si="55"/>
        <v>1</v>
      </c>
      <c r="L1212" s="99">
        <f t="shared" si="56"/>
        <v>1</v>
      </c>
    </row>
    <row r="1213" spans="3:12" x14ac:dyDescent="0.25">
      <c r="C1213" t="s">
        <v>1245</v>
      </c>
      <c r="D1213" t="s">
        <v>2511</v>
      </c>
      <c r="E1213" s="32">
        <v>2285</v>
      </c>
      <c r="F1213" s="32">
        <v>2285</v>
      </c>
      <c r="G1213" s="32">
        <v>571</v>
      </c>
      <c r="H1213" s="137">
        <f t="shared" si="54"/>
        <v>1</v>
      </c>
      <c r="I1213" s="90">
        <f>IF(F1213/ActivitySum!$C$1300=0%,"",F1213/ActivitySum!$C$1300)</f>
        <v>2.6341968834026989E-5</v>
      </c>
      <c r="J1213" s="99">
        <f>IF(G1213/ActivitySum!$C$1300=0%,"",G1213/ActivitySum!$C$1300)</f>
        <v>6.5826101550238126E-6</v>
      </c>
      <c r="K1213" s="99">
        <f t="shared" si="55"/>
        <v>0.249890590809628</v>
      </c>
      <c r="L1213" s="99">
        <f t="shared" si="56"/>
        <v>0.249890590809628</v>
      </c>
    </row>
    <row r="1214" spans="3:12" x14ac:dyDescent="0.25">
      <c r="C1214" t="s">
        <v>1246</v>
      </c>
      <c r="D1214" t="s">
        <v>2512</v>
      </c>
      <c r="E1214" s="32">
        <v>1130</v>
      </c>
      <c r="F1214" s="32">
        <v>1130</v>
      </c>
      <c r="G1214" s="32">
        <v>734</v>
      </c>
      <c r="H1214" s="137">
        <f t="shared" si="54"/>
        <v>1</v>
      </c>
      <c r="I1214" s="90">
        <f>IF(F1214/ActivitySum!$C$1300=0%,"",F1214/ActivitySum!$C$1300)</f>
        <v>1.3026881742866738E-5</v>
      </c>
      <c r="J1214" s="99">
        <f>IF(G1214/ActivitySum!$C$1300=0%,"",G1214/ActivitySum!$C$1300)</f>
        <v>8.4617090258975109E-6</v>
      </c>
      <c r="K1214" s="99">
        <f t="shared" si="55"/>
        <v>0.64955752212389384</v>
      </c>
      <c r="L1214" s="99">
        <f t="shared" si="56"/>
        <v>0.64955752212389384</v>
      </c>
    </row>
    <row r="1215" spans="3:12" x14ac:dyDescent="0.25">
      <c r="C1215" t="s">
        <v>1247</v>
      </c>
      <c r="D1215" t="s">
        <v>2513</v>
      </c>
      <c r="E1215" s="32">
        <v>224</v>
      </c>
      <c r="F1215" s="32">
        <v>224</v>
      </c>
      <c r="G1215" s="32">
        <v>146</v>
      </c>
      <c r="H1215" s="137">
        <f t="shared" si="54"/>
        <v>1</v>
      </c>
      <c r="I1215" s="90">
        <f>IF(F1215/ActivitySum!$C$1300=0%,"",F1215/ActivitySum!$C$1300)</f>
        <v>2.5823199207098666E-6</v>
      </c>
      <c r="J1215" s="99">
        <f>IF(G1215/ActivitySum!$C$1300=0%,"",G1215/ActivitySum!$C$1300)</f>
        <v>1.6831192340341097E-6</v>
      </c>
      <c r="K1215" s="99">
        <f t="shared" si="55"/>
        <v>0.6517857142857143</v>
      </c>
      <c r="L1215" s="99">
        <f t="shared" si="56"/>
        <v>0.6517857142857143</v>
      </c>
    </row>
    <row r="1216" spans="3:12" x14ac:dyDescent="0.25">
      <c r="C1216" t="s">
        <v>1248</v>
      </c>
      <c r="D1216" t="s">
        <v>2514</v>
      </c>
      <c r="E1216" s="32">
        <v>4</v>
      </c>
      <c r="F1216" s="32">
        <v>4</v>
      </c>
      <c r="G1216" s="32">
        <v>3</v>
      </c>
      <c r="H1216" s="137">
        <f t="shared" si="54"/>
        <v>1</v>
      </c>
      <c r="I1216" s="90">
        <f>IF(F1216/ActivitySum!$C$1300=0%,"",F1216/ActivitySum!$C$1300)</f>
        <v>4.6112855726961905E-8</v>
      </c>
      <c r="J1216" s="99">
        <f>IF(G1216/ActivitySum!$C$1300=0%,"",G1216/ActivitySum!$C$1300)</f>
        <v>3.4584641795221434E-8</v>
      </c>
      <c r="K1216" s="99">
        <f t="shared" si="55"/>
        <v>0.75</v>
      </c>
      <c r="L1216" s="99">
        <f t="shared" si="56"/>
        <v>0.75</v>
      </c>
    </row>
    <row r="1217" spans="3:12" x14ac:dyDescent="0.25">
      <c r="C1217" t="s">
        <v>1249</v>
      </c>
      <c r="D1217" t="s">
        <v>2515</v>
      </c>
      <c r="E1217" s="32">
        <v>16</v>
      </c>
      <c r="F1217" s="32">
        <v>16</v>
      </c>
      <c r="G1217" s="32">
        <v>14</v>
      </c>
      <c r="H1217" s="137">
        <f t="shared" si="54"/>
        <v>1</v>
      </c>
      <c r="I1217" s="90">
        <f>IF(F1217/ActivitySum!$C$1300=0%,"",F1217/ActivitySum!$C$1300)</f>
        <v>1.8445142290784762E-7</v>
      </c>
      <c r="J1217" s="99">
        <f>IF(G1217/ActivitySum!$C$1300=0%,"",G1217/ActivitySum!$C$1300)</f>
        <v>1.6139499504436666E-7</v>
      </c>
      <c r="K1217" s="99">
        <f t="shared" si="55"/>
        <v>0.875</v>
      </c>
      <c r="L1217" s="99">
        <f t="shared" si="56"/>
        <v>0.875</v>
      </c>
    </row>
    <row r="1218" spans="3:12" x14ac:dyDescent="0.25">
      <c r="C1218" t="s">
        <v>1250</v>
      </c>
      <c r="D1218" t="s">
        <v>2516</v>
      </c>
      <c r="E1218" s="32">
        <v>10</v>
      </c>
      <c r="F1218" s="32">
        <v>10</v>
      </c>
      <c r="G1218" s="32">
        <v>10</v>
      </c>
      <c r="H1218" s="137">
        <f t="shared" si="54"/>
        <v>1</v>
      </c>
      <c r="I1218" s="90">
        <f>IF(F1218/ActivitySum!$C$1300=0%,"",F1218/ActivitySum!$C$1300)</f>
        <v>1.1528213931740477E-7</v>
      </c>
      <c r="J1218" s="99">
        <f>IF(G1218/ActivitySum!$C$1300=0%,"",G1218/ActivitySum!$C$1300)</f>
        <v>1.1528213931740477E-7</v>
      </c>
      <c r="K1218" s="99">
        <f t="shared" si="55"/>
        <v>1</v>
      </c>
      <c r="L1218" s="99">
        <f t="shared" si="56"/>
        <v>1</v>
      </c>
    </row>
    <row r="1219" spans="3:12" x14ac:dyDescent="0.25">
      <c r="C1219" t="s">
        <v>1251</v>
      </c>
      <c r="D1219" t="s">
        <v>2517</v>
      </c>
      <c r="E1219" s="32">
        <v>3726</v>
      </c>
      <c r="F1219" s="32">
        <v>3726</v>
      </c>
      <c r="G1219" s="32">
        <v>3167</v>
      </c>
      <c r="H1219" s="137">
        <f t="shared" si="54"/>
        <v>1</v>
      </c>
      <c r="I1219" s="90">
        <f>IF(F1219/ActivitySum!$C$1300=0%,"",F1219/ActivitySum!$C$1300)</f>
        <v>4.2954125109665014E-5</v>
      </c>
      <c r="J1219" s="99">
        <f>IF(G1219/ActivitySum!$C$1300=0%,"",G1219/ActivitySum!$C$1300)</f>
        <v>3.6509853521822093E-5</v>
      </c>
      <c r="K1219" s="99">
        <f t="shared" si="55"/>
        <v>0.84997316156736447</v>
      </c>
      <c r="L1219" s="99">
        <f t="shared" si="56"/>
        <v>0.84997316156736447</v>
      </c>
    </row>
    <row r="1220" spans="3:12" x14ac:dyDescent="0.25">
      <c r="C1220" t="s">
        <v>1252</v>
      </c>
      <c r="D1220" t="s">
        <v>2518</v>
      </c>
      <c r="E1220" s="32">
        <v>2832</v>
      </c>
      <c r="F1220" s="32">
        <v>2832</v>
      </c>
      <c r="G1220" s="32">
        <v>5664</v>
      </c>
      <c r="H1220" s="137">
        <f t="shared" si="54"/>
        <v>1</v>
      </c>
      <c r="I1220" s="90">
        <f>IF(F1220/ActivitySum!$C$1300=0%,"",F1220/ActivitySum!$C$1300)</f>
        <v>3.2647901854689033E-5</v>
      </c>
      <c r="J1220" s="99">
        <f>IF(G1220/ActivitySum!$C$1300=0%,"",G1220/ActivitySum!$C$1300)</f>
        <v>6.5295803709378066E-5</v>
      </c>
      <c r="K1220" s="99">
        <f t="shared" si="55"/>
        <v>2</v>
      </c>
      <c r="L1220" s="99">
        <f t="shared" si="56"/>
        <v>2</v>
      </c>
    </row>
    <row r="1221" spans="3:12" x14ac:dyDescent="0.25">
      <c r="C1221" t="s">
        <v>1253</v>
      </c>
      <c r="D1221" t="s">
        <v>2519</v>
      </c>
      <c r="E1221" s="32">
        <v>994</v>
      </c>
      <c r="F1221" s="32">
        <v>994</v>
      </c>
      <c r="G1221" s="32">
        <v>845</v>
      </c>
      <c r="H1221" s="137">
        <f t="shared" si="54"/>
        <v>1</v>
      </c>
      <c r="I1221" s="90">
        <f>IF(F1221/ActivitySum!$C$1300=0%,"",F1221/ActivitySum!$C$1300)</f>
        <v>1.1459044648150033E-5</v>
      </c>
      <c r="J1221" s="99">
        <f>IF(G1221/ActivitySum!$C$1300=0%,"",G1221/ActivitySum!$C$1300)</f>
        <v>9.7413407723207031E-6</v>
      </c>
      <c r="K1221" s="99">
        <f t="shared" si="55"/>
        <v>0.85010060362173034</v>
      </c>
      <c r="L1221" s="99">
        <f t="shared" si="56"/>
        <v>0.85010060362173034</v>
      </c>
    </row>
    <row r="1222" spans="3:12" x14ac:dyDescent="0.25">
      <c r="C1222" t="s">
        <v>1255</v>
      </c>
      <c r="D1222" t="s">
        <v>2521</v>
      </c>
      <c r="E1222" s="32">
        <v>1114</v>
      </c>
      <c r="F1222" s="32">
        <v>1114</v>
      </c>
      <c r="G1222" s="32">
        <v>947</v>
      </c>
      <c r="H1222" s="137">
        <f t="shared" si="54"/>
        <v>1</v>
      </c>
      <c r="I1222" s="90">
        <f>IF(F1222/ActivitySum!$C$1300=0%,"",F1222/ActivitySum!$C$1300)</f>
        <v>1.2842430319958891E-5</v>
      </c>
      <c r="J1222" s="99">
        <f>IF(G1222/ActivitySum!$C$1300=0%,"",G1222/ActivitySum!$C$1300)</f>
        <v>1.0917218593358232E-5</v>
      </c>
      <c r="K1222" s="99">
        <f t="shared" si="55"/>
        <v>0.85008976660682223</v>
      </c>
      <c r="L1222" s="99">
        <f t="shared" si="56"/>
        <v>0.85008976660682223</v>
      </c>
    </row>
    <row r="1223" spans="3:12" x14ac:dyDescent="0.25">
      <c r="C1223" t="s">
        <v>1256</v>
      </c>
      <c r="D1223" t="s">
        <v>2522</v>
      </c>
      <c r="E1223" s="32">
        <v>1018</v>
      </c>
      <c r="F1223" s="32">
        <v>1018</v>
      </c>
      <c r="G1223" s="32">
        <v>865</v>
      </c>
      <c r="H1223" s="137">
        <f t="shared" ref="H1223:H1286" si="57">IFERROR(F1223/E1223,"")</f>
        <v>1</v>
      </c>
      <c r="I1223" s="90">
        <f>IF(F1223/ActivitySum!$C$1300=0%,"",F1223/ActivitySum!$C$1300)</f>
        <v>1.1735721782511806E-5</v>
      </c>
      <c r="J1223" s="99">
        <f>IF(G1223/ActivitySum!$C$1300=0%,"",G1223/ActivitySum!$C$1300)</f>
        <v>9.9719050509555121E-6</v>
      </c>
      <c r="K1223" s="99">
        <f t="shared" ref="K1223:K1286" si="58">IFERROR(G1223/E1223,"")</f>
        <v>0.849705304518664</v>
      </c>
      <c r="L1223" s="99">
        <f t="shared" ref="L1223:L1286" si="59">IFERROR(G1223/F1223,"")</f>
        <v>0.849705304518664</v>
      </c>
    </row>
    <row r="1224" spans="3:12" x14ac:dyDescent="0.25">
      <c r="C1224" t="s">
        <v>1257</v>
      </c>
      <c r="D1224" t="s">
        <v>2523</v>
      </c>
      <c r="E1224" s="32">
        <v>144</v>
      </c>
      <c r="F1224" s="32">
        <v>144</v>
      </c>
      <c r="G1224" s="32">
        <v>122</v>
      </c>
      <c r="H1224" s="137">
        <f t="shared" si="57"/>
        <v>1</v>
      </c>
      <c r="I1224" s="90">
        <f>IF(F1224/ActivitySum!$C$1300=0%,"",F1224/ActivitySum!$C$1300)</f>
        <v>1.6600628061706286E-6</v>
      </c>
      <c r="J1224" s="99">
        <f>IF(G1224/ActivitySum!$C$1300=0%,"",G1224/ActivitySum!$C$1300)</f>
        <v>1.4064420996723383E-6</v>
      </c>
      <c r="K1224" s="99">
        <f t="shared" si="58"/>
        <v>0.84722222222222221</v>
      </c>
      <c r="L1224" s="99">
        <f t="shared" si="59"/>
        <v>0.84722222222222221</v>
      </c>
    </row>
    <row r="1225" spans="3:12" x14ac:dyDescent="0.25">
      <c r="C1225" t="s">
        <v>1258</v>
      </c>
      <c r="D1225" t="s">
        <v>2524</v>
      </c>
      <c r="E1225" s="32">
        <v>1557</v>
      </c>
      <c r="F1225" s="32">
        <v>1558</v>
      </c>
      <c r="G1225" s="32">
        <v>1323</v>
      </c>
      <c r="H1225" s="137">
        <f t="shared" si="57"/>
        <v>1.0006422607578678</v>
      </c>
      <c r="I1225" s="90">
        <f>IF(F1225/ActivitySum!$C$1300=0%,"",F1225/ActivitySum!$C$1300)</f>
        <v>1.7960957305651662E-5</v>
      </c>
      <c r="J1225" s="99">
        <f>IF(G1225/ActivitySum!$C$1300=0%,"",G1225/ActivitySum!$C$1300)</f>
        <v>1.5251827031692652E-5</v>
      </c>
      <c r="K1225" s="99">
        <f t="shared" si="58"/>
        <v>0.8497109826589595</v>
      </c>
      <c r="L1225" s="99">
        <f t="shared" si="59"/>
        <v>0.84916559691912707</v>
      </c>
    </row>
    <row r="1226" spans="3:12" x14ac:dyDescent="0.25">
      <c r="C1226" t="s">
        <v>1259</v>
      </c>
      <c r="D1226" t="s">
        <v>2525</v>
      </c>
      <c r="E1226" s="32">
        <v>727</v>
      </c>
      <c r="F1226" s="32">
        <v>727</v>
      </c>
      <c r="G1226" s="32">
        <v>618</v>
      </c>
      <c r="H1226" s="137">
        <f t="shared" si="57"/>
        <v>1</v>
      </c>
      <c r="I1226" s="90">
        <f>IF(F1226/ActivitySum!$C$1300=0%,"",F1226/ActivitySum!$C$1300)</f>
        <v>8.3810115283753273E-6</v>
      </c>
      <c r="J1226" s="99">
        <f>IF(G1226/ActivitySum!$C$1300=0%,"",G1226/ActivitySum!$C$1300)</f>
        <v>7.1244362098156151E-6</v>
      </c>
      <c r="K1226" s="99">
        <f t="shared" si="58"/>
        <v>0.85006877579092155</v>
      </c>
      <c r="L1226" s="99">
        <f t="shared" si="59"/>
        <v>0.85006877579092155</v>
      </c>
    </row>
    <row r="1227" spans="3:12" x14ac:dyDescent="0.25">
      <c r="C1227" t="s">
        <v>1260</v>
      </c>
      <c r="D1227" t="s">
        <v>2526</v>
      </c>
      <c r="E1227" s="32">
        <v>142</v>
      </c>
      <c r="F1227" s="32">
        <v>142</v>
      </c>
      <c r="G1227" s="32">
        <v>121</v>
      </c>
      <c r="H1227" s="137">
        <f t="shared" si="57"/>
        <v>1</v>
      </c>
      <c r="I1227" s="90">
        <f>IF(F1227/ActivitySum!$C$1300=0%,"",F1227/ActivitySum!$C$1300)</f>
        <v>1.6370063783071477E-6</v>
      </c>
      <c r="J1227" s="99">
        <f>IF(G1227/ActivitySum!$C$1300=0%,"",G1227/ActivitySum!$C$1300)</f>
        <v>1.3949138857405978E-6</v>
      </c>
      <c r="K1227" s="99">
        <f t="shared" si="58"/>
        <v>0.852112676056338</v>
      </c>
      <c r="L1227" s="99">
        <f t="shared" si="59"/>
        <v>0.852112676056338</v>
      </c>
    </row>
    <row r="1228" spans="3:12" x14ac:dyDescent="0.25">
      <c r="C1228" t="s">
        <v>1261</v>
      </c>
      <c r="D1228" t="s">
        <v>2527</v>
      </c>
      <c r="E1228" s="32">
        <v>4</v>
      </c>
      <c r="F1228" s="32">
        <v>4</v>
      </c>
      <c r="G1228" s="32">
        <v>3</v>
      </c>
      <c r="H1228" s="137">
        <f t="shared" si="57"/>
        <v>1</v>
      </c>
      <c r="I1228" s="90">
        <f>IF(F1228/ActivitySum!$C$1300=0%,"",F1228/ActivitySum!$C$1300)</f>
        <v>4.6112855726961905E-8</v>
      </c>
      <c r="J1228" s="99">
        <f>IF(G1228/ActivitySum!$C$1300=0%,"",G1228/ActivitySum!$C$1300)</f>
        <v>3.4584641795221434E-8</v>
      </c>
      <c r="K1228" s="99">
        <f t="shared" si="58"/>
        <v>0.75</v>
      </c>
      <c r="L1228" s="99">
        <f t="shared" si="59"/>
        <v>0.75</v>
      </c>
    </row>
    <row r="1229" spans="3:12" x14ac:dyDescent="0.25">
      <c r="C1229" t="s">
        <v>1262</v>
      </c>
      <c r="D1229" t="s">
        <v>2528</v>
      </c>
      <c r="E1229" s="32">
        <v>16</v>
      </c>
      <c r="F1229" s="32">
        <v>16</v>
      </c>
      <c r="G1229" s="32">
        <v>14</v>
      </c>
      <c r="H1229" s="137">
        <f t="shared" si="57"/>
        <v>1</v>
      </c>
      <c r="I1229" s="90">
        <f>IF(F1229/ActivitySum!$C$1300=0%,"",F1229/ActivitySum!$C$1300)</f>
        <v>1.8445142290784762E-7</v>
      </c>
      <c r="J1229" s="99">
        <f>IF(G1229/ActivitySum!$C$1300=0%,"",G1229/ActivitySum!$C$1300)</f>
        <v>1.6139499504436666E-7</v>
      </c>
      <c r="K1229" s="99">
        <f t="shared" si="58"/>
        <v>0.875</v>
      </c>
      <c r="L1229" s="99">
        <f t="shared" si="59"/>
        <v>0.875</v>
      </c>
    </row>
    <row r="1230" spans="3:12" x14ac:dyDescent="0.25">
      <c r="C1230" t="s">
        <v>1263</v>
      </c>
      <c r="D1230" t="s">
        <v>2529</v>
      </c>
      <c r="E1230" s="32">
        <v>10</v>
      </c>
      <c r="F1230" s="32">
        <v>10</v>
      </c>
      <c r="G1230" s="32">
        <v>8</v>
      </c>
      <c r="H1230" s="137">
        <f t="shared" si="57"/>
        <v>1</v>
      </c>
      <c r="I1230" s="90">
        <f>IF(F1230/ActivitySum!$C$1300=0%,"",F1230/ActivitySum!$C$1300)</f>
        <v>1.1528213931740477E-7</v>
      </c>
      <c r="J1230" s="99">
        <f>IF(G1230/ActivitySum!$C$1300=0%,"",G1230/ActivitySum!$C$1300)</f>
        <v>9.222571145392381E-8</v>
      </c>
      <c r="K1230" s="99">
        <f t="shared" si="58"/>
        <v>0.8</v>
      </c>
      <c r="L1230" s="99">
        <f t="shared" si="59"/>
        <v>0.8</v>
      </c>
    </row>
    <row r="1231" spans="3:12" x14ac:dyDescent="0.25">
      <c r="C1231" t="s">
        <v>1264</v>
      </c>
      <c r="D1231" t="s">
        <v>2530</v>
      </c>
      <c r="E1231" s="32">
        <v>2831</v>
      </c>
      <c r="F1231" s="32">
        <v>2831</v>
      </c>
      <c r="G1231" s="32">
        <v>2406</v>
      </c>
      <c r="H1231" s="137">
        <f t="shared" si="57"/>
        <v>1</v>
      </c>
      <c r="I1231" s="90">
        <f>IF(F1231/ActivitySum!$C$1300=0%,"",F1231/ActivitySum!$C$1300)</f>
        <v>3.2636373640757288E-5</v>
      </c>
      <c r="J1231" s="99">
        <f>IF(G1231/ActivitySum!$C$1300=0%,"",G1231/ActivitySum!$C$1300)</f>
        <v>2.7736882719767588E-5</v>
      </c>
      <c r="K1231" s="99">
        <f t="shared" si="58"/>
        <v>0.84987636877428474</v>
      </c>
      <c r="L1231" s="99">
        <f t="shared" si="59"/>
        <v>0.84987636877428474</v>
      </c>
    </row>
    <row r="1232" spans="3:12" x14ac:dyDescent="0.25">
      <c r="C1232" t="s">
        <v>1265</v>
      </c>
      <c r="D1232" t="s">
        <v>2531</v>
      </c>
      <c r="E1232" s="32">
        <v>3707</v>
      </c>
      <c r="F1232" s="32">
        <v>3706</v>
      </c>
      <c r="G1232" s="32">
        <v>3150</v>
      </c>
      <c r="H1232" s="137">
        <f t="shared" si="57"/>
        <v>0.99973024008632316</v>
      </c>
      <c r="I1232" s="90">
        <f>IF(F1232/ActivitySum!$C$1300=0%,"",F1232/ActivitySum!$C$1300)</f>
        <v>4.2723560831030207E-5</v>
      </c>
      <c r="J1232" s="99">
        <f>IF(G1232/ActivitySum!$C$1300=0%,"",G1232/ActivitySum!$C$1300)</f>
        <v>3.6313873884982501E-5</v>
      </c>
      <c r="K1232" s="99">
        <f t="shared" si="58"/>
        <v>0.84974372808200704</v>
      </c>
      <c r="L1232" s="99">
        <f t="shared" si="59"/>
        <v>0.84997301672962766</v>
      </c>
    </row>
    <row r="1233" spans="3:12" x14ac:dyDescent="0.25">
      <c r="C1233" t="s">
        <v>1266</v>
      </c>
      <c r="D1233" t="s">
        <v>2532</v>
      </c>
      <c r="E1233" s="32">
        <v>990</v>
      </c>
      <c r="F1233" s="32">
        <v>990</v>
      </c>
      <c r="G1233" s="32">
        <v>841</v>
      </c>
      <c r="H1233" s="137">
        <f t="shared" si="57"/>
        <v>1</v>
      </c>
      <c r="I1233" s="90">
        <f>IF(F1233/ActivitySum!$C$1300=0%,"",F1233/ActivitySum!$C$1300)</f>
        <v>1.1412931792423072E-5</v>
      </c>
      <c r="J1233" s="99">
        <f>IF(G1233/ActivitySum!$C$1300=0%,"",G1233/ActivitySum!$C$1300)</f>
        <v>9.6952279165937413E-6</v>
      </c>
      <c r="K1233" s="99">
        <f t="shared" si="58"/>
        <v>0.84949494949494953</v>
      </c>
      <c r="L1233" s="99">
        <f t="shared" si="59"/>
        <v>0.84949494949494953</v>
      </c>
    </row>
    <row r="1234" spans="3:12" x14ac:dyDescent="0.25">
      <c r="C1234" t="s">
        <v>1268</v>
      </c>
      <c r="D1234" t="s">
        <v>2534</v>
      </c>
      <c r="E1234" s="32">
        <v>1096</v>
      </c>
      <c r="F1234" s="32">
        <v>1095</v>
      </c>
      <c r="G1234" s="32">
        <v>932</v>
      </c>
      <c r="H1234" s="137">
        <f t="shared" si="57"/>
        <v>0.99908759124087587</v>
      </c>
      <c r="I1234" s="90">
        <f>IF(F1234/ActivitySum!$C$1300=0%,"",F1234/ActivitySum!$C$1300)</f>
        <v>1.2623394255255822E-5</v>
      </c>
      <c r="J1234" s="99">
        <f>IF(G1234/ActivitySum!$C$1300=0%,"",G1234/ActivitySum!$C$1300)</f>
        <v>1.0744295384382124E-5</v>
      </c>
      <c r="K1234" s="99">
        <f t="shared" si="58"/>
        <v>0.85036496350364965</v>
      </c>
      <c r="L1234" s="99">
        <f t="shared" si="59"/>
        <v>0.85114155251141554</v>
      </c>
    </row>
    <row r="1235" spans="3:12" x14ac:dyDescent="0.25">
      <c r="C1235" t="s">
        <v>1269</v>
      </c>
      <c r="D1235" t="s">
        <v>2535</v>
      </c>
      <c r="E1235" s="32">
        <v>1015</v>
      </c>
      <c r="F1235" s="32">
        <v>1015</v>
      </c>
      <c r="G1235" s="32">
        <v>863</v>
      </c>
      <c r="H1235" s="137">
        <f t="shared" si="57"/>
        <v>1</v>
      </c>
      <c r="I1235" s="90">
        <f>IF(F1235/ActivitySum!$C$1300=0%,"",F1235/ActivitySum!$C$1300)</f>
        <v>1.1701137140716584E-5</v>
      </c>
      <c r="J1235" s="99">
        <f>IF(G1235/ActivitySum!$C$1300=0%,"",G1235/ActivitySum!$C$1300)</f>
        <v>9.9488486230920321E-6</v>
      </c>
      <c r="K1235" s="99">
        <f t="shared" si="58"/>
        <v>0.85024630541871926</v>
      </c>
      <c r="L1235" s="99">
        <f t="shared" si="59"/>
        <v>0.85024630541871926</v>
      </c>
    </row>
    <row r="1236" spans="3:12" x14ac:dyDescent="0.25">
      <c r="C1236" t="s">
        <v>1270</v>
      </c>
      <c r="D1236" t="s">
        <v>2536</v>
      </c>
      <c r="E1236" s="32">
        <v>144</v>
      </c>
      <c r="F1236" s="32">
        <v>144</v>
      </c>
      <c r="G1236" s="32">
        <v>122</v>
      </c>
      <c r="H1236" s="137">
        <f t="shared" si="57"/>
        <v>1</v>
      </c>
      <c r="I1236" s="90">
        <f>IF(F1236/ActivitySum!$C$1300=0%,"",F1236/ActivitySum!$C$1300)</f>
        <v>1.6600628061706286E-6</v>
      </c>
      <c r="J1236" s="99">
        <f>IF(G1236/ActivitySum!$C$1300=0%,"",G1236/ActivitySum!$C$1300)</f>
        <v>1.4064420996723383E-6</v>
      </c>
      <c r="K1236" s="99">
        <f t="shared" si="58"/>
        <v>0.84722222222222221</v>
      </c>
      <c r="L1236" s="99">
        <f t="shared" si="59"/>
        <v>0.84722222222222221</v>
      </c>
    </row>
    <row r="1237" spans="3:12" x14ac:dyDescent="0.25">
      <c r="C1237" t="s">
        <v>1271</v>
      </c>
      <c r="D1237" t="s">
        <v>2537</v>
      </c>
      <c r="E1237" s="32">
        <v>1275</v>
      </c>
      <c r="F1237" s="32">
        <v>1275</v>
      </c>
      <c r="G1237" s="32">
        <v>1084</v>
      </c>
      <c r="H1237" s="137">
        <f t="shared" si="57"/>
        <v>1</v>
      </c>
      <c r="I1237" s="90">
        <f>IF(F1237/ActivitySum!$C$1300=0%,"",F1237/ActivitySum!$C$1300)</f>
        <v>1.4698472762969108E-5</v>
      </c>
      <c r="J1237" s="99">
        <f>IF(G1237/ActivitySum!$C$1300=0%,"",G1237/ActivitySum!$C$1300)</f>
        <v>1.2496583902006676E-5</v>
      </c>
      <c r="K1237" s="99">
        <f t="shared" si="58"/>
        <v>0.85019607843137257</v>
      </c>
      <c r="L1237" s="99">
        <f t="shared" si="59"/>
        <v>0.85019607843137257</v>
      </c>
    </row>
    <row r="1238" spans="3:12" x14ac:dyDescent="0.25">
      <c r="C1238" t="s">
        <v>1272</v>
      </c>
      <c r="D1238" t="s">
        <v>2538</v>
      </c>
      <c r="E1238" s="32">
        <v>563</v>
      </c>
      <c r="F1238" s="32">
        <v>563</v>
      </c>
      <c r="G1238" s="32">
        <v>479</v>
      </c>
      <c r="H1238" s="137">
        <f t="shared" si="57"/>
        <v>1</v>
      </c>
      <c r="I1238" s="90">
        <f>IF(F1238/ActivitySum!$C$1300=0%,"",F1238/ActivitySum!$C$1300)</f>
        <v>6.4903844435698882E-6</v>
      </c>
      <c r="J1238" s="99">
        <f>IF(G1238/ActivitySum!$C$1300=0%,"",G1238/ActivitySum!$C$1300)</f>
        <v>5.5220144733036885E-6</v>
      </c>
      <c r="K1238" s="99">
        <f t="shared" si="58"/>
        <v>0.85079928952042627</v>
      </c>
      <c r="L1238" s="99">
        <f t="shared" si="59"/>
        <v>0.85079928952042627</v>
      </c>
    </row>
    <row r="1239" spans="3:12" x14ac:dyDescent="0.25">
      <c r="C1239" t="s">
        <v>1273</v>
      </c>
      <c r="D1239" t="s">
        <v>2539</v>
      </c>
      <c r="E1239" s="32">
        <v>112</v>
      </c>
      <c r="F1239" s="32">
        <v>114</v>
      </c>
      <c r="G1239" s="32">
        <v>95</v>
      </c>
      <c r="H1239" s="137">
        <f t="shared" si="57"/>
        <v>1.0178571428571428</v>
      </c>
      <c r="I1239" s="90">
        <f>IF(F1239/ActivitySum!$C$1300=0%,"",F1239/ActivitySum!$C$1300)</f>
        <v>1.3142163882184144E-6</v>
      </c>
      <c r="J1239" s="99">
        <f>IF(G1239/ActivitySum!$C$1300=0%,"",G1239/ActivitySum!$C$1300)</f>
        <v>1.0951803235153452E-6</v>
      </c>
      <c r="K1239" s="99">
        <f t="shared" si="58"/>
        <v>0.8482142857142857</v>
      </c>
      <c r="L1239" s="99">
        <f t="shared" si="59"/>
        <v>0.83333333333333337</v>
      </c>
    </row>
    <row r="1240" spans="3:12" x14ac:dyDescent="0.25">
      <c r="C1240" t="s">
        <v>1274</v>
      </c>
      <c r="D1240" t="s">
        <v>2540</v>
      </c>
      <c r="E1240" s="32">
        <v>3</v>
      </c>
      <c r="F1240" s="32">
        <v>4</v>
      </c>
      <c r="G1240" s="32">
        <v>3</v>
      </c>
      <c r="H1240" s="137">
        <f t="shared" si="57"/>
        <v>1.3333333333333333</v>
      </c>
      <c r="I1240" s="90">
        <f>IF(F1240/ActivitySum!$C$1300=0%,"",F1240/ActivitySum!$C$1300)</f>
        <v>4.6112855726961905E-8</v>
      </c>
      <c r="J1240" s="99">
        <f>IF(G1240/ActivitySum!$C$1300=0%,"",G1240/ActivitySum!$C$1300)</f>
        <v>3.4584641795221434E-8</v>
      </c>
      <c r="K1240" s="99">
        <f t="shared" si="58"/>
        <v>1</v>
      </c>
      <c r="L1240" s="99">
        <f t="shared" si="59"/>
        <v>0.75</v>
      </c>
    </row>
    <row r="1241" spans="3:12" x14ac:dyDescent="0.25">
      <c r="C1241" t="s">
        <v>1275</v>
      </c>
      <c r="D1241" t="s">
        <v>2541</v>
      </c>
      <c r="E1241" s="32">
        <v>14</v>
      </c>
      <c r="F1241" s="32">
        <v>14</v>
      </c>
      <c r="G1241" s="32">
        <v>12</v>
      </c>
      <c r="H1241" s="137">
        <f t="shared" si="57"/>
        <v>1</v>
      </c>
      <c r="I1241" s="90">
        <f>IF(F1241/ActivitySum!$C$1300=0%,"",F1241/ActivitySum!$C$1300)</f>
        <v>1.6139499504436666E-7</v>
      </c>
      <c r="J1241" s="99">
        <f>IF(G1241/ActivitySum!$C$1300=0%,"",G1241/ActivitySum!$C$1300)</f>
        <v>1.3833856718088574E-7</v>
      </c>
      <c r="K1241" s="99">
        <f t="shared" si="58"/>
        <v>0.8571428571428571</v>
      </c>
      <c r="L1241" s="99">
        <f t="shared" si="59"/>
        <v>0.8571428571428571</v>
      </c>
    </row>
    <row r="1242" spans="3:12" x14ac:dyDescent="0.25">
      <c r="C1242" t="s">
        <v>1276</v>
      </c>
      <c r="D1242" t="s">
        <v>2542</v>
      </c>
      <c r="E1242" s="32">
        <v>8</v>
      </c>
      <c r="F1242" s="32">
        <v>8</v>
      </c>
      <c r="G1242" s="32">
        <v>7</v>
      </c>
      <c r="H1242" s="137">
        <f t="shared" si="57"/>
        <v>1</v>
      </c>
      <c r="I1242" s="90">
        <f>IF(F1242/ActivitySum!$C$1300=0%,"",F1242/ActivitySum!$C$1300)</f>
        <v>9.222571145392381E-8</v>
      </c>
      <c r="J1242" s="99">
        <f>IF(G1242/ActivitySum!$C$1300=0%,"",G1242/ActivitySum!$C$1300)</f>
        <v>8.0697497522183332E-8</v>
      </c>
      <c r="K1242" s="99">
        <f t="shared" si="58"/>
        <v>0.875</v>
      </c>
      <c r="L1242" s="99">
        <f t="shared" si="59"/>
        <v>0.875</v>
      </c>
    </row>
    <row r="1243" spans="3:12" x14ac:dyDescent="0.25">
      <c r="C1243" t="s">
        <v>1277</v>
      </c>
      <c r="D1243" t="s">
        <v>2543</v>
      </c>
      <c r="E1243" s="32">
        <v>2426</v>
      </c>
      <c r="F1243" s="32">
        <v>2426</v>
      </c>
      <c r="G1243" s="32">
        <v>2062</v>
      </c>
      <c r="H1243" s="137">
        <f t="shared" si="57"/>
        <v>1</v>
      </c>
      <c r="I1243" s="90">
        <f>IF(F1243/ActivitySum!$C$1300=0%,"",F1243/ActivitySum!$C$1300)</f>
        <v>2.7967446998402395E-5</v>
      </c>
      <c r="J1243" s="99">
        <f>IF(G1243/ActivitySum!$C$1300=0%,"",G1243/ActivitySum!$C$1300)</f>
        <v>2.3771177127248863E-5</v>
      </c>
      <c r="K1243" s="99">
        <f t="shared" si="58"/>
        <v>0.84995877988458368</v>
      </c>
      <c r="L1243" s="99">
        <f t="shared" si="59"/>
        <v>0.84995877988458368</v>
      </c>
    </row>
    <row r="1244" spans="3:12" x14ac:dyDescent="0.25">
      <c r="C1244" t="s">
        <v>1278</v>
      </c>
      <c r="D1244" t="s">
        <v>2544</v>
      </c>
      <c r="E1244" s="32">
        <v>3040</v>
      </c>
      <c r="F1244" s="32">
        <v>3040</v>
      </c>
      <c r="G1244" s="32">
        <v>2584</v>
      </c>
      <c r="H1244" s="137">
        <f t="shared" si="57"/>
        <v>1</v>
      </c>
      <c r="I1244" s="90">
        <f>IF(F1244/ActivitySum!$C$1300=0%,"",F1244/ActivitySum!$C$1300)</f>
        <v>3.5045770352491047E-5</v>
      </c>
      <c r="J1244" s="99">
        <f>IF(G1244/ActivitySum!$C$1300=0%,"",G1244/ActivitySum!$C$1300)</f>
        <v>2.9788904799617391E-5</v>
      </c>
      <c r="K1244" s="99">
        <f t="shared" si="58"/>
        <v>0.85</v>
      </c>
      <c r="L1244" s="99">
        <f t="shared" si="59"/>
        <v>0.85</v>
      </c>
    </row>
    <row r="1245" spans="3:12" x14ac:dyDescent="0.25">
      <c r="C1245" t="s">
        <v>1279</v>
      </c>
      <c r="D1245" t="s">
        <v>2545</v>
      </c>
      <c r="E1245" s="32">
        <v>850</v>
      </c>
      <c r="F1245" s="32">
        <v>850</v>
      </c>
      <c r="G1245" s="32">
        <v>195</v>
      </c>
      <c r="H1245" s="137">
        <f t="shared" si="57"/>
        <v>1</v>
      </c>
      <c r="I1245" s="90">
        <f>IF(F1245/ActivitySum!$C$1300=0%,"",F1245/ActivitySum!$C$1300)</f>
        <v>9.7989818419794049E-6</v>
      </c>
      <c r="J1245" s="99">
        <f>IF(G1245/ActivitySum!$C$1300=0%,"",G1245/ActivitySum!$C$1300)</f>
        <v>2.2480017166893931E-6</v>
      </c>
      <c r="K1245" s="99">
        <f t="shared" si="58"/>
        <v>0.22941176470588234</v>
      </c>
      <c r="L1245" s="99">
        <f t="shared" si="59"/>
        <v>0.22941176470588234</v>
      </c>
    </row>
    <row r="1246" spans="3:12" x14ac:dyDescent="0.25">
      <c r="C1246" t="s">
        <v>1281</v>
      </c>
      <c r="D1246" t="s">
        <v>2547</v>
      </c>
      <c r="E1246" s="32">
        <v>648</v>
      </c>
      <c r="F1246" s="32">
        <v>648</v>
      </c>
      <c r="G1246" s="32">
        <v>149</v>
      </c>
      <c r="H1246" s="137">
        <f t="shared" si="57"/>
        <v>1</v>
      </c>
      <c r="I1246" s="90">
        <f>IF(F1246/ActivitySum!$C$1300=0%,"",F1246/ActivitySum!$C$1300)</f>
        <v>7.4702826277678286E-6</v>
      </c>
      <c r="J1246" s="99">
        <f>IF(G1246/ActivitySum!$C$1300=0%,"",G1246/ActivitySum!$C$1300)</f>
        <v>1.7177038758293311E-6</v>
      </c>
      <c r="K1246" s="99">
        <f t="shared" si="58"/>
        <v>0.22993827160493827</v>
      </c>
      <c r="L1246" s="99">
        <f t="shared" si="59"/>
        <v>0.22993827160493827</v>
      </c>
    </row>
    <row r="1247" spans="3:12" x14ac:dyDescent="0.25">
      <c r="C1247" t="s">
        <v>1282</v>
      </c>
      <c r="D1247" t="s">
        <v>2548</v>
      </c>
      <c r="E1247" s="32">
        <v>576</v>
      </c>
      <c r="F1247" s="32">
        <v>576</v>
      </c>
      <c r="G1247" s="32">
        <v>499</v>
      </c>
      <c r="H1247" s="137">
        <f t="shared" si="57"/>
        <v>1</v>
      </c>
      <c r="I1247" s="90">
        <f>IF(F1247/ActivitySum!$C$1300=0%,"",F1247/ActivitySum!$C$1300)</f>
        <v>6.6402512246825144E-6</v>
      </c>
      <c r="J1247" s="99">
        <f>IF(G1247/ActivitySum!$C$1300=0%,"",G1247/ActivitySum!$C$1300)</f>
        <v>5.7525787519384984E-6</v>
      </c>
      <c r="K1247" s="99">
        <f t="shared" si="58"/>
        <v>0.86631944444444442</v>
      </c>
      <c r="L1247" s="104">
        <f t="shared" si="59"/>
        <v>0.86631944444444442</v>
      </c>
    </row>
    <row r="1248" spans="3:12" x14ac:dyDescent="0.25">
      <c r="C1248" t="s">
        <v>1283</v>
      </c>
      <c r="D1248" t="s">
        <v>2549</v>
      </c>
      <c r="E1248" s="32">
        <v>4</v>
      </c>
      <c r="F1248" s="32">
        <v>4</v>
      </c>
      <c r="G1248" s="32">
        <v>3</v>
      </c>
      <c r="H1248" s="137">
        <f t="shared" si="57"/>
        <v>1</v>
      </c>
      <c r="I1248" s="90">
        <f>IF(F1248/ActivitySum!$C$1300=0%,"",F1248/ActivitySum!$C$1300)</f>
        <v>4.6112855726961905E-8</v>
      </c>
      <c r="J1248" s="99">
        <f>IF(G1248/ActivitySum!$C$1300=0%,"",G1248/ActivitySum!$C$1300)</f>
        <v>3.4584641795221434E-8</v>
      </c>
      <c r="K1248" s="99">
        <f t="shared" si="58"/>
        <v>0.75</v>
      </c>
      <c r="L1248" s="104">
        <f t="shared" si="59"/>
        <v>0.75</v>
      </c>
    </row>
    <row r="1249" spans="1:12" x14ac:dyDescent="0.25">
      <c r="C1249" t="s">
        <v>1284</v>
      </c>
      <c r="D1249" t="s">
        <v>2550</v>
      </c>
      <c r="E1249" s="32">
        <v>116</v>
      </c>
      <c r="F1249" s="32">
        <v>116</v>
      </c>
      <c r="G1249" s="32">
        <v>27</v>
      </c>
      <c r="H1249" s="137">
        <f t="shared" si="57"/>
        <v>1</v>
      </c>
      <c r="I1249" s="90">
        <f>IF(F1249/ActivitySum!$C$1300=0%,"",F1249/ActivitySum!$C$1300)</f>
        <v>1.3372728160818953E-6</v>
      </c>
      <c r="J1249" s="99">
        <f>IF(G1249/ActivitySum!$C$1300=0%,"",G1249/ActivitySum!$C$1300)</f>
        <v>3.1126177615699288E-7</v>
      </c>
      <c r="K1249" s="99">
        <f t="shared" si="58"/>
        <v>0.23275862068965517</v>
      </c>
      <c r="L1249" s="104">
        <f t="shared" si="59"/>
        <v>0.23275862068965517</v>
      </c>
    </row>
    <row r="1250" spans="1:12" x14ac:dyDescent="0.25">
      <c r="C1250" t="s">
        <v>1285</v>
      </c>
      <c r="D1250" t="s">
        <v>2551</v>
      </c>
      <c r="E1250" s="32">
        <v>41</v>
      </c>
      <c r="F1250" s="32">
        <v>41</v>
      </c>
      <c r="G1250" s="32">
        <v>9</v>
      </c>
      <c r="H1250" s="137">
        <f t="shared" si="57"/>
        <v>1</v>
      </c>
      <c r="I1250" s="90">
        <f>IF(F1250/ActivitySum!$C$1300=0%,"",F1250/ActivitySum!$C$1300)</f>
        <v>4.7265677120135957E-7</v>
      </c>
      <c r="J1250" s="99">
        <f>IF(G1250/ActivitySum!$C$1300=0%,"",G1250/ActivitySum!$C$1300)</f>
        <v>1.0375392538566429E-7</v>
      </c>
      <c r="K1250" s="99">
        <f t="shared" si="58"/>
        <v>0.21951219512195122</v>
      </c>
      <c r="L1250" s="104">
        <f t="shared" si="59"/>
        <v>0.21951219512195122</v>
      </c>
    </row>
    <row r="1251" spans="1:12" x14ac:dyDescent="0.25">
      <c r="C1251" t="s">
        <v>1286</v>
      </c>
      <c r="D1251" t="s">
        <v>2552</v>
      </c>
      <c r="E1251" s="32">
        <v>8</v>
      </c>
      <c r="F1251" s="32">
        <v>8</v>
      </c>
      <c r="G1251" s="32">
        <v>2</v>
      </c>
      <c r="H1251" s="137">
        <f t="shared" si="57"/>
        <v>1</v>
      </c>
      <c r="I1251" s="90">
        <f>IF(F1251/ActivitySum!$C$1300=0%,"",F1251/ActivitySum!$C$1300)</f>
        <v>9.222571145392381E-8</v>
      </c>
      <c r="J1251" s="99">
        <f>IF(G1251/ActivitySum!$C$1300=0%,"",G1251/ActivitySum!$C$1300)</f>
        <v>2.3056427863480953E-8</v>
      </c>
      <c r="K1251" s="99">
        <f t="shared" si="58"/>
        <v>0.25</v>
      </c>
      <c r="L1251" s="104">
        <f t="shared" si="59"/>
        <v>0.25</v>
      </c>
    </row>
    <row r="1252" spans="1:12" x14ac:dyDescent="0.25">
      <c r="C1252" t="s">
        <v>1287</v>
      </c>
      <c r="D1252" t="s">
        <v>2553</v>
      </c>
      <c r="E1252" s="32">
        <v>2</v>
      </c>
      <c r="F1252" s="32">
        <v>2</v>
      </c>
      <c r="G1252" s="32">
        <v>0</v>
      </c>
      <c r="H1252" s="137">
        <f t="shared" si="57"/>
        <v>1</v>
      </c>
      <c r="I1252" s="90">
        <f>IF(F1252/ActivitySum!$C$1300=0%,"",F1252/ActivitySum!$C$1300)</f>
        <v>2.3056427863480953E-8</v>
      </c>
      <c r="J1252" s="99" t="str">
        <f>IF(G1252/ActivitySum!$C$1300=0%,"",G1252/ActivitySum!$C$1300)</f>
        <v/>
      </c>
      <c r="K1252" s="99">
        <f t="shared" si="58"/>
        <v>0</v>
      </c>
      <c r="L1252" s="104">
        <f t="shared" si="59"/>
        <v>0</v>
      </c>
    </row>
    <row r="1253" spans="1:12" x14ac:dyDescent="0.25">
      <c r="C1253" t="s">
        <v>1288</v>
      </c>
      <c r="D1253" t="s">
        <v>2554</v>
      </c>
      <c r="E1253" s="32">
        <v>113</v>
      </c>
      <c r="F1253" s="32">
        <v>113</v>
      </c>
      <c r="G1253" s="32">
        <v>26</v>
      </c>
      <c r="H1253" s="137">
        <f t="shared" si="57"/>
        <v>1</v>
      </c>
      <c r="I1253" s="90">
        <f>IF(F1253/ActivitySum!$C$1300=0%,"",F1253/ActivitySum!$C$1300)</f>
        <v>1.302688174286674E-6</v>
      </c>
      <c r="J1253" s="99">
        <f>IF(G1253/ActivitySum!$C$1300=0%,"",G1253/ActivitySum!$C$1300)</f>
        <v>2.9973356222525243E-7</v>
      </c>
      <c r="K1253" s="99">
        <f t="shared" si="58"/>
        <v>0.23008849557522124</v>
      </c>
      <c r="L1253" s="104">
        <f t="shared" si="59"/>
        <v>0.23008849557522124</v>
      </c>
    </row>
    <row r="1254" spans="1:12" x14ac:dyDescent="0.25">
      <c r="C1254" t="s">
        <v>1289</v>
      </c>
      <c r="D1254" t="s">
        <v>2555</v>
      </c>
      <c r="E1254" s="32">
        <v>236</v>
      </c>
      <c r="F1254" s="32">
        <v>236</v>
      </c>
      <c r="G1254" s="32">
        <v>54</v>
      </c>
      <c r="H1254" s="137">
        <f t="shared" si="57"/>
        <v>1</v>
      </c>
      <c r="I1254" s="90">
        <f>IF(F1254/ActivitySum!$C$1300=0%,"",F1254/ActivitySum!$C$1300)</f>
        <v>2.7206584878907525E-6</v>
      </c>
      <c r="J1254" s="99">
        <f>IF(G1254/ActivitySum!$C$1300=0%,"",G1254/ActivitySum!$C$1300)</f>
        <v>6.2252355231398576E-7</v>
      </c>
      <c r="K1254" s="99">
        <f t="shared" si="58"/>
        <v>0.2288135593220339</v>
      </c>
      <c r="L1254" s="104">
        <f t="shared" si="59"/>
        <v>0.2288135593220339</v>
      </c>
    </row>
    <row r="1255" spans="1:12" x14ac:dyDescent="0.25">
      <c r="C1255" t="s">
        <v>1290</v>
      </c>
      <c r="D1255" t="s">
        <v>2556</v>
      </c>
      <c r="E1255" s="32">
        <v>136</v>
      </c>
      <c r="F1255" s="32">
        <v>136</v>
      </c>
      <c r="G1255" s="32">
        <v>31</v>
      </c>
      <c r="H1255" s="137">
        <f t="shared" si="57"/>
        <v>1</v>
      </c>
      <c r="I1255" s="90">
        <f>IF(F1255/ActivitySum!$C$1300=0%,"",F1255/ActivitySum!$C$1300)</f>
        <v>1.5678370947167048E-6</v>
      </c>
      <c r="J1255" s="99">
        <f>IF(G1255/ActivitySum!$C$1300=0%,"",G1255/ActivitySum!$C$1300)</f>
        <v>3.5737463188395479E-7</v>
      </c>
      <c r="K1255" s="99">
        <f t="shared" si="58"/>
        <v>0.22794117647058823</v>
      </c>
      <c r="L1255" s="104">
        <f t="shared" si="59"/>
        <v>0.22794117647058823</v>
      </c>
    </row>
    <row r="1256" spans="1:12" x14ac:dyDescent="0.25">
      <c r="C1256" t="s">
        <v>1291</v>
      </c>
      <c r="D1256" t="s">
        <v>2557</v>
      </c>
      <c r="E1256" s="32">
        <v>298</v>
      </c>
      <c r="F1256" s="32">
        <v>298</v>
      </c>
      <c r="G1256" s="32">
        <v>253</v>
      </c>
      <c r="H1256" s="137">
        <f t="shared" si="57"/>
        <v>1</v>
      </c>
      <c r="I1256" s="90">
        <f>IF(F1256/ActivitySum!$C$1300=0%,"",F1256/ActivitySum!$C$1300)</f>
        <v>3.4354077516586622E-6</v>
      </c>
      <c r="J1256" s="99">
        <f>IF(G1256/ActivitySum!$C$1300=0%,"",G1256/ActivitySum!$C$1300)</f>
        <v>2.9166381247303406E-6</v>
      </c>
      <c r="K1256" s="99">
        <f t="shared" si="58"/>
        <v>0.84899328859060408</v>
      </c>
      <c r="L1256" s="104">
        <f t="shared" si="59"/>
        <v>0.84899328859060408</v>
      </c>
    </row>
    <row r="1257" spans="1:12" x14ac:dyDescent="0.25">
      <c r="C1257" t="s">
        <v>1292</v>
      </c>
      <c r="D1257" t="s">
        <v>2558</v>
      </c>
      <c r="E1257" s="32">
        <v>303</v>
      </c>
      <c r="F1257" s="32">
        <v>303</v>
      </c>
      <c r="G1257" s="32">
        <v>258</v>
      </c>
      <c r="H1257" s="137">
        <f t="shared" si="57"/>
        <v>1</v>
      </c>
      <c r="I1257" s="90">
        <f>IF(F1257/ActivitySum!$C$1300=0%,"",F1257/ActivitySum!$C$1300)</f>
        <v>3.4930488213173644E-6</v>
      </c>
      <c r="J1257" s="99">
        <f>IF(G1257/ActivitySum!$C$1300=0%,"",G1257/ActivitySum!$C$1300)</f>
        <v>2.9742791943890433E-6</v>
      </c>
      <c r="K1257" s="99">
        <f t="shared" si="58"/>
        <v>0.85148514851485146</v>
      </c>
      <c r="L1257" s="104">
        <f t="shared" si="59"/>
        <v>0.85148514851485146</v>
      </c>
    </row>
    <row r="1258" spans="1:12" x14ac:dyDescent="0.25">
      <c r="C1258" t="s">
        <v>1293</v>
      </c>
      <c r="D1258" t="s">
        <v>2559</v>
      </c>
      <c r="E1258" s="32">
        <v>90</v>
      </c>
      <c r="F1258" s="32">
        <v>90</v>
      </c>
      <c r="G1258" s="32">
        <v>76</v>
      </c>
      <c r="H1258" s="137">
        <f t="shared" si="57"/>
        <v>1</v>
      </c>
      <c r="I1258" s="90">
        <f>IF(F1258/ActivitySum!$C$1300=0%,"",F1258/ActivitySum!$C$1300)</f>
        <v>1.037539253856643E-6</v>
      </c>
      <c r="J1258" s="99">
        <f>IF(G1258/ActivitySum!$C$1300=0%,"",G1258/ActivitySum!$C$1300)</f>
        <v>8.7614425881227622E-7</v>
      </c>
      <c r="K1258" s="99">
        <f t="shared" si="58"/>
        <v>0.84444444444444444</v>
      </c>
      <c r="L1258" s="104">
        <f t="shared" si="59"/>
        <v>0.84444444444444444</v>
      </c>
    </row>
    <row r="1259" spans="1:12" x14ac:dyDescent="0.25">
      <c r="C1259" t="s">
        <v>1295</v>
      </c>
      <c r="D1259" t="s">
        <v>2561</v>
      </c>
      <c r="E1259" s="32">
        <v>113</v>
      </c>
      <c r="F1259" s="32">
        <v>113</v>
      </c>
      <c r="G1259" s="32">
        <v>96</v>
      </c>
      <c r="H1259" s="137">
        <f t="shared" si="57"/>
        <v>1</v>
      </c>
      <c r="I1259" s="90">
        <f>IF(F1259/ActivitySum!$C$1300=0%,"",F1259/ActivitySum!$C$1300)</f>
        <v>1.302688174286674E-6</v>
      </c>
      <c r="J1259" s="99">
        <f>IF(G1259/ActivitySum!$C$1300=0%,"",G1259/ActivitySum!$C$1300)</f>
        <v>1.1067085374470859E-6</v>
      </c>
      <c r="K1259" s="99">
        <f t="shared" si="58"/>
        <v>0.84955752212389379</v>
      </c>
      <c r="L1259" s="104">
        <f t="shared" si="59"/>
        <v>0.84955752212389379</v>
      </c>
    </row>
    <row r="1260" spans="1:12" x14ac:dyDescent="0.25">
      <c r="C1260" t="s">
        <v>1296</v>
      </c>
      <c r="D1260" t="s">
        <v>2562</v>
      </c>
      <c r="E1260" s="32">
        <v>236</v>
      </c>
      <c r="F1260" s="32">
        <v>236</v>
      </c>
      <c r="G1260" s="32">
        <v>201</v>
      </c>
      <c r="H1260" s="137">
        <f t="shared" si="57"/>
        <v>1</v>
      </c>
      <c r="I1260" s="90">
        <f>IF(F1260/ActivitySum!$C$1300=0%,"",F1260/ActivitySum!$C$1300)</f>
        <v>2.7206584878907525E-6</v>
      </c>
      <c r="J1260" s="99">
        <f>IF(G1260/ActivitySum!$C$1300=0%,"",G1260/ActivitySum!$C$1300)</f>
        <v>2.3171710002798358E-6</v>
      </c>
      <c r="K1260" s="99">
        <f t="shared" si="58"/>
        <v>0.85169491525423724</v>
      </c>
      <c r="L1260" s="104">
        <f t="shared" si="59"/>
        <v>0.85169491525423724</v>
      </c>
    </row>
    <row r="1261" spans="1:12" x14ac:dyDescent="0.25">
      <c r="C1261" t="s">
        <v>1297</v>
      </c>
      <c r="D1261" t="s">
        <v>2563</v>
      </c>
      <c r="E1261" s="32">
        <v>136</v>
      </c>
      <c r="F1261" s="32">
        <v>136</v>
      </c>
      <c r="G1261" s="32">
        <v>116</v>
      </c>
      <c r="H1261" s="137">
        <f t="shared" si="57"/>
        <v>1</v>
      </c>
      <c r="I1261" s="90">
        <f>IF(F1261/ActivitySum!$C$1300=0%,"",F1261/ActivitySum!$C$1300)</f>
        <v>1.5678370947167048E-6</v>
      </c>
      <c r="J1261" s="99">
        <f>IF(G1261/ActivitySum!$C$1300=0%,"",G1261/ActivitySum!$C$1300)</f>
        <v>1.3372728160818953E-6</v>
      </c>
      <c r="K1261" s="99">
        <f t="shared" si="58"/>
        <v>0.8529411764705882</v>
      </c>
      <c r="L1261" s="104">
        <f t="shared" si="59"/>
        <v>0.8529411764705882</v>
      </c>
    </row>
    <row r="1262" spans="1:12" x14ac:dyDescent="0.25">
      <c r="B1262" t="s">
        <v>2574</v>
      </c>
      <c r="C1262" t="s">
        <v>1194</v>
      </c>
      <c r="D1262" t="s">
        <v>2460</v>
      </c>
      <c r="E1262" s="32">
        <v>100</v>
      </c>
      <c r="F1262" s="32">
        <v>100</v>
      </c>
      <c r="G1262" s="32">
        <v>85</v>
      </c>
      <c r="H1262" s="137">
        <f t="shared" si="57"/>
        <v>1</v>
      </c>
      <c r="I1262" s="90">
        <f>IF(F1262/ActivitySum!$C$1300=0%,"",F1262/ActivitySum!$C$1300)</f>
        <v>1.1528213931740477E-6</v>
      </c>
      <c r="J1262" s="99">
        <f>IF(G1262/ActivitySum!$C$1300=0%,"",G1262/ActivitySum!$C$1300)</f>
        <v>9.7989818419794049E-7</v>
      </c>
      <c r="K1262" s="99">
        <f t="shared" si="58"/>
        <v>0.85</v>
      </c>
      <c r="L1262" s="104">
        <f t="shared" si="59"/>
        <v>0.85</v>
      </c>
    </row>
    <row r="1263" spans="1:12" x14ac:dyDescent="0.25">
      <c r="A1263" t="s">
        <v>1298</v>
      </c>
      <c r="E1263" s="32">
        <v>790530</v>
      </c>
      <c r="F1263" s="32">
        <v>790564</v>
      </c>
      <c r="G1263" s="32">
        <v>562370</v>
      </c>
      <c r="H1263" s="137">
        <f t="shared" si="57"/>
        <v>1.0000430091204635</v>
      </c>
      <c r="I1263" s="90">
        <f>IF(F1263/ActivitySum!$C$1300=0%,"",F1263/ActivitySum!$C$1300)</f>
        <v>9.1137909187324791E-3</v>
      </c>
      <c r="J1263" s="99">
        <f>IF(G1263/ActivitySum!$C$1300=0%,"",G1263/ActivitySum!$C$1300)</f>
        <v>6.4831216687928923E-3</v>
      </c>
      <c r="K1263" s="99">
        <f t="shared" si="58"/>
        <v>0.71138350220737989</v>
      </c>
      <c r="L1263" s="104">
        <f t="shared" si="59"/>
        <v>0.71135290754448721</v>
      </c>
    </row>
    <row r="1264" spans="1:12" x14ac:dyDescent="0.25">
      <c r="H1264" s="137" t="str">
        <f t="shared" si="57"/>
        <v/>
      </c>
      <c r="I1264" s="90" t="str">
        <f>IF(F1264/ActivitySum!$C$1300=0%,"",F1264/ActivitySum!$C$1300)</f>
        <v/>
      </c>
      <c r="J1264" s="99" t="str">
        <f>IF(G1264/ActivitySum!$C$1300=0%,"",G1264/ActivitySum!$C$1300)</f>
        <v/>
      </c>
      <c r="K1264" s="99" t="str">
        <f t="shared" si="58"/>
        <v/>
      </c>
      <c r="L1264" s="104" t="str">
        <f t="shared" si="59"/>
        <v/>
      </c>
    </row>
    <row r="1265" spans="8:12" x14ac:dyDescent="0.25">
      <c r="H1265" s="137" t="str">
        <f t="shared" si="57"/>
        <v/>
      </c>
      <c r="I1265" s="90" t="str">
        <f>IF(F1265/ActivitySum!$C$1300=0%,"",F1265/ActivitySum!$C$1300)</f>
        <v/>
      </c>
      <c r="J1265" s="99" t="str">
        <f>IF(G1265/ActivitySum!$C$1300=0%,"",G1265/ActivitySum!$C$1300)</f>
        <v/>
      </c>
      <c r="K1265" s="99" t="str">
        <f t="shared" si="58"/>
        <v/>
      </c>
      <c r="L1265" s="104" t="str">
        <f t="shared" si="59"/>
        <v/>
      </c>
    </row>
    <row r="1266" spans="8:12" x14ac:dyDescent="0.25">
      <c r="H1266" s="137" t="str">
        <f t="shared" si="57"/>
        <v/>
      </c>
      <c r="I1266" s="90" t="str">
        <f>IF(F1266/ActivitySum!$C$1300=0%,"",F1266/ActivitySum!$C$1300)</f>
        <v/>
      </c>
      <c r="J1266" s="99" t="str">
        <f>IF(G1266/ActivitySum!$C$1300=0%,"",G1266/ActivitySum!$C$1300)</f>
        <v/>
      </c>
      <c r="K1266" s="99" t="str">
        <f t="shared" si="58"/>
        <v/>
      </c>
      <c r="L1266" s="104" t="str">
        <f t="shared" si="59"/>
        <v/>
      </c>
    </row>
    <row r="1267" spans="8:12" x14ac:dyDescent="0.25">
      <c r="H1267" s="137" t="str">
        <f t="shared" si="57"/>
        <v/>
      </c>
      <c r="I1267" s="90" t="str">
        <f>IF(F1267/ActivitySum!$C$1300=0%,"",F1267/ActivitySum!$C$1300)</f>
        <v/>
      </c>
      <c r="J1267" s="99" t="str">
        <f>IF(G1267/ActivitySum!$C$1300=0%,"",G1267/ActivitySum!$C$1300)</f>
        <v/>
      </c>
      <c r="K1267" s="99" t="str">
        <f t="shared" si="58"/>
        <v/>
      </c>
      <c r="L1267" s="104" t="str">
        <f t="shared" si="59"/>
        <v/>
      </c>
    </row>
    <row r="1268" spans="8:12" x14ac:dyDescent="0.25">
      <c r="H1268" s="137" t="str">
        <f t="shared" si="57"/>
        <v/>
      </c>
      <c r="I1268" s="90" t="str">
        <f>IF(F1268/ActivitySum!$C$1300=0%,"",F1268/ActivitySum!$C$1300)</f>
        <v/>
      </c>
      <c r="J1268" s="99" t="str">
        <f>IF(G1268/ActivitySum!$C$1300=0%,"",G1268/ActivitySum!$C$1300)</f>
        <v/>
      </c>
      <c r="K1268" s="99" t="str">
        <f t="shared" si="58"/>
        <v/>
      </c>
      <c r="L1268" s="104" t="str">
        <f t="shared" si="59"/>
        <v/>
      </c>
    </row>
    <row r="1269" spans="8:12" x14ac:dyDescent="0.25">
      <c r="H1269" s="137" t="str">
        <f t="shared" si="57"/>
        <v/>
      </c>
      <c r="I1269" s="90" t="str">
        <f>IF(F1269/ActivitySum!$C$1300=0%,"",F1269/ActivitySum!$C$1300)</f>
        <v/>
      </c>
      <c r="J1269" s="99" t="str">
        <f>IF(G1269/ActivitySum!$C$1300=0%,"",G1269/ActivitySum!$C$1300)</f>
        <v/>
      </c>
      <c r="K1269" s="99" t="str">
        <f t="shared" si="58"/>
        <v/>
      </c>
      <c r="L1269" s="104" t="str">
        <f t="shared" si="59"/>
        <v/>
      </c>
    </row>
    <row r="1270" spans="8:12" x14ac:dyDescent="0.25">
      <c r="H1270" s="137" t="str">
        <f t="shared" si="57"/>
        <v/>
      </c>
      <c r="I1270" s="90" t="str">
        <f>IF(F1270/ActivitySum!$C$1300=0%,"",F1270/ActivitySum!$C$1300)</f>
        <v/>
      </c>
      <c r="J1270" s="99" t="str">
        <f>IF(G1270/ActivitySum!$C$1300=0%,"",G1270/ActivitySum!$C$1300)</f>
        <v/>
      </c>
      <c r="K1270" s="99" t="str">
        <f t="shared" si="58"/>
        <v/>
      </c>
      <c r="L1270" s="104" t="str">
        <f t="shared" si="59"/>
        <v/>
      </c>
    </row>
    <row r="1271" spans="8:12" x14ac:dyDescent="0.25">
      <c r="H1271" s="137" t="str">
        <f t="shared" si="57"/>
        <v/>
      </c>
      <c r="I1271" s="90" t="str">
        <f>IF(F1271/ActivitySum!$C$1300=0%,"",F1271/ActivitySum!$C$1300)</f>
        <v/>
      </c>
      <c r="J1271" s="99" t="str">
        <f>IF(G1271/ActivitySum!$C$1300=0%,"",G1271/ActivitySum!$C$1300)</f>
        <v/>
      </c>
      <c r="K1271" s="99" t="str">
        <f t="shared" si="58"/>
        <v/>
      </c>
      <c r="L1271" s="104" t="str">
        <f t="shared" si="59"/>
        <v/>
      </c>
    </row>
    <row r="1272" spans="8:12" x14ac:dyDescent="0.25">
      <c r="H1272" s="137" t="str">
        <f t="shared" si="57"/>
        <v/>
      </c>
      <c r="I1272" s="90" t="str">
        <f>IF(F1272/ActivitySum!$C$1300=0%,"",F1272/ActivitySum!$C$1300)</f>
        <v/>
      </c>
      <c r="J1272" s="99" t="str">
        <f>IF(G1272/ActivitySum!$C$1300=0%,"",G1272/ActivitySum!$C$1300)</f>
        <v/>
      </c>
      <c r="K1272" s="99" t="str">
        <f t="shared" si="58"/>
        <v/>
      </c>
      <c r="L1272" s="104" t="str">
        <f t="shared" si="59"/>
        <v/>
      </c>
    </row>
    <row r="1273" spans="8:12" x14ac:dyDescent="0.25">
      <c r="H1273" s="137" t="str">
        <f t="shared" si="57"/>
        <v/>
      </c>
      <c r="I1273" s="90" t="str">
        <f>IF(F1273/ActivitySum!$C$1300=0%,"",F1273/ActivitySum!$C$1300)</f>
        <v/>
      </c>
      <c r="J1273" s="99" t="str">
        <f>IF(G1273/ActivitySum!$C$1300=0%,"",G1273/ActivitySum!$C$1300)</f>
        <v/>
      </c>
      <c r="K1273" s="99" t="str">
        <f t="shared" si="58"/>
        <v/>
      </c>
      <c r="L1273" s="104" t="str">
        <f t="shared" si="59"/>
        <v/>
      </c>
    </row>
    <row r="1274" spans="8:12" x14ac:dyDescent="0.25">
      <c r="H1274" s="137" t="str">
        <f t="shared" si="57"/>
        <v/>
      </c>
      <c r="I1274" s="90" t="str">
        <f>IF(F1274/ActivitySum!$C$1300=0%,"",F1274/ActivitySum!$C$1300)</f>
        <v/>
      </c>
      <c r="J1274" s="99" t="str">
        <f>IF(G1274/ActivitySum!$C$1300=0%,"",G1274/ActivitySum!$C$1300)</f>
        <v/>
      </c>
      <c r="K1274" s="99" t="str">
        <f t="shared" si="58"/>
        <v/>
      </c>
      <c r="L1274" s="104" t="str">
        <f t="shared" si="59"/>
        <v/>
      </c>
    </row>
    <row r="1275" spans="8:12" x14ac:dyDescent="0.25">
      <c r="H1275" s="137" t="str">
        <f t="shared" si="57"/>
        <v/>
      </c>
      <c r="I1275" s="90" t="str">
        <f>IF(F1275/ActivitySum!$C$1300=0%,"",F1275/ActivitySum!$C$1300)</f>
        <v/>
      </c>
      <c r="J1275" s="99" t="str">
        <f>IF(G1275/ActivitySum!$C$1300=0%,"",G1275/ActivitySum!$C$1300)</f>
        <v/>
      </c>
      <c r="K1275" s="99" t="str">
        <f t="shared" si="58"/>
        <v/>
      </c>
      <c r="L1275" s="104" t="str">
        <f t="shared" si="59"/>
        <v/>
      </c>
    </row>
    <row r="1276" spans="8:12" x14ac:dyDescent="0.25">
      <c r="H1276" s="137" t="str">
        <f t="shared" si="57"/>
        <v/>
      </c>
      <c r="I1276" s="90" t="str">
        <f>IF(F1276/ActivitySum!$C$1300=0%,"",F1276/ActivitySum!$C$1300)</f>
        <v/>
      </c>
      <c r="J1276" s="99" t="str">
        <f>IF(G1276/ActivitySum!$C$1300=0%,"",G1276/ActivitySum!$C$1300)</f>
        <v/>
      </c>
      <c r="K1276" s="99" t="str">
        <f t="shared" si="58"/>
        <v/>
      </c>
      <c r="L1276" s="104" t="str">
        <f t="shared" si="59"/>
        <v/>
      </c>
    </row>
    <row r="1277" spans="8:12" x14ac:dyDescent="0.25">
      <c r="H1277" s="137" t="str">
        <f t="shared" si="57"/>
        <v/>
      </c>
      <c r="I1277" s="90" t="str">
        <f>IF(F1277/ActivitySum!$C$1300=0%,"",F1277/ActivitySum!$C$1300)</f>
        <v/>
      </c>
      <c r="J1277" s="99" t="str">
        <f>IF(G1277/ActivitySum!$C$1300=0%,"",G1277/ActivitySum!$C$1300)</f>
        <v/>
      </c>
      <c r="K1277" s="99" t="str">
        <f t="shared" si="58"/>
        <v/>
      </c>
      <c r="L1277" s="104" t="str">
        <f t="shared" si="59"/>
        <v/>
      </c>
    </row>
    <row r="1278" spans="8:12" x14ac:dyDescent="0.25">
      <c r="H1278" s="137" t="str">
        <f t="shared" si="57"/>
        <v/>
      </c>
      <c r="I1278" s="90" t="str">
        <f>IF(F1278/ActivitySum!$C$1300=0%,"",F1278/ActivitySum!$C$1300)</f>
        <v/>
      </c>
      <c r="J1278" s="99" t="str">
        <f>IF(G1278/ActivitySum!$C$1300=0%,"",G1278/ActivitySum!$C$1300)</f>
        <v/>
      </c>
      <c r="K1278" s="99" t="str">
        <f t="shared" si="58"/>
        <v/>
      </c>
      <c r="L1278" s="104" t="str">
        <f t="shared" si="59"/>
        <v/>
      </c>
    </row>
    <row r="1279" spans="8:12" x14ac:dyDescent="0.25">
      <c r="H1279" s="137" t="str">
        <f t="shared" si="57"/>
        <v/>
      </c>
      <c r="I1279" s="90" t="str">
        <f>IF(F1279/ActivitySum!$C$1300=0%,"",F1279/ActivitySum!$C$1300)</f>
        <v/>
      </c>
      <c r="J1279" s="99" t="str">
        <f>IF(G1279/ActivitySum!$C$1300=0%,"",G1279/ActivitySum!$C$1300)</f>
        <v/>
      </c>
      <c r="K1279" s="99" t="str">
        <f t="shared" si="58"/>
        <v/>
      </c>
      <c r="L1279" s="104" t="str">
        <f t="shared" si="59"/>
        <v/>
      </c>
    </row>
    <row r="1280" spans="8:12" x14ac:dyDescent="0.25">
      <c r="H1280" s="137" t="str">
        <f t="shared" si="57"/>
        <v/>
      </c>
      <c r="I1280" s="90" t="str">
        <f>IF(F1280/ActivitySum!$C$1300=0%,"",F1280/ActivitySum!$C$1300)</f>
        <v/>
      </c>
      <c r="J1280" s="99" t="str">
        <f>IF(G1280/ActivitySum!$C$1300=0%,"",G1280/ActivitySum!$C$1300)</f>
        <v/>
      </c>
      <c r="K1280" s="99" t="str">
        <f t="shared" si="58"/>
        <v/>
      </c>
      <c r="L1280" s="104" t="str">
        <f t="shared" si="59"/>
        <v/>
      </c>
    </row>
    <row r="1281" spans="8:12" x14ac:dyDescent="0.25">
      <c r="H1281" s="137" t="str">
        <f t="shared" si="57"/>
        <v/>
      </c>
      <c r="I1281" s="90" t="str">
        <f>IF(F1281/ActivitySum!$C$1300=0%,"",F1281/ActivitySum!$C$1300)</f>
        <v/>
      </c>
      <c r="J1281" s="99" t="str">
        <f>IF(G1281/ActivitySum!$C$1300=0%,"",G1281/ActivitySum!$C$1300)</f>
        <v/>
      </c>
      <c r="K1281" s="99" t="str">
        <f t="shared" si="58"/>
        <v/>
      </c>
      <c r="L1281" s="104" t="str">
        <f t="shared" si="59"/>
        <v/>
      </c>
    </row>
    <row r="1282" spans="8:12" x14ac:dyDescent="0.25">
      <c r="H1282" s="137" t="str">
        <f t="shared" si="57"/>
        <v/>
      </c>
      <c r="I1282" s="90" t="str">
        <f>IF(F1282/ActivitySum!$C$1300=0%,"",F1282/ActivitySum!$C$1300)</f>
        <v/>
      </c>
      <c r="J1282" s="99" t="str">
        <f>IF(G1282/ActivitySum!$C$1300=0%,"",G1282/ActivitySum!$C$1300)</f>
        <v/>
      </c>
      <c r="K1282" s="99" t="str">
        <f t="shared" si="58"/>
        <v/>
      </c>
      <c r="L1282" s="104" t="str">
        <f t="shared" si="59"/>
        <v/>
      </c>
    </row>
    <row r="1283" spans="8:12" x14ac:dyDescent="0.25">
      <c r="H1283" s="137" t="str">
        <f t="shared" si="57"/>
        <v/>
      </c>
      <c r="I1283" s="90" t="str">
        <f>IF(F1283/ActivitySum!$C$1300=0%,"",F1283/ActivitySum!$C$1300)</f>
        <v/>
      </c>
      <c r="J1283" s="99" t="str">
        <f>IF(G1283/ActivitySum!$C$1300=0%,"",G1283/ActivitySum!$C$1300)</f>
        <v/>
      </c>
      <c r="K1283" s="99" t="str">
        <f t="shared" si="58"/>
        <v/>
      </c>
      <c r="L1283" s="104" t="str">
        <f t="shared" si="59"/>
        <v/>
      </c>
    </row>
    <row r="1284" spans="8:12" x14ac:dyDescent="0.25">
      <c r="H1284" s="137" t="str">
        <f t="shared" si="57"/>
        <v/>
      </c>
      <c r="I1284" s="90" t="str">
        <f>IF(F1284/ActivitySum!$C$1300=0%,"",F1284/ActivitySum!$C$1300)</f>
        <v/>
      </c>
      <c r="J1284" s="99" t="str">
        <f>IF(G1284/ActivitySum!$C$1300=0%,"",G1284/ActivitySum!$C$1300)</f>
        <v/>
      </c>
      <c r="K1284" s="99" t="str">
        <f t="shared" si="58"/>
        <v/>
      </c>
      <c r="L1284" s="104" t="str">
        <f t="shared" si="59"/>
        <v/>
      </c>
    </row>
    <row r="1285" spans="8:12" x14ac:dyDescent="0.25">
      <c r="H1285" s="137" t="str">
        <f t="shared" si="57"/>
        <v/>
      </c>
      <c r="I1285" s="90" t="str">
        <f>IF(F1285/ActivitySum!$C$1300=0%,"",F1285/ActivitySum!$C$1300)</f>
        <v/>
      </c>
      <c r="J1285" s="99" t="str">
        <f>IF(G1285/ActivitySum!$C$1300=0%,"",G1285/ActivitySum!$C$1300)</f>
        <v/>
      </c>
      <c r="K1285" s="99" t="str">
        <f t="shared" si="58"/>
        <v/>
      </c>
      <c r="L1285" s="104" t="str">
        <f t="shared" si="59"/>
        <v/>
      </c>
    </row>
    <row r="1286" spans="8:12" x14ac:dyDescent="0.25">
      <c r="H1286" s="137" t="str">
        <f t="shared" si="57"/>
        <v/>
      </c>
      <c r="I1286" s="90" t="str">
        <f>IF(F1286/ActivitySum!$C$1300=0%,"",F1286/ActivitySum!$C$1300)</f>
        <v/>
      </c>
      <c r="J1286" s="99" t="str">
        <f>IF(G1286/ActivitySum!$C$1300=0%,"",G1286/ActivitySum!$C$1300)</f>
        <v/>
      </c>
      <c r="K1286" s="99" t="str">
        <f t="shared" si="58"/>
        <v/>
      </c>
      <c r="L1286" s="104" t="str">
        <f t="shared" si="59"/>
        <v/>
      </c>
    </row>
  </sheetData>
  <mergeCells count="4">
    <mergeCell ref="I1:J1"/>
    <mergeCell ref="K1:L1"/>
    <mergeCell ref="I2:J2"/>
    <mergeCell ref="I3:J3"/>
  </mergeCells>
  <conditionalFormatting sqref="L1247:L1286">
    <cfRule type="cellIs" dxfId="95" priority="16" operator="lessThan">
      <formula>1</formula>
    </cfRule>
    <cfRule type="cellIs" dxfId="94" priority="17" operator="equal">
      <formula>1</formula>
    </cfRule>
    <cfRule type="cellIs" dxfId="93" priority="18" operator="greaterThan">
      <formula>1</formula>
    </cfRule>
  </conditionalFormatting>
  <conditionalFormatting sqref="L1247:L1048576">
    <cfRule type="containsBlanks" dxfId="92" priority="14">
      <formula>LEN(TRIM(L1247))=0</formula>
    </cfRule>
    <cfRule type="containsText" dxfId="91" priority="15" operator="containsText" text="&quot;&quot;">
      <formula>NOT(ISERROR(SEARCH("""""",L1247)))</formula>
    </cfRule>
  </conditionalFormatting>
  <conditionalFormatting sqref="L2:L3">
    <cfRule type="containsBlanks" dxfId="90" priority="13">
      <formula>LEN(TRIM(L2))=0</formula>
    </cfRule>
  </conditionalFormatting>
  <conditionalFormatting sqref="L6">
    <cfRule type="cellIs" dxfId="89" priority="10" operator="lessThan">
      <formula>1</formula>
    </cfRule>
    <cfRule type="cellIs" dxfId="88" priority="11" operator="equal">
      <formula>1</formula>
    </cfRule>
    <cfRule type="cellIs" dxfId="87" priority="12" operator="greaterThan">
      <formula>1</formula>
    </cfRule>
  </conditionalFormatting>
  <conditionalFormatting sqref="L6">
    <cfRule type="containsBlanks" dxfId="86" priority="9">
      <formula>LEN(TRIM(L6))=0</formula>
    </cfRule>
  </conditionalFormatting>
  <conditionalFormatting sqref="L7:L1246">
    <cfRule type="cellIs" dxfId="85" priority="2" operator="lessThan">
      <formula>1</formula>
    </cfRule>
    <cfRule type="cellIs" dxfId="84" priority="3" operator="equal">
      <formula>1</formula>
    </cfRule>
    <cfRule type="cellIs" dxfId="83" priority="4" operator="greaterThan">
      <formula>1</formula>
    </cfRule>
  </conditionalFormatting>
  <conditionalFormatting sqref="L7:L1246">
    <cfRule type="containsBlanks" dxfId="82" priority="1">
      <formula>LEN(TRIM(L7))=0</formula>
    </cfRule>
  </conditionalFormatting>
  <pageMargins left="0.51181102362204722" right="0.51181102362204722" top="0.55118110236220474" bottom="0.55118110236220474" header="0.31496062992125984" footer="0.31496062992125984"/>
  <pageSetup paperSize="9" scale="80" orientation="landscape" verticalDpi="1200"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L1286"/>
  <sheetViews>
    <sheetView view="pageBreakPreview" zoomScaleNormal="100" zoomScaleSheetLayoutView="100" workbookViewId="0">
      <selection activeCell="D21" sqref="D21"/>
    </sheetView>
  </sheetViews>
  <sheetFormatPr defaultRowHeight="15" x14ac:dyDescent="0.25"/>
  <cols>
    <col min="1" max="1" width="5.7109375" customWidth="1"/>
    <col min="2" max="2" width="9" customWidth="1"/>
    <col min="3" max="3" width="21.7109375" customWidth="1"/>
    <col min="4" max="4" width="40.140625" customWidth="1"/>
    <col min="5" max="5" width="10.140625" bestFit="1" customWidth="1"/>
    <col min="6" max="6" width="11.42578125" customWidth="1"/>
    <col min="7" max="7" width="9.28515625" customWidth="1"/>
    <col min="8" max="8" width="12" style="90" customWidth="1"/>
    <col min="9" max="9" width="11.140625" style="90" bestFit="1" customWidth="1"/>
    <col min="10" max="10" width="11.140625" style="90" customWidth="1"/>
    <col min="11" max="11" width="10.5703125" style="90" customWidth="1"/>
    <col min="12" max="12" width="8.7109375" style="102" customWidth="1"/>
  </cols>
  <sheetData>
    <row r="1" spans="1:12" ht="21" x14ac:dyDescent="0.35">
      <c r="A1" s="109" t="str">
        <f>'Weekly Detailed EVM Cost'!A1</f>
        <v>Project Name</v>
      </c>
      <c r="I1" s="196" t="str">
        <f>'Weekly Cost Summary'!N1</f>
        <v>Data Date:</v>
      </c>
      <c r="J1" s="196"/>
      <c r="K1" s="209">
        <f>'Monthly Cost Summary'!S1</f>
        <v>44651</v>
      </c>
      <c r="L1" s="209"/>
    </row>
    <row r="2" spans="1:12" ht="21" x14ac:dyDescent="0.35">
      <c r="A2" s="109" t="str">
        <f>'Weekly Detailed EVM Cost'!A2</f>
        <v>Location</v>
      </c>
      <c r="I2" s="196" t="str">
        <f>'Weekly Cost Summary'!N2</f>
        <v>Current Week</v>
      </c>
      <c r="J2" s="196"/>
      <c r="K2" s="112">
        <f>'Monthly Detailed EVM Hrs'!K2</f>
        <v>26</v>
      </c>
      <c r="L2" s="116"/>
    </row>
    <row r="3" spans="1:12" x14ac:dyDescent="0.25">
      <c r="I3" s="196" t="str">
        <f>'Weekly Cost Summary'!N3</f>
        <v>Total Weeks</v>
      </c>
      <c r="J3" s="196"/>
      <c r="K3" s="112">
        <f>'Weekly Cost Summary'!P3</f>
        <v>114</v>
      </c>
      <c r="L3" s="116"/>
    </row>
    <row r="4" spans="1:12" ht="15.75" thickBot="1" x14ac:dyDescent="0.3"/>
    <row r="5" spans="1:12" ht="45" x14ac:dyDescent="0.25">
      <c r="A5" s="1" t="s">
        <v>2649</v>
      </c>
      <c r="B5" s="10" t="s">
        <v>1300</v>
      </c>
      <c r="C5" s="1" t="s">
        <v>1299</v>
      </c>
      <c r="D5" s="1" t="s">
        <v>1301</v>
      </c>
      <c r="E5" s="2" t="s">
        <v>2606</v>
      </c>
      <c r="F5" s="2" t="s">
        <v>2631</v>
      </c>
      <c r="G5" s="2" t="s">
        <v>2640</v>
      </c>
      <c r="H5" s="98" t="s">
        <v>2652</v>
      </c>
      <c r="I5" s="98" t="s">
        <v>2651</v>
      </c>
      <c r="J5" s="98" t="s">
        <v>2653</v>
      </c>
      <c r="K5" s="98" t="s">
        <v>2650</v>
      </c>
      <c r="L5" s="98" t="s">
        <v>2609</v>
      </c>
    </row>
    <row r="6" spans="1:12" s="95" customFormat="1" x14ac:dyDescent="0.25">
      <c r="A6" s="95" t="s">
        <v>2646</v>
      </c>
      <c r="B6" s="95" t="s">
        <v>2596</v>
      </c>
      <c r="C6" s="95" t="s">
        <v>72</v>
      </c>
      <c r="D6" s="95" t="s">
        <v>1368</v>
      </c>
      <c r="E6" s="96">
        <v>767001</v>
      </c>
      <c r="F6" s="97">
        <v>767000</v>
      </c>
      <c r="G6" s="97">
        <v>586756</v>
      </c>
      <c r="H6" s="90">
        <f>IFERROR(F6/E6,"")</f>
        <v>0.99999869622073501</v>
      </c>
      <c r="I6" s="90">
        <f>IF(F6/ActivitySum!$C$1300=0%,"",F6/ActivitySum!$C$1300)</f>
        <v>8.8421400856449461E-3</v>
      </c>
      <c r="J6" s="99">
        <f>IF(G6/ActivitySum!$C$1300=0%,"",G6/ActivitySum!$C$1300)</f>
        <v>6.7642486937323151E-3</v>
      </c>
      <c r="K6" s="99">
        <f>IFERROR(G6/E6,"")</f>
        <v>0.76500030638812722</v>
      </c>
      <c r="L6" s="104">
        <f>IFERROR(G6/F6,"")</f>
        <v>0.76500130378096476</v>
      </c>
    </row>
    <row r="7" spans="1:12" x14ac:dyDescent="0.25">
      <c r="C7" t="s">
        <v>73</v>
      </c>
      <c r="D7" t="s">
        <v>1369</v>
      </c>
      <c r="E7" s="6">
        <v>60000</v>
      </c>
      <c r="F7" s="32">
        <v>60000</v>
      </c>
      <c r="G7" s="32">
        <v>45900</v>
      </c>
      <c r="H7" s="90">
        <f t="shared" ref="H7:H70" si="0">IFERROR(F7/E7,"")</f>
        <v>1</v>
      </c>
      <c r="I7" s="90">
        <f>IF(F7/ActivitySum!$C$1300=0%,"",F7/ActivitySum!$C$1300)</f>
        <v>6.9169283590442862E-4</v>
      </c>
      <c r="J7" s="99">
        <f>IF(G7/ActivitySum!$C$1300=0%,"",G7/ActivitySum!$C$1300)</f>
        <v>5.2914501946688792E-4</v>
      </c>
      <c r="K7" s="99">
        <f t="shared" ref="K7:K70" si="1">IFERROR(G7/E7,"")</f>
        <v>0.76500000000000001</v>
      </c>
      <c r="L7" s="104">
        <f t="shared" ref="L7:L70" si="2">IFERROR(G7/F7,"")</f>
        <v>0.76500000000000001</v>
      </c>
    </row>
    <row r="8" spans="1:12" x14ac:dyDescent="0.25">
      <c r="C8" t="s">
        <v>74</v>
      </c>
      <c r="D8" t="s">
        <v>1370</v>
      </c>
      <c r="E8" s="6">
        <v>80000</v>
      </c>
      <c r="F8" s="32">
        <v>80000</v>
      </c>
      <c r="G8" s="32">
        <v>61200</v>
      </c>
      <c r="H8" s="90">
        <f t="shared" si="0"/>
        <v>1</v>
      </c>
      <c r="I8" s="90">
        <f>IF(F8/ActivitySum!$C$1300=0%,"",F8/ActivitySum!$C$1300)</f>
        <v>9.2225711453923812E-4</v>
      </c>
      <c r="J8" s="99">
        <f>IF(G8/ActivitySum!$C$1300=0%,"",G8/ActivitySum!$C$1300)</f>
        <v>7.0552669262251722E-4</v>
      </c>
      <c r="K8" s="99">
        <f t="shared" si="1"/>
        <v>0.76500000000000001</v>
      </c>
      <c r="L8" s="104">
        <f t="shared" si="2"/>
        <v>0.76500000000000001</v>
      </c>
    </row>
    <row r="9" spans="1:12" x14ac:dyDescent="0.25">
      <c r="B9" t="s">
        <v>2566</v>
      </c>
      <c r="C9" t="s">
        <v>36</v>
      </c>
      <c r="D9" t="s">
        <v>1332</v>
      </c>
      <c r="E9" s="6">
        <v>293640</v>
      </c>
      <c r="F9" s="32">
        <v>293640</v>
      </c>
      <c r="G9" s="32">
        <v>161502</v>
      </c>
      <c r="H9" s="90">
        <f t="shared" si="0"/>
        <v>1</v>
      </c>
      <c r="I9" s="90">
        <f>IF(F9/ActivitySum!$C$1300=0%,"",F9/ActivitySum!$C$1300)</f>
        <v>3.3851447389162737E-3</v>
      </c>
      <c r="J9" s="99">
        <f>IF(G9/ActivitySum!$C$1300=0%,"",G9/ActivitySum!$C$1300)</f>
        <v>1.8618296064039504E-3</v>
      </c>
      <c r="K9" s="99">
        <f t="shared" si="1"/>
        <v>0.55000000000000004</v>
      </c>
      <c r="L9" s="104">
        <f t="shared" si="2"/>
        <v>0.55000000000000004</v>
      </c>
    </row>
    <row r="10" spans="1:12" x14ac:dyDescent="0.25">
      <c r="C10" t="s">
        <v>37</v>
      </c>
      <c r="D10" t="s">
        <v>1333</v>
      </c>
      <c r="E10" s="6">
        <v>162250</v>
      </c>
      <c r="F10" s="32">
        <v>162250</v>
      </c>
      <c r="G10" s="32">
        <v>178476</v>
      </c>
      <c r="H10" s="90">
        <f t="shared" si="0"/>
        <v>1</v>
      </c>
      <c r="I10" s="90">
        <f>IF(F10/ActivitySum!$C$1300=0%,"",F10/ActivitySum!$C$1300)</f>
        <v>1.8704527104248924E-3</v>
      </c>
      <c r="J10" s="99">
        <f>IF(G10/ActivitySum!$C$1300=0%,"",G10/ActivitySum!$C$1300)</f>
        <v>2.0575095096813135E-3</v>
      </c>
      <c r="K10" s="99">
        <f t="shared" si="1"/>
        <v>1.1000061633281972</v>
      </c>
      <c r="L10" s="104">
        <f t="shared" si="2"/>
        <v>1.1000061633281972</v>
      </c>
    </row>
    <row r="11" spans="1:12" x14ac:dyDescent="0.25">
      <c r="C11" t="s">
        <v>38</v>
      </c>
      <c r="D11" t="s">
        <v>1334</v>
      </c>
      <c r="E11" s="6">
        <v>293641</v>
      </c>
      <c r="F11" s="32">
        <v>293640</v>
      </c>
      <c r="G11" s="32">
        <v>161503</v>
      </c>
      <c r="H11" s="90">
        <f t="shared" si="0"/>
        <v>0.99999659448101597</v>
      </c>
      <c r="I11" s="90">
        <f>IF(F11/ActivitySum!$C$1300=0%,"",F11/ActivitySum!$C$1300)</f>
        <v>3.3851447389162737E-3</v>
      </c>
      <c r="J11" s="99">
        <f>IF(G11/ActivitySum!$C$1300=0%,"",G11/ActivitySum!$C$1300)</f>
        <v>1.8618411346178823E-3</v>
      </c>
      <c r="K11" s="99">
        <f t="shared" si="1"/>
        <v>0.55000153248354278</v>
      </c>
      <c r="L11" s="104">
        <f t="shared" si="2"/>
        <v>0.55000340553058169</v>
      </c>
    </row>
    <row r="12" spans="1:12" x14ac:dyDescent="0.25">
      <c r="C12" t="s">
        <v>66</v>
      </c>
      <c r="D12" t="s">
        <v>1362</v>
      </c>
      <c r="E12" s="6">
        <v>162250</v>
      </c>
      <c r="F12" s="32">
        <v>162250</v>
      </c>
      <c r="G12" s="32">
        <v>178476</v>
      </c>
      <c r="H12" s="90">
        <f t="shared" si="0"/>
        <v>1</v>
      </c>
      <c r="I12" s="90">
        <f>IF(F12/ActivitySum!$C$1300=0%,"",F12/ActivitySum!$C$1300)</f>
        <v>1.8704527104248924E-3</v>
      </c>
      <c r="J12" s="99">
        <f>IF(G12/ActivitySum!$C$1300=0%,"",G12/ActivitySum!$C$1300)</f>
        <v>2.0575095096813135E-3</v>
      </c>
      <c r="K12" s="99">
        <f t="shared" si="1"/>
        <v>1.1000061633281972</v>
      </c>
      <c r="L12" s="104">
        <f t="shared" si="2"/>
        <v>1.1000061633281972</v>
      </c>
    </row>
    <row r="13" spans="1:12" x14ac:dyDescent="0.25">
      <c r="C13" t="s">
        <v>67</v>
      </c>
      <c r="D13" t="s">
        <v>1363</v>
      </c>
      <c r="E13" s="6">
        <v>2016502</v>
      </c>
      <c r="F13" s="32">
        <v>2016500</v>
      </c>
      <c r="G13" s="32">
        <v>2218152</v>
      </c>
      <c r="H13" s="90">
        <f t="shared" si="0"/>
        <v>0.99999900818347809</v>
      </c>
      <c r="I13" s="90">
        <f>IF(F13/ActivitySum!$C$1300=0%,"",F13/ActivitySum!$C$1300)</f>
        <v>2.3246643393354673E-2</v>
      </c>
      <c r="J13" s="99">
        <f>IF(G13/ActivitySum!$C$1300=0%,"",G13/ActivitySum!$C$1300)</f>
        <v>2.5571330789118003E-2</v>
      </c>
      <c r="K13" s="99">
        <f t="shared" si="1"/>
        <v>1.0999999008183479</v>
      </c>
      <c r="L13" s="104">
        <f t="shared" si="2"/>
        <v>1.1000009918175055</v>
      </c>
    </row>
    <row r="14" spans="1:12" x14ac:dyDescent="0.25">
      <c r="C14" t="s">
        <v>68</v>
      </c>
      <c r="D14" t="s">
        <v>1364</v>
      </c>
      <c r="E14" s="6">
        <v>180856</v>
      </c>
      <c r="F14" s="32">
        <v>180856</v>
      </c>
      <c r="G14" s="32">
        <v>99471</v>
      </c>
      <c r="H14" s="90">
        <f t="shared" si="0"/>
        <v>1</v>
      </c>
      <c r="I14" s="90">
        <f>IF(F14/ActivitySum!$C$1300=0%,"",F14/ActivitySum!$C$1300)</f>
        <v>2.0849466588388557E-3</v>
      </c>
      <c r="J14" s="99">
        <f>IF(G14/ActivitySum!$C$1300=0%,"",G14/ActivitySum!$C$1300)</f>
        <v>1.1467229680041571E-3</v>
      </c>
      <c r="K14" s="99">
        <f t="shared" si="1"/>
        <v>0.55000110585216966</v>
      </c>
      <c r="L14" s="104">
        <f t="shared" si="2"/>
        <v>0.55000110585216966</v>
      </c>
    </row>
    <row r="15" spans="1:12" x14ac:dyDescent="0.25">
      <c r="C15" t="s">
        <v>75</v>
      </c>
      <c r="D15" t="s">
        <v>1371</v>
      </c>
      <c r="E15" s="6">
        <v>55000</v>
      </c>
      <c r="F15" s="32">
        <v>55000</v>
      </c>
      <c r="G15" s="32">
        <v>42075</v>
      </c>
      <c r="H15" s="90">
        <f t="shared" si="0"/>
        <v>1</v>
      </c>
      <c r="I15" s="90">
        <f>IF(F15/ActivitySum!$C$1300=0%,"",F15/ActivitySum!$C$1300)</f>
        <v>6.3405176624572622E-4</v>
      </c>
      <c r="J15" s="99">
        <f>IF(G15/ActivitySum!$C$1300=0%,"",G15/ActivitySum!$C$1300)</f>
        <v>4.8504960117798059E-4</v>
      </c>
      <c r="K15" s="99">
        <f t="shared" si="1"/>
        <v>0.76500000000000001</v>
      </c>
      <c r="L15" s="104">
        <f t="shared" si="2"/>
        <v>0.76500000000000001</v>
      </c>
    </row>
    <row r="16" spans="1:12" x14ac:dyDescent="0.25">
      <c r="C16" t="s">
        <v>76</v>
      </c>
      <c r="D16" t="s">
        <v>1372</v>
      </c>
      <c r="E16" s="6">
        <v>95000</v>
      </c>
      <c r="F16" s="32">
        <v>95000</v>
      </c>
      <c r="G16" s="32">
        <v>104500</v>
      </c>
      <c r="H16" s="90">
        <f t="shared" si="0"/>
        <v>1</v>
      </c>
      <c r="I16" s="90">
        <f>IF(F16/ActivitySum!$C$1300=0%,"",F16/ActivitySum!$C$1300)</f>
        <v>1.0951803235153452E-3</v>
      </c>
      <c r="J16" s="99">
        <f>IF(G16/ActivitySum!$C$1300=0%,"",G16/ActivitySum!$C$1300)</f>
        <v>1.2046983558668799E-3</v>
      </c>
      <c r="K16" s="99">
        <f t="shared" si="1"/>
        <v>1.1000000000000001</v>
      </c>
      <c r="L16" s="104">
        <f t="shared" si="2"/>
        <v>1.1000000000000001</v>
      </c>
    </row>
    <row r="17" spans="2:12" x14ac:dyDescent="0.25">
      <c r="C17" t="s">
        <v>77</v>
      </c>
      <c r="D17" t="s">
        <v>1373</v>
      </c>
      <c r="E17" s="6">
        <v>140001</v>
      </c>
      <c r="F17" s="32">
        <v>140000</v>
      </c>
      <c r="G17" s="32">
        <v>77001</v>
      </c>
      <c r="H17" s="90">
        <f t="shared" si="0"/>
        <v>0.9999928571938772</v>
      </c>
      <c r="I17" s="90">
        <f>IF(F17/ActivitySum!$C$1300=0%,"",F17/ActivitySum!$C$1300)</f>
        <v>1.6139499504436669E-3</v>
      </c>
      <c r="J17" s="99">
        <f>IF(G17/ActivitySum!$C$1300=0%,"",G17/ActivitySum!$C$1300)</f>
        <v>8.8768400095794848E-4</v>
      </c>
      <c r="K17" s="99">
        <f t="shared" si="1"/>
        <v>0.55000321426275522</v>
      </c>
      <c r="L17" s="104">
        <f t="shared" si="2"/>
        <v>0.55000714285714281</v>
      </c>
    </row>
    <row r="18" spans="2:12" x14ac:dyDescent="0.25">
      <c r="C18" t="s">
        <v>78</v>
      </c>
      <c r="D18" t="s">
        <v>1374</v>
      </c>
      <c r="E18" s="6">
        <v>39000</v>
      </c>
      <c r="F18" s="32">
        <v>39000</v>
      </c>
      <c r="G18" s="32">
        <v>21450</v>
      </c>
      <c r="H18" s="90">
        <f t="shared" si="0"/>
        <v>1</v>
      </c>
      <c r="I18" s="90">
        <f>IF(F18/ActivitySum!$C$1300=0%,"",F18/ActivitySum!$C$1300)</f>
        <v>4.4960034333787861E-4</v>
      </c>
      <c r="J18" s="99">
        <f>IF(G18/ActivitySum!$C$1300=0%,"",G18/ActivitySum!$C$1300)</f>
        <v>2.472801888358332E-4</v>
      </c>
      <c r="K18" s="99">
        <f t="shared" si="1"/>
        <v>0.55000000000000004</v>
      </c>
      <c r="L18" s="104">
        <f t="shared" si="2"/>
        <v>0.55000000000000004</v>
      </c>
    </row>
    <row r="19" spans="2:12" x14ac:dyDescent="0.25">
      <c r="B19" t="s">
        <v>2567</v>
      </c>
      <c r="C19" t="s">
        <v>48</v>
      </c>
      <c r="D19" t="s">
        <v>1344</v>
      </c>
      <c r="E19" s="6">
        <v>152558</v>
      </c>
      <c r="F19" s="32">
        <v>152558</v>
      </c>
      <c r="G19" s="32">
        <v>129675</v>
      </c>
      <c r="H19" s="90">
        <f t="shared" si="0"/>
        <v>1</v>
      </c>
      <c r="I19" s="90">
        <f>IF(F19/ActivitySum!$C$1300=0%,"",F19/ActivitySum!$C$1300)</f>
        <v>1.7587212609984637E-3</v>
      </c>
      <c r="J19" s="99">
        <f>IF(G19/ActivitySum!$C$1300=0%,"",G19/ActivitySum!$C$1300)</f>
        <v>1.4949211415984463E-3</v>
      </c>
      <c r="K19" s="99">
        <f t="shared" si="1"/>
        <v>0.85000458841883086</v>
      </c>
      <c r="L19" s="104">
        <f t="shared" si="2"/>
        <v>0.85000458841883086</v>
      </c>
    </row>
    <row r="20" spans="2:12" x14ac:dyDescent="0.25">
      <c r="C20" t="s">
        <v>101</v>
      </c>
      <c r="D20" t="s">
        <v>1396</v>
      </c>
      <c r="E20" s="6">
        <v>25092</v>
      </c>
      <c r="F20" s="32">
        <v>25092</v>
      </c>
      <c r="G20" s="32">
        <v>14077</v>
      </c>
      <c r="H20" s="90">
        <f t="shared" si="0"/>
        <v>1</v>
      </c>
      <c r="I20" s="90">
        <f>IF(F20/ActivitySum!$C$1300=0%,"",F20/ActivitySum!$C$1300)</f>
        <v>2.8926594397523205E-4</v>
      </c>
      <c r="J20" s="99">
        <f>IF(G20/ActivitySum!$C$1300=0%,"",G20/ActivitySum!$C$1300)</f>
        <v>1.6228266751711068E-4</v>
      </c>
      <c r="K20" s="99">
        <f t="shared" si="1"/>
        <v>0.56101546309580741</v>
      </c>
      <c r="L20" s="104">
        <f t="shared" si="2"/>
        <v>0.56101546309580741</v>
      </c>
    </row>
    <row r="21" spans="2:12" x14ac:dyDescent="0.25">
      <c r="C21" t="s">
        <v>102</v>
      </c>
      <c r="D21" t="s">
        <v>1397</v>
      </c>
      <c r="E21" s="6">
        <v>25471</v>
      </c>
      <c r="F21" s="32">
        <v>25471</v>
      </c>
      <c r="G21" s="32">
        <v>21650</v>
      </c>
      <c r="H21" s="90">
        <f t="shared" si="0"/>
        <v>1</v>
      </c>
      <c r="I21" s="90">
        <f>IF(F21/ActivitySum!$C$1300=0%,"",F21/ActivitySum!$C$1300)</f>
        <v>2.9363513705536168E-4</v>
      </c>
      <c r="J21" s="99">
        <f>IF(G21/ActivitySum!$C$1300=0%,"",G21/ActivitySum!$C$1300)</f>
        <v>2.4958583162218131E-4</v>
      </c>
      <c r="K21" s="99">
        <f t="shared" si="1"/>
        <v>0.84998625888265089</v>
      </c>
      <c r="L21" s="104">
        <f t="shared" si="2"/>
        <v>0.84998625888265089</v>
      </c>
    </row>
    <row r="22" spans="2:12" x14ac:dyDescent="0.25">
      <c r="C22" t="s">
        <v>103</v>
      </c>
      <c r="D22" t="s">
        <v>1398</v>
      </c>
      <c r="E22" s="6">
        <v>25392</v>
      </c>
      <c r="F22" s="32">
        <v>25392</v>
      </c>
      <c r="G22" s="32">
        <v>21583</v>
      </c>
      <c r="H22" s="90">
        <f t="shared" si="0"/>
        <v>1</v>
      </c>
      <c r="I22" s="90">
        <f>IF(F22/ActivitySum!$C$1300=0%,"",F22/ActivitySum!$C$1300)</f>
        <v>2.927244081547542E-4</v>
      </c>
      <c r="J22" s="99">
        <f>IF(G22/ActivitySum!$C$1300=0%,"",G22/ActivitySum!$C$1300)</f>
        <v>2.4881344128875469E-4</v>
      </c>
      <c r="K22" s="99">
        <f t="shared" si="1"/>
        <v>0.84999212350346565</v>
      </c>
      <c r="L22" s="104">
        <f t="shared" si="2"/>
        <v>0.84999212350346565</v>
      </c>
    </row>
    <row r="23" spans="2:12" x14ac:dyDescent="0.25">
      <c r="C23" t="s">
        <v>104</v>
      </c>
      <c r="D23" t="s">
        <v>1399</v>
      </c>
      <c r="E23" s="6">
        <v>21331</v>
      </c>
      <c r="F23" s="32">
        <v>21331</v>
      </c>
      <c r="G23" s="32">
        <v>18131</v>
      </c>
      <c r="H23" s="90">
        <f t="shared" si="0"/>
        <v>1</v>
      </c>
      <c r="I23" s="90">
        <f>IF(F23/ActivitySum!$C$1300=0%,"",F23/ActivitySum!$C$1300)</f>
        <v>2.4590833137795614E-4</v>
      </c>
      <c r="J23" s="99">
        <f>IF(G23/ActivitySum!$C$1300=0%,"",G23/ActivitySum!$C$1300)</f>
        <v>2.0901804679638659E-4</v>
      </c>
      <c r="K23" s="99">
        <f t="shared" si="1"/>
        <v>0.8499835919553701</v>
      </c>
      <c r="L23" s="104">
        <f t="shared" si="2"/>
        <v>0.8499835919553701</v>
      </c>
    </row>
    <row r="24" spans="2:12" x14ac:dyDescent="0.25">
      <c r="C24" t="s">
        <v>180</v>
      </c>
      <c r="D24" t="s">
        <v>1475</v>
      </c>
      <c r="E24" s="6">
        <v>17220</v>
      </c>
      <c r="F24" s="32">
        <v>17220</v>
      </c>
      <c r="G24" s="32">
        <v>14637</v>
      </c>
      <c r="H24" s="90">
        <f t="shared" si="0"/>
        <v>1</v>
      </c>
      <c r="I24" s="90">
        <f>IF(F24/ActivitySum!$C$1300=0%,"",F24/ActivitySum!$C$1300)</f>
        <v>1.98515843904571E-4</v>
      </c>
      <c r="J24" s="99">
        <f>IF(G24/ActivitySum!$C$1300=0%,"",G24/ActivitySum!$C$1300)</f>
        <v>1.6873846731888537E-4</v>
      </c>
      <c r="K24" s="99">
        <f t="shared" si="1"/>
        <v>0.85</v>
      </c>
      <c r="L24" s="104">
        <f t="shared" si="2"/>
        <v>0.85</v>
      </c>
    </row>
    <row r="25" spans="2:12" x14ac:dyDescent="0.25">
      <c r="C25" t="s">
        <v>181</v>
      </c>
      <c r="D25" t="s">
        <v>1476</v>
      </c>
      <c r="E25" s="6">
        <v>102280</v>
      </c>
      <c r="F25" s="32">
        <v>102280</v>
      </c>
      <c r="G25" s="32">
        <v>86938</v>
      </c>
      <c r="H25" s="90">
        <f t="shared" si="0"/>
        <v>1</v>
      </c>
      <c r="I25" s="90">
        <f>IF(F25/ActivitySum!$C$1300=0%,"",F25/ActivitySum!$C$1300)</f>
        <v>1.1791057209384159E-3</v>
      </c>
      <c r="J25" s="99">
        <f>IF(G25/ActivitySum!$C$1300=0%,"",G25/ActivitySum!$C$1300)</f>
        <v>1.0022398627976537E-3</v>
      </c>
      <c r="K25" s="99">
        <f t="shared" si="1"/>
        <v>0.85</v>
      </c>
      <c r="L25" s="104">
        <f t="shared" si="2"/>
        <v>0.85</v>
      </c>
    </row>
    <row r="26" spans="2:12" x14ac:dyDescent="0.25">
      <c r="C26" t="s">
        <v>182</v>
      </c>
      <c r="D26" t="s">
        <v>1477</v>
      </c>
      <c r="E26" s="6">
        <v>10980</v>
      </c>
      <c r="F26" s="32">
        <v>10980</v>
      </c>
      <c r="G26" s="32">
        <v>9333</v>
      </c>
      <c r="H26" s="90">
        <f t="shared" si="0"/>
        <v>1</v>
      </c>
      <c r="I26" s="90">
        <f>IF(F26/ActivitySum!$C$1300=0%,"",F26/ActivitySum!$C$1300)</f>
        <v>1.2657978897051043E-4</v>
      </c>
      <c r="J26" s="99">
        <f>IF(G26/ActivitySum!$C$1300=0%,"",G26/ActivitySum!$C$1300)</f>
        <v>1.0759282062493387E-4</v>
      </c>
      <c r="K26" s="99">
        <f t="shared" si="1"/>
        <v>0.85</v>
      </c>
      <c r="L26" s="104">
        <f t="shared" si="2"/>
        <v>0.85</v>
      </c>
    </row>
    <row r="27" spans="2:12" x14ac:dyDescent="0.25">
      <c r="C27" t="s">
        <v>183</v>
      </c>
      <c r="D27" t="s">
        <v>1478</v>
      </c>
      <c r="E27" s="6">
        <v>20247</v>
      </c>
      <c r="F27" s="32">
        <v>20247</v>
      </c>
      <c r="G27" s="32">
        <v>17210</v>
      </c>
      <c r="H27" s="90">
        <f t="shared" si="0"/>
        <v>1</v>
      </c>
      <c r="I27" s="90">
        <f>IF(F27/ActivitySum!$C$1300=0%,"",F27/ActivitySum!$C$1300)</f>
        <v>2.3341174747594943E-4</v>
      </c>
      <c r="J27" s="99">
        <f>IF(G27/ActivitySum!$C$1300=0%,"",G27/ActivitySum!$C$1300)</f>
        <v>1.9840056176525362E-4</v>
      </c>
      <c r="K27" s="99">
        <f t="shared" si="1"/>
        <v>0.85000246950165459</v>
      </c>
      <c r="L27" s="104">
        <f t="shared" si="2"/>
        <v>0.85000246950165459</v>
      </c>
    </row>
    <row r="28" spans="2:12" x14ac:dyDescent="0.25">
      <c r="C28" t="s">
        <v>184</v>
      </c>
      <c r="D28" t="s">
        <v>1479</v>
      </c>
      <c r="E28" s="6">
        <v>20247</v>
      </c>
      <c r="F28" s="32">
        <v>20247</v>
      </c>
      <c r="G28" s="32">
        <v>17210</v>
      </c>
      <c r="H28" s="90">
        <f t="shared" si="0"/>
        <v>1</v>
      </c>
      <c r="I28" s="90">
        <f>IF(F28/ActivitySum!$C$1300=0%,"",F28/ActivitySum!$C$1300)</f>
        <v>2.3341174747594943E-4</v>
      </c>
      <c r="J28" s="99">
        <f>IF(G28/ActivitySum!$C$1300=0%,"",G28/ActivitySum!$C$1300)</f>
        <v>1.9840056176525362E-4</v>
      </c>
      <c r="K28" s="99">
        <f t="shared" si="1"/>
        <v>0.85000246950165459</v>
      </c>
      <c r="L28" s="104">
        <f t="shared" si="2"/>
        <v>0.85000246950165459</v>
      </c>
    </row>
    <row r="29" spans="2:12" x14ac:dyDescent="0.25">
      <c r="C29" t="s">
        <v>185</v>
      </c>
      <c r="D29" t="s">
        <v>1480</v>
      </c>
      <c r="E29" s="6">
        <v>51660</v>
      </c>
      <c r="F29" s="32">
        <v>51660</v>
      </c>
      <c r="G29" s="32">
        <v>43911</v>
      </c>
      <c r="H29" s="90">
        <f t="shared" si="0"/>
        <v>1</v>
      </c>
      <c r="I29" s="90">
        <f>IF(F29/ActivitySum!$C$1300=0%,"",F29/ActivitySum!$C$1300)</f>
        <v>5.9554753171371308E-4</v>
      </c>
      <c r="J29" s="99">
        <f>IF(G29/ActivitySum!$C$1300=0%,"",G29/ActivitySum!$C$1300)</f>
        <v>5.0621540195665607E-4</v>
      </c>
      <c r="K29" s="99">
        <f t="shared" si="1"/>
        <v>0.85</v>
      </c>
      <c r="L29" s="104">
        <f t="shared" si="2"/>
        <v>0.85</v>
      </c>
    </row>
    <row r="30" spans="2:12" x14ac:dyDescent="0.25">
      <c r="C30" t="s">
        <v>186</v>
      </c>
      <c r="D30" t="s">
        <v>1481</v>
      </c>
      <c r="E30" s="6">
        <v>306840</v>
      </c>
      <c r="F30" s="32">
        <v>306840</v>
      </c>
      <c r="G30" s="32">
        <v>260814</v>
      </c>
      <c r="H30" s="90">
        <f t="shared" si="0"/>
        <v>1</v>
      </c>
      <c r="I30" s="90">
        <f>IF(F30/ActivitySum!$C$1300=0%,"",F30/ActivitySum!$C$1300)</f>
        <v>3.5373171628152482E-3</v>
      </c>
      <c r="J30" s="99">
        <f>IF(G30/ActivitySum!$C$1300=0%,"",G30/ActivitySum!$C$1300)</f>
        <v>3.0067195883929608E-3</v>
      </c>
      <c r="K30" s="99">
        <f t="shared" si="1"/>
        <v>0.85</v>
      </c>
      <c r="L30" s="104">
        <f t="shared" si="2"/>
        <v>0.85</v>
      </c>
    </row>
    <row r="31" spans="2:12" x14ac:dyDescent="0.25">
      <c r="C31" t="s">
        <v>187</v>
      </c>
      <c r="D31" t="s">
        <v>1482</v>
      </c>
      <c r="E31" s="6">
        <v>32940</v>
      </c>
      <c r="F31" s="32">
        <v>32941</v>
      </c>
      <c r="G31" s="32">
        <v>988</v>
      </c>
      <c r="H31" s="90">
        <f t="shared" si="0"/>
        <v>1.0000303582270795</v>
      </c>
      <c r="I31" s="90">
        <f>IF(F31/ActivitySum!$C$1300=0%,"",F31/ActivitySum!$C$1300)</f>
        <v>3.7975089512546305E-4</v>
      </c>
      <c r="J31" s="99">
        <f>IF(G31/ActivitySum!$C$1300=0%,"",G31/ActivitySum!$C$1300)</f>
        <v>1.1389875364559591E-5</v>
      </c>
      <c r="K31" s="99">
        <f t="shared" si="1"/>
        <v>2.9993928354584091E-2</v>
      </c>
      <c r="L31" s="104">
        <f t="shared" si="2"/>
        <v>2.9993017819738319E-2</v>
      </c>
    </row>
    <row r="32" spans="2:12" x14ac:dyDescent="0.25">
      <c r="C32" t="s">
        <v>188</v>
      </c>
      <c r="D32" t="s">
        <v>1483</v>
      </c>
      <c r="E32" s="6">
        <v>687066</v>
      </c>
      <c r="F32" s="32">
        <v>687066</v>
      </c>
      <c r="G32" s="32">
        <v>6871</v>
      </c>
      <c r="H32" s="90">
        <f t="shared" si="0"/>
        <v>1</v>
      </c>
      <c r="I32" s="90">
        <f>IF(F32/ActivitySum!$C$1300=0%,"",F32/ActivitySum!$C$1300)</f>
        <v>7.9206438332252022E-3</v>
      </c>
      <c r="J32" s="99">
        <f>IF(G32/ActivitySum!$C$1300=0%,"",G32/ActivitySum!$C$1300)</f>
        <v>7.9210357924988824E-5</v>
      </c>
      <c r="K32" s="99">
        <f t="shared" si="1"/>
        <v>1.0000494857844806E-2</v>
      </c>
      <c r="L32" s="104">
        <f t="shared" si="2"/>
        <v>1.0000494857844806E-2</v>
      </c>
    </row>
    <row r="33" spans="3:12" x14ac:dyDescent="0.25">
      <c r="C33" t="s">
        <v>190</v>
      </c>
      <c r="D33" t="s">
        <v>1485</v>
      </c>
      <c r="E33" s="6">
        <v>41321</v>
      </c>
      <c r="F33" s="32">
        <v>41321</v>
      </c>
      <c r="G33" s="32">
        <v>8781</v>
      </c>
      <c r="H33" s="90">
        <f t="shared" si="0"/>
        <v>1</v>
      </c>
      <c r="I33" s="90">
        <f>IF(F33/ActivitySum!$C$1300=0%,"",F33/ActivitySum!$C$1300)</f>
        <v>4.7635732787344823E-4</v>
      </c>
      <c r="J33" s="99">
        <f>IF(G33/ActivitySum!$C$1300=0%,"",G33/ActivitySum!$C$1300)</f>
        <v>1.0122924653461313E-4</v>
      </c>
      <c r="K33" s="99">
        <f t="shared" si="1"/>
        <v>0.21250695772125552</v>
      </c>
      <c r="L33" s="104">
        <f t="shared" si="2"/>
        <v>0.21250695772125552</v>
      </c>
    </row>
    <row r="34" spans="3:12" x14ac:dyDescent="0.25">
      <c r="C34" t="s">
        <v>191</v>
      </c>
      <c r="D34" t="s">
        <v>1486</v>
      </c>
      <c r="E34" s="6">
        <v>1004127</v>
      </c>
      <c r="F34" s="32">
        <v>1004127</v>
      </c>
      <c r="G34" s="32">
        <v>213377</v>
      </c>
      <c r="H34" s="90">
        <f t="shared" si="0"/>
        <v>1</v>
      </c>
      <c r="I34" s="90">
        <f>IF(F34/ActivitySum!$C$1300=0%,"",F34/ActivitySum!$C$1300)</f>
        <v>1.157579087063677E-2</v>
      </c>
      <c r="J34" s="99">
        <f>IF(G34/ActivitySum!$C$1300=0%,"",G34/ActivitySum!$C$1300)</f>
        <v>2.4598557041129879E-3</v>
      </c>
      <c r="K34" s="99">
        <f t="shared" si="1"/>
        <v>0.21250001244862451</v>
      </c>
      <c r="L34" s="104">
        <f t="shared" si="2"/>
        <v>0.21250001244862451</v>
      </c>
    </row>
    <row r="35" spans="3:12" x14ac:dyDescent="0.25">
      <c r="C35" t="s">
        <v>192</v>
      </c>
      <c r="D35" t="s">
        <v>1487</v>
      </c>
      <c r="E35" s="6">
        <v>49489</v>
      </c>
      <c r="F35" s="32">
        <v>49489</v>
      </c>
      <c r="G35" s="32">
        <v>10516</v>
      </c>
      <c r="H35" s="90">
        <f t="shared" si="0"/>
        <v>1</v>
      </c>
      <c r="I35" s="90">
        <f>IF(F35/ActivitySum!$C$1300=0%,"",F35/ActivitySum!$C$1300)</f>
        <v>5.7051977926790445E-4</v>
      </c>
      <c r="J35" s="99">
        <f>IF(G35/ActivitySum!$C$1300=0%,"",G35/ActivitySum!$C$1300)</f>
        <v>1.2123069770618286E-4</v>
      </c>
      <c r="K35" s="99">
        <f t="shared" si="1"/>
        <v>0.21249166481440321</v>
      </c>
      <c r="L35" s="104">
        <f t="shared" si="2"/>
        <v>0.21249166481440321</v>
      </c>
    </row>
    <row r="36" spans="3:12" x14ac:dyDescent="0.25">
      <c r="C36" t="s">
        <v>193</v>
      </c>
      <c r="D36" t="s">
        <v>1488</v>
      </c>
      <c r="E36" s="6">
        <v>41489</v>
      </c>
      <c r="F36" s="32">
        <v>41489</v>
      </c>
      <c r="G36" s="32">
        <v>35266</v>
      </c>
      <c r="H36" s="90">
        <f t="shared" si="0"/>
        <v>1</v>
      </c>
      <c r="I36" s="90">
        <f>IF(F36/ActivitySum!$C$1300=0%,"",F36/ActivitySum!$C$1300)</f>
        <v>4.7829406781398065E-4</v>
      </c>
      <c r="J36" s="99">
        <f>IF(G36/ActivitySum!$C$1300=0%,"",G36/ActivitySum!$C$1300)</f>
        <v>4.0655399251675968E-4</v>
      </c>
      <c r="K36" s="99">
        <f t="shared" si="1"/>
        <v>0.8500084359709803</v>
      </c>
      <c r="L36" s="104">
        <f t="shared" si="2"/>
        <v>0.8500084359709803</v>
      </c>
    </row>
    <row r="37" spans="3:12" x14ac:dyDescent="0.25">
      <c r="C37" t="s">
        <v>194</v>
      </c>
      <c r="D37" t="s">
        <v>1489</v>
      </c>
      <c r="E37" s="6">
        <v>87236</v>
      </c>
      <c r="F37" s="32">
        <v>87236</v>
      </c>
      <c r="G37" s="32">
        <v>37076</v>
      </c>
      <c r="H37" s="90">
        <f t="shared" si="0"/>
        <v>1</v>
      </c>
      <c r="I37" s="90">
        <f>IF(F37/ActivitySum!$C$1300=0%,"",F37/ActivitySum!$C$1300)</f>
        <v>1.0056752705493123E-3</v>
      </c>
      <c r="J37" s="99">
        <f>IF(G37/ActivitySum!$C$1300=0%,"",G37/ActivitySum!$C$1300)</f>
        <v>4.2742005973320994E-4</v>
      </c>
      <c r="K37" s="99">
        <f t="shared" si="1"/>
        <v>0.42500802421018846</v>
      </c>
      <c r="L37" s="104">
        <f t="shared" si="2"/>
        <v>0.42500802421018846</v>
      </c>
    </row>
    <row r="38" spans="3:12" x14ac:dyDescent="0.25">
      <c r="C38" t="s">
        <v>195</v>
      </c>
      <c r="D38" t="s">
        <v>1490</v>
      </c>
      <c r="E38" s="6">
        <v>144300</v>
      </c>
      <c r="F38" s="32">
        <v>144299</v>
      </c>
      <c r="G38" s="32">
        <v>30664</v>
      </c>
      <c r="H38" s="90">
        <f t="shared" si="0"/>
        <v>0.99999306999307003</v>
      </c>
      <c r="I38" s="90">
        <f>IF(F38/ActivitySum!$C$1300=0%,"",F38/ActivitySum!$C$1300)</f>
        <v>1.6635097421362191E-3</v>
      </c>
      <c r="J38" s="99">
        <f>IF(G38/ActivitySum!$C$1300=0%,"",G38/ActivitySum!$C$1300)</f>
        <v>3.5350115200288997E-4</v>
      </c>
      <c r="K38" s="99">
        <f t="shared" si="1"/>
        <v>0.21250173250173252</v>
      </c>
      <c r="L38" s="104">
        <f t="shared" si="2"/>
        <v>0.21250320515041685</v>
      </c>
    </row>
    <row r="39" spans="3:12" x14ac:dyDescent="0.25">
      <c r="C39" t="s">
        <v>196</v>
      </c>
      <c r="D39" t="s">
        <v>1491</v>
      </c>
      <c r="E39" s="6">
        <v>288597</v>
      </c>
      <c r="F39" s="32">
        <v>288597</v>
      </c>
      <c r="G39" s="32">
        <v>245307</v>
      </c>
      <c r="H39" s="90">
        <f t="shared" si="0"/>
        <v>1</v>
      </c>
      <c r="I39" s="90">
        <f>IF(F39/ActivitySum!$C$1300=0%,"",F39/ActivitySum!$C$1300)</f>
        <v>3.3270079560585065E-3</v>
      </c>
      <c r="J39" s="99">
        <f>IF(G39/ActivitySum!$C$1300=0%,"",G39/ActivitySum!$C$1300)</f>
        <v>2.8279515749534611E-3</v>
      </c>
      <c r="K39" s="99">
        <f t="shared" si="1"/>
        <v>0.84999844073223219</v>
      </c>
      <c r="L39" s="104">
        <f t="shared" si="2"/>
        <v>0.84999844073223219</v>
      </c>
    </row>
    <row r="40" spans="3:12" x14ac:dyDescent="0.25">
      <c r="C40" t="s">
        <v>197</v>
      </c>
      <c r="D40" t="s">
        <v>1492</v>
      </c>
      <c r="E40" s="6">
        <v>161333</v>
      </c>
      <c r="F40" s="32">
        <v>161333</v>
      </c>
      <c r="G40" s="32">
        <v>137133</v>
      </c>
      <c r="H40" s="90">
        <f t="shared" si="0"/>
        <v>1</v>
      </c>
      <c r="I40" s="90">
        <f>IF(F40/ActivitySum!$C$1300=0%,"",F40/ActivitySum!$C$1300)</f>
        <v>1.8598813382494864E-3</v>
      </c>
      <c r="J40" s="99">
        <f>IF(G40/ActivitySum!$C$1300=0%,"",G40/ActivitySum!$C$1300)</f>
        <v>1.5808985611013668E-3</v>
      </c>
      <c r="K40" s="99">
        <f t="shared" si="1"/>
        <v>0.84999969008200427</v>
      </c>
      <c r="L40" s="104">
        <f t="shared" si="2"/>
        <v>0.84999969008200427</v>
      </c>
    </row>
    <row r="41" spans="3:12" x14ac:dyDescent="0.25">
      <c r="C41" t="s">
        <v>198</v>
      </c>
      <c r="D41" t="s">
        <v>1493</v>
      </c>
      <c r="E41" s="6">
        <v>63240</v>
      </c>
      <c r="F41" s="32">
        <v>63240</v>
      </c>
      <c r="G41" s="32">
        <v>26878</v>
      </c>
      <c r="H41" s="90">
        <f t="shared" si="0"/>
        <v>1</v>
      </c>
      <c r="I41" s="90">
        <f>IF(F41/ActivitySum!$C$1300=0%,"",F41/ActivitySum!$C$1300)</f>
        <v>7.2904424904326776E-4</v>
      </c>
      <c r="J41" s="99">
        <f>IF(G41/ActivitySum!$C$1300=0%,"",G41/ActivitySum!$C$1300)</f>
        <v>3.0985533405732054E-4</v>
      </c>
      <c r="K41" s="99">
        <f t="shared" si="1"/>
        <v>0.42501581277672357</v>
      </c>
      <c r="L41" s="104">
        <f t="shared" si="2"/>
        <v>0.42501581277672357</v>
      </c>
    </row>
    <row r="42" spans="3:12" x14ac:dyDescent="0.25">
      <c r="C42" t="s">
        <v>199</v>
      </c>
      <c r="D42" t="s">
        <v>1494</v>
      </c>
      <c r="E42" s="6">
        <v>132301</v>
      </c>
      <c r="F42" s="32">
        <v>132301</v>
      </c>
      <c r="G42" s="32">
        <v>28114</v>
      </c>
      <c r="H42" s="90">
        <f t="shared" si="0"/>
        <v>1</v>
      </c>
      <c r="I42" s="90">
        <f>IF(F42/ActivitySum!$C$1300=0%,"",F42/ActivitySum!$C$1300)</f>
        <v>1.5251942313831968E-3</v>
      </c>
      <c r="J42" s="99">
        <f>IF(G42/ActivitySum!$C$1300=0%,"",G42/ActivitySum!$C$1300)</f>
        <v>3.2410420647695177E-4</v>
      </c>
      <c r="K42" s="99">
        <f t="shared" si="1"/>
        <v>0.21250028344456959</v>
      </c>
      <c r="L42" s="104">
        <f t="shared" si="2"/>
        <v>0.21250028344456959</v>
      </c>
    </row>
    <row r="43" spans="3:12" x14ac:dyDescent="0.25">
      <c r="C43" t="s">
        <v>200</v>
      </c>
      <c r="D43" t="s">
        <v>1495</v>
      </c>
      <c r="E43" s="6">
        <v>163921</v>
      </c>
      <c r="F43" s="32">
        <v>163921</v>
      </c>
      <c r="G43" s="32">
        <v>34833</v>
      </c>
      <c r="H43" s="90">
        <f t="shared" si="0"/>
        <v>1</v>
      </c>
      <c r="I43" s="90">
        <f>IF(F43/ActivitySum!$C$1300=0%,"",F43/ActivitySum!$C$1300)</f>
        <v>1.8897163559048306E-3</v>
      </c>
      <c r="J43" s="99">
        <f>IF(G43/ActivitySum!$C$1300=0%,"",G43/ActivitySum!$C$1300)</f>
        <v>4.0156227588431605E-4</v>
      </c>
      <c r="K43" s="99">
        <f t="shared" si="1"/>
        <v>0.21249870364382842</v>
      </c>
      <c r="L43" s="104">
        <f t="shared" si="2"/>
        <v>0.21249870364382842</v>
      </c>
    </row>
    <row r="44" spans="3:12" x14ac:dyDescent="0.25">
      <c r="C44" t="s">
        <v>201</v>
      </c>
      <c r="D44" t="s">
        <v>1496</v>
      </c>
      <c r="E44" s="6">
        <v>2486</v>
      </c>
      <c r="F44" s="32">
        <v>2486</v>
      </c>
      <c r="G44" s="32">
        <v>338</v>
      </c>
      <c r="H44" s="90">
        <f t="shared" si="0"/>
        <v>1</v>
      </c>
      <c r="I44" s="90">
        <f>IF(F44/ActivitySum!$C$1300=0%,"",F44/ActivitySum!$C$1300)</f>
        <v>2.8659139834306824E-5</v>
      </c>
      <c r="J44" s="99">
        <f>IF(G44/ActivitySum!$C$1300=0%,"",G44/ActivitySum!$C$1300)</f>
        <v>3.8965363089282811E-6</v>
      </c>
      <c r="K44" s="99">
        <f t="shared" si="1"/>
        <v>0.13596138374899436</v>
      </c>
      <c r="L44" s="104">
        <f t="shared" si="2"/>
        <v>0.13596138374899436</v>
      </c>
    </row>
    <row r="45" spans="3:12" x14ac:dyDescent="0.25">
      <c r="C45" t="s">
        <v>202</v>
      </c>
      <c r="D45" t="s">
        <v>1497</v>
      </c>
      <c r="E45" s="6">
        <v>4972</v>
      </c>
      <c r="F45" s="32">
        <v>4972</v>
      </c>
      <c r="G45" s="32">
        <v>99</v>
      </c>
      <c r="H45" s="90">
        <f t="shared" si="0"/>
        <v>1</v>
      </c>
      <c r="I45" s="90">
        <f>IF(F45/ActivitySum!$C$1300=0%,"",F45/ActivitySum!$C$1300)</f>
        <v>5.7318279668613648E-5</v>
      </c>
      <c r="J45" s="99">
        <f>IF(G45/ActivitySum!$C$1300=0%,"",G45/ActivitySum!$C$1300)</f>
        <v>1.1412931792423072E-6</v>
      </c>
      <c r="K45" s="99">
        <f t="shared" si="1"/>
        <v>1.9911504424778761E-2</v>
      </c>
      <c r="L45" s="104">
        <f t="shared" si="2"/>
        <v>1.9911504424778761E-2</v>
      </c>
    </row>
    <row r="46" spans="3:12" x14ac:dyDescent="0.25">
      <c r="C46" t="s">
        <v>203</v>
      </c>
      <c r="D46" t="s">
        <v>1498</v>
      </c>
      <c r="E46" s="6">
        <v>4972</v>
      </c>
      <c r="F46" s="32">
        <v>4972</v>
      </c>
      <c r="G46" s="32">
        <v>99</v>
      </c>
      <c r="H46" s="90">
        <f t="shared" si="0"/>
        <v>1</v>
      </c>
      <c r="I46" s="90">
        <f>IF(F46/ActivitySum!$C$1300=0%,"",F46/ActivitySum!$C$1300)</f>
        <v>5.7318279668613648E-5</v>
      </c>
      <c r="J46" s="99">
        <f>IF(G46/ActivitySum!$C$1300=0%,"",G46/ActivitySum!$C$1300)</f>
        <v>1.1412931792423072E-6</v>
      </c>
      <c r="K46" s="99">
        <f t="shared" si="1"/>
        <v>1.9911504424778761E-2</v>
      </c>
      <c r="L46" s="104">
        <f t="shared" si="2"/>
        <v>1.9911504424778761E-2</v>
      </c>
    </row>
    <row r="47" spans="3:12" x14ac:dyDescent="0.25">
      <c r="C47" t="s">
        <v>204</v>
      </c>
      <c r="D47" t="s">
        <v>1499</v>
      </c>
      <c r="E47" s="6">
        <v>315168</v>
      </c>
      <c r="F47" s="32">
        <v>315168</v>
      </c>
      <c r="G47" s="32">
        <v>267893</v>
      </c>
      <c r="H47" s="90">
        <f t="shared" si="0"/>
        <v>1</v>
      </c>
      <c r="I47" s="90">
        <f>IF(F47/ActivitySum!$C$1300=0%,"",F47/ActivitySum!$C$1300)</f>
        <v>3.6333241284387825E-3</v>
      </c>
      <c r="J47" s="99">
        <f>IF(G47/ActivitySum!$C$1300=0%,"",G47/ActivitySum!$C$1300)</f>
        <v>3.0883278148157514E-3</v>
      </c>
      <c r="K47" s="99">
        <f t="shared" si="1"/>
        <v>0.85000063458219111</v>
      </c>
      <c r="L47" s="104">
        <f t="shared" si="2"/>
        <v>0.85000063458219111</v>
      </c>
    </row>
    <row r="48" spans="3:12" x14ac:dyDescent="0.25">
      <c r="C48" t="s">
        <v>205</v>
      </c>
      <c r="D48" t="s">
        <v>1500</v>
      </c>
      <c r="E48" s="6">
        <v>157584</v>
      </c>
      <c r="F48" s="32">
        <v>157584</v>
      </c>
      <c r="G48" s="32">
        <v>133946</v>
      </c>
      <c r="H48" s="90">
        <f t="shared" si="0"/>
        <v>1</v>
      </c>
      <c r="I48" s="90">
        <f>IF(F48/ActivitySum!$C$1300=0%,"",F48/ActivitySum!$C$1300)</f>
        <v>1.8166620642193912E-3</v>
      </c>
      <c r="J48" s="99">
        <f>IF(G48/ActivitySum!$C$1300=0%,"",G48/ActivitySum!$C$1300)</f>
        <v>1.5441581433009099E-3</v>
      </c>
      <c r="K48" s="99">
        <f t="shared" si="1"/>
        <v>0.84999746167123569</v>
      </c>
      <c r="L48" s="104">
        <f t="shared" si="2"/>
        <v>0.84999746167123569</v>
      </c>
    </row>
    <row r="49" spans="3:12" x14ac:dyDescent="0.25">
      <c r="C49" t="s">
        <v>206</v>
      </c>
      <c r="D49" t="s">
        <v>1501</v>
      </c>
      <c r="E49" s="6">
        <v>315168</v>
      </c>
      <c r="F49" s="32">
        <v>315168</v>
      </c>
      <c r="G49" s="32">
        <v>267893</v>
      </c>
      <c r="H49" s="90">
        <f t="shared" si="0"/>
        <v>1</v>
      </c>
      <c r="I49" s="90">
        <f>IF(F49/ActivitySum!$C$1300=0%,"",F49/ActivitySum!$C$1300)</f>
        <v>3.6333241284387825E-3</v>
      </c>
      <c r="J49" s="99">
        <f>IF(G49/ActivitySum!$C$1300=0%,"",G49/ActivitySum!$C$1300)</f>
        <v>3.0883278148157514E-3</v>
      </c>
      <c r="K49" s="99">
        <f t="shared" si="1"/>
        <v>0.85000063458219111</v>
      </c>
      <c r="L49" s="104">
        <f t="shared" si="2"/>
        <v>0.85000063458219111</v>
      </c>
    </row>
    <row r="50" spans="3:12" x14ac:dyDescent="0.25">
      <c r="C50" t="s">
        <v>207</v>
      </c>
      <c r="D50" t="s">
        <v>1502</v>
      </c>
      <c r="E50" s="6">
        <v>87236</v>
      </c>
      <c r="F50" s="32">
        <v>87236</v>
      </c>
      <c r="G50" s="32">
        <v>872</v>
      </c>
      <c r="H50" s="90">
        <f t="shared" si="0"/>
        <v>1</v>
      </c>
      <c r="I50" s="90">
        <f>IF(F50/ActivitySum!$C$1300=0%,"",F50/ActivitySum!$C$1300)</f>
        <v>1.0056752705493123E-3</v>
      </c>
      <c r="J50" s="99">
        <f>IF(G50/ActivitySum!$C$1300=0%,"",G50/ActivitySum!$C$1300)</f>
        <v>1.0052602548477696E-5</v>
      </c>
      <c r="K50" s="99">
        <f t="shared" si="1"/>
        <v>9.9958732633316522E-3</v>
      </c>
      <c r="L50" s="104">
        <f t="shared" si="2"/>
        <v>9.9958732633316522E-3</v>
      </c>
    </row>
    <row r="51" spans="3:12" x14ac:dyDescent="0.25">
      <c r="C51" t="s">
        <v>208</v>
      </c>
      <c r="D51" t="s">
        <v>1503</v>
      </c>
      <c r="E51" s="6">
        <v>43618</v>
      </c>
      <c r="F51" s="32">
        <v>43618</v>
      </c>
      <c r="G51" s="32">
        <v>1308</v>
      </c>
      <c r="H51" s="90">
        <f t="shared" si="0"/>
        <v>1</v>
      </c>
      <c r="I51" s="90">
        <f>IF(F51/ActivitySum!$C$1300=0%,"",F51/ActivitySum!$C$1300)</f>
        <v>5.0283763527465613E-4</v>
      </c>
      <c r="J51" s="99">
        <f>IF(G51/ActivitySum!$C$1300=0%,"",G51/ActivitySum!$C$1300)</f>
        <v>1.5078903822716544E-5</v>
      </c>
      <c r="K51" s="99">
        <f t="shared" si="1"/>
        <v>2.9987619789994955E-2</v>
      </c>
      <c r="L51" s="104">
        <f t="shared" si="2"/>
        <v>2.9987619789994955E-2</v>
      </c>
    </row>
    <row r="52" spans="3:12" x14ac:dyDescent="0.25">
      <c r="C52" t="s">
        <v>209</v>
      </c>
      <c r="D52" t="s">
        <v>1504</v>
      </c>
      <c r="E52" s="6">
        <v>87236</v>
      </c>
      <c r="F52" s="32">
        <v>87236</v>
      </c>
      <c r="G52" s="32">
        <v>3490</v>
      </c>
      <c r="H52" s="90">
        <f t="shared" si="0"/>
        <v>1</v>
      </c>
      <c r="I52" s="90">
        <f>IF(F52/ActivitySum!$C$1300=0%,"",F52/ActivitySum!$C$1300)</f>
        <v>1.0056752705493123E-3</v>
      </c>
      <c r="J52" s="99">
        <f>IF(G52/ActivitySum!$C$1300=0%,"",G52/ActivitySum!$C$1300)</f>
        <v>4.0233466621774266E-5</v>
      </c>
      <c r="K52" s="99">
        <f t="shared" si="1"/>
        <v>4.0006419368150761E-2</v>
      </c>
      <c r="L52" s="104">
        <f t="shared" si="2"/>
        <v>4.0006419368150761E-2</v>
      </c>
    </row>
    <row r="53" spans="3:12" x14ac:dyDescent="0.25">
      <c r="C53" t="s">
        <v>210</v>
      </c>
      <c r="D53" t="s">
        <v>1505</v>
      </c>
      <c r="E53" s="6">
        <v>49489</v>
      </c>
      <c r="F53" s="32">
        <v>49489</v>
      </c>
      <c r="G53" s="32">
        <v>495</v>
      </c>
      <c r="H53" s="90">
        <f t="shared" si="0"/>
        <v>1</v>
      </c>
      <c r="I53" s="90">
        <f>IF(F53/ActivitySum!$C$1300=0%,"",F53/ActivitySum!$C$1300)</f>
        <v>5.7051977926790445E-4</v>
      </c>
      <c r="J53" s="99">
        <f>IF(G53/ActivitySum!$C$1300=0%,"",G53/ActivitySum!$C$1300)</f>
        <v>5.7064658962115358E-6</v>
      </c>
      <c r="K53" s="99">
        <f t="shared" si="1"/>
        <v>1.0002222716159146E-2</v>
      </c>
      <c r="L53" s="104">
        <f t="shared" si="2"/>
        <v>1.0002222716159146E-2</v>
      </c>
    </row>
    <row r="54" spans="3:12" x14ac:dyDescent="0.25">
      <c r="C54" t="s">
        <v>211</v>
      </c>
      <c r="D54" t="s">
        <v>1506</v>
      </c>
      <c r="E54" s="6">
        <v>41489</v>
      </c>
      <c r="F54" s="32">
        <v>41489</v>
      </c>
      <c r="G54" s="32">
        <v>6473</v>
      </c>
      <c r="H54" s="90">
        <f t="shared" si="0"/>
        <v>1</v>
      </c>
      <c r="I54" s="90">
        <f>IF(F54/ActivitySum!$C$1300=0%,"",F54/ActivitySum!$C$1300)</f>
        <v>4.7829406781398065E-4</v>
      </c>
      <c r="J54" s="99">
        <f>IF(G54/ActivitySum!$C$1300=0%,"",G54/ActivitySum!$C$1300)</f>
        <v>7.4622128780156113E-5</v>
      </c>
      <c r="K54" s="99">
        <f t="shared" si="1"/>
        <v>0.15601725758634818</v>
      </c>
      <c r="L54" s="104">
        <f t="shared" si="2"/>
        <v>0.15601725758634818</v>
      </c>
    </row>
    <row r="55" spans="3:12" x14ac:dyDescent="0.25">
      <c r="C55" t="s">
        <v>212</v>
      </c>
      <c r="D55" t="s">
        <v>1507</v>
      </c>
      <c r="E55" s="6">
        <v>60652</v>
      </c>
      <c r="F55" s="32">
        <v>60652</v>
      </c>
      <c r="G55" s="32">
        <v>1213</v>
      </c>
      <c r="H55" s="90">
        <f t="shared" si="0"/>
        <v>1</v>
      </c>
      <c r="I55" s="90">
        <f>IF(F55/ActivitySum!$C$1300=0%,"",F55/ActivitySum!$C$1300)</f>
        <v>6.9920923138792337E-4</v>
      </c>
      <c r="J55" s="99">
        <f>IF(G55/ActivitySum!$C$1300=0%,"",G55/ActivitySum!$C$1300)</f>
        <v>1.3983723499201198E-5</v>
      </c>
      <c r="K55" s="99">
        <f t="shared" si="1"/>
        <v>1.9999340499901076E-2</v>
      </c>
      <c r="L55" s="104">
        <f t="shared" si="2"/>
        <v>1.9999340499901076E-2</v>
      </c>
    </row>
    <row r="56" spans="3:12" x14ac:dyDescent="0.25">
      <c r="C56" t="s">
        <v>213</v>
      </c>
      <c r="D56" t="s">
        <v>1508</v>
      </c>
      <c r="E56" s="6">
        <v>63240</v>
      </c>
      <c r="F56" s="32">
        <v>63240</v>
      </c>
      <c r="G56" s="32">
        <v>8601</v>
      </c>
      <c r="H56" s="90">
        <f t="shared" si="0"/>
        <v>1</v>
      </c>
      <c r="I56" s="90">
        <f>IF(F56/ActivitySum!$C$1300=0%,"",F56/ActivitySum!$C$1300)</f>
        <v>7.2904424904326776E-4</v>
      </c>
      <c r="J56" s="99">
        <f>IF(G56/ActivitySum!$C$1300=0%,"",G56/ActivitySum!$C$1300)</f>
        <v>9.9154168026899841E-5</v>
      </c>
      <c r="K56" s="99">
        <f t="shared" si="1"/>
        <v>0.1360056925996205</v>
      </c>
      <c r="L56" s="104">
        <f t="shared" si="2"/>
        <v>0.1360056925996205</v>
      </c>
    </row>
    <row r="57" spans="3:12" x14ac:dyDescent="0.25">
      <c r="C57" t="s">
        <v>214</v>
      </c>
      <c r="D57" t="s">
        <v>1509</v>
      </c>
      <c r="E57" s="6">
        <v>31620</v>
      </c>
      <c r="F57" s="32">
        <v>31620</v>
      </c>
      <c r="G57" s="32">
        <v>948</v>
      </c>
      <c r="H57" s="90">
        <f t="shared" si="0"/>
        <v>1</v>
      </c>
      <c r="I57" s="90">
        <f>IF(F57/ActivitySum!$C$1300=0%,"",F57/ActivitySum!$C$1300)</f>
        <v>3.6452212452163388E-4</v>
      </c>
      <c r="J57" s="99">
        <f>IF(G57/ActivitySum!$C$1300=0%,"",G57/ActivitySum!$C$1300)</f>
        <v>1.0928746807289972E-5</v>
      </c>
      <c r="K57" s="99">
        <f t="shared" si="1"/>
        <v>2.9981024667931688E-2</v>
      </c>
      <c r="L57" s="104">
        <f t="shared" si="2"/>
        <v>2.9981024667931688E-2</v>
      </c>
    </row>
    <row r="58" spans="3:12" x14ac:dyDescent="0.25">
      <c r="C58" t="s">
        <v>215</v>
      </c>
      <c r="D58" t="s">
        <v>1510</v>
      </c>
      <c r="E58" s="6">
        <v>63240</v>
      </c>
      <c r="F58" s="32">
        <v>63240</v>
      </c>
      <c r="G58" s="32">
        <v>9866</v>
      </c>
      <c r="H58" s="90">
        <f t="shared" si="0"/>
        <v>1</v>
      </c>
      <c r="I58" s="90">
        <f>IF(F58/ActivitySum!$C$1300=0%,"",F58/ActivitySum!$C$1300)</f>
        <v>7.2904424904326776E-4</v>
      </c>
      <c r="J58" s="99">
        <f>IF(G58/ActivitySum!$C$1300=0%,"",G58/ActivitySum!$C$1300)</f>
        <v>1.1373735865055154E-4</v>
      </c>
      <c r="K58" s="99">
        <f t="shared" si="1"/>
        <v>0.15600885515496521</v>
      </c>
      <c r="L58" s="104">
        <f t="shared" si="2"/>
        <v>0.15600885515496521</v>
      </c>
    </row>
    <row r="59" spans="3:12" x14ac:dyDescent="0.25">
      <c r="C59" t="s">
        <v>216</v>
      </c>
      <c r="D59" t="s">
        <v>1511</v>
      </c>
      <c r="E59" s="6">
        <v>2486</v>
      </c>
      <c r="F59" s="32">
        <v>2486</v>
      </c>
      <c r="G59" s="32">
        <v>149</v>
      </c>
      <c r="H59" s="90">
        <f t="shared" si="0"/>
        <v>1</v>
      </c>
      <c r="I59" s="90">
        <f>IF(F59/ActivitySum!$C$1300=0%,"",F59/ActivitySum!$C$1300)</f>
        <v>2.8659139834306824E-5</v>
      </c>
      <c r="J59" s="99">
        <f>IF(G59/ActivitySum!$C$1300=0%,"",G59/ActivitySum!$C$1300)</f>
        <v>1.7177038758293311E-6</v>
      </c>
      <c r="K59" s="99">
        <f t="shared" si="1"/>
        <v>5.9935639581657284E-2</v>
      </c>
      <c r="L59" s="104">
        <f t="shared" si="2"/>
        <v>5.9935639581657284E-2</v>
      </c>
    </row>
    <row r="60" spans="3:12" x14ac:dyDescent="0.25">
      <c r="C60" t="s">
        <v>217</v>
      </c>
      <c r="D60" t="s">
        <v>1512</v>
      </c>
      <c r="E60" s="6">
        <v>4972</v>
      </c>
      <c r="F60" s="32">
        <v>4972</v>
      </c>
      <c r="G60" s="32">
        <v>298</v>
      </c>
      <c r="H60" s="90">
        <f t="shared" si="0"/>
        <v>1</v>
      </c>
      <c r="I60" s="90">
        <f>IF(F60/ActivitySum!$C$1300=0%,"",F60/ActivitySum!$C$1300)</f>
        <v>5.7318279668613648E-5</v>
      </c>
      <c r="J60" s="99">
        <f>IF(G60/ActivitySum!$C$1300=0%,"",G60/ActivitySum!$C$1300)</f>
        <v>3.4354077516586622E-6</v>
      </c>
      <c r="K60" s="99">
        <f t="shared" si="1"/>
        <v>5.9935639581657284E-2</v>
      </c>
      <c r="L60" s="104">
        <f t="shared" si="2"/>
        <v>5.9935639581657284E-2</v>
      </c>
    </row>
    <row r="61" spans="3:12" x14ac:dyDescent="0.25">
      <c r="C61" t="s">
        <v>218</v>
      </c>
      <c r="D61" t="s">
        <v>1513</v>
      </c>
      <c r="E61" s="6">
        <v>4972</v>
      </c>
      <c r="F61" s="32">
        <v>4972</v>
      </c>
      <c r="G61" s="32">
        <v>298</v>
      </c>
      <c r="H61" s="90">
        <f t="shared" si="0"/>
        <v>1</v>
      </c>
      <c r="I61" s="90">
        <f>IF(F61/ActivitySum!$C$1300=0%,"",F61/ActivitySum!$C$1300)</f>
        <v>5.7318279668613648E-5</v>
      </c>
      <c r="J61" s="99">
        <f>IF(G61/ActivitySum!$C$1300=0%,"",G61/ActivitySum!$C$1300)</f>
        <v>3.4354077516586622E-6</v>
      </c>
      <c r="K61" s="99">
        <f t="shared" si="1"/>
        <v>5.9935639581657284E-2</v>
      </c>
      <c r="L61" s="104">
        <f t="shared" si="2"/>
        <v>5.9935639581657284E-2</v>
      </c>
    </row>
    <row r="62" spans="3:12" x14ac:dyDescent="0.25">
      <c r="C62" t="s">
        <v>219</v>
      </c>
      <c r="D62" t="s">
        <v>1514</v>
      </c>
      <c r="E62" s="6">
        <v>196850</v>
      </c>
      <c r="F62" s="32">
        <v>196850</v>
      </c>
      <c r="G62" s="32">
        <v>3937</v>
      </c>
      <c r="H62" s="90">
        <f t="shared" si="0"/>
        <v>1</v>
      </c>
      <c r="I62" s="90">
        <f>IF(F62/ActivitySum!$C$1300=0%,"",F62/ActivitySum!$C$1300)</f>
        <v>2.269328912463113E-3</v>
      </c>
      <c r="J62" s="99">
        <f>IF(G62/ActivitySum!$C$1300=0%,"",G62/ActivitySum!$C$1300)</f>
        <v>4.5386578249262257E-5</v>
      </c>
      <c r="K62" s="99">
        <f t="shared" si="1"/>
        <v>0.02</v>
      </c>
      <c r="L62" s="104">
        <f t="shared" si="2"/>
        <v>0.02</v>
      </c>
    </row>
    <row r="63" spans="3:12" x14ac:dyDescent="0.25">
      <c r="C63" t="s">
        <v>220</v>
      </c>
      <c r="D63" t="s">
        <v>1515</v>
      </c>
      <c r="E63" s="6">
        <v>393700</v>
      </c>
      <c r="F63" s="32">
        <v>393699</v>
      </c>
      <c r="G63" s="32">
        <v>334644</v>
      </c>
      <c r="H63" s="90">
        <f t="shared" si="0"/>
        <v>0.99999745999491996</v>
      </c>
      <c r="I63" s="90">
        <f>IF(F63/ActivitySum!$C$1300=0%,"",F63/ActivitySum!$C$1300)</f>
        <v>4.538646296712294E-3</v>
      </c>
      <c r="J63" s="99">
        <f>IF(G63/ActivitySum!$C$1300=0%,"",G63/ActivitySum!$C$1300)</f>
        <v>3.8578476229733602E-3</v>
      </c>
      <c r="K63" s="99">
        <f t="shared" si="1"/>
        <v>0.84999745999491993</v>
      </c>
      <c r="L63" s="104">
        <f t="shared" si="2"/>
        <v>0.84999961899827026</v>
      </c>
    </row>
    <row r="64" spans="3:12" x14ac:dyDescent="0.25">
      <c r="C64" t="s">
        <v>221</v>
      </c>
      <c r="D64" t="s">
        <v>1516</v>
      </c>
      <c r="E64" s="6">
        <v>393699</v>
      </c>
      <c r="F64" s="32">
        <v>393699</v>
      </c>
      <c r="G64" s="32">
        <v>23622</v>
      </c>
      <c r="H64" s="90">
        <f t="shared" si="0"/>
        <v>1</v>
      </c>
      <c r="I64" s="90">
        <f>IF(F64/ActivitySum!$C$1300=0%,"",F64/ActivitySum!$C$1300)</f>
        <v>4.538646296712294E-3</v>
      </c>
      <c r="J64" s="99">
        <f>IF(G64/ActivitySum!$C$1300=0%,"",G64/ActivitySum!$C$1300)</f>
        <v>2.7231946949557353E-4</v>
      </c>
      <c r="K64" s="99">
        <f t="shared" si="1"/>
        <v>6.0000152400691897E-2</v>
      </c>
      <c r="L64" s="104">
        <f t="shared" si="2"/>
        <v>6.0000152400691897E-2</v>
      </c>
    </row>
    <row r="65" spans="3:12" x14ac:dyDescent="0.25">
      <c r="C65" t="s">
        <v>222</v>
      </c>
      <c r="D65" t="s">
        <v>1517</v>
      </c>
      <c r="E65" s="6">
        <v>72339</v>
      </c>
      <c r="F65" s="32">
        <v>72339</v>
      </c>
      <c r="G65" s="32">
        <v>4340</v>
      </c>
      <c r="H65" s="90">
        <f t="shared" si="0"/>
        <v>1</v>
      </c>
      <c r="I65" s="90">
        <f>IF(F65/ActivitySum!$C$1300=0%,"",F65/ActivitySum!$C$1300)</f>
        <v>8.3393946760817431E-4</v>
      </c>
      <c r="J65" s="99">
        <f>IF(G65/ActivitySum!$C$1300=0%,"",G65/ActivitySum!$C$1300)</f>
        <v>5.0032448463753673E-5</v>
      </c>
      <c r="K65" s="99">
        <f t="shared" si="1"/>
        <v>5.9995299907380527E-2</v>
      </c>
      <c r="L65" s="104">
        <f t="shared" si="2"/>
        <v>5.9995299907380527E-2</v>
      </c>
    </row>
    <row r="66" spans="3:12" x14ac:dyDescent="0.25">
      <c r="C66" t="s">
        <v>223</v>
      </c>
      <c r="D66" t="s">
        <v>1518</v>
      </c>
      <c r="E66" s="6">
        <v>37650</v>
      </c>
      <c r="F66" s="32">
        <v>37650</v>
      </c>
      <c r="G66" s="32">
        <v>19860</v>
      </c>
      <c r="H66" s="90">
        <f t="shared" si="0"/>
        <v>1</v>
      </c>
      <c r="I66" s="90">
        <f>IF(F66/ActivitySum!$C$1300=0%,"",F66/ActivitySum!$C$1300)</f>
        <v>4.3403725453002896E-4</v>
      </c>
      <c r="J66" s="99">
        <f>IF(G66/ActivitySum!$C$1300=0%,"",G66/ActivitySum!$C$1300)</f>
        <v>2.2895032868436587E-4</v>
      </c>
      <c r="K66" s="99">
        <f t="shared" si="1"/>
        <v>0.52749003984063747</v>
      </c>
      <c r="L66" s="104">
        <f t="shared" si="2"/>
        <v>0.52749003984063747</v>
      </c>
    </row>
    <row r="67" spans="3:12" x14ac:dyDescent="0.25">
      <c r="C67" t="s">
        <v>224</v>
      </c>
      <c r="D67" t="s">
        <v>1519</v>
      </c>
      <c r="E67" s="6">
        <v>74214</v>
      </c>
      <c r="F67" s="32">
        <v>74214</v>
      </c>
      <c r="G67" s="32">
        <v>7421</v>
      </c>
      <c r="H67" s="90">
        <f t="shared" si="0"/>
        <v>1</v>
      </c>
      <c r="I67" s="90">
        <f>IF(F67/ActivitySum!$C$1300=0%,"",F67/ActivitySum!$C$1300)</f>
        <v>8.5555486873018774E-4</v>
      </c>
      <c r="J67" s="99">
        <f>IF(G67/ActivitySum!$C$1300=0%,"",G67/ActivitySum!$C$1300)</f>
        <v>8.5550875587446073E-5</v>
      </c>
      <c r="K67" s="99">
        <f t="shared" si="1"/>
        <v>9.9994610181367391E-2</v>
      </c>
      <c r="L67" s="104">
        <f t="shared" si="2"/>
        <v>9.9994610181367391E-2</v>
      </c>
    </row>
    <row r="68" spans="3:12" x14ac:dyDescent="0.25">
      <c r="C68" t="s">
        <v>225</v>
      </c>
      <c r="D68" t="s">
        <v>1520</v>
      </c>
      <c r="E68" s="6">
        <v>96670</v>
      </c>
      <c r="F68" s="32">
        <v>96671</v>
      </c>
      <c r="G68" s="32">
        <v>5800</v>
      </c>
      <c r="H68" s="90">
        <f t="shared" si="0"/>
        <v>1.0000103444708803</v>
      </c>
      <c r="I68" s="90">
        <f>IF(F68/ActivitySum!$C$1300=0%,"",F68/ActivitySum!$C$1300)</f>
        <v>1.1144439689952837E-3</v>
      </c>
      <c r="J68" s="99">
        <f>IF(G68/ActivitySum!$C$1300=0%,"",G68/ActivitySum!$C$1300)</f>
        <v>6.6863640804094764E-5</v>
      </c>
      <c r="K68" s="99">
        <f t="shared" si="1"/>
        <v>5.9997931105823937E-2</v>
      </c>
      <c r="L68" s="104">
        <f t="shared" si="2"/>
        <v>5.9997310465392931E-2</v>
      </c>
    </row>
    <row r="69" spans="3:12" x14ac:dyDescent="0.25">
      <c r="C69" t="s">
        <v>226</v>
      </c>
      <c r="D69" t="s">
        <v>1521</v>
      </c>
      <c r="E69" s="6">
        <v>50689</v>
      </c>
      <c r="F69" s="32">
        <v>50689</v>
      </c>
      <c r="G69" s="32">
        <v>47394</v>
      </c>
      <c r="H69" s="90">
        <f t="shared" si="0"/>
        <v>1</v>
      </c>
      <c r="I69" s="90">
        <f>IF(F69/ActivitySum!$C$1300=0%,"",F69/ActivitySum!$C$1300)</f>
        <v>5.8435363598599306E-4</v>
      </c>
      <c r="J69" s="99">
        <f>IF(G69/ActivitySum!$C$1300=0%,"",G69/ActivitySum!$C$1300)</f>
        <v>5.4636817108090821E-4</v>
      </c>
      <c r="K69" s="99">
        <f t="shared" si="1"/>
        <v>0.93499575844857863</v>
      </c>
      <c r="L69" s="104">
        <f t="shared" si="2"/>
        <v>0.93499575844857863</v>
      </c>
    </row>
    <row r="70" spans="3:12" x14ac:dyDescent="0.25">
      <c r="C70" t="s">
        <v>227</v>
      </c>
      <c r="D70" t="s">
        <v>1522</v>
      </c>
      <c r="E70" s="6">
        <v>101503</v>
      </c>
      <c r="F70" s="32">
        <v>101503</v>
      </c>
      <c r="G70" s="32">
        <v>53543</v>
      </c>
      <c r="H70" s="90">
        <f t="shared" si="0"/>
        <v>1</v>
      </c>
      <c r="I70" s="90">
        <f>IF(F70/ActivitySum!$C$1300=0%,"",F70/ActivitySum!$C$1300)</f>
        <v>1.1701482987134537E-3</v>
      </c>
      <c r="J70" s="99">
        <f>IF(G70/ActivitySum!$C$1300=0%,"",G70/ActivitySum!$C$1300)</f>
        <v>6.1725515854718031E-4</v>
      </c>
      <c r="K70" s="99">
        <f t="shared" si="1"/>
        <v>0.52750165019753115</v>
      </c>
      <c r="L70" s="104">
        <f t="shared" si="2"/>
        <v>0.52750165019753115</v>
      </c>
    </row>
    <row r="71" spans="3:12" x14ac:dyDescent="0.25">
      <c r="C71" t="s">
        <v>228</v>
      </c>
      <c r="D71" t="s">
        <v>1523</v>
      </c>
      <c r="E71" s="6">
        <v>4838</v>
      </c>
      <c r="F71" s="32">
        <v>4838</v>
      </c>
      <c r="G71" s="32">
        <v>2714</v>
      </c>
      <c r="H71" s="90">
        <f t="shared" ref="H71:H134" si="3">IFERROR(F71/E71,"")</f>
        <v>1</v>
      </c>
      <c r="I71" s="90">
        <f>IF(F71/ActivitySum!$C$1300=0%,"",F71/ActivitySum!$C$1300)</f>
        <v>5.5773499001760427E-5</v>
      </c>
      <c r="J71" s="99">
        <f>IF(G71/ActivitySum!$C$1300=0%,"",G71/ActivitySum!$C$1300)</f>
        <v>3.1287572610743652E-5</v>
      </c>
      <c r="K71" s="99">
        <f t="shared" ref="K71:K134" si="4">IFERROR(G71/E71,"")</f>
        <v>0.56097560975609762</v>
      </c>
      <c r="L71" s="104">
        <f t="shared" ref="L71:L134" si="5">IFERROR(G71/F71,"")</f>
        <v>0.56097560975609762</v>
      </c>
    </row>
    <row r="72" spans="3:12" x14ac:dyDescent="0.25">
      <c r="C72" t="s">
        <v>229</v>
      </c>
      <c r="D72" t="s">
        <v>1524</v>
      </c>
      <c r="E72" s="6">
        <v>6451</v>
      </c>
      <c r="F72" s="32">
        <v>6451</v>
      </c>
      <c r="G72" s="32">
        <v>3619</v>
      </c>
      <c r="H72" s="90">
        <f t="shared" si="3"/>
        <v>1</v>
      </c>
      <c r="I72" s="90">
        <f>IF(F72/ActivitySum!$C$1300=0%,"",F72/ActivitySum!$C$1300)</f>
        <v>7.4368508073657815E-5</v>
      </c>
      <c r="J72" s="99">
        <f>IF(G72/ActivitySum!$C$1300=0%,"",G72/ActivitySum!$C$1300)</f>
        <v>4.1720606218968789E-5</v>
      </c>
      <c r="K72" s="99">
        <f t="shared" si="4"/>
        <v>0.56099829483800956</v>
      </c>
      <c r="L72" s="104">
        <f t="shared" si="5"/>
        <v>0.56099829483800956</v>
      </c>
    </row>
    <row r="73" spans="3:12" x14ac:dyDescent="0.25">
      <c r="C73" t="s">
        <v>230</v>
      </c>
      <c r="D73" t="s">
        <v>1525</v>
      </c>
      <c r="E73" s="6">
        <v>49823</v>
      </c>
      <c r="F73" s="32">
        <v>6451</v>
      </c>
      <c r="G73" s="32">
        <v>27951</v>
      </c>
      <c r="H73" s="90">
        <f t="shared" si="3"/>
        <v>0.12947835337093311</v>
      </c>
      <c r="I73" s="90">
        <f>IF(F73/ActivitySum!$C$1300=0%,"",F73/ActivitySum!$C$1300)</f>
        <v>7.4368508073657815E-5</v>
      </c>
      <c r="J73" s="99">
        <f>IF(G73/ActivitySum!$C$1300=0%,"",G73/ActivitySum!$C$1300)</f>
        <v>3.2222510760607806E-4</v>
      </c>
      <c r="K73" s="99">
        <f t="shared" si="4"/>
        <v>0.56100596110230216</v>
      </c>
      <c r="L73" s="104">
        <f t="shared" si="5"/>
        <v>4.3328166175786702</v>
      </c>
    </row>
    <row r="74" spans="3:12" x14ac:dyDescent="0.25">
      <c r="C74" t="s">
        <v>231</v>
      </c>
      <c r="D74" t="s">
        <v>1526</v>
      </c>
      <c r="E74" s="6">
        <v>10880</v>
      </c>
      <c r="F74" s="32">
        <v>10880</v>
      </c>
      <c r="G74" s="32">
        <v>9248</v>
      </c>
      <c r="H74" s="90">
        <f t="shared" si="3"/>
        <v>1</v>
      </c>
      <c r="I74" s="90">
        <f>IF(F74/ActivitySum!$C$1300=0%,"",F74/ActivitySum!$C$1300)</f>
        <v>1.2542696757733638E-4</v>
      </c>
      <c r="J74" s="99">
        <f>IF(G74/ActivitySum!$C$1300=0%,"",G74/ActivitySum!$C$1300)</f>
        <v>1.0661292244073593E-4</v>
      </c>
      <c r="K74" s="99">
        <f t="shared" si="4"/>
        <v>0.85</v>
      </c>
      <c r="L74" s="104">
        <f t="shared" si="5"/>
        <v>0.85</v>
      </c>
    </row>
    <row r="75" spans="3:12" x14ac:dyDescent="0.25">
      <c r="C75" t="s">
        <v>232</v>
      </c>
      <c r="D75" t="s">
        <v>1527</v>
      </c>
      <c r="E75" s="6">
        <v>10880</v>
      </c>
      <c r="F75" s="32">
        <v>10880</v>
      </c>
      <c r="G75" s="32">
        <v>653</v>
      </c>
      <c r="H75" s="90">
        <f t="shared" si="3"/>
        <v>1</v>
      </c>
      <c r="I75" s="90">
        <f>IF(F75/ActivitySum!$C$1300=0%,"",F75/ActivitySum!$C$1300)</f>
        <v>1.2542696757733638E-4</v>
      </c>
      <c r="J75" s="99">
        <f>IF(G75/ActivitySum!$C$1300=0%,"",G75/ActivitySum!$C$1300)</f>
        <v>7.5279236974265313E-6</v>
      </c>
      <c r="K75" s="99">
        <f t="shared" si="4"/>
        <v>6.0018382352941178E-2</v>
      </c>
      <c r="L75" s="104">
        <f t="shared" si="5"/>
        <v>6.0018382352941178E-2</v>
      </c>
    </row>
    <row r="76" spans="3:12" x14ac:dyDescent="0.25">
      <c r="C76" t="s">
        <v>233</v>
      </c>
      <c r="D76" t="s">
        <v>1528</v>
      </c>
      <c r="E76" s="6">
        <v>10880</v>
      </c>
      <c r="F76" s="32">
        <v>10880</v>
      </c>
      <c r="G76" s="32">
        <v>3884</v>
      </c>
      <c r="H76" s="90">
        <f t="shared" si="3"/>
        <v>1</v>
      </c>
      <c r="I76" s="90">
        <f>IF(F76/ActivitySum!$C$1300=0%,"",F76/ActivitySum!$C$1300)</f>
        <v>1.2542696757733638E-4</v>
      </c>
      <c r="J76" s="99">
        <f>IF(G76/ActivitySum!$C$1300=0%,"",G76/ActivitySum!$C$1300)</f>
        <v>4.477558291088001E-5</v>
      </c>
      <c r="K76" s="99">
        <f t="shared" si="4"/>
        <v>0.35698529411764707</v>
      </c>
      <c r="L76" s="104">
        <f t="shared" si="5"/>
        <v>0.35698529411764707</v>
      </c>
    </row>
    <row r="77" spans="3:12" x14ac:dyDescent="0.25">
      <c r="C77" t="s">
        <v>234</v>
      </c>
      <c r="D77" t="s">
        <v>1529</v>
      </c>
      <c r="E77" s="6">
        <v>226317</v>
      </c>
      <c r="F77" s="32">
        <v>226317</v>
      </c>
      <c r="G77" s="32">
        <v>22632</v>
      </c>
      <c r="H77" s="90">
        <f t="shared" si="3"/>
        <v>1</v>
      </c>
      <c r="I77" s="90">
        <f>IF(F77/ActivitySum!$C$1300=0%,"",F77/ActivitySum!$C$1300)</f>
        <v>2.6090307923897094E-3</v>
      </c>
      <c r="J77" s="99">
        <f>IF(G77/ActivitySum!$C$1300=0%,"",G77/ActivitySum!$C$1300)</f>
        <v>2.6090653770315049E-4</v>
      </c>
      <c r="K77" s="99">
        <f t="shared" si="4"/>
        <v>0.10000132557430506</v>
      </c>
      <c r="L77" s="104">
        <f t="shared" si="5"/>
        <v>0.10000132557430506</v>
      </c>
    </row>
    <row r="78" spans="3:12" x14ac:dyDescent="0.25">
      <c r="C78" t="s">
        <v>235</v>
      </c>
      <c r="D78" t="s">
        <v>1530</v>
      </c>
      <c r="E78" s="6">
        <v>326686</v>
      </c>
      <c r="F78" s="32">
        <v>326686</v>
      </c>
      <c r="G78" s="32">
        <v>277683</v>
      </c>
      <c r="H78" s="90">
        <f t="shared" si="3"/>
        <v>1</v>
      </c>
      <c r="I78" s="90">
        <f>IF(F78/ActivitySum!$C$1300=0%,"",F78/ActivitySum!$C$1300)</f>
        <v>3.7661060965045695E-3</v>
      </c>
      <c r="J78" s="99">
        <f>IF(G78/ActivitySum!$C$1300=0%,"",G78/ActivitySum!$C$1300)</f>
        <v>3.2011890292074907E-3</v>
      </c>
      <c r="K78" s="99">
        <f t="shared" si="4"/>
        <v>0.84999969389566743</v>
      </c>
      <c r="L78" s="104">
        <f t="shared" si="5"/>
        <v>0.84999969389566743</v>
      </c>
    </row>
    <row r="79" spans="3:12" x14ac:dyDescent="0.25">
      <c r="C79" t="s">
        <v>236</v>
      </c>
      <c r="D79" t="s">
        <v>1531</v>
      </c>
      <c r="E79" s="6">
        <v>250571</v>
      </c>
      <c r="F79" s="32">
        <v>250572</v>
      </c>
      <c r="G79" s="32">
        <v>25057</v>
      </c>
      <c r="H79" s="90">
        <f t="shared" si="3"/>
        <v>1.0000039908848191</v>
      </c>
      <c r="I79" s="90">
        <f>IF(F79/ActivitySum!$C$1300=0%,"",F79/ActivitySum!$C$1300)</f>
        <v>2.8886476213040749E-3</v>
      </c>
      <c r="J79" s="99">
        <f>IF(G79/ActivitySum!$C$1300=0%,"",G79/ActivitySum!$C$1300)</f>
        <v>2.8886245648762111E-4</v>
      </c>
      <c r="K79" s="99">
        <f t="shared" si="4"/>
        <v>9.9999600911518091E-2</v>
      </c>
      <c r="L79" s="104">
        <f t="shared" si="5"/>
        <v>9.9999201826221601E-2</v>
      </c>
    </row>
    <row r="80" spans="3:12" x14ac:dyDescent="0.25">
      <c r="C80" t="s">
        <v>237</v>
      </c>
      <c r="D80" t="s">
        <v>1532</v>
      </c>
      <c r="E80" s="6">
        <v>71458</v>
      </c>
      <c r="F80" s="32">
        <v>71458</v>
      </c>
      <c r="G80" s="32">
        <v>40088</v>
      </c>
      <c r="H80" s="90">
        <f t="shared" si="3"/>
        <v>1</v>
      </c>
      <c r="I80" s="90">
        <f>IF(F80/ActivitySum!$C$1300=0%,"",F80/ActivitySum!$C$1300)</f>
        <v>8.2378311113431098E-4</v>
      </c>
      <c r="J80" s="99">
        <f>IF(G80/ActivitySum!$C$1300=0%,"",G80/ActivitySum!$C$1300)</f>
        <v>4.6214304009561225E-4</v>
      </c>
      <c r="K80" s="99">
        <f t="shared" si="4"/>
        <v>0.56100086764253132</v>
      </c>
      <c r="L80" s="104">
        <f t="shared" si="5"/>
        <v>0.56100086764253132</v>
      </c>
    </row>
    <row r="81" spans="3:12" x14ac:dyDescent="0.25">
      <c r="C81" t="s">
        <v>238</v>
      </c>
      <c r="D81" t="s">
        <v>1533</v>
      </c>
      <c r="E81" s="6">
        <v>37716</v>
      </c>
      <c r="F81" s="32">
        <v>37716</v>
      </c>
      <c r="G81" s="32">
        <v>21159</v>
      </c>
      <c r="H81" s="90">
        <f t="shared" si="3"/>
        <v>1</v>
      </c>
      <c r="I81" s="90">
        <f>IF(F81/ActivitySum!$C$1300=0%,"",F81/ActivitySum!$C$1300)</f>
        <v>4.3479811664952383E-4</v>
      </c>
      <c r="J81" s="99">
        <f>IF(G81/ActivitySum!$C$1300=0%,"",G81/ActivitySum!$C$1300)</f>
        <v>2.4392547858169674E-4</v>
      </c>
      <c r="K81" s="99">
        <f t="shared" si="4"/>
        <v>0.56100859051861274</v>
      </c>
      <c r="L81" s="104">
        <f t="shared" si="5"/>
        <v>0.56100859051861274</v>
      </c>
    </row>
    <row r="82" spans="3:12" x14ac:dyDescent="0.25">
      <c r="C82" t="s">
        <v>239</v>
      </c>
      <c r="D82" t="s">
        <v>1534</v>
      </c>
      <c r="E82" s="6">
        <v>75216</v>
      </c>
      <c r="F82" s="32">
        <v>75216</v>
      </c>
      <c r="G82" s="32">
        <v>18804</v>
      </c>
      <c r="H82" s="90">
        <f t="shared" si="3"/>
        <v>1</v>
      </c>
      <c r="I82" s="90">
        <f>IF(F82/ActivitySum!$C$1300=0%,"",F82/ActivitySum!$C$1300)</f>
        <v>8.6710613908979174E-4</v>
      </c>
      <c r="J82" s="99">
        <f>IF(G82/ActivitySum!$C$1300=0%,"",G82/ActivitySum!$C$1300)</f>
        <v>2.1677653477244794E-4</v>
      </c>
      <c r="K82" s="99">
        <f t="shared" si="4"/>
        <v>0.25</v>
      </c>
      <c r="L82" s="104">
        <f t="shared" si="5"/>
        <v>0.25</v>
      </c>
    </row>
    <row r="83" spans="3:12" x14ac:dyDescent="0.25">
      <c r="C83" t="s">
        <v>240</v>
      </c>
      <c r="D83" t="s">
        <v>1535</v>
      </c>
      <c r="E83" s="6">
        <v>97930</v>
      </c>
      <c r="F83" s="32">
        <v>97930</v>
      </c>
      <c r="G83" s="32">
        <v>54939</v>
      </c>
      <c r="H83" s="90">
        <f t="shared" si="3"/>
        <v>1</v>
      </c>
      <c r="I83" s="90">
        <f>IF(F83/ActivitySum!$C$1300=0%,"",F83/ActivitySum!$C$1300)</f>
        <v>1.1289579903353449E-3</v>
      </c>
      <c r="J83" s="99">
        <f>IF(G83/ActivitySum!$C$1300=0%,"",G83/ActivitySum!$C$1300)</f>
        <v>6.3334854519589011E-4</v>
      </c>
      <c r="K83" s="99">
        <f t="shared" si="4"/>
        <v>0.56100275707137748</v>
      </c>
      <c r="L83" s="104">
        <f t="shared" si="5"/>
        <v>0.56100275707137748</v>
      </c>
    </row>
    <row r="84" spans="3:12" x14ac:dyDescent="0.25">
      <c r="C84" t="s">
        <v>241</v>
      </c>
      <c r="D84" t="s">
        <v>1536</v>
      </c>
      <c r="E84" s="6">
        <v>50440</v>
      </c>
      <c r="F84" s="32">
        <v>50440</v>
      </c>
      <c r="G84" s="32">
        <v>28297</v>
      </c>
      <c r="H84" s="90">
        <f t="shared" si="3"/>
        <v>1</v>
      </c>
      <c r="I84" s="90">
        <f>IF(F84/ActivitySum!$C$1300=0%,"",F84/ActivitySum!$C$1300)</f>
        <v>5.8148311071698966E-4</v>
      </c>
      <c r="J84" s="99">
        <f>IF(G84/ActivitySum!$C$1300=0%,"",G84/ActivitySum!$C$1300)</f>
        <v>3.2621386962646025E-4</v>
      </c>
      <c r="K84" s="99">
        <f t="shared" si="4"/>
        <v>0.56100317208564632</v>
      </c>
      <c r="L84" s="104">
        <f t="shared" si="5"/>
        <v>0.56100317208564632</v>
      </c>
    </row>
    <row r="85" spans="3:12" x14ac:dyDescent="0.25">
      <c r="C85" t="s">
        <v>242</v>
      </c>
      <c r="D85" t="s">
        <v>1537</v>
      </c>
      <c r="E85" s="6">
        <v>101184</v>
      </c>
      <c r="F85" s="32">
        <v>101185</v>
      </c>
      <c r="G85" s="32">
        <v>56764</v>
      </c>
      <c r="H85" s="90">
        <f t="shared" si="3"/>
        <v>1.0000098829854522</v>
      </c>
      <c r="I85" s="90">
        <f>IF(F85/ActivitySum!$C$1300=0%,"",F85/ActivitySum!$C$1300)</f>
        <v>1.1664823266831601E-3</v>
      </c>
      <c r="J85" s="99">
        <f>IF(G85/ActivitySum!$C$1300=0%,"",G85/ActivitySum!$C$1300)</f>
        <v>6.5438753562131649E-4</v>
      </c>
      <c r="K85" s="99">
        <f t="shared" si="4"/>
        <v>0.56099778621125873</v>
      </c>
      <c r="L85" s="104">
        <f t="shared" si="5"/>
        <v>0.56099224193309283</v>
      </c>
    </row>
    <row r="86" spans="3:12" x14ac:dyDescent="0.25">
      <c r="C86" t="s">
        <v>243</v>
      </c>
      <c r="D86" t="s">
        <v>1538</v>
      </c>
      <c r="E86" s="6">
        <v>4839</v>
      </c>
      <c r="F86" s="32">
        <v>4838</v>
      </c>
      <c r="G86" s="32">
        <v>4112</v>
      </c>
      <c r="H86" s="90">
        <f t="shared" si="3"/>
        <v>0.99979334573258938</v>
      </c>
      <c r="I86" s="90">
        <f>IF(F86/ActivitySum!$C$1300=0%,"",F86/ActivitySum!$C$1300)</f>
        <v>5.5773499001760427E-5</v>
      </c>
      <c r="J86" s="99">
        <f>IF(G86/ActivitySum!$C$1300=0%,"",G86/ActivitySum!$C$1300)</f>
        <v>4.7404015687316838E-5</v>
      </c>
      <c r="K86" s="99">
        <f t="shared" si="4"/>
        <v>0.84976234759247782</v>
      </c>
      <c r="L86" s="104">
        <f t="shared" si="5"/>
        <v>0.84993799090533273</v>
      </c>
    </row>
    <row r="87" spans="3:12" x14ac:dyDescent="0.25">
      <c r="C87" t="s">
        <v>244</v>
      </c>
      <c r="D87" t="s">
        <v>1539</v>
      </c>
      <c r="E87" s="6">
        <v>6451</v>
      </c>
      <c r="F87" s="32">
        <v>6451</v>
      </c>
      <c r="G87" s="32">
        <v>12902</v>
      </c>
      <c r="H87" s="90">
        <f t="shared" si="3"/>
        <v>1</v>
      </c>
      <c r="I87" s="90">
        <f>IF(F87/ActivitySum!$C$1300=0%,"",F87/ActivitySum!$C$1300)</f>
        <v>7.4368508073657815E-5</v>
      </c>
      <c r="J87" s="99">
        <f>IF(G87/ActivitySum!$C$1300=0%,"",G87/ActivitySum!$C$1300)</f>
        <v>1.4873701614731563E-4</v>
      </c>
      <c r="K87" s="99">
        <f t="shared" si="4"/>
        <v>2</v>
      </c>
      <c r="L87" s="104">
        <f t="shared" si="5"/>
        <v>2</v>
      </c>
    </row>
    <row r="88" spans="3:12" x14ac:dyDescent="0.25">
      <c r="C88" t="s">
        <v>245</v>
      </c>
      <c r="D88" t="s">
        <v>1540</v>
      </c>
      <c r="E88" s="6">
        <v>6451</v>
      </c>
      <c r="F88" s="32">
        <v>6451</v>
      </c>
      <c r="G88" s="32">
        <v>5483</v>
      </c>
      <c r="H88" s="90">
        <f t="shared" si="3"/>
        <v>1</v>
      </c>
      <c r="I88" s="90">
        <f>IF(F88/ActivitySum!$C$1300=0%,"",F88/ActivitySum!$C$1300)</f>
        <v>7.4368508073657815E-5</v>
      </c>
      <c r="J88" s="99">
        <f>IF(G88/ActivitySum!$C$1300=0%,"",G88/ActivitySum!$C$1300)</f>
        <v>6.3209196987733035E-5</v>
      </c>
      <c r="K88" s="99">
        <f t="shared" si="4"/>
        <v>0.84994574484576035</v>
      </c>
      <c r="L88" s="104">
        <f t="shared" si="5"/>
        <v>0.84994574484576035</v>
      </c>
    </row>
    <row r="89" spans="3:12" x14ac:dyDescent="0.25">
      <c r="C89" t="s">
        <v>246</v>
      </c>
      <c r="D89" t="s">
        <v>1541</v>
      </c>
      <c r="E89" s="6">
        <v>228211</v>
      </c>
      <c r="F89" s="32">
        <v>228211</v>
      </c>
      <c r="G89" s="32">
        <v>114106</v>
      </c>
      <c r="H89" s="90">
        <f t="shared" si="3"/>
        <v>1</v>
      </c>
      <c r="I89" s="90">
        <f>IF(F89/ActivitySum!$C$1300=0%,"",F89/ActivitySum!$C$1300)</f>
        <v>2.630865229576426E-3</v>
      </c>
      <c r="J89" s="99">
        <f>IF(G89/ActivitySum!$C$1300=0%,"",G89/ActivitySum!$C$1300)</f>
        <v>1.3154383788951788E-3</v>
      </c>
      <c r="K89" s="99">
        <f t="shared" si="4"/>
        <v>0.50000219095486198</v>
      </c>
      <c r="L89" s="104">
        <f t="shared" si="5"/>
        <v>0.50000219095486198</v>
      </c>
    </row>
    <row r="90" spans="3:12" x14ac:dyDescent="0.25">
      <c r="C90" t="s">
        <v>247</v>
      </c>
      <c r="D90" t="s">
        <v>1542</v>
      </c>
      <c r="E90" s="6">
        <v>157731</v>
      </c>
      <c r="F90" s="32">
        <v>157731</v>
      </c>
      <c r="G90" s="32">
        <v>39433</v>
      </c>
      <c r="H90" s="90">
        <f t="shared" si="3"/>
        <v>1</v>
      </c>
      <c r="I90" s="90">
        <f>IF(F90/ActivitySum!$C$1300=0%,"",F90/ActivitySum!$C$1300)</f>
        <v>1.8183567116673571E-3</v>
      </c>
      <c r="J90" s="99">
        <f>IF(G90/ActivitySum!$C$1300=0%,"",G90/ActivitySum!$C$1300)</f>
        <v>4.5459205997032225E-4</v>
      </c>
      <c r="K90" s="99">
        <f t="shared" si="4"/>
        <v>0.25000158497695446</v>
      </c>
      <c r="L90" s="104">
        <f t="shared" si="5"/>
        <v>0.25000158497695446</v>
      </c>
    </row>
    <row r="91" spans="3:12" x14ac:dyDescent="0.25">
      <c r="C91" t="s">
        <v>248</v>
      </c>
      <c r="D91" t="s">
        <v>1543</v>
      </c>
      <c r="E91" s="6">
        <v>230096</v>
      </c>
      <c r="F91" s="32">
        <v>230096</v>
      </c>
      <c r="G91" s="32">
        <v>195582</v>
      </c>
      <c r="H91" s="90">
        <f t="shared" si="3"/>
        <v>1</v>
      </c>
      <c r="I91" s="90">
        <f>IF(F91/ActivitySum!$C$1300=0%,"",F91/ActivitySum!$C$1300)</f>
        <v>2.652595912837757E-3</v>
      </c>
      <c r="J91" s="99">
        <f>IF(G91/ActivitySum!$C$1300=0%,"",G91/ActivitySum!$C$1300)</f>
        <v>2.2547111371976659E-3</v>
      </c>
      <c r="K91" s="99">
        <f t="shared" si="4"/>
        <v>0.85000173840483972</v>
      </c>
      <c r="L91" s="104">
        <f t="shared" si="5"/>
        <v>0.85000173840483972</v>
      </c>
    </row>
    <row r="92" spans="3:12" x14ac:dyDescent="0.25">
      <c r="C92" t="s">
        <v>249</v>
      </c>
      <c r="D92" t="s">
        <v>1544</v>
      </c>
      <c r="E92" s="6">
        <v>10881</v>
      </c>
      <c r="F92" s="32">
        <v>10880</v>
      </c>
      <c r="G92" s="32">
        <v>9248</v>
      </c>
      <c r="H92" s="90">
        <f t="shared" si="3"/>
        <v>0.99990809668229019</v>
      </c>
      <c r="I92" s="90">
        <f>IF(F92/ActivitySum!$C$1300=0%,"",F92/ActivitySum!$C$1300)</f>
        <v>1.2542696757733638E-4</v>
      </c>
      <c r="J92" s="99">
        <f>IF(G92/ActivitySum!$C$1300=0%,"",G92/ActivitySum!$C$1300)</f>
        <v>1.0661292244073593E-4</v>
      </c>
      <c r="K92" s="99">
        <f t="shared" si="4"/>
        <v>0.84992188217994669</v>
      </c>
      <c r="L92" s="104">
        <f t="shared" si="5"/>
        <v>0.85</v>
      </c>
    </row>
    <row r="93" spans="3:12" x14ac:dyDescent="0.25">
      <c r="C93" t="s">
        <v>250</v>
      </c>
      <c r="D93" t="s">
        <v>1545</v>
      </c>
      <c r="E93" s="6">
        <v>47223</v>
      </c>
      <c r="F93" s="32">
        <v>47223</v>
      </c>
      <c r="G93" s="32">
        <v>78443</v>
      </c>
      <c r="H93" s="90">
        <f t="shared" si="3"/>
        <v>1</v>
      </c>
      <c r="I93" s="90">
        <f>IF(F93/ActivitySum!$C$1300=0%,"",F93/ActivitySum!$C$1300)</f>
        <v>5.4439684649858059E-4</v>
      </c>
      <c r="J93" s="99">
        <f>IF(G93/ActivitySum!$C$1300=0%,"",G93/ActivitySum!$C$1300)</f>
        <v>9.0430768544751822E-4</v>
      </c>
      <c r="K93" s="99">
        <f t="shared" si="4"/>
        <v>1.6611185227537428</v>
      </c>
      <c r="L93" s="104">
        <f t="shared" si="5"/>
        <v>1.6611185227537428</v>
      </c>
    </row>
    <row r="94" spans="3:12" x14ac:dyDescent="0.25">
      <c r="C94" t="s">
        <v>251</v>
      </c>
      <c r="D94" t="s">
        <v>1546</v>
      </c>
      <c r="E94" s="6">
        <v>22272</v>
      </c>
      <c r="F94" s="32">
        <v>22273</v>
      </c>
      <c r="G94" s="32">
        <v>18932</v>
      </c>
      <c r="H94" s="90">
        <f t="shared" si="3"/>
        <v>1.0000448994252873</v>
      </c>
      <c r="I94" s="90">
        <f>IF(F94/ActivitySum!$C$1300=0%,"",F94/ActivitySum!$C$1300)</f>
        <v>2.5676790890165563E-4</v>
      </c>
      <c r="J94" s="99">
        <f>IF(G94/ActivitySum!$C$1300=0%,"",G94/ActivitySum!$C$1300)</f>
        <v>2.1825214615571071E-4</v>
      </c>
      <c r="K94" s="99">
        <f t="shared" si="4"/>
        <v>0.85003591954022983</v>
      </c>
      <c r="L94" s="104">
        <f t="shared" si="5"/>
        <v>0.84999775512952902</v>
      </c>
    </row>
    <row r="95" spans="3:12" x14ac:dyDescent="0.25">
      <c r="C95" t="s">
        <v>252</v>
      </c>
      <c r="D95" t="s">
        <v>1547</v>
      </c>
      <c r="E95" s="6">
        <v>45198</v>
      </c>
      <c r="F95" s="32">
        <v>45198</v>
      </c>
      <c r="G95" s="32">
        <v>38418</v>
      </c>
      <c r="H95" s="90">
        <f t="shared" si="3"/>
        <v>1</v>
      </c>
      <c r="I95" s="90">
        <f>IF(F95/ActivitySum!$C$1300=0%,"",F95/ActivitySum!$C$1300)</f>
        <v>5.2105221328680612E-4</v>
      </c>
      <c r="J95" s="99">
        <f>IF(G95/ActivitySum!$C$1300=0%,"",G95/ActivitySum!$C$1300)</f>
        <v>4.4289092282960563E-4</v>
      </c>
      <c r="K95" s="99">
        <f t="shared" si="4"/>
        <v>0.84999336253816538</v>
      </c>
      <c r="L95" s="104">
        <f t="shared" si="5"/>
        <v>0.84999336253816538</v>
      </c>
    </row>
    <row r="96" spans="3:12" x14ac:dyDescent="0.25">
      <c r="C96" t="s">
        <v>253</v>
      </c>
      <c r="D96" t="s">
        <v>1548</v>
      </c>
      <c r="E96" s="6">
        <v>66757</v>
      </c>
      <c r="F96" s="32">
        <v>66757</v>
      </c>
      <c r="G96" s="32">
        <v>116407</v>
      </c>
      <c r="H96" s="90">
        <f t="shared" si="3"/>
        <v>1</v>
      </c>
      <c r="I96" s="90">
        <f>IF(F96/ActivitySum!$C$1300=0%,"",F96/ActivitySum!$C$1300)</f>
        <v>7.6958897744119903E-4</v>
      </c>
      <c r="J96" s="99">
        <f>IF(G96/ActivitySum!$C$1300=0%,"",G96/ActivitySum!$C$1300)</f>
        <v>1.3419647991521138E-3</v>
      </c>
      <c r="K96" s="99">
        <f t="shared" si="4"/>
        <v>1.7437422292793265</v>
      </c>
      <c r="L96" s="104">
        <f t="shared" si="5"/>
        <v>1.7437422292793265</v>
      </c>
    </row>
    <row r="97" spans="3:12" x14ac:dyDescent="0.25">
      <c r="C97" t="s">
        <v>254</v>
      </c>
      <c r="D97" t="s">
        <v>1549</v>
      </c>
      <c r="E97" s="6">
        <v>32421</v>
      </c>
      <c r="F97" s="32">
        <v>32420</v>
      </c>
      <c r="G97" s="32">
        <v>27557</v>
      </c>
      <c r="H97" s="90">
        <f t="shared" si="3"/>
        <v>0.99996915579408407</v>
      </c>
      <c r="I97" s="90">
        <f>IF(F97/ActivitySum!$C$1300=0%,"",F97/ActivitySum!$C$1300)</f>
        <v>3.7374469566702628E-4</v>
      </c>
      <c r="J97" s="99">
        <f>IF(G97/ActivitySum!$C$1300=0%,"",G97/ActivitySum!$C$1300)</f>
        <v>3.1768299131697232E-4</v>
      </c>
      <c r="K97" s="99">
        <f t="shared" si="4"/>
        <v>0.84997378242497146</v>
      </c>
      <c r="L97" s="104">
        <f t="shared" si="5"/>
        <v>0.85</v>
      </c>
    </row>
    <row r="98" spans="3:12" x14ac:dyDescent="0.25">
      <c r="C98" t="s">
        <v>255</v>
      </c>
      <c r="D98" t="s">
        <v>1550</v>
      </c>
      <c r="E98" s="6">
        <v>64003</v>
      </c>
      <c r="F98" s="32">
        <v>64002</v>
      </c>
      <c r="G98" s="32">
        <v>54402</v>
      </c>
      <c r="H98" s="90">
        <f t="shared" si="3"/>
        <v>0.99998437573238752</v>
      </c>
      <c r="I98" s="90">
        <f>IF(F98/ActivitySum!$C$1300=0%,"",F98/ActivitySum!$C$1300)</f>
        <v>7.3782874805925402E-4</v>
      </c>
      <c r="J98" s="99">
        <f>IF(G98/ActivitySum!$C$1300=0%,"",G98/ActivitySum!$C$1300)</f>
        <v>6.2715789431454542E-4</v>
      </c>
      <c r="K98" s="99">
        <f t="shared" si="4"/>
        <v>0.84999140665281314</v>
      </c>
      <c r="L98" s="104">
        <f t="shared" si="5"/>
        <v>0.85000468735352019</v>
      </c>
    </row>
    <row r="99" spans="3:12" x14ac:dyDescent="0.25">
      <c r="C99" t="s">
        <v>256</v>
      </c>
      <c r="D99" t="s">
        <v>1551</v>
      </c>
      <c r="E99" s="6">
        <v>4838</v>
      </c>
      <c r="F99" s="32">
        <v>4838</v>
      </c>
      <c r="G99" s="32">
        <v>4112</v>
      </c>
      <c r="H99" s="90">
        <f t="shared" si="3"/>
        <v>1</v>
      </c>
      <c r="I99" s="90">
        <f>IF(F99/ActivitySum!$C$1300=0%,"",F99/ActivitySum!$C$1300)</f>
        <v>5.5773499001760427E-5</v>
      </c>
      <c r="J99" s="99">
        <f>IF(G99/ActivitySum!$C$1300=0%,"",G99/ActivitySum!$C$1300)</f>
        <v>4.7404015687316838E-5</v>
      </c>
      <c r="K99" s="99">
        <f t="shared" si="4"/>
        <v>0.84993799090533273</v>
      </c>
      <c r="L99" s="104">
        <f t="shared" si="5"/>
        <v>0.84993799090533273</v>
      </c>
    </row>
    <row r="100" spans="3:12" x14ac:dyDescent="0.25">
      <c r="C100" t="s">
        <v>257</v>
      </c>
      <c r="D100" t="s">
        <v>1552</v>
      </c>
      <c r="E100" s="6">
        <v>4838</v>
      </c>
      <c r="F100" s="32">
        <v>4838</v>
      </c>
      <c r="G100" s="32">
        <v>4112</v>
      </c>
      <c r="H100" s="90">
        <f t="shared" si="3"/>
        <v>1</v>
      </c>
      <c r="I100" s="90">
        <f>IF(F100/ActivitySum!$C$1300=0%,"",F100/ActivitySum!$C$1300)</f>
        <v>5.5773499001760427E-5</v>
      </c>
      <c r="J100" s="99">
        <f>IF(G100/ActivitySum!$C$1300=0%,"",G100/ActivitySum!$C$1300)</f>
        <v>4.7404015687316838E-5</v>
      </c>
      <c r="K100" s="99">
        <f t="shared" si="4"/>
        <v>0.84993799090533273</v>
      </c>
      <c r="L100" s="104">
        <f t="shared" si="5"/>
        <v>0.84993799090533273</v>
      </c>
    </row>
    <row r="101" spans="3:12" x14ac:dyDescent="0.25">
      <c r="C101" t="s">
        <v>258</v>
      </c>
      <c r="D101" t="s">
        <v>1553</v>
      </c>
      <c r="E101" s="6">
        <v>4838</v>
      </c>
      <c r="F101" s="32">
        <v>4838</v>
      </c>
      <c r="G101" s="32">
        <v>4112</v>
      </c>
      <c r="H101" s="90">
        <f t="shared" si="3"/>
        <v>1</v>
      </c>
      <c r="I101" s="90">
        <f>IF(F101/ActivitySum!$C$1300=0%,"",F101/ActivitySum!$C$1300)</f>
        <v>5.5773499001760427E-5</v>
      </c>
      <c r="J101" s="99">
        <f>IF(G101/ActivitySum!$C$1300=0%,"",G101/ActivitySum!$C$1300)</f>
        <v>4.7404015687316838E-5</v>
      </c>
      <c r="K101" s="99">
        <f t="shared" si="4"/>
        <v>0.84993799090533273</v>
      </c>
      <c r="L101" s="104">
        <f t="shared" si="5"/>
        <v>0.84993799090533273</v>
      </c>
    </row>
    <row r="102" spans="3:12" x14ac:dyDescent="0.25">
      <c r="C102" t="s">
        <v>259</v>
      </c>
      <c r="D102" t="s">
        <v>1554</v>
      </c>
      <c r="E102" s="6">
        <v>461149</v>
      </c>
      <c r="F102" s="32">
        <v>461148</v>
      </c>
      <c r="G102" s="32">
        <v>391976</v>
      </c>
      <c r="H102" s="90">
        <f t="shared" si="3"/>
        <v>0.99999783150348365</v>
      </c>
      <c r="I102" s="90">
        <f>IF(F102/ActivitySum!$C$1300=0%,"",F102/ActivitySum!$C$1300)</f>
        <v>5.3162127981942571E-3</v>
      </c>
      <c r="J102" s="99">
        <f>IF(G102/ActivitySum!$C$1300=0%,"",G102/ActivitySum!$C$1300)</f>
        <v>4.5187831841079053E-3</v>
      </c>
      <c r="K102" s="99">
        <f t="shared" si="4"/>
        <v>0.84999859047726445</v>
      </c>
      <c r="L102" s="104">
        <f t="shared" si="5"/>
        <v>0.8500004337002437</v>
      </c>
    </row>
    <row r="103" spans="3:12" x14ac:dyDescent="0.25">
      <c r="C103" t="s">
        <v>260</v>
      </c>
      <c r="D103" t="s">
        <v>1555</v>
      </c>
      <c r="E103" s="6">
        <v>156343</v>
      </c>
      <c r="F103" s="32">
        <v>156343</v>
      </c>
      <c r="G103" s="32">
        <v>132892</v>
      </c>
      <c r="H103" s="90">
        <f t="shared" si="3"/>
        <v>1</v>
      </c>
      <c r="I103" s="90">
        <f>IF(F103/ActivitySum!$C$1300=0%,"",F103/ActivitySum!$C$1300)</f>
        <v>1.8023555507301013E-3</v>
      </c>
      <c r="J103" s="99">
        <f>IF(G103/ActivitySum!$C$1300=0%,"",G103/ActivitySum!$C$1300)</f>
        <v>1.5320074058168555E-3</v>
      </c>
      <c r="K103" s="99">
        <f t="shared" si="4"/>
        <v>0.85000287828684362</v>
      </c>
      <c r="L103" s="104">
        <f t="shared" si="5"/>
        <v>0.85000287828684362</v>
      </c>
    </row>
    <row r="104" spans="3:12" x14ac:dyDescent="0.25">
      <c r="C104" t="s">
        <v>261</v>
      </c>
      <c r="D104" t="s">
        <v>1556</v>
      </c>
      <c r="E104" s="6">
        <v>149383</v>
      </c>
      <c r="F104" s="32">
        <v>149383</v>
      </c>
      <c r="G104" s="32">
        <v>126976</v>
      </c>
      <c r="H104" s="90">
        <f t="shared" si="3"/>
        <v>1</v>
      </c>
      <c r="I104" s="90">
        <f>IF(F104/ActivitySum!$C$1300=0%,"",F104/ActivitySum!$C$1300)</f>
        <v>1.7221191817651876E-3</v>
      </c>
      <c r="J104" s="99">
        <f>IF(G104/ActivitySum!$C$1300=0%,"",G104/ActivitySum!$C$1300)</f>
        <v>1.4638064921966788E-3</v>
      </c>
      <c r="K104" s="99">
        <f t="shared" si="4"/>
        <v>0.8500030123909682</v>
      </c>
      <c r="L104" s="104">
        <f t="shared" si="5"/>
        <v>0.8500030123909682</v>
      </c>
    </row>
    <row r="105" spans="3:12" x14ac:dyDescent="0.25">
      <c r="C105" t="s">
        <v>262</v>
      </c>
      <c r="D105" t="s">
        <v>1557</v>
      </c>
      <c r="E105" s="6">
        <v>10880</v>
      </c>
      <c r="F105" s="32">
        <v>10880</v>
      </c>
      <c r="G105" s="32">
        <v>9248</v>
      </c>
      <c r="H105" s="90">
        <f t="shared" si="3"/>
        <v>1</v>
      </c>
      <c r="I105" s="90">
        <f>IF(F105/ActivitySum!$C$1300=0%,"",F105/ActivitySum!$C$1300)</f>
        <v>1.2542696757733638E-4</v>
      </c>
      <c r="J105" s="99">
        <f>IF(G105/ActivitySum!$C$1300=0%,"",G105/ActivitySum!$C$1300)</f>
        <v>1.0661292244073593E-4</v>
      </c>
      <c r="K105" s="99">
        <f t="shared" si="4"/>
        <v>0.85</v>
      </c>
      <c r="L105" s="104">
        <f t="shared" si="5"/>
        <v>0.85</v>
      </c>
    </row>
    <row r="106" spans="3:12" x14ac:dyDescent="0.25">
      <c r="C106" t="s">
        <v>263</v>
      </c>
      <c r="D106" t="s">
        <v>1558</v>
      </c>
      <c r="E106" s="6">
        <v>46414</v>
      </c>
      <c r="F106" s="32">
        <v>46413</v>
      </c>
      <c r="G106" s="32">
        <v>39451</v>
      </c>
      <c r="H106" s="90">
        <f t="shared" si="3"/>
        <v>0.99997845477657599</v>
      </c>
      <c r="I106" s="90">
        <f>IF(F106/ActivitySum!$C$1300=0%,"",F106/ActivitySum!$C$1300)</f>
        <v>5.3505899321387078E-4</v>
      </c>
      <c r="J106" s="99">
        <f>IF(G106/ActivitySum!$C$1300=0%,"",G106/ActivitySum!$C$1300)</f>
        <v>4.5479956782109356E-4</v>
      </c>
      <c r="K106" s="99">
        <f t="shared" si="4"/>
        <v>0.84998060929891839</v>
      </c>
      <c r="L106" s="104">
        <f t="shared" si="5"/>
        <v>0.8499989227156185</v>
      </c>
    </row>
    <row r="107" spans="3:12" x14ac:dyDescent="0.25">
      <c r="C107" t="s">
        <v>264</v>
      </c>
      <c r="D107" t="s">
        <v>1559</v>
      </c>
      <c r="E107" s="6">
        <v>22188</v>
      </c>
      <c r="F107" s="32">
        <v>22188</v>
      </c>
      <c r="G107" s="32">
        <v>18860</v>
      </c>
      <c r="H107" s="90">
        <f t="shared" si="3"/>
        <v>1</v>
      </c>
      <c r="I107" s="90">
        <f>IF(F107/ActivitySum!$C$1300=0%,"",F107/ActivitySum!$C$1300)</f>
        <v>2.5578801071745769E-4</v>
      </c>
      <c r="J107" s="99">
        <f>IF(G107/ActivitySum!$C$1300=0%,"",G107/ActivitySum!$C$1300)</f>
        <v>2.1742211475262539E-4</v>
      </c>
      <c r="K107" s="99">
        <f t="shared" si="4"/>
        <v>0.85000901388137728</v>
      </c>
      <c r="L107" s="104">
        <f t="shared" si="5"/>
        <v>0.85000901388137728</v>
      </c>
    </row>
    <row r="108" spans="3:12" x14ac:dyDescent="0.25">
      <c r="C108" t="s">
        <v>265</v>
      </c>
      <c r="D108" t="s">
        <v>1560</v>
      </c>
      <c r="E108" s="6">
        <v>45050</v>
      </c>
      <c r="F108" s="32">
        <v>45050</v>
      </c>
      <c r="G108" s="32">
        <v>38292</v>
      </c>
      <c r="H108" s="90">
        <f t="shared" si="3"/>
        <v>1</v>
      </c>
      <c r="I108" s="90">
        <f>IF(F108/ActivitySum!$C$1300=0%,"",F108/ActivitySum!$C$1300)</f>
        <v>5.1934603762490846E-4</v>
      </c>
      <c r="J108" s="99">
        <f>IF(G108/ActivitySum!$C$1300=0%,"",G108/ActivitySum!$C$1300)</f>
        <v>4.4143836787420636E-4</v>
      </c>
      <c r="K108" s="99">
        <f t="shared" si="4"/>
        <v>0.84998890122086568</v>
      </c>
      <c r="L108" s="104">
        <f t="shared" si="5"/>
        <v>0.84998890122086568</v>
      </c>
    </row>
    <row r="109" spans="3:12" x14ac:dyDescent="0.25">
      <c r="C109" t="s">
        <v>266</v>
      </c>
      <c r="D109" t="s">
        <v>1561</v>
      </c>
      <c r="E109" s="6">
        <v>54661</v>
      </c>
      <c r="F109" s="32">
        <v>54662</v>
      </c>
      <c r="G109" s="32">
        <v>46463</v>
      </c>
      <c r="H109" s="90">
        <f t="shared" si="3"/>
        <v>1.0000182945793161</v>
      </c>
      <c r="I109" s="90">
        <f>IF(F109/ActivitySum!$C$1300=0%,"",F109/ActivitySum!$C$1300)</f>
        <v>6.3015522993679798E-4</v>
      </c>
      <c r="J109" s="99">
        <f>IF(G109/ActivitySum!$C$1300=0%,"",G109/ActivitySum!$C$1300)</f>
        <v>5.3563540391045783E-4</v>
      </c>
      <c r="K109" s="99">
        <f t="shared" si="4"/>
        <v>0.8500210387662136</v>
      </c>
      <c r="L109" s="104">
        <f t="shared" si="5"/>
        <v>0.85000548827338918</v>
      </c>
    </row>
    <row r="110" spans="3:12" x14ac:dyDescent="0.25">
      <c r="C110" t="s">
        <v>267</v>
      </c>
      <c r="D110" t="s">
        <v>1562</v>
      </c>
      <c r="E110" s="6">
        <v>25132</v>
      </c>
      <c r="F110" s="32">
        <v>25132</v>
      </c>
      <c r="G110" s="32">
        <v>21362</v>
      </c>
      <c r="H110" s="90">
        <f t="shared" si="3"/>
        <v>1</v>
      </c>
      <c r="I110" s="90">
        <f>IF(F110/ActivitySum!$C$1300=0%,"",F110/ActivitySum!$C$1300)</f>
        <v>2.8972707253250169E-4</v>
      </c>
      <c r="J110" s="99">
        <f>IF(G110/ActivitySum!$C$1300=0%,"",G110/ActivitySum!$C$1300)</f>
        <v>2.4626570600984007E-4</v>
      </c>
      <c r="K110" s="99">
        <f t="shared" si="4"/>
        <v>0.84999204201814416</v>
      </c>
      <c r="L110" s="104">
        <f t="shared" si="5"/>
        <v>0.84999204201814416</v>
      </c>
    </row>
    <row r="111" spans="3:12" x14ac:dyDescent="0.25">
      <c r="C111" t="s">
        <v>268</v>
      </c>
      <c r="D111" t="s">
        <v>1563</v>
      </c>
      <c r="E111" s="6">
        <v>51065</v>
      </c>
      <c r="F111" s="32">
        <v>51064</v>
      </c>
      <c r="G111" s="32">
        <v>43404</v>
      </c>
      <c r="H111" s="90">
        <f t="shared" si="3"/>
        <v>0.99998041711544106</v>
      </c>
      <c r="I111" s="90">
        <f>IF(F111/ActivitySum!$C$1300=0%,"",F111/ActivitySum!$C$1300)</f>
        <v>5.8867671621039568E-4</v>
      </c>
      <c r="J111" s="99">
        <f>IF(G111/ActivitySum!$C$1300=0%,"",G111/ActivitySum!$C$1300)</f>
        <v>5.0037059749326361E-4</v>
      </c>
      <c r="K111" s="99">
        <f t="shared" si="4"/>
        <v>0.84997552139430133</v>
      </c>
      <c r="L111" s="104">
        <f t="shared" si="5"/>
        <v>0.84999216669277766</v>
      </c>
    </row>
    <row r="112" spans="3:12" x14ac:dyDescent="0.25">
      <c r="C112" t="s">
        <v>269</v>
      </c>
      <c r="D112" t="s">
        <v>1564</v>
      </c>
      <c r="E112" s="6">
        <v>4838</v>
      </c>
      <c r="F112" s="32">
        <v>4838</v>
      </c>
      <c r="G112" s="32">
        <v>4112</v>
      </c>
      <c r="H112" s="90">
        <f t="shared" si="3"/>
        <v>1</v>
      </c>
      <c r="I112" s="90">
        <f>IF(F112/ActivitySum!$C$1300=0%,"",F112/ActivitySum!$C$1300)</f>
        <v>5.5773499001760427E-5</v>
      </c>
      <c r="J112" s="99">
        <f>IF(G112/ActivitySum!$C$1300=0%,"",G112/ActivitySum!$C$1300)</f>
        <v>4.7404015687316838E-5</v>
      </c>
      <c r="K112" s="99">
        <f t="shared" si="4"/>
        <v>0.84993799090533273</v>
      </c>
      <c r="L112" s="104">
        <f t="shared" si="5"/>
        <v>0.84993799090533273</v>
      </c>
    </row>
    <row r="113" spans="3:12" x14ac:dyDescent="0.25">
      <c r="C113" t="s">
        <v>270</v>
      </c>
      <c r="D113" t="s">
        <v>1565</v>
      </c>
      <c r="E113" s="6">
        <v>4838</v>
      </c>
      <c r="F113" s="32">
        <v>4838</v>
      </c>
      <c r="G113" s="32">
        <v>4112</v>
      </c>
      <c r="H113" s="90">
        <f t="shared" si="3"/>
        <v>1</v>
      </c>
      <c r="I113" s="90">
        <f>IF(F113/ActivitySum!$C$1300=0%,"",F113/ActivitySum!$C$1300)</f>
        <v>5.5773499001760427E-5</v>
      </c>
      <c r="J113" s="99">
        <f>IF(G113/ActivitySum!$C$1300=0%,"",G113/ActivitySum!$C$1300)</f>
        <v>4.7404015687316838E-5</v>
      </c>
      <c r="K113" s="99">
        <f t="shared" si="4"/>
        <v>0.84993799090533273</v>
      </c>
      <c r="L113" s="104">
        <f t="shared" si="5"/>
        <v>0.84993799090533273</v>
      </c>
    </row>
    <row r="114" spans="3:12" x14ac:dyDescent="0.25">
      <c r="C114" t="s">
        <v>271</v>
      </c>
      <c r="D114" t="s">
        <v>1566</v>
      </c>
      <c r="E114" s="6">
        <v>4838</v>
      </c>
      <c r="F114" s="32">
        <v>4838</v>
      </c>
      <c r="G114" s="32">
        <v>4112</v>
      </c>
      <c r="H114" s="90">
        <f t="shared" si="3"/>
        <v>1</v>
      </c>
      <c r="I114" s="90">
        <f>IF(F114/ActivitySum!$C$1300=0%,"",F114/ActivitySum!$C$1300)</f>
        <v>5.5773499001760427E-5</v>
      </c>
      <c r="J114" s="99">
        <f>IF(G114/ActivitySum!$C$1300=0%,"",G114/ActivitySum!$C$1300)</f>
        <v>4.7404015687316838E-5</v>
      </c>
      <c r="K114" s="99">
        <f t="shared" si="4"/>
        <v>0.84993799090533273</v>
      </c>
      <c r="L114" s="104">
        <f t="shared" si="5"/>
        <v>0.84993799090533273</v>
      </c>
    </row>
    <row r="115" spans="3:12" x14ac:dyDescent="0.25">
      <c r="C115" t="s">
        <v>272</v>
      </c>
      <c r="D115" t="s">
        <v>1567</v>
      </c>
      <c r="E115" s="6">
        <v>207509</v>
      </c>
      <c r="F115" s="32">
        <v>207509</v>
      </c>
      <c r="G115" s="32">
        <v>176383</v>
      </c>
      <c r="H115" s="90">
        <f t="shared" si="3"/>
        <v>1</v>
      </c>
      <c r="I115" s="90">
        <f>IF(F115/ActivitySum!$C$1300=0%,"",F115/ActivitySum!$C$1300)</f>
        <v>2.3922081447615346E-3</v>
      </c>
      <c r="J115" s="99">
        <f>IF(G115/ActivitySum!$C$1300=0%,"",G115/ActivitySum!$C$1300)</f>
        <v>2.0333809579221804E-3</v>
      </c>
      <c r="K115" s="99">
        <f t="shared" si="4"/>
        <v>0.85000168667383103</v>
      </c>
      <c r="L115" s="104">
        <f t="shared" si="5"/>
        <v>0.85000168667383103</v>
      </c>
    </row>
    <row r="116" spans="3:12" x14ac:dyDescent="0.25">
      <c r="C116" t="s">
        <v>273</v>
      </c>
      <c r="D116" t="s">
        <v>1568</v>
      </c>
      <c r="E116" s="6">
        <v>308219</v>
      </c>
      <c r="F116" s="32">
        <v>308219</v>
      </c>
      <c r="G116" s="32">
        <v>261986</v>
      </c>
      <c r="H116" s="90">
        <f t="shared" si="3"/>
        <v>1</v>
      </c>
      <c r="I116" s="90">
        <f>IF(F116/ActivitySum!$C$1300=0%,"",F116/ActivitySum!$C$1300)</f>
        <v>3.5532145698271181E-3</v>
      </c>
      <c r="J116" s="99">
        <f>IF(G116/ActivitySum!$C$1300=0%,"",G116/ActivitySum!$C$1300)</f>
        <v>3.0202306551209606E-3</v>
      </c>
      <c r="K116" s="99">
        <f t="shared" si="4"/>
        <v>0.84999951333305213</v>
      </c>
      <c r="L116" s="104">
        <f t="shared" si="5"/>
        <v>0.84999951333305213</v>
      </c>
    </row>
    <row r="117" spans="3:12" x14ac:dyDescent="0.25">
      <c r="C117" t="s">
        <v>274</v>
      </c>
      <c r="D117" t="s">
        <v>1569</v>
      </c>
      <c r="E117" s="6">
        <v>392832</v>
      </c>
      <c r="F117" s="32">
        <v>392832</v>
      </c>
      <c r="G117" s="32">
        <v>333907</v>
      </c>
      <c r="H117" s="90">
        <f t="shared" si="3"/>
        <v>1</v>
      </c>
      <c r="I117" s="90">
        <f>IF(F117/ActivitySum!$C$1300=0%,"",F117/ActivitySum!$C$1300)</f>
        <v>4.5286513352334754E-3</v>
      </c>
      <c r="J117" s="99">
        <f>IF(G117/ActivitySum!$C$1300=0%,"",G117/ActivitySum!$C$1300)</f>
        <v>3.8493513293056674E-3</v>
      </c>
      <c r="K117" s="99">
        <f t="shared" si="4"/>
        <v>0.84999949087650706</v>
      </c>
      <c r="L117" s="104">
        <f t="shared" si="5"/>
        <v>0.84999949087650706</v>
      </c>
    </row>
    <row r="118" spans="3:12" x14ac:dyDescent="0.25">
      <c r="C118" t="s">
        <v>275</v>
      </c>
      <c r="D118" t="s">
        <v>1570</v>
      </c>
      <c r="E118" s="6">
        <v>10880</v>
      </c>
      <c r="F118" s="32">
        <v>10880</v>
      </c>
      <c r="G118" s="32">
        <v>9248</v>
      </c>
      <c r="H118" s="90">
        <f t="shared" si="3"/>
        <v>1</v>
      </c>
      <c r="I118" s="90">
        <f>IF(F118/ActivitySum!$C$1300=0%,"",F118/ActivitySum!$C$1300)</f>
        <v>1.2542696757733638E-4</v>
      </c>
      <c r="J118" s="99">
        <f>IF(G118/ActivitySum!$C$1300=0%,"",G118/ActivitySum!$C$1300)</f>
        <v>1.0661292244073593E-4</v>
      </c>
      <c r="K118" s="99">
        <f t="shared" si="4"/>
        <v>0.85</v>
      </c>
      <c r="L118" s="104">
        <f t="shared" si="5"/>
        <v>0.85</v>
      </c>
    </row>
    <row r="119" spans="3:12" x14ac:dyDescent="0.25">
      <c r="C119" t="s">
        <v>276</v>
      </c>
      <c r="D119" t="s">
        <v>1571</v>
      </c>
      <c r="E119" s="6">
        <v>27454</v>
      </c>
      <c r="F119" s="32">
        <v>27453</v>
      </c>
      <c r="G119" s="32">
        <v>23335</v>
      </c>
      <c r="H119" s="90">
        <f t="shared" si="3"/>
        <v>0.99996357543527359</v>
      </c>
      <c r="I119" s="90">
        <f>IF(F119/ActivitySum!$C$1300=0%,"",F119/ActivitySum!$C$1300)</f>
        <v>3.1648405706807131E-4</v>
      </c>
      <c r="J119" s="99">
        <f>IF(G119/ActivitySum!$C$1300=0%,"",G119/ActivitySum!$C$1300)</f>
        <v>2.6901087209716404E-4</v>
      </c>
      <c r="K119" s="99">
        <f t="shared" si="4"/>
        <v>0.84996721789174623</v>
      </c>
      <c r="L119" s="104">
        <f t="shared" si="5"/>
        <v>0.84999817870542382</v>
      </c>
    </row>
    <row r="120" spans="3:12" x14ac:dyDescent="0.25">
      <c r="C120" t="s">
        <v>277</v>
      </c>
      <c r="D120" t="s">
        <v>1572</v>
      </c>
      <c r="E120" s="6">
        <v>12615</v>
      </c>
      <c r="F120" s="32">
        <v>12615</v>
      </c>
      <c r="G120" s="32">
        <v>10723</v>
      </c>
      <c r="H120" s="90">
        <f t="shared" si="3"/>
        <v>1</v>
      </c>
      <c r="I120" s="90">
        <f>IF(F120/ActivitySum!$C$1300=0%,"",F120/ActivitySum!$C$1300)</f>
        <v>1.4542841874890612E-4</v>
      </c>
      <c r="J120" s="99">
        <f>IF(G120/ActivitySum!$C$1300=0%,"",G120/ActivitySum!$C$1300)</f>
        <v>1.2361703799005313E-4</v>
      </c>
      <c r="K120" s="99">
        <f t="shared" si="4"/>
        <v>0.85001981767736823</v>
      </c>
      <c r="L120" s="104">
        <f t="shared" si="5"/>
        <v>0.85001981767736823</v>
      </c>
    </row>
    <row r="121" spans="3:12" x14ac:dyDescent="0.25">
      <c r="C121" t="s">
        <v>278</v>
      </c>
      <c r="D121" t="s">
        <v>1573</v>
      </c>
      <c r="E121" s="6">
        <v>25208</v>
      </c>
      <c r="F121" s="32">
        <v>25208</v>
      </c>
      <c r="G121" s="32">
        <v>21427</v>
      </c>
      <c r="H121" s="90">
        <f t="shared" si="3"/>
        <v>1</v>
      </c>
      <c r="I121" s="90">
        <f>IF(F121/ActivitySum!$C$1300=0%,"",F121/ActivitySum!$C$1300)</f>
        <v>2.9060321679131397E-4</v>
      </c>
      <c r="J121" s="99">
        <f>IF(G121/ActivitySum!$C$1300=0%,"",G121/ActivitySum!$C$1300)</f>
        <v>2.4701503991540318E-4</v>
      </c>
      <c r="K121" s="99">
        <f t="shared" si="4"/>
        <v>0.85000793398920982</v>
      </c>
      <c r="L121" s="104">
        <f t="shared" si="5"/>
        <v>0.85000793398920982</v>
      </c>
    </row>
    <row r="122" spans="3:12" x14ac:dyDescent="0.25">
      <c r="C122" t="s">
        <v>279</v>
      </c>
      <c r="D122" t="s">
        <v>1574</v>
      </c>
      <c r="E122" s="6">
        <v>4941</v>
      </c>
      <c r="F122" s="32">
        <v>4941</v>
      </c>
      <c r="G122" s="32">
        <v>4200</v>
      </c>
      <c r="H122" s="90">
        <f t="shared" si="3"/>
        <v>1</v>
      </c>
      <c r="I122" s="90">
        <f>IF(F122/ActivitySum!$C$1300=0%,"",F122/ActivitySum!$C$1300)</f>
        <v>5.6960905036729699E-5</v>
      </c>
      <c r="J122" s="99">
        <f>IF(G122/ActivitySum!$C$1300=0%,"",G122/ActivitySum!$C$1300)</f>
        <v>4.8418498513310001E-5</v>
      </c>
      <c r="K122" s="99">
        <f t="shared" si="4"/>
        <v>0.85003035822707951</v>
      </c>
      <c r="L122" s="104">
        <f t="shared" si="5"/>
        <v>0.85003035822707951</v>
      </c>
    </row>
    <row r="123" spans="3:12" x14ac:dyDescent="0.25">
      <c r="C123" t="s">
        <v>280</v>
      </c>
      <c r="D123" t="s">
        <v>1575</v>
      </c>
      <c r="E123" s="6">
        <v>1799</v>
      </c>
      <c r="F123" s="32">
        <v>1799</v>
      </c>
      <c r="G123" s="32">
        <v>1529</v>
      </c>
      <c r="H123" s="90">
        <f t="shared" si="3"/>
        <v>1</v>
      </c>
      <c r="I123" s="90">
        <f>IF(F123/ActivitySum!$C$1300=0%,"",F123/ActivitySum!$C$1300)</f>
        <v>2.0739256863201118E-5</v>
      </c>
      <c r="J123" s="99">
        <f>IF(G123/ActivitySum!$C$1300=0%,"",G123/ActivitySum!$C$1300)</f>
        <v>1.7626639101631189E-5</v>
      </c>
      <c r="K123" s="99">
        <f t="shared" si="4"/>
        <v>0.84991662034463589</v>
      </c>
      <c r="L123" s="104">
        <f t="shared" si="5"/>
        <v>0.84991662034463589</v>
      </c>
    </row>
    <row r="124" spans="3:12" x14ac:dyDescent="0.25">
      <c r="C124" t="s">
        <v>281</v>
      </c>
      <c r="D124" t="s">
        <v>1576</v>
      </c>
      <c r="E124" s="6">
        <v>3206</v>
      </c>
      <c r="F124" s="32">
        <v>3206</v>
      </c>
      <c r="G124" s="32">
        <v>2725</v>
      </c>
      <c r="H124" s="90">
        <f t="shared" si="3"/>
        <v>1</v>
      </c>
      <c r="I124" s="90">
        <f>IF(F124/ActivitySum!$C$1300=0%,"",F124/ActivitySum!$C$1300)</f>
        <v>3.695945386515997E-5</v>
      </c>
      <c r="J124" s="99">
        <f>IF(G124/ActivitySum!$C$1300=0%,"",G124/ActivitySum!$C$1300)</f>
        <v>3.1414382963992801E-5</v>
      </c>
      <c r="K124" s="99">
        <f t="shared" si="4"/>
        <v>0.84996880848409229</v>
      </c>
      <c r="L124" s="104">
        <f t="shared" si="5"/>
        <v>0.84996880848409229</v>
      </c>
    </row>
    <row r="125" spans="3:12" x14ac:dyDescent="0.25">
      <c r="C125" t="s">
        <v>282</v>
      </c>
      <c r="D125" t="s">
        <v>1577</v>
      </c>
      <c r="E125" s="6">
        <v>19346</v>
      </c>
      <c r="F125" s="32">
        <v>19346</v>
      </c>
      <c r="G125" s="32">
        <v>16444</v>
      </c>
      <c r="H125" s="90">
        <f t="shared" si="3"/>
        <v>1</v>
      </c>
      <c r="I125" s="90">
        <f>IF(F125/ActivitySum!$C$1300=0%,"",F125/ActivitySum!$C$1300)</f>
        <v>2.2302482672345128E-4</v>
      </c>
      <c r="J125" s="99">
        <f>IF(G125/ActivitySum!$C$1300=0%,"",G125/ActivitySum!$C$1300)</f>
        <v>1.895699498935404E-4</v>
      </c>
      <c r="K125" s="99">
        <f t="shared" si="4"/>
        <v>0.84999483097281092</v>
      </c>
      <c r="L125" s="104">
        <f t="shared" si="5"/>
        <v>0.84999483097281092</v>
      </c>
    </row>
    <row r="126" spans="3:12" x14ac:dyDescent="0.25">
      <c r="C126" t="s">
        <v>283</v>
      </c>
      <c r="D126" t="s">
        <v>1578</v>
      </c>
      <c r="E126" s="6">
        <v>38692</v>
      </c>
      <c r="F126" s="32">
        <v>38691</v>
      </c>
      <c r="G126" s="32">
        <v>32887</v>
      </c>
      <c r="H126" s="90">
        <f t="shared" si="3"/>
        <v>0.99997415486405461</v>
      </c>
      <c r="I126" s="90">
        <f>IF(F126/ActivitySum!$C$1300=0%,"",F126/ActivitySum!$C$1300)</f>
        <v>4.460381252329708E-4</v>
      </c>
      <c r="J126" s="99">
        <f>IF(G126/ActivitySum!$C$1300=0%,"",G126/ActivitySum!$C$1300)</f>
        <v>3.7912837157314905E-4</v>
      </c>
      <c r="K126" s="99">
        <f t="shared" si="4"/>
        <v>0.84996898583686553</v>
      </c>
      <c r="L126" s="104">
        <f t="shared" si="5"/>
        <v>0.84999095396862323</v>
      </c>
    </row>
    <row r="127" spans="3:12" x14ac:dyDescent="0.25">
      <c r="C127" t="s">
        <v>284</v>
      </c>
      <c r="D127" t="s">
        <v>1579</v>
      </c>
      <c r="E127" s="6">
        <v>38691</v>
      </c>
      <c r="F127" s="32">
        <v>38691</v>
      </c>
      <c r="G127" s="32">
        <v>32887</v>
      </c>
      <c r="H127" s="90">
        <f t="shared" si="3"/>
        <v>1</v>
      </c>
      <c r="I127" s="90">
        <f>IF(F127/ActivitySum!$C$1300=0%,"",F127/ActivitySum!$C$1300)</f>
        <v>4.460381252329708E-4</v>
      </c>
      <c r="J127" s="99">
        <f>IF(G127/ActivitySum!$C$1300=0%,"",G127/ActivitySum!$C$1300)</f>
        <v>3.7912837157314905E-4</v>
      </c>
      <c r="K127" s="99">
        <f t="shared" si="4"/>
        <v>0.84999095396862323</v>
      </c>
      <c r="L127" s="104">
        <f t="shared" si="5"/>
        <v>0.84999095396862323</v>
      </c>
    </row>
    <row r="128" spans="3:12" x14ac:dyDescent="0.25">
      <c r="C128" t="s">
        <v>285</v>
      </c>
      <c r="D128" t="s">
        <v>1580</v>
      </c>
      <c r="E128" s="6">
        <v>10217</v>
      </c>
      <c r="F128" s="32">
        <v>10217</v>
      </c>
      <c r="G128" s="32">
        <v>8684</v>
      </c>
      <c r="H128" s="90">
        <f t="shared" si="3"/>
        <v>1</v>
      </c>
      <c r="I128" s="90">
        <f>IF(F128/ActivitySum!$C$1300=0%,"",F128/ActivitySum!$C$1300)</f>
        <v>1.1778376174059246E-4</v>
      </c>
      <c r="J128" s="99">
        <f>IF(G128/ActivitySum!$C$1300=0%,"",G128/ActivitySum!$C$1300)</f>
        <v>1.001110097832343E-4</v>
      </c>
      <c r="K128" s="99">
        <f t="shared" si="4"/>
        <v>0.84995595576000782</v>
      </c>
      <c r="L128" s="104">
        <f t="shared" si="5"/>
        <v>0.84995595576000782</v>
      </c>
    </row>
    <row r="129" spans="3:12" x14ac:dyDescent="0.25">
      <c r="C129" t="s">
        <v>286</v>
      </c>
      <c r="D129" t="s">
        <v>1581</v>
      </c>
      <c r="E129" s="6">
        <v>20434</v>
      </c>
      <c r="F129" s="32">
        <v>20434</v>
      </c>
      <c r="G129" s="32">
        <v>4690</v>
      </c>
      <c r="H129" s="90">
        <f t="shared" si="3"/>
        <v>1</v>
      </c>
      <c r="I129" s="90">
        <f>IF(F129/ActivitySum!$C$1300=0%,"",F129/ActivitySum!$C$1300)</f>
        <v>2.3556752348118492E-4</v>
      </c>
      <c r="J129" s="99">
        <f>IF(G129/ActivitySum!$C$1300=0%,"",G129/ActivitySum!$C$1300)</f>
        <v>5.4067323339862835E-5</v>
      </c>
      <c r="K129" s="99">
        <f t="shared" si="4"/>
        <v>0.22951942840364098</v>
      </c>
      <c r="L129" s="104">
        <f t="shared" si="5"/>
        <v>0.22951942840364098</v>
      </c>
    </row>
    <row r="130" spans="3:12" x14ac:dyDescent="0.25">
      <c r="C130" t="s">
        <v>287</v>
      </c>
      <c r="D130" t="s">
        <v>1582</v>
      </c>
      <c r="E130" s="6">
        <v>20434</v>
      </c>
      <c r="F130" s="32">
        <v>20434</v>
      </c>
      <c r="G130" s="32">
        <v>4690</v>
      </c>
      <c r="H130" s="90">
        <f t="shared" si="3"/>
        <v>1</v>
      </c>
      <c r="I130" s="90">
        <f>IF(F130/ActivitySum!$C$1300=0%,"",F130/ActivitySum!$C$1300)</f>
        <v>2.3556752348118492E-4</v>
      </c>
      <c r="J130" s="99">
        <f>IF(G130/ActivitySum!$C$1300=0%,"",G130/ActivitySum!$C$1300)</f>
        <v>5.4067323339862835E-5</v>
      </c>
      <c r="K130" s="99">
        <f t="shared" si="4"/>
        <v>0.22951942840364098</v>
      </c>
      <c r="L130" s="104">
        <f t="shared" si="5"/>
        <v>0.22951942840364098</v>
      </c>
    </row>
    <row r="131" spans="3:12" x14ac:dyDescent="0.25">
      <c r="C131" t="s">
        <v>288</v>
      </c>
      <c r="D131" t="s">
        <v>1583</v>
      </c>
      <c r="E131" s="6">
        <v>10880</v>
      </c>
      <c r="F131" s="32">
        <v>10880</v>
      </c>
      <c r="G131" s="32">
        <v>2497</v>
      </c>
      <c r="H131" s="90">
        <f t="shared" si="3"/>
        <v>1</v>
      </c>
      <c r="I131" s="90">
        <f>IF(F131/ActivitySum!$C$1300=0%,"",F131/ActivitySum!$C$1300)</f>
        <v>1.2542696757733638E-4</v>
      </c>
      <c r="J131" s="99">
        <f>IF(G131/ActivitySum!$C$1300=0%,"",G131/ActivitySum!$C$1300)</f>
        <v>2.878595018755597E-5</v>
      </c>
      <c r="K131" s="99">
        <f t="shared" si="4"/>
        <v>0.22950367647058822</v>
      </c>
      <c r="L131" s="104">
        <f t="shared" si="5"/>
        <v>0.22950367647058822</v>
      </c>
    </row>
    <row r="132" spans="3:12" x14ac:dyDescent="0.25">
      <c r="C132" t="s">
        <v>289</v>
      </c>
      <c r="D132" t="s">
        <v>1584</v>
      </c>
      <c r="E132" s="6">
        <v>1613</v>
      </c>
      <c r="F132" s="32">
        <v>1613</v>
      </c>
      <c r="G132" s="32">
        <v>1371</v>
      </c>
      <c r="H132" s="90">
        <f t="shared" si="3"/>
        <v>1</v>
      </c>
      <c r="I132" s="90">
        <f>IF(F132/ActivitySum!$C$1300=0%,"",F132/ActivitySum!$C$1300)</f>
        <v>1.8595009071897388E-5</v>
      </c>
      <c r="J132" s="99">
        <f>IF(G132/ActivitySum!$C$1300=0%,"",G132/ActivitySum!$C$1300)</f>
        <v>1.5805181300416193E-5</v>
      </c>
      <c r="K132" s="99">
        <f t="shared" si="4"/>
        <v>0.84996900185988844</v>
      </c>
      <c r="L132" s="104">
        <f t="shared" si="5"/>
        <v>0.84996900185988844</v>
      </c>
    </row>
    <row r="133" spans="3:12" x14ac:dyDescent="0.25">
      <c r="C133" t="s">
        <v>290</v>
      </c>
      <c r="D133" t="s">
        <v>1585</v>
      </c>
      <c r="E133" s="6">
        <v>38691</v>
      </c>
      <c r="F133" s="32">
        <v>38691</v>
      </c>
      <c r="G133" s="32">
        <v>17102</v>
      </c>
      <c r="H133" s="90">
        <f t="shared" si="3"/>
        <v>1</v>
      </c>
      <c r="I133" s="90">
        <f>IF(F133/ActivitySum!$C$1300=0%,"",F133/ActivitySum!$C$1300)</f>
        <v>4.460381252329708E-4</v>
      </c>
      <c r="J133" s="99">
        <f>IF(G133/ActivitySum!$C$1300=0%,"",G133/ActivitySum!$C$1300)</f>
        <v>1.9715551466062563E-4</v>
      </c>
      <c r="K133" s="99">
        <f t="shared" si="4"/>
        <v>0.44201493887467369</v>
      </c>
      <c r="L133" s="104">
        <f t="shared" si="5"/>
        <v>0.44201493887467369</v>
      </c>
    </row>
    <row r="134" spans="3:12" x14ac:dyDescent="0.25">
      <c r="C134" t="s">
        <v>291</v>
      </c>
      <c r="D134" t="s">
        <v>1586</v>
      </c>
      <c r="E134" s="6">
        <v>19346</v>
      </c>
      <c r="F134" s="32">
        <v>19346</v>
      </c>
      <c r="G134" s="32">
        <v>16444</v>
      </c>
      <c r="H134" s="90">
        <f t="shared" si="3"/>
        <v>1</v>
      </c>
      <c r="I134" s="90">
        <f>IF(F134/ActivitySum!$C$1300=0%,"",F134/ActivitySum!$C$1300)</f>
        <v>2.2302482672345128E-4</v>
      </c>
      <c r="J134" s="99">
        <f>IF(G134/ActivitySum!$C$1300=0%,"",G134/ActivitySum!$C$1300)</f>
        <v>1.895699498935404E-4</v>
      </c>
      <c r="K134" s="99">
        <f t="shared" si="4"/>
        <v>0.84999483097281092</v>
      </c>
      <c r="L134" s="104">
        <f t="shared" si="5"/>
        <v>0.84999483097281092</v>
      </c>
    </row>
    <row r="135" spans="3:12" x14ac:dyDescent="0.25">
      <c r="C135" t="s">
        <v>292</v>
      </c>
      <c r="D135" t="s">
        <v>1587</v>
      </c>
      <c r="E135" s="6">
        <v>38691</v>
      </c>
      <c r="F135" s="32">
        <v>38691</v>
      </c>
      <c r="G135" s="32">
        <v>32887</v>
      </c>
      <c r="H135" s="90">
        <f t="shared" ref="H135:H198" si="6">IFERROR(F135/E135,"")</f>
        <v>1</v>
      </c>
      <c r="I135" s="90">
        <f>IF(F135/ActivitySum!$C$1300=0%,"",F135/ActivitySum!$C$1300)</f>
        <v>4.460381252329708E-4</v>
      </c>
      <c r="J135" s="99">
        <f>IF(G135/ActivitySum!$C$1300=0%,"",G135/ActivitySum!$C$1300)</f>
        <v>3.7912837157314905E-4</v>
      </c>
      <c r="K135" s="99">
        <f t="shared" ref="K135:K198" si="7">IFERROR(G135/E135,"")</f>
        <v>0.84999095396862323</v>
      </c>
      <c r="L135" s="104">
        <f t="shared" ref="L135:L198" si="8">IFERROR(G135/F135,"")</f>
        <v>0.84999095396862323</v>
      </c>
    </row>
    <row r="136" spans="3:12" x14ac:dyDescent="0.25">
      <c r="C136" t="s">
        <v>293</v>
      </c>
      <c r="D136" t="s">
        <v>1588</v>
      </c>
      <c r="E136" s="6">
        <v>11760</v>
      </c>
      <c r="F136" s="32">
        <v>11760</v>
      </c>
      <c r="G136" s="32">
        <v>9996</v>
      </c>
      <c r="H136" s="90">
        <f t="shared" si="6"/>
        <v>1</v>
      </c>
      <c r="I136" s="90">
        <f>IF(F136/ActivitySum!$C$1300=0%,"",F136/ActivitySum!$C$1300)</f>
        <v>1.3557179583726801E-4</v>
      </c>
      <c r="J136" s="99">
        <f>IF(G136/ActivitySum!$C$1300=0%,"",G136/ActivitySum!$C$1300)</f>
        <v>1.1523602646167781E-4</v>
      </c>
      <c r="K136" s="99">
        <f t="shared" si="7"/>
        <v>0.85</v>
      </c>
      <c r="L136" s="104">
        <f t="shared" si="8"/>
        <v>0.85</v>
      </c>
    </row>
    <row r="137" spans="3:12" x14ac:dyDescent="0.25">
      <c r="C137" t="s">
        <v>294</v>
      </c>
      <c r="D137" t="s">
        <v>1589</v>
      </c>
      <c r="E137" s="6">
        <v>23520</v>
      </c>
      <c r="F137" s="32">
        <v>23520</v>
      </c>
      <c r="G137" s="32">
        <v>235</v>
      </c>
      <c r="H137" s="90">
        <f t="shared" si="6"/>
        <v>1</v>
      </c>
      <c r="I137" s="90">
        <f>IF(F137/ActivitySum!$C$1300=0%,"",F137/ActivitySum!$C$1300)</f>
        <v>2.7114359167453603E-4</v>
      </c>
      <c r="J137" s="99">
        <f>IF(G137/ActivitySum!$C$1300=0%,"",G137/ActivitySum!$C$1300)</f>
        <v>2.709130273959012E-6</v>
      </c>
      <c r="K137" s="99">
        <f t="shared" si="7"/>
        <v>9.9914965986394565E-3</v>
      </c>
      <c r="L137" s="104">
        <f t="shared" si="8"/>
        <v>9.9914965986394565E-3</v>
      </c>
    </row>
    <row r="138" spans="3:12" x14ac:dyDescent="0.25">
      <c r="C138" t="s">
        <v>295</v>
      </c>
      <c r="D138" t="s">
        <v>1590</v>
      </c>
      <c r="E138" s="6">
        <v>23520</v>
      </c>
      <c r="F138" s="32">
        <v>23520</v>
      </c>
      <c r="G138" s="32">
        <v>235</v>
      </c>
      <c r="H138" s="90">
        <f t="shared" si="6"/>
        <v>1</v>
      </c>
      <c r="I138" s="90">
        <f>IF(F138/ActivitySum!$C$1300=0%,"",F138/ActivitySum!$C$1300)</f>
        <v>2.7114359167453603E-4</v>
      </c>
      <c r="J138" s="99">
        <f>IF(G138/ActivitySum!$C$1300=0%,"",G138/ActivitySum!$C$1300)</f>
        <v>2.709130273959012E-6</v>
      </c>
      <c r="K138" s="99">
        <f t="shared" si="7"/>
        <v>9.9914965986394565E-3</v>
      </c>
      <c r="L138" s="104">
        <f t="shared" si="8"/>
        <v>9.9914965986394565E-3</v>
      </c>
    </row>
    <row r="139" spans="3:12" x14ac:dyDescent="0.25">
      <c r="C139" t="s">
        <v>296</v>
      </c>
      <c r="D139" t="s">
        <v>1591</v>
      </c>
      <c r="E139" s="6">
        <v>11760</v>
      </c>
      <c r="F139" s="32">
        <v>11760</v>
      </c>
      <c r="G139" s="32">
        <v>706</v>
      </c>
      <c r="H139" s="90">
        <f t="shared" si="6"/>
        <v>1</v>
      </c>
      <c r="I139" s="90">
        <f>IF(F139/ActivitySum!$C$1300=0%,"",F139/ActivitySum!$C$1300)</f>
        <v>1.3557179583726801E-4</v>
      </c>
      <c r="J139" s="99">
        <f>IF(G139/ActivitySum!$C$1300=0%,"",G139/ActivitySum!$C$1300)</f>
        <v>8.1389190358087765E-6</v>
      </c>
      <c r="K139" s="99">
        <f t="shared" si="7"/>
        <v>6.003401360544218E-2</v>
      </c>
      <c r="L139" s="104">
        <f t="shared" si="8"/>
        <v>6.003401360544218E-2</v>
      </c>
    </row>
    <row r="140" spans="3:12" x14ac:dyDescent="0.25">
      <c r="C140" t="s">
        <v>297</v>
      </c>
      <c r="D140" t="s">
        <v>1592</v>
      </c>
      <c r="E140" s="6">
        <v>23520</v>
      </c>
      <c r="F140" s="32">
        <v>23520</v>
      </c>
      <c r="G140" s="32">
        <v>1411</v>
      </c>
      <c r="H140" s="90">
        <f t="shared" si="6"/>
        <v>1</v>
      </c>
      <c r="I140" s="90">
        <f>IF(F140/ActivitySum!$C$1300=0%,"",F140/ActivitySum!$C$1300)</f>
        <v>2.7114359167453603E-4</v>
      </c>
      <c r="J140" s="99">
        <f>IF(G140/ActivitySum!$C$1300=0%,"",G140/ActivitySum!$C$1300)</f>
        <v>1.6266309857685811E-5</v>
      </c>
      <c r="K140" s="99">
        <f t="shared" si="7"/>
        <v>5.9991496598639456E-2</v>
      </c>
      <c r="L140" s="104">
        <f t="shared" si="8"/>
        <v>5.9991496598639456E-2</v>
      </c>
    </row>
    <row r="141" spans="3:12" x14ac:dyDescent="0.25">
      <c r="C141" t="s">
        <v>298</v>
      </c>
      <c r="D141" t="s">
        <v>1593</v>
      </c>
      <c r="E141" s="6">
        <v>23520</v>
      </c>
      <c r="F141" s="32">
        <v>23520</v>
      </c>
      <c r="G141" s="32">
        <v>1411</v>
      </c>
      <c r="H141" s="90">
        <f t="shared" si="6"/>
        <v>1</v>
      </c>
      <c r="I141" s="90">
        <f>IF(F141/ActivitySum!$C$1300=0%,"",F141/ActivitySum!$C$1300)</f>
        <v>2.7114359167453603E-4</v>
      </c>
      <c r="J141" s="99">
        <f>IF(G141/ActivitySum!$C$1300=0%,"",G141/ActivitySum!$C$1300)</f>
        <v>1.6266309857685811E-5</v>
      </c>
      <c r="K141" s="99">
        <f t="shared" si="7"/>
        <v>5.9991496598639456E-2</v>
      </c>
      <c r="L141" s="104">
        <f t="shared" si="8"/>
        <v>5.9991496598639456E-2</v>
      </c>
    </row>
    <row r="142" spans="3:12" x14ac:dyDescent="0.25">
      <c r="C142" t="s">
        <v>299</v>
      </c>
      <c r="D142" t="s">
        <v>1594</v>
      </c>
      <c r="E142" s="6">
        <v>27909</v>
      </c>
      <c r="F142" s="32">
        <v>27908</v>
      </c>
      <c r="G142" s="32">
        <v>23722</v>
      </c>
      <c r="H142" s="90">
        <f t="shared" si="6"/>
        <v>0.99996416926439502</v>
      </c>
      <c r="I142" s="90">
        <f>IF(F142/ActivitySum!$C$1300=0%,"",F142/ActivitySum!$C$1300)</f>
        <v>3.2172939440701322E-4</v>
      </c>
      <c r="J142" s="99">
        <f>IF(G142/ActivitySum!$C$1300=0%,"",G142/ActivitySum!$C$1300)</f>
        <v>2.7347229088874758E-4</v>
      </c>
      <c r="K142" s="99">
        <f t="shared" si="7"/>
        <v>0.84997671002185671</v>
      </c>
      <c r="L142" s="104">
        <f t="shared" si="8"/>
        <v>0.85000716640389851</v>
      </c>
    </row>
    <row r="143" spans="3:12" x14ac:dyDescent="0.25">
      <c r="C143" t="s">
        <v>300</v>
      </c>
      <c r="D143" t="s">
        <v>1595</v>
      </c>
      <c r="E143" s="6">
        <v>27909</v>
      </c>
      <c r="F143" s="32">
        <v>27908</v>
      </c>
      <c r="G143" s="32">
        <v>23722</v>
      </c>
      <c r="H143" s="90">
        <f t="shared" si="6"/>
        <v>0.99996416926439502</v>
      </c>
      <c r="I143" s="90">
        <f>IF(F143/ActivitySum!$C$1300=0%,"",F143/ActivitySum!$C$1300)</f>
        <v>3.2172939440701322E-4</v>
      </c>
      <c r="J143" s="99">
        <f>IF(G143/ActivitySum!$C$1300=0%,"",G143/ActivitySum!$C$1300)</f>
        <v>2.7347229088874758E-4</v>
      </c>
      <c r="K143" s="99">
        <f t="shared" si="7"/>
        <v>0.84997671002185671</v>
      </c>
      <c r="L143" s="104">
        <f t="shared" si="8"/>
        <v>0.85000716640389851</v>
      </c>
    </row>
    <row r="144" spans="3:12" x14ac:dyDescent="0.25">
      <c r="C144" t="s">
        <v>301</v>
      </c>
      <c r="D144" t="s">
        <v>1596</v>
      </c>
      <c r="E144" s="6">
        <v>37210</v>
      </c>
      <c r="F144" s="32">
        <v>37210</v>
      </c>
      <c r="G144" s="32">
        <v>31628</v>
      </c>
      <c r="H144" s="90">
        <f t="shared" si="6"/>
        <v>1</v>
      </c>
      <c r="I144" s="90">
        <f>IF(F144/ActivitySum!$C$1300=0%,"",F144/ActivitySum!$C$1300)</f>
        <v>4.2896484040006317E-4</v>
      </c>
      <c r="J144" s="99">
        <f>IF(G144/ActivitySum!$C$1300=0%,"",G144/ActivitySum!$C$1300)</f>
        <v>3.6461435023308779E-4</v>
      </c>
      <c r="K144" s="99">
        <f t="shared" si="7"/>
        <v>0.84998656275194839</v>
      </c>
      <c r="L144" s="104">
        <f t="shared" si="8"/>
        <v>0.84998656275194839</v>
      </c>
    </row>
    <row r="145" spans="2:12" x14ac:dyDescent="0.25">
      <c r="C145" t="s">
        <v>302</v>
      </c>
      <c r="D145" t="s">
        <v>1597</v>
      </c>
      <c r="E145" s="6">
        <v>27907</v>
      </c>
      <c r="F145" s="32">
        <v>27908</v>
      </c>
      <c r="G145" s="32">
        <v>558</v>
      </c>
      <c r="H145" s="90">
        <f t="shared" si="6"/>
        <v>1.0000358333034722</v>
      </c>
      <c r="I145" s="90">
        <f>IF(F145/ActivitySum!$C$1300=0%,"",F145/ActivitySum!$C$1300)</f>
        <v>3.2172939440701322E-4</v>
      </c>
      <c r="J145" s="99">
        <f>IF(G145/ActivitySum!$C$1300=0%,"",G145/ActivitySum!$C$1300)</f>
        <v>6.4327433739111863E-6</v>
      </c>
      <c r="K145" s="99">
        <f t="shared" si="7"/>
        <v>1.9994983337513886E-2</v>
      </c>
      <c r="L145" s="104">
        <f t="shared" si="8"/>
        <v>1.9994266876881182E-2</v>
      </c>
    </row>
    <row r="146" spans="2:12" x14ac:dyDescent="0.25">
      <c r="C146" t="s">
        <v>303</v>
      </c>
      <c r="D146" t="s">
        <v>1598</v>
      </c>
      <c r="E146" s="6">
        <v>27908</v>
      </c>
      <c r="F146" s="32">
        <v>27908</v>
      </c>
      <c r="G146" s="32">
        <v>3795</v>
      </c>
      <c r="H146" s="90">
        <f t="shared" si="6"/>
        <v>1</v>
      </c>
      <c r="I146" s="90">
        <f>IF(F146/ActivitySum!$C$1300=0%,"",F146/ActivitySum!$C$1300)</f>
        <v>3.2172939440701322E-4</v>
      </c>
      <c r="J146" s="99">
        <f>IF(G146/ActivitySum!$C$1300=0%,"",G146/ActivitySum!$C$1300)</f>
        <v>4.3749571870955109E-5</v>
      </c>
      <c r="K146" s="99">
        <f t="shared" si="7"/>
        <v>0.1359825139744876</v>
      </c>
      <c r="L146" s="104">
        <f t="shared" si="8"/>
        <v>0.1359825139744876</v>
      </c>
    </row>
    <row r="147" spans="2:12" x14ac:dyDescent="0.25">
      <c r="C147" t="s">
        <v>304</v>
      </c>
      <c r="D147" t="s">
        <v>1599</v>
      </c>
      <c r="E147" s="6">
        <v>37210</v>
      </c>
      <c r="F147" s="32">
        <v>37210</v>
      </c>
      <c r="G147" s="32">
        <v>31628</v>
      </c>
      <c r="H147" s="90">
        <f t="shared" si="6"/>
        <v>1</v>
      </c>
      <c r="I147" s="90">
        <f>IF(F147/ActivitySum!$C$1300=0%,"",F147/ActivitySum!$C$1300)</f>
        <v>4.2896484040006317E-4</v>
      </c>
      <c r="J147" s="99">
        <f>IF(G147/ActivitySum!$C$1300=0%,"",G147/ActivitySum!$C$1300)</f>
        <v>3.6461435023308779E-4</v>
      </c>
      <c r="K147" s="99">
        <f t="shared" si="7"/>
        <v>0.84998656275194839</v>
      </c>
      <c r="L147" s="104">
        <f t="shared" si="8"/>
        <v>0.84998656275194839</v>
      </c>
    </row>
    <row r="148" spans="2:12" x14ac:dyDescent="0.25">
      <c r="C148" t="s">
        <v>410</v>
      </c>
      <c r="D148" t="s">
        <v>1701</v>
      </c>
      <c r="E148" s="6">
        <v>45350</v>
      </c>
      <c r="F148" s="32">
        <v>45350</v>
      </c>
      <c r="G148" s="32">
        <v>21201</v>
      </c>
      <c r="H148" s="90">
        <f t="shared" si="6"/>
        <v>1</v>
      </c>
      <c r="I148" s="90">
        <f>IF(F148/ActivitySum!$C$1300=0%,"",F148/ActivitySum!$C$1300)</f>
        <v>5.2280450180443067E-4</v>
      </c>
      <c r="J148" s="99">
        <f>IF(G148/ActivitySum!$C$1300=0%,"",G148/ActivitySum!$C$1300)</f>
        <v>2.4440966356682986E-4</v>
      </c>
      <c r="K148" s="99">
        <f t="shared" si="7"/>
        <v>0.46749724366041895</v>
      </c>
      <c r="L148" s="104">
        <f t="shared" si="8"/>
        <v>0.46749724366041895</v>
      </c>
    </row>
    <row r="149" spans="2:12" x14ac:dyDescent="0.25">
      <c r="C149" t="s">
        <v>430</v>
      </c>
      <c r="D149" t="s">
        <v>1719</v>
      </c>
      <c r="E149" s="6">
        <v>45350</v>
      </c>
      <c r="F149" s="32">
        <v>45350</v>
      </c>
      <c r="G149" s="32">
        <v>22676</v>
      </c>
      <c r="H149" s="90">
        <f t="shared" si="6"/>
        <v>1</v>
      </c>
      <c r="I149" s="90">
        <f>IF(F149/ActivitySum!$C$1300=0%,"",F149/ActivitySum!$C$1300)</f>
        <v>5.2280450180443067E-4</v>
      </c>
      <c r="J149" s="99">
        <f>IF(G149/ActivitySum!$C$1300=0%,"",G149/ActivitySum!$C$1300)</f>
        <v>2.6141377911614703E-4</v>
      </c>
      <c r="K149" s="99">
        <f t="shared" si="7"/>
        <v>0.50002205071664829</v>
      </c>
      <c r="L149" s="104">
        <f t="shared" si="8"/>
        <v>0.50002205071664829</v>
      </c>
    </row>
    <row r="150" spans="2:12" x14ac:dyDescent="0.25">
      <c r="B150" t="s">
        <v>2568</v>
      </c>
      <c r="C150" t="s">
        <v>307</v>
      </c>
      <c r="D150" t="s">
        <v>1602</v>
      </c>
      <c r="E150" s="6">
        <v>84732</v>
      </c>
      <c r="F150" s="32">
        <v>84733</v>
      </c>
      <c r="G150" s="32">
        <v>72023</v>
      </c>
      <c r="H150" s="90">
        <f t="shared" si="6"/>
        <v>1.0000118019166313</v>
      </c>
      <c r="I150" s="90">
        <f>IF(F150/ActivitySum!$C$1300=0%,"",F150/ActivitySum!$C$1300)</f>
        <v>9.7682015107816581E-4</v>
      </c>
      <c r="J150" s="99">
        <f>IF(G150/ActivitySum!$C$1300=0%,"",G150/ActivitySum!$C$1300)</f>
        <v>8.302965520057444E-4</v>
      </c>
      <c r="K150" s="99">
        <f t="shared" si="7"/>
        <v>0.85000944153330504</v>
      </c>
      <c r="L150" s="104">
        <f t="shared" si="8"/>
        <v>0.84999940991113265</v>
      </c>
    </row>
    <row r="151" spans="2:12" x14ac:dyDescent="0.25">
      <c r="C151" t="s">
        <v>321</v>
      </c>
      <c r="D151" t="s">
        <v>1616</v>
      </c>
      <c r="E151" s="6">
        <v>84732</v>
      </c>
      <c r="F151" s="32">
        <v>84733</v>
      </c>
      <c r="G151" s="32">
        <v>72023</v>
      </c>
      <c r="H151" s="90">
        <f t="shared" si="6"/>
        <v>1.0000118019166313</v>
      </c>
      <c r="I151" s="90">
        <f>IF(F151/ActivitySum!$C$1300=0%,"",F151/ActivitySum!$C$1300)</f>
        <v>9.7682015107816581E-4</v>
      </c>
      <c r="J151" s="99">
        <f>IF(G151/ActivitySum!$C$1300=0%,"",G151/ActivitySum!$C$1300)</f>
        <v>8.302965520057444E-4</v>
      </c>
      <c r="K151" s="99">
        <f t="shared" si="7"/>
        <v>0.85000944153330504</v>
      </c>
      <c r="L151" s="104">
        <f t="shared" si="8"/>
        <v>0.84999940991113265</v>
      </c>
    </row>
    <row r="152" spans="2:12" x14ac:dyDescent="0.25">
      <c r="C152" t="s">
        <v>346</v>
      </c>
      <c r="D152" t="s">
        <v>1641</v>
      </c>
      <c r="E152" s="6">
        <v>72632</v>
      </c>
      <c r="F152" s="32">
        <v>72631</v>
      </c>
      <c r="G152" s="32">
        <v>62971</v>
      </c>
      <c r="H152" s="90">
        <f t="shared" si="6"/>
        <v>0.99998623196387271</v>
      </c>
      <c r="I152" s="90">
        <f>IF(F152/ActivitySum!$C$1300=0%,"",F152/ActivitySum!$C$1300)</f>
        <v>8.3730570607624261E-4</v>
      </c>
      <c r="J152" s="99">
        <f>IF(G152/ActivitySum!$C$1300=0%,"",G152/ActivitySum!$C$1300)</f>
        <v>7.2594315949562954E-4</v>
      </c>
      <c r="K152" s="99">
        <f t="shared" si="7"/>
        <v>0.86698700297389575</v>
      </c>
      <c r="L152" s="104">
        <f t="shared" si="8"/>
        <v>0.86699893984662202</v>
      </c>
    </row>
    <row r="153" spans="2:12" x14ac:dyDescent="0.25">
      <c r="C153" t="s">
        <v>360</v>
      </c>
      <c r="D153" t="s">
        <v>1654</v>
      </c>
      <c r="E153" s="6">
        <v>72632</v>
      </c>
      <c r="F153" s="32">
        <v>72632</v>
      </c>
      <c r="G153" s="32">
        <v>43128</v>
      </c>
      <c r="H153" s="90">
        <f t="shared" si="6"/>
        <v>1</v>
      </c>
      <c r="I153" s="90">
        <f>IF(F153/ActivitySum!$C$1300=0%,"",F153/ActivitySum!$C$1300)</f>
        <v>8.3731723429017436E-4</v>
      </c>
      <c r="J153" s="99">
        <f>IF(G153/ActivitySum!$C$1300=0%,"",G153/ActivitySum!$C$1300)</f>
        <v>4.9718881044810324E-4</v>
      </c>
      <c r="K153" s="99">
        <f t="shared" si="7"/>
        <v>0.59378786209935019</v>
      </c>
      <c r="L153" s="104">
        <f t="shared" si="8"/>
        <v>0.59378786209935019</v>
      </c>
    </row>
    <row r="154" spans="2:12" x14ac:dyDescent="0.25">
      <c r="C154" t="s">
        <v>402</v>
      </c>
      <c r="D154" t="s">
        <v>1695</v>
      </c>
      <c r="E154" s="6">
        <v>3061</v>
      </c>
      <c r="F154" s="32">
        <v>3062</v>
      </c>
      <c r="G154" s="32">
        <v>184</v>
      </c>
      <c r="H154" s="90">
        <f t="shared" si="6"/>
        <v>1.0003266906239792</v>
      </c>
      <c r="I154" s="90">
        <f>IF(F154/ActivitySum!$C$1300=0%,"",F154/ActivitySum!$C$1300)</f>
        <v>3.5299391058989338E-5</v>
      </c>
      <c r="J154" s="99">
        <f>IF(G154/ActivitySum!$C$1300=0%,"",G154/ActivitySum!$C$1300)</f>
        <v>2.1211913634402477E-6</v>
      </c>
      <c r="K154" s="99">
        <f t="shared" si="7"/>
        <v>6.0111074812152894E-2</v>
      </c>
      <c r="L154" s="104">
        <f t="shared" si="8"/>
        <v>6.0091443500979752E-2</v>
      </c>
    </row>
    <row r="155" spans="2:12" x14ac:dyDescent="0.25">
      <c r="C155" t="s">
        <v>425</v>
      </c>
      <c r="D155" t="s">
        <v>1714</v>
      </c>
      <c r="E155" s="6">
        <v>30339</v>
      </c>
      <c r="F155" s="32">
        <v>30338</v>
      </c>
      <c r="G155" s="32">
        <v>17020</v>
      </c>
      <c r="H155" s="90">
        <f t="shared" si="6"/>
        <v>0.9999670391245592</v>
      </c>
      <c r="I155" s="90">
        <f>IF(F155/ActivitySum!$C$1300=0%,"",F155/ActivitySum!$C$1300)</f>
        <v>3.497429542611426E-4</v>
      </c>
      <c r="J155" s="99">
        <f>IF(G155/ActivitySum!$C$1300=0%,"",G155/ActivitySum!$C$1300)</f>
        <v>1.9621020111822293E-4</v>
      </c>
      <c r="K155" s="99">
        <f t="shared" si="7"/>
        <v>0.56099410000329608</v>
      </c>
      <c r="L155" s="104">
        <f t="shared" si="8"/>
        <v>0.56101259146944427</v>
      </c>
    </row>
    <row r="156" spans="2:12" x14ac:dyDescent="0.25">
      <c r="C156" t="s">
        <v>440</v>
      </c>
      <c r="D156" t="s">
        <v>1727</v>
      </c>
      <c r="E156" s="6">
        <v>223435</v>
      </c>
      <c r="F156" s="32">
        <v>223436</v>
      </c>
      <c r="G156" s="32">
        <v>111718</v>
      </c>
      <c r="H156" s="90">
        <f t="shared" si="6"/>
        <v>1.0000044755745519</v>
      </c>
      <c r="I156" s="90">
        <f>IF(F156/ActivitySum!$C$1300=0%,"",F156/ActivitySum!$C$1300)</f>
        <v>2.5758180080523653E-3</v>
      </c>
      <c r="J156" s="99">
        <f>IF(G156/ActivitySum!$C$1300=0%,"",G156/ActivitySum!$C$1300)</f>
        <v>1.2879090040261827E-3</v>
      </c>
      <c r="K156" s="99">
        <f t="shared" si="7"/>
        <v>0.50000223778727593</v>
      </c>
      <c r="L156" s="104">
        <f t="shared" si="8"/>
        <v>0.5</v>
      </c>
    </row>
    <row r="157" spans="2:12" x14ac:dyDescent="0.25">
      <c r="C157" t="s">
        <v>478</v>
      </c>
      <c r="D157" t="s">
        <v>1765</v>
      </c>
      <c r="E157" s="6">
        <v>144102</v>
      </c>
      <c r="F157" s="32">
        <v>144102</v>
      </c>
      <c r="G157" s="32">
        <v>122487</v>
      </c>
      <c r="H157" s="90">
        <f t="shared" si="6"/>
        <v>1</v>
      </c>
      <c r="I157" s="90">
        <f>IF(F157/ActivitySum!$C$1300=0%,"",F157/ActivitySum!$C$1300)</f>
        <v>1.6612386839916663E-3</v>
      </c>
      <c r="J157" s="99">
        <f>IF(G157/ActivitySum!$C$1300=0%,"",G157/ActivitySum!$C$1300)</f>
        <v>1.4120563398570959E-3</v>
      </c>
      <c r="K157" s="99">
        <f t="shared" si="7"/>
        <v>0.85000208185868342</v>
      </c>
      <c r="L157" s="104">
        <f t="shared" si="8"/>
        <v>0.85000208185868342</v>
      </c>
    </row>
    <row r="158" spans="2:12" x14ac:dyDescent="0.25">
      <c r="B158" t="s">
        <v>2569</v>
      </c>
      <c r="C158" t="s">
        <v>54</v>
      </c>
      <c r="D158" t="s">
        <v>1350</v>
      </c>
      <c r="E158" s="6">
        <v>59364</v>
      </c>
      <c r="F158" s="32">
        <v>59364</v>
      </c>
      <c r="G158" s="32">
        <v>50459</v>
      </c>
      <c r="H158" s="90">
        <f t="shared" si="6"/>
        <v>1</v>
      </c>
      <c r="I158" s="90">
        <f>IF(F158/ActivitySum!$C$1300=0%,"",F158/ActivitySum!$C$1300)</f>
        <v>6.8436089184384168E-4</v>
      </c>
      <c r="J158" s="99">
        <f>IF(G158/ActivitySum!$C$1300=0%,"",G158/ActivitySum!$C$1300)</f>
        <v>5.8170214678169273E-4</v>
      </c>
      <c r="K158" s="99">
        <f t="shared" si="7"/>
        <v>0.8499932619095748</v>
      </c>
      <c r="L158" s="104">
        <f t="shared" si="8"/>
        <v>0.8499932619095748</v>
      </c>
    </row>
    <row r="159" spans="2:12" x14ac:dyDescent="0.25">
      <c r="C159" t="s">
        <v>56</v>
      </c>
      <c r="D159" t="s">
        <v>1352</v>
      </c>
      <c r="E159" s="6">
        <v>70700</v>
      </c>
      <c r="F159" s="32">
        <v>70700</v>
      </c>
      <c r="G159" s="32">
        <v>60095</v>
      </c>
      <c r="H159" s="90">
        <f t="shared" si="6"/>
        <v>1</v>
      </c>
      <c r="I159" s="90">
        <f>IF(F159/ActivitySum!$C$1300=0%,"",F159/ActivitySum!$C$1300)</f>
        <v>8.1504472497405172E-4</v>
      </c>
      <c r="J159" s="99">
        <f>IF(G159/ActivitySum!$C$1300=0%,"",G159/ActivitySum!$C$1300)</f>
        <v>6.9278801622794396E-4</v>
      </c>
      <c r="K159" s="99">
        <f t="shared" si="7"/>
        <v>0.85</v>
      </c>
      <c r="L159" s="104">
        <f t="shared" si="8"/>
        <v>0.85</v>
      </c>
    </row>
    <row r="160" spans="2:12" x14ac:dyDescent="0.25">
      <c r="C160" t="s">
        <v>411</v>
      </c>
      <c r="D160" t="s">
        <v>1702</v>
      </c>
      <c r="E160" s="6">
        <v>600</v>
      </c>
      <c r="F160" s="32">
        <v>600</v>
      </c>
      <c r="G160" s="32">
        <v>60</v>
      </c>
      <c r="H160" s="90">
        <f t="shared" si="6"/>
        <v>1</v>
      </c>
      <c r="I160" s="90">
        <f>IF(F160/ActivitySum!$C$1300=0%,"",F160/ActivitySum!$C$1300)</f>
        <v>6.9169283590442861E-6</v>
      </c>
      <c r="J160" s="99">
        <f>IF(G160/ActivitySum!$C$1300=0%,"",G160/ActivitySum!$C$1300)</f>
        <v>6.9169283590442857E-7</v>
      </c>
      <c r="K160" s="99">
        <f t="shared" si="7"/>
        <v>0.1</v>
      </c>
      <c r="L160" s="104">
        <f t="shared" si="8"/>
        <v>0.1</v>
      </c>
    </row>
    <row r="161" spans="2:12" x14ac:dyDescent="0.25">
      <c r="C161" t="s">
        <v>431</v>
      </c>
      <c r="D161" t="s">
        <v>1720</v>
      </c>
      <c r="E161" s="6">
        <v>600</v>
      </c>
      <c r="F161" s="32">
        <v>600</v>
      </c>
      <c r="G161" s="32">
        <v>150</v>
      </c>
      <c r="H161" s="90">
        <f t="shared" si="6"/>
        <v>1</v>
      </c>
      <c r="I161" s="90">
        <f>IF(F161/ActivitySum!$C$1300=0%,"",F161/ActivitySum!$C$1300)</f>
        <v>6.9169283590442861E-6</v>
      </c>
      <c r="J161" s="99">
        <f>IF(G161/ActivitySum!$C$1300=0%,"",G161/ActivitySum!$C$1300)</f>
        <v>1.7292320897610715E-6</v>
      </c>
      <c r="K161" s="99">
        <f t="shared" si="7"/>
        <v>0.25</v>
      </c>
      <c r="L161" s="104">
        <f t="shared" si="8"/>
        <v>0.25</v>
      </c>
    </row>
    <row r="162" spans="2:12" x14ac:dyDescent="0.25">
      <c r="C162" t="s">
        <v>494</v>
      </c>
      <c r="D162" t="s">
        <v>1781</v>
      </c>
      <c r="E162" s="6">
        <v>83199</v>
      </c>
      <c r="F162" s="32">
        <v>83200</v>
      </c>
      <c r="G162" s="32">
        <v>70720</v>
      </c>
      <c r="H162" s="90">
        <f t="shared" si="6"/>
        <v>1.0000120193752329</v>
      </c>
      <c r="I162" s="90">
        <f>IF(F162/ActivitySum!$C$1300=0%,"",F162/ActivitySum!$C$1300)</f>
        <v>9.5914739912080773E-4</v>
      </c>
      <c r="J162" s="99">
        <f>IF(G162/ActivitySum!$C$1300=0%,"",G162/ActivitySum!$C$1300)</f>
        <v>8.1527528925268654E-4</v>
      </c>
      <c r="K162" s="99">
        <f t="shared" si="7"/>
        <v>0.85001021646894792</v>
      </c>
      <c r="L162" s="104">
        <f t="shared" si="8"/>
        <v>0.85</v>
      </c>
    </row>
    <row r="163" spans="2:12" x14ac:dyDescent="0.25">
      <c r="B163" t="s">
        <v>2570</v>
      </c>
      <c r="C163" t="s">
        <v>344</v>
      </c>
      <c r="D163" t="s">
        <v>1639</v>
      </c>
      <c r="E163" s="6">
        <v>89500</v>
      </c>
      <c r="F163" s="32">
        <v>89500</v>
      </c>
      <c r="G163" s="32">
        <v>76075</v>
      </c>
      <c r="H163" s="90">
        <f t="shared" si="6"/>
        <v>1</v>
      </c>
      <c r="I163" s="90">
        <f>IF(F163/ActivitySum!$C$1300=0%,"",F163/ActivitySum!$C$1300)</f>
        <v>1.0317751468907727E-3</v>
      </c>
      <c r="J163" s="99">
        <f>IF(G163/ActivitySum!$C$1300=0%,"",G163/ActivitySum!$C$1300)</f>
        <v>8.7700887485715675E-4</v>
      </c>
      <c r="K163" s="99">
        <f t="shared" si="7"/>
        <v>0.85</v>
      </c>
      <c r="L163" s="104">
        <f t="shared" si="8"/>
        <v>0.85</v>
      </c>
    </row>
    <row r="164" spans="2:12" x14ac:dyDescent="0.25">
      <c r="C164" t="s">
        <v>384</v>
      </c>
      <c r="D164" t="s">
        <v>1678</v>
      </c>
      <c r="E164" s="6">
        <v>89500</v>
      </c>
      <c r="F164" s="32">
        <v>89500</v>
      </c>
      <c r="G164" s="32">
        <v>76075</v>
      </c>
      <c r="H164" s="90">
        <f t="shared" si="6"/>
        <v>1</v>
      </c>
      <c r="I164" s="90">
        <f>IF(F164/ActivitySum!$C$1300=0%,"",F164/ActivitySum!$C$1300)</f>
        <v>1.0317751468907727E-3</v>
      </c>
      <c r="J164" s="99">
        <f>IF(G164/ActivitySum!$C$1300=0%,"",G164/ActivitySum!$C$1300)</f>
        <v>8.7700887485715675E-4</v>
      </c>
      <c r="K164" s="99">
        <f t="shared" si="7"/>
        <v>0.85</v>
      </c>
      <c r="L164" s="104">
        <f t="shared" si="8"/>
        <v>0.85</v>
      </c>
    </row>
    <row r="165" spans="2:12" x14ac:dyDescent="0.25">
      <c r="B165" t="s">
        <v>2571</v>
      </c>
      <c r="C165" t="s">
        <v>53</v>
      </c>
      <c r="D165" t="s">
        <v>1349</v>
      </c>
      <c r="E165" s="6">
        <v>55965</v>
      </c>
      <c r="F165" s="32">
        <v>55965</v>
      </c>
      <c r="G165" s="32">
        <v>56821</v>
      </c>
      <c r="H165" s="90">
        <f t="shared" si="6"/>
        <v>1</v>
      </c>
      <c r="I165" s="90">
        <f>IF(F165/ActivitySum!$C$1300=0%,"",F165/ActivitySum!$C$1300)</f>
        <v>6.4517649268985584E-4</v>
      </c>
      <c r="J165" s="99">
        <f>IF(G165/ActivitySum!$C$1300=0%,"",G165/ActivitySum!$C$1300)</f>
        <v>6.5504464381542569E-4</v>
      </c>
      <c r="K165" s="99">
        <f t="shared" si="7"/>
        <v>1.0152952738318592</v>
      </c>
      <c r="L165" s="104">
        <f t="shared" si="8"/>
        <v>1.0152952738318592</v>
      </c>
    </row>
    <row r="166" spans="2:12" x14ac:dyDescent="0.25">
      <c r="C166" t="s">
        <v>134</v>
      </c>
      <c r="D166" t="s">
        <v>1429</v>
      </c>
      <c r="E166" s="6">
        <v>130693</v>
      </c>
      <c r="F166" s="32">
        <v>130693</v>
      </c>
      <c r="G166" s="32">
        <v>111089</v>
      </c>
      <c r="H166" s="90">
        <f t="shared" si="6"/>
        <v>1</v>
      </c>
      <c r="I166" s="90">
        <f>IF(F166/ActivitySum!$C$1300=0%,"",F166/ActivitySum!$C$1300)</f>
        <v>1.5066568633809582E-3</v>
      </c>
      <c r="J166" s="99">
        <f>IF(G166/ActivitySum!$C$1300=0%,"",G166/ActivitySum!$C$1300)</f>
        <v>1.2806577574631178E-3</v>
      </c>
      <c r="K166" s="99">
        <f t="shared" si="7"/>
        <v>0.84999961742403951</v>
      </c>
      <c r="L166" s="104">
        <f t="shared" si="8"/>
        <v>0.84999961742403951</v>
      </c>
    </row>
    <row r="167" spans="2:12" x14ac:dyDescent="0.25">
      <c r="C167" t="s">
        <v>135</v>
      </c>
      <c r="D167" t="s">
        <v>1430</v>
      </c>
      <c r="E167" s="6">
        <v>130693</v>
      </c>
      <c r="F167" s="32">
        <v>130693</v>
      </c>
      <c r="G167" s="32">
        <v>111089</v>
      </c>
      <c r="H167" s="90">
        <f t="shared" si="6"/>
        <v>1</v>
      </c>
      <c r="I167" s="90">
        <f>IF(F167/ActivitySum!$C$1300=0%,"",F167/ActivitySum!$C$1300)</f>
        <v>1.5066568633809582E-3</v>
      </c>
      <c r="J167" s="99">
        <f>IF(G167/ActivitySum!$C$1300=0%,"",G167/ActivitySum!$C$1300)</f>
        <v>1.2806577574631178E-3</v>
      </c>
      <c r="K167" s="99">
        <f t="shared" si="7"/>
        <v>0.84999961742403951</v>
      </c>
      <c r="L167" s="104">
        <f t="shared" si="8"/>
        <v>0.84999961742403951</v>
      </c>
    </row>
    <row r="168" spans="2:12" x14ac:dyDescent="0.25">
      <c r="C168" t="s">
        <v>136</v>
      </c>
      <c r="D168" t="s">
        <v>1431</v>
      </c>
      <c r="E168" s="6">
        <v>130693</v>
      </c>
      <c r="F168" s="32">
        <v>130693</v>
      </c>
      <c r="G168" s="32">
        <v>111089</v>
      </c>
      <c r="H168" s="90">
        <f t="shared" si="6"/>
        <v>1</v>
      </c>
      <c r="I168" s="90">
        <f>IF(F168/ActivitySum!$C$1300=0%,"",F168/ActivitySum!$C$1300)</f>
        <v>1.5066568633809582E-3</v>
      </c>
      <c r="J168" s="99">
        <f>IF(G168/ActivitySum!$C$1300=0%,"",G168/ActivitySum!$C$1300)</f>
        <v>1.2806577574631178E-3</v>
      </c>
      <c r="K168" s="99">
        <f t="shared" si="7"/>
        <v>0.84999961742403951</v>
      </c>
      <c r="L168" s="104">
        <f t="shared" si="8"/>
        <v>0.84999961742403951</v>
      </c>
    </row>
    <row r="169" spans="2:12" x14ac:dyDescent="0.25">
      <c r="C169" t="s">
        <v>137</v>
      </c>
      <c r="D169" t="s">
        <v>1432</v>
      </c>
      <c r="E169" s="6">
        <v>3898</v>
      </c>
      <c r="F169" s="32">
        <v>3898</v>
      </c>
      <c r="G169" s="32">
        <v>3313</v>
      </c>
      <c r="H169" s="90">
        <f t="shared" si="6"/>
        <v>1</v>
      </c>
      <c r="I169" s="90">
        <f>IF(F169/ActivitySum!$C$1300=0%,"",F169/ActivitySum!$C$1300)</f>
        <v>4.4936977905924381E-5</v>
      </c>
      <c r="J169" s="99">
        <f>IF(G169/ActivitySum!$C$1300=0%,"",G169/ActivitySum!$C$1300)</f>
        <v>3.8192972755856202E-5</v>
      </c>
      <c r="K169" s="99">
        <f t="shared" si="7"/>
        <v>0.84992303745510522</v>
      </c>
      <c r="L169" s="104">
        <f t="shared" si="8"/>
        <v>0.84992303745510522</v>
      </c>
    </row>
    <row r="170" spans="2:12" x14ac:dyDescent="0.25">
      <c r="C170" t="s">
        <v>138</v>
      </c>
      <c r="D170" t="s">
        <v>1433</v>
      </c>
      <c r="E170" s="6">
        <v>3898</v>
      </c>
      <c r="F170" s="32">
        <v>3899</v>
      </c>
      <c r="G170" s="32">
        <v>3313</v>
      </c>
      <c r="H170" s="90">
        <f t="shared" si="6"/>
        <v>1.0002565418163161</v>
      </c>
      <c r="I170" s="90">
        <f>IF(F170/ActivitySum!$C$1300=0%,"",F170/ActivitySum!$C$1300)</f>
        <v>4.4948506119856119E-5</v>
      </c>
      <c r="J170" s="99">
        <f>IF(G170/ActivitySum!$C$1300=0%,"",G170/ActivitySum!$C$1300)</f>
        <v>3.8192972755856202E-5</v>
      </c>
      <c r="K170" s="99">
        <f t="shared" si="7"/>
        <v>0.84992303745510522</v>
      </c>
      <c r="L170" s="104">
        <f t="shared" si="8"/>
        <v>0.849705052577584</v>
      </c>
    </row>
    <row r="171" spans="2:12" x14ac:dyDescent="0.25">
      <c r="C171" t="s">
        <v>324</v>
      </c>
      <c r="D171" t="s">
        <v>1619</v>
      </c>
      <c r="E171" s="6">
        <v>3898</v>
      </c>
      <c r="F171" s="32">
        <v>3898</v>
      </c>
      <c r="G171" s="32">
        <v>895</v>
      </c>
      <c r="H171" s="90">
        <f t="shared" si="6"/>
        <v>1</v>
      </c>
      <c r="I171" s="90">
        <f>IF(F171/ActivitySum!$C$1300=0%,"",F171/ActivitySum!$C$1300)</f>
        <v>4.4936977905924381E-5</v>
      </c>
      <c r="J171" s="99">
        <f>IF(G171/ActivitySum!$C$1300=0%,"",G171/ActivitySum!$C$1300)</f>
        <v>1.0317751468907727E-5</v>
      </c>
      <c r="K171" s="99">
        <f t="shared" si="7"/>
        <v>0.22960492560287327</v>
      </c>
      <c r="L171" s="104">
        <f t="shared" si="8"/>
        <v>0.22960492560287327</v>
      </c>
    </row>
    <row r="172" spans="2:12" x14ac:dyDescent="0.25">
      <c r="C172" t="s">
        <v>325</v>
      </c>
      <c r="D172" t="s">
        <v>1620</v>
      </c>
      <c r="E172" s="6">
        <v>3898</v>
      </c>
      <c r="F172" s="32">
        <v>3898</v>
      </c>
      <c r="G172" s="32">
        <v>2552</v>
      </c>
      <c r="H172" s="90">
        <f t="shared" si="6"/>
        <v>1</v>
      </c>
      <c r="I172" s="90">
        <f>IF(F172/ActivitySum!$C$1300=0%,"",F172/ActivitySum!$C$1300)</f>
        <v>4.4936977905924381E-5</v>
      </c>
      <c r="J172" s="99">
        <f>IF(G172/ActivitySum!$C$1300=0%,"",G172/ActivitySum!$C$1300)</f>
        <v>2.9420001953801697E-5</v>
      </c>
      <c r="K172" s="99">
        <f t="shared" si="7"/>
        <v>0.65469471523858391</v>
      </c>
      <c r="L172" s="104">
        <f t="shared" si="8"/>
        <v>0.65469471523858391</v>
      </c>
    </row>
    <row r="173" spans="2:12" x14ac:dyDescent="0.25">
      <c r="C173" t="s">
        <v>332</v>
      </c>
      <c r="D173" t="s">
        <v>1627</v>
      </c>
      <c r="E173" s="6">
        <v>3898</v>
      </c>
      <c r="F173" s="32">
        <v>3898</v>
      </c>
      <c r="G173" s="32">
        <v>895</v>
      </c>
      <c r="H173" s="90">
        <f t="shared" si="6"/>
        <v>1</v>
      </c>
      <c r="I173" s="90">
        <f>IF(F173/ActivitySum!$C$1300=0%,"",F173/ActivitySum!$C$1300)</f>
        <v>4.4936977905924381E-5</v>
      </c>
      <c r="J173" s="99">
        <f>IF(G173/ActivitySum!$C$1300=0%,"",G173/ActivitySum!$C$1300)</f>
        <v>1.0317751468907727E-5</v>
      </c>
      <c r="K173" s="99">
        <f t="shared" si="7"/>
        <v>0.22960492560287327</v>
      </c>
      <c r="L173" s="104">
        <f t="shared" si="8"/>
        <v>0.22960492560287327</v>
      </c>
    </row>
    <row r="174" spans="2:12" x14ac:dyDescent="0.25">
      <c r="C174" t="s">
        <v>333</v>
      </c>
      <c r="D174" t="s">
        <v>1628</v>
      </c>
      <c r="E174" s="6">
        <v>3898</v>
      </c>
      <c r="F174" s="32">
        <v>3898</v>
      </c>
      <c r="G174" s="32">
        <v>895</v>
      </c>
      <c r="H174" s="90">
        <f t="shared" si="6"/>
        <v>1</v>
      </c>
      <c r="I174" s="90">
        <f>IF(F174/ActivitySum!$C$1300=0%,"",F174/ActivitySum!$C$1300)</f>
        <v>4.4936977905924381E-5</v>
      </c>
      <c r="J174" s="99">
        <f>IF(G174/ActivitySum!$C$1300=0%,"",G174/ActivitySum!$C$1300)</f>
        <v>1.0317751468907727E-5</v>
      </c>
      <c r="K174" s="99">
        <f t="shared" si="7"/>
        <v>0.22960492560287327</v>
      </c>
      <c r="L174" s="104">
        <f t="shared" si="8"/>
        <v>0.22960492560287327</v>
      </c>
    </row>
    <row r="175" spans="2:12" x14ac:dyDescent="0.25">
      <c r="C175" t="s">
        <v>340</v>
      </c>
      <c r="D175" t="s">
        <v>1635</v>
      </c>
      <c r="E175" s="6">
        <v>3898</v>
      </c>
      <c r="F175" s="32">
        <v>3898</v>
      </c>
      <c r="G175" s="32">
        <v>895</v>
      </c>
      <c r="H175" s="90">
        <f t="shared" si="6"/>
        <v>1</v>
      </c>
      <c r="I175" s="90">
        <f>IF(F175/ActivitySum!$C$1300=0%,"",F175/ActivitySum!$C$1300)</f>
        <v>4.4936977905924381E-5</v>
      </c>
      <c r="J175" s="99">
        <f>IF(G175/ActivitySum!$C$1300=0%,"",G175/ActivitySum!$C$1300)</f>
        <v>1.0317751468907727E-5</v>
      </c>
      <c r="K175" s="99">
        <f t="shared" si="7"/>
        <v>0.22960492560287327</v>
      </c>
      <c r="L175" s="104">
        <f t="shared" si="8"/>
        <v>0.22960492560287327</v>
      </c>
    </row>
    <row r="176" spans="2:12" x14ac:dyDescent="0.25">
      <c r="C176" t="s">
        <v>341</v>
      </c>
      <c r="D176" t="s">
        <v>1636</v>
      </c>
      <c r="E176" s="6">
        <v>3898</v>
      </c>
      <c r="F176" s="32">
        <v>3898</v>
      </c>
      <c r="G176" s="32">
        <v>2552</v>
      </c>
      <c r="H176" s="90">
        <f t="shared" si="6"/>
        <v>1</v>
      </c>
      <c r="I176" s="90">
        <f>IF(F176/ActivitySum!$C$1300=0%,"",F176/ActivitySum!$C$1300)</f>
        <v>4.4936977905924381E-5</v>
      </c>
      <c r="J176" s="99">
        <f>IF(G176/ActivitySum!$C$1300=0%,"",G176/ActivitySum!$C$1300)</f>
        <v>2.9420001953801697E-5</v>
      </c>
      <c r="K176" s="99">
        <f t="shared" si="7"/>
        <v>0.65469471523858391</v>
      </c>
      <c r="L176" s="104">
        <f t="shared" si="8"/>
        <v>0.65469471523858391</v>
      </c>
    </row>
    <row r="177" spans="2:12" x14ac:dyDescent="0.25">
      <c r="C177" t="s">
        <v>366</v>
      </c>
      <c r="D177" t="s">
        <v>1660</v>
      </c>
      <c r="E177" s="6">
        <v>3899</v>
      </c>
      <c r="F177" s="32">
        <v>3898</v>
      </c>
      <c r="G177" s="32">
        <v>3313</v>
      </c>
      <c r="H177" s="90">
        <f t="shared" si="6"/>
        <v>0.99974352398050781</v>
      </c>
      <c r="I177" s="90">
        <f>IF(F177/ActivitySum!$C$1300=0%,"",F177/ActivitySum!$C$1300)</f>
        <v>4.4936977905924381E-5</v>
      </c>
      <c r="J177" s="99">
        <f>IF(G177/ActivitySum!$C$1300=0%,"",G177/ActivitySum!$C$1300)</f>
        <v>3.8192972755856202E-5</v>
      </c>
      <c r="K177" s="99">
        <f t="shared" si="7"/>
        <v>0.849705052577584</v>
      </c>
      <c r="L177" s="104">
        <f t="shared" si="8"/>
        <v>0.84992303745510522</v>
      </c>
    </row>
    <row r="178" spans="2:12" x14ac:dyDescent="0.25">
      <c r="C178" t="s">
        <v>367</v>
      </c>
      <c r="D178" t="s">
        <v>1661</v>
      </c>
      <c r="E178" s="6">
        <v>3898</v>
      </c>
      <c r="F178" s="32">
        <v>3898</v>
      </c>
      <c r="G178" s="32">
        <v>3313</v>
      </c>
      <c r="H178" s="90">
        <f t="shared" si="6"/>
        <v>1</v>
      </c>
      <c r="I178" s="90">
        <f>IF(F178/ActivitySum!$C$1300=0%,"",F178/ActivitySum!$C$1300)</f>
        <v>4.4936977905924381E-5</v>
      </c>
      <c r="J178" s="99">
        <f>IF(G178/ActivitySum!$C$1300=0%,"",G178/ActivitySum!$C$1300)</f>
        <v>3.8192972755856202E-5</v>
      </c>
      <c r="K178" s="99">
        <f t="shared" si="7"/>
        <v>0.84992303745510522</v>
      </c>
      <c r="L178" s="104">
        <f t="shared" si="8"/>
        <v>0.84992303745510522</v>
      </c>
    </row>
    <row r="179" spans="2:12" x14ac:dyDescent="0.25">
      <c r="C179" t="s">
        <v>374</v>
      </c>
      <c r="D179" t="s">
        <v>1668</v>
      </c>
      <c r="E179" s="6">
        <v>3898</v>
      </c>
      <c r="F179" s="32">
        <v>3898</v>
      </c>
      <c r="G179" s="32">
        <v>3313</v>
      </c>
      <c r="H179" s="90">
        <f t="shared" si="6"/>
        <v>1</v>
      </c>
      <c r="I179" s="90">
        <f>IF(F179/ActivitySum!$C$1300=0%,"",F179/ActivitySum!$C$1300)</f>
        <v>4.4936977905924381E-5</v>
      </c>
      <c r="J179" s="99">
        <f>IF(G179/ActivitySum!$C$1300=0%,"",G179/ActivitySum!$C$1300)</f>
        <v>3.8192972755856202E-5</v>
      </c>
      <c r="K179" s="99">
        <f t="shared" si="7"/>
        <v>0.84992303745510522</v>
      </c>
      <c r="L179" s="104">
        <f t="shared" si="8"/>
        <v>0.84992303745510522</v>
      </c>
    </row>
    <row r="180" spans="2:12" x14ac:dyDescent="0.25">
      <c r="C180" t="s">
        <v>375</v>
      </c>
      <c r="D180" t="s">
        <v>1669</v>
      </c>
      <c r="E180" s="6">
        <v>3898</v>
      </c>
      <c r="F180" s="32">
        <v>3898</v>
      </c>
      <c r="G180" s="32">
        <v>3313</v>
      </c>
      <c r="H180" s="90">
        <f t="shared" si="6"/>
        <v>1</v>
      </c>
      <c r="I180" s="90">
        <f>IF(F180/ActivitySum!$C$1300=0%,"",F180/ActivitySum!$C$1300)</f>
        <v>4.4936977905924381E-5</v>
      </c>
      <c r="J180" s="99">
        <f>IF(G180/ActivitySum!$C$1300=0%,"",G180/ActivitySum!$C$1300)</f>
        <v>3.8192972755856202E-5</v>
      </c>
      <c r="K180" s="99">
        <f t="shared" si="7"/>
        <v>0.84992303745510522</v>
      </c>
      <c r="L180" s="104">
        <f t="shared" si="8"/>
        <v>0.84992303745510522</v>
      </c>
    </row>
    <row r="181" spans="2:12" x14ac:dyDescent="0.25">
      <c r="C181" t="s">
        <v>381</v>
      </c>
      <c r="D181" t="s">
        <v>1675</v>
      </c>
      <c r="E181" s="6">
        <v>3899</v>
      </c>
      <c r="F181" s="32">
        <v>3898</v>
      </c>
      <c r="G181" s="32">
        <v>3313</v>
      </c>
      <c r="H181" s="90">
        <f t="shared" si="6"/>
        <v>0.99974352398050781</v>
      </c>
      <c r="I181" s="90">
        <f>IF(F181/ActivitySum!$C$1300=0%,"",F181/ActivitySum!$C$1300)</f>
        <v>4.4936977905924381E-5</v>
      </c>
      <c r="J181" s="99">
        <f>IF(G181/ActivitySum!$C$1300=0%,"",G181/ActivitySum!$C$1300)</f>
        <v>3.8192972755856202E-5</v>
      </c>
      <c r="K181" s="99">
        <f t="shared" si="7"/>
        <v>0.849705052577584</v>
      </c>
      <c r="L181" s="104">
        <f t="shared" si="8"/>
        <v>0.84992303745510522</v>
      </c>
    </row>
    <row r="182" spans="2:12" x14ac:dyDescent="0.25">
      <c r="C182" t="s">
        <v>382</v>
      </c>
      <c r="D182" t="s">
        <v>1676</v>
      </c>
      <c r="E182" s="6">
        <v>3898</v>
      </c>
      <c r="F182" s="32">
        <v>3898</v>
      </c>
      <c r="G182" s="32">
        <v>3313</v>
      </c>
      <c r="H182" s="90">
        <f t="shared" si="6"/>
        <v>1</v>
      </c>
      <c r="I182" s="90">
        <f>IF(F182/ActivitySum!$C$1300=0%,"",F182/ActivitySum!$C$1300)</f>
        <v>4.4936977905924381E-5</v>
      </c>
      <c r="J182" s="99">
        <f>IF(G182/ActivitySum!$C$1300=0%,"",G182/ActivitySum!$C$1300)</f>
        <v>3.8192972755856202E-5</v>
      </c>
      <c r="K182" s="99">
        <f t="shared" si="7"/>
        <v>0.84992303745510522</v>
      </c>
      <c r="L182" s="104">
        <f t="shared" si="8"/>
        <v>0.84992303745510522</v>
      </c>
    </row>
    <row r="183" spans="2:12" x14ac:dyDescent="0.25">
      <c r="C183" t="s">
        <v>466</v>
      </c>
      <c r="D183" t="s">
        <v>1753</v>
      </c>
      <c r="E183" s="6">
        <v>3898</v>
      </c>
      <c r="F183" s="32">
        <v>3898</v>
      </c>
      <c r="G183" s="32">
        <v>3313</v>
      </c>
      <c r="H183" s="90">
        <f t="shared" si="6"/>
        <v>1</v>
      </c>
      <c r="I183" s="90">
        <f>IF(F183/ActivitySum!$C$1300=0%,"",F183/ActivitySum!$C$1300)</f>
        <v>4.4936977905924381E-5</v>
      </c>
      <c r="J183" s="99">
        <f>IF(G183/ActivitySum!$C$1300=0%,"",G183/ActivitySum!$C$1300)</f>
        <v>3.8192972755856202E-5</v>
      </c>
      <c r="K183" s="99">
        <f t="shared" si="7"/>
        <v>0.84992303745510522</v>
      </c>
      <c r="L183" s="104">
        <f t="shared" si="8"/>
        <v>0.84992303745510522</v>
      </c>
    </row>
    <row r="184" spans="2:12" x14ac:dyDescent="0.25">
      <c r="B184" t="s">
        <v>2572</v>
      </c>
      <c r="C184" s="93" t="s">
        <v>14</v>
      </c>
      <c r="D184" s="93" t="s">
        <v>1306</v>
      </c>
      <c r="E184" s="195">
        <v>20820</v>
      </c>
      <c r="F184" s="94">
        <v>20821</v>
      </c>
      <c r="G184" s="94">
        <v>17698</v>
      </c>
      <c r="H184" s="90">
        <f t="shared" si="6"/>
        <v>1.0000480307396733</v>
      </c>
      <c r="I184" s="90">
        <f>IF(F184/ActivitySum!$C$1300=0%,"",F184/ActivitySum!$C$1300)</f>
        <v>2.4002894227276848E-4</v>
      </c>
      <c r="J184" s="99">
        <f>IF(G184/ActivitySum!$C$1300=0%,"",G184/ActivitySum!$C$1300)</f>
        <v>2.0402633016394295E-4</v>
      </c>
      <c r="K184" s="99">
        <f t="shared" si="7"/>
        <v>0.85004803073967339</v>
      </c>
      <c r="L184" s="104">
        <f t="shared" si="8"/>
        <v>0.85000720426492482</v>
      </c>
    </row>
    <row r="185" spans="2:12" x14ac:dyDescent="0.25">
      <c r="C185" t="s">
        <v>15</v>
      </c>
      <c r="D185" t="s">
        <v>1307</v>
      </c>
      <c r="E185" s="6">
        <v>20821</v>
      </c>
      <c r="F185" s="32">
        <v>20821</v>
      </c>
      <c r="G185" s="32">
        <v>17698</v>
      </c>
      <c r="H185" s="90">
        <f t="shared" si="6"/>
        <v>1</v>
      </c>
      <c r="I185" s="90">
        <f>IF(F185/ActivitySum!$C$1300=0%,"",F185/ActivitySum!$C$1300)</f>
        <v>2.4002894227276848E-4</v>
      </c>
      <c r="J185" s="99">
        <f>IF(G185/ActivitySum!$C$1300=0%,"",G185/ActivitySum!$C$1300)</f>
        <v>2.0402633016394295E-4</v>
      </c>
      <c r="K185" s="99">
        <f t="shared" si="7"/>
        <v>0.85000720426492482</v>
      </c>
      <c r="L185" s="104">
        <f t="shared" si="8"/>
        <v>0.85000720426492482</v>
      </c>
    </row>
    <row r="186" spans="2:12" x14ac:dyDescent="0.25">
      <c r="C186" t="s">
        <v>17</v>
      </c>
      <c r="D186" t="s">
        <v>1309</v>
      </c>
      <c r="E186" s="6">
        <v>20821</v>
      </c>
      <c r="F186" s="32">
        <v>20821</v>
      </c>
      <c r="G186" s="32">
        <v>17698</v>
      </c>
      <c r="H186" s="90">
        <f t="shared" si="6"/>
        <v>1</v>
      </c>
      <c r="I186" s="90">
        <f>IF(F186/ActivitySum!$C$1300=0%,"",F186/ActivitySum!$C$1300)</f>
        <v>2.4002894227276848E-4</v>
      </c>
      <c r="J186" s="99">
        <f>IF(G186/ActivitySum!$C$1300=0%,"",G186/ActivitySum!$C$1300)</f>
        <v>2.0402633016394295E-4</v>
      </c>
      <c r="K186" s="99">
        <f t="shared" si="7"/>
        <v>0.85000720426492482</v>
      </c>
      <c r="L186" s="104">
        <f t="shared" si="8"/>
        <v>0.85000720426492482</v>
      </c>
    </row>
    <row r="187" spans="2:12" x14ac:dyDescent="0.25">
      <c r="C187" t="s">
        <v>18</v>
      </c>
      <c r="D187" t="s">
        <v>1310</v>
      </c>
      <c r="E187" s="6">
        <v>20821</v>
      </c>
      <c r="F187" s="32">
        <v>20821</v>
      </c>
      <c r="G187" s="32">
        <v>17698</v>
      </c>
      <c r="H187" s="90">
        <f t="shared" si="6"/>
        <v>1</v>
      </c>
      <c r="I187" s="90">
        <f>IF(F187/ActivitySum!$C$1300=0%,"",F187/ActivitySum!$C$1300)</f>
        <v>2.4002894227276848E-4</v>
      </c>
      <c r="J187" s="99">
        <f>IF(G187/ActivitySum!$C$1300=0%,"",G187/ActivitySum!$C$1300)</f>
        <v>2.0402633016394295E-4</v>
      </c>
      <c r="K187" s="99">
        <f t="shared" si="7"/>
        <v>0.85000720426492482</v>
      </c>
      <c r="L187" s="104">
        <f t="shared" si="8"/>
        <v>0.85000720426492482</v>
      </c>
    </row>
    <row r="188" spans="2:12" x14ac:dyDescent="0.25">
      <c r="C188" t="s">
        <v>52</v>
      </c>
      <c r="D188" t="s">
        <v>1348</v>
      </c>
      <c r="E188" s="6">
        <v>822232</v>
      </c>
      <c r="F188" s="32">
        <v>822234</v>
      </c>
      <c r="G188" s="32">
        <v>509613</v>
      </c>
      <c r="H188" s="90">
        <f t="shared" si="6"/>
        <v>1.0000024324035066</v>
      </c>
      <c r="I188" s="90">
        <f>IF(F188/ActivitySum!$C$1300=0%,"",F188/ActivitySum!$C$1300)</f>
        <v>9.478889453950699E-3</v>
      </c>
      <c r="J188" s="99">
        <f>IF(G188/ActivitySum!$C$1300=0%,"",G188/ActivitySum!$C$1300)</f>
        <v>5.8749276863960601E-3</v>
      </c>
      <c r="K188" s="99">
        <f t="shared" si="7"/>
        <v>0.61979222409247026</v>
      </c>
      <c r="L188" s="104">
        <f t="shared" si="8"/>
        <v>0.61979071651135809</v>
      </c>
    </row>
    <row r="189" spans="2:12" x14ac:dyDescent="0.25">
      <c r="C189" t="s">
        <v>320</v>
      </c>
      <c r="D189" t="s">
        <v>1615</v>
      </c>
      <c r="E189" s="6">
        <v>20822</v>
      </c>
      <c r="F189" s="32">
        <v>20821</v>
      </c>
      <c r="G189" s="32">
        <v>17698</v>
      </c>
      <c r="H189" s="90">
        <f t="shared" si="6"/>
        <v>0.99995197387378731</v>
      </c>
      <c r="I189" s="90">
        <f>IF(F189/ActivitySum!$C$1300=0%,"",F189/ActivitySum!$C$1300)</f>
        <v>2.4002894227276848E-4</v>
      </c>
      <c r="J189" s="99">
        <f>IF(G189/ActivitySum!$C$1300=0%,"",G189/ActivitySum!$C$1300)</f>
        <v>2.0402633016394295E-4</v>
      </c>
      <c r="K189" s="99">
        <f t="shared" si="7"/>
        <v>0.84996638171165118</v>
      </c>
      <c r="L189" s="104">
        <f t="shared" si="8"/>
        <v>0.85000720426492482</v>
      </c>
    </row>
    <row r="190" spans="2:12" x14ac:dyDescent="0.25">
      <c r="C190" t="s">
        <v>322</v>
      </c>
      <c r="D190" t="s">
        <v>1617</v>
      </c>
      <c r="E190" s="6">
        <v>20822</v>
      </c>
      <c r="F190" s="32">
        <v>20821</v>
      </c>
      <c r="G190" s="32">
        <v>17698</v>
      </c>
      <c r="H190" s="90">
        <f t="shared" si="6"/>
        <v>0.99995197387378731</v>
      </c>
      <c r="I190" s="90">
        <f>IF(F190/ActivitySum!$C$1300=0%,"",F190/ActivitySum!$C$1300)</f>
        <v>2.4002894227276848E-4</v>
      </c>
      <c r="J190" s="99">
        <f>IF(G190/ActivitySum!$C$1300=0%,"",G190/ActivitySum!$C$1300)</f>
        <v>2.0402633016394295E-4</v>
      </c>
      <c r="K190" s="99">
        <f t="shared" si="7"/>
        <v>0.84996638171165118</v>
      </c>
      <c r="L190" s="104">
        <f t="shared" si="8"/>
        <v>0.85000720426492482</v>
      </c>
    </row>
    <row r="191" spans="2:12" x14ac:dyDescent="0.25">
      <c r="C191" t="s">
        <v>359</v>
      </c>
      <c r="D191" t="s">
        <v>1653</v>
      </c>
      <c r="E191" s="6">
        <v>20822</v>
      </c>
      <c r="F191" s="32">
        <v>20821</v>
      </c>
      <c r="G191" s="32">
        <v>17698</v>
      </c>
      <c r="H191" s="90">
        <f t="shared" si="6"/>
        <v>0.99995197387378731</v>
      </c>
      <c r="I191" s="90">
        <f>IF(F191/ActivitySum!$C$1300=0%,"",F191/ActivitySum!$C$1300)</f>
        <v>2.4002894227276848E-4</v>
      </c>
      <c r="J191" s="99">
        <f>IF(G191/ActivitySum!$C$1300=0%,"",G191/ActivitySum!$C$1300)</f>
        <v>2.0402633016394295E-4</v>
      </c>
      <c r="K191" s="99">
        <f t="shared" si="7"/>
        <v>0.84996638171165118</v>
      </c>
      <c r="L191" s="104">
        <f t="shared" si="8"/>
        <v>0.85000720426492482</v>
      </c>
    </row>
    <row r="192" spans="2:12" x14ac:dyDescent="0.25">
      <c r="C192" t="s">
        <v>362</v>
      </c>
      <c r="D192" t="s">
        <v>1656</v>
      </c>
      <c r="E192" s="6">
        <v>20821</v>
      </c>
      <c r="F192" s="32">
        <v>20821</v>
      </c>
      <c r="G192" s="32">
        <v>17698</v>
      </c>
      <c r="H192" s="90">
        <f t="shared" si="6"/>
        <v>1</v>
      </c>
      <c r="I192" s="90">
        <f>IF(F192/ActivitySum!$C$1300=0%,"",F192/ActivitySum!$C$1300)</f>
        <v>2.4002894227276848E-4</v>
      </c>
      <c r="J192" s="99">
        <f>IF(G192/ActivitySum!$C$1300=0%,"",G192/ActivitySum!$C$1300)</f>
        <v>2.0402633016394295E-4</v>
      </c>
      <c r="K192" s="99">
        <f t="shared" si="7"/>
        <v>0.85000720426492482</v>
      </c>
      <c r="L192" s="104">
        <f t="shared" si="8"/>
        <v>0.85000720426492482</v>
      </c>
    </row>
    <row r="193" spans="3:12" x14ac:dyDescent="0.25">
      <c r="C193" t="s">
        <v>388</v>
      </c>
      <c r="D193" t="s">
        <v>1682</v>
      </c>
      <c r="E193" s="6">
        <v>20821</v>
      </c>
      <c r="F193" s="32">
        <v>20821</v>
      </c>
      <c r="G193" s="32">
        <v>17698</v>
      </c>
      <c r="H193" s="90">
        <f t="shared" si="6"/>
        <v>1</v>
      </c>
      <c r="I193" s="90">
        <f>IF(F193/ActivitySum!$C$1300=0%,"",F193/ActivitySum!$C$1300)</f>
        <v>2.4002894227276848E-4</v>
      </c>
      <c r="J193" s="99">
        <f>IF(G193/ActivitySum!$C$1300=0%,"",G193/ActivitySum!$C$1300)</f>
        <v>2.0402633016394295E-4</v>
      </c>
      <c r="K193" s="99">
        <f t="shared" si="7"/>
        <v>0.85000720426492482</v>
      </c>
      <c r="L193" s="104">
        <f t="shared" si="8"/>
        <v>0.85000720426492482</v>
      </c>
    </row>
    <row r="194" spans="3:12" x14ac:dyDescent="0.25">
      <c r="C194" t="s">
        <v>392</v>
      </c>
      <c r="D194" t="s">
        <v>1682</v>
      </c>
      <c r="E194" s="6">
        <v>20821</v>
      </c>
      <c r="F194" s="32">
        <v>20821</v>
      </c>
      <c r="G194" s="32">
        <v>17698</v>
      </c>
      <c r="H194" s="90">
        <f t="shared" si="6"/>
        <v>1</v>
      </c>
      <c r="I194" s="90">
        <f>IF(F194/ActivitySum!$C$1300=0%,"",F194/ActivitySum!$C$1300)</f>
        <v>2.4002894227276848E-4</v>
      </c>
      <c r="J194" s="99">
        <f>IF(G194/ActivitySum!$C$1300=0%,"",G194/ActivitySum!$C$1300)</f>
        <v>2.0402633016394295E-4</v>
      </c>
      <c r="K194" s="99">
        <f t="shared" si="7"/>
        <v>0.85000720426492482</v>
      </c>
      <c r="L194" s="104">
        <f t="shared" si="8"/>
        <v>0.85000720426492482</v>
      </c>
    </row>
    <row r="195" spans="3:12" x14ac:dyDescent="0.25">
      <c r="C195" t="s">
        <v>396</v>
      </c>
      <c r="D195" t="s">
        <v>1689</v>
      </c>
      <c r="E195" s="6">
        <v>20821</v>
      </c>
      <c r="F195" s="32">
        <v>20821</v>
      </c>
      <c r="G195" s="32">
        <v>17698</v>
      </c>
      <c r="H195" s="90">
        <f t="shared" si="6"/>
        <v>1</v>
      </c>
      <c r="I195" s="90">
        <f>IF(F195/ActivitySum!$C$1300=0%,"",F195/ActivitySum!$C$1300)</f>
        <v>2.4002894227276848E-4</v>
      </c>
      <c r="J195" s="99">
        <f>IF(G195/ActivitySum!$C$1300=0%,"",G195/ActivitySum!$C$1300)</f>
        <v>2.0402633016394295E-4</v>
      </c>
      <c r="K195" s="99">
        <f t="shared" si="7"/>
        <v>0.85000720426492482</v>
      </c>
      <c r="L195" s="104">
        <f t="shared" si="8"/>
        <v>0.85000720426492482</v>
      </c>
    </row>
    <row r="196" spans="3:12" x14ac:dyDescent="0.25">
      <c r="C196" t="s">
        <v>399</v>
      </c>
      <c r="D196" t="s">
        <v>1692</v>
      </c>
      <c r="E196" s="6">
        <v>20821</v>
      </c>
      <c r="F196" s="32">
        <v>20821</v>
      </c>
      <c r="G196" s="32">
        <v>17698</v>
      </c>
      <c r="H196" s="90">
        <f t="shared" si="6"/>
        <v>1</v>
      </c>
      <c r="I196" s="90">
        <f>IF(F196/ActivitySum!$C$1300=0%,"",F196/ActivitySum!$C$1300)</f>
        <v>2.4002894227276848E-4</v>
      </c>
      <c r="J196" s="99">
        <f>IF(G196/ActivitySum!$C$1300=0%,"",G196/ActivitySum!$C$1300)</f>
        <v>2.0402633016394295E-4</v>
      </c>
      <c r="K196" s="99">
        <f t="shared" si="7"/>
        <v>0.85000720426492482</v>
      </c>
      <c r="L196" s="104">
        <f t="shared" si="8"/>
        <v>0.85000720426492482</v>
      </c>
    </row>
    <row r="197" spans="3:12" x14ac:dyDescent="0.25">
      <c r="C197" t="s">
        <v>415</v>
      </c>
      <c r="D197" t="s">
        <v>1706</v>
      </c>
      <c r="E197" s="6">
        <v>20822</v>
      </c>
      <c r="F197" s="32">
        <v>20821</v>
      </c>
      <c r="G197" s="32">
        <v>3123</v>
      </c>
      <c r="H197" s="90">
        <f t="shared" si="6"/>
        <v>0.99995197387378731</v>
      </c>
      <c r="I197" s="90">
        <f>IF(F197/ActivitySum!$C$1300=0%,"",F197/ActivitySum!$C$1300)</f>
        <v>2.4002894227276848E-4</v>
      </c>
      <c r="J197" s="99">
        <f>IF(G197/ActivitySum!$C$1300=0%,"",G197/ActivitySum!$C$1300)</f>
        <v>3.6002612108825512E-5</v>
      </c>
      <c r="K197" s="99">
        <f t="shared" si="7"/>
        <v>0.14998559216213619</v>
      </c>
      <c r="L197" s="104">
        <f t="shared" si="8"/>
        <v>0.14999279573507515</v>
      </c>
    </row>
    <row r="198" spans="3:12" x14ac:dyDescent="0.25">
      <c r="C198" t="s">
        <v>416</v>
      </c>
      <c r="D198" t="s">
        <v>1706</v>
      </c>
      <c r="E198" s="6">
        <v>20822</v>
      </c>
      <c r="F198" s="32">
        <v>20821</v>
      </c>
      <c r="G198" s="32">
        <v>3123</v>
      </c>
      <c r="H198" s="90">
        <f t="shared" si="6"/>
        <v>0.99995197387378731</v>
      </c>
      <c r="I198" s="90">
        <f>IF(F198/ActivitySum!$C$1300=0%,"",F198/ActivitySum!$C$1300)</f>
        <v>2.4002894227276848E-4</v>
      </c>
      <c r="J198" s="99">
        <f>IF(G198/ActivitySum!$C$1300=0%,"",G198/ActivitySum!$C$1300)</f>
        <v>3.6002612108825512E-5</v>
      </c>
      <c r="K198" s="99">
        <f t="shared" si="7"/>
        <v>0.14998559216213619</v>
      </c>
      <c r="L198" s="104">
        <f t="shared" si="8"/>
        <v>0.14999279573507515</v>
      </c>
    </row>
    <row r="199" spans="3:12" x14ac:dyDescent="0.25">
      <c r="C199" t="s">
        <v>417</v>
      </c>
      <c r="D199" t="s">
        <v>1706</v>
      </c>
      <c r="E199" s="6">
        <v>20821</v>
      </c>
      <c r="F199" s="32">
        <v>20821</v>
      </c>
      <c r="G199" s="32">
        <v>11681</v>
      </c>
      <c r="H199" s="90">
        <f t="shared" ref="H199:H262" si="9">IFERROR(F199/E199,"")</f>
        <v>1</v>
      </c>
      <c r="I199" s="90">
        <f>IF(F199/ActivitySum!$C$1300=0%,"",F199/ActivitySum!$C$1300)</f>
        <v>2.4002894227276848E-4</v>
      </c>
      <c r="J199" s="99">
        <f>IF(G199/ActivitySum!$C$1300=0%,"",G199/ActivitySum!$C$1300)</f>
        <v>1.3466106693666051E-4</v>
      </c>
      <c r="K199" s="99">
        <f t="shared" ref="K199:K262" si="10">IFERROR(G199/E199,"")</f>
        <v>0.56102012391335676</v>
      </c>
      <c r="L199" s="104">
        <f t="shared" ref="L199:L262" si="11">IFERROR(G199/F199,"")</f>
        <v>0.56102012391335676</v>
      </c>
    </row>
    <row r="200" spans="3:12" x14ac:dyDescent="0.25">
      <c r="C200" t="s">
        <v>435</v>
      </c>
      <c r="D200" t="s">
        <v>1682</v>
      </c>
      <c r="E200" s="6">
        <v>20821</v>
      </c>
      <c r="F200" s="32">
        <v>20821</v>
      </c>
      <c r="G200" s="32">
        <v>20821</v>
      </c>
      <c r="H200" s="90">
        <f t="shared" si="9"/>
        <v>1</v>
      </c>
      <c r="I200" s="90">
        <f>IF(F200/ActivitySum!$C$1300=0%,"",F200/ActivitySum!$C$1300)</f>
        <v>2.4002894227276848E-4</v>
      </c>
      <c r="J200" s="99">
        <f>IF(G200/ActivitySum!$C$1300=0%,"",G200/ActivitySum!$C$1300)</f>
        <v>2.4002894227276848E-4</v>
      </c>
      <c r="K200" s="99">
        <f t="shared" si="10"/>
        <v>1</v>
      </c>
      <c r="L200" s="104">
        <f t="shared" si="11"/>
        <v>1</v>
      </c>
    </row>
    <row r="201" spans="3:12" x14ac:dyDescent="0.25">
      <c r="C201" t="s">
        <v>437</v>
      </c>
      <c r="D201" t="s">
        <v>1682</v>
      </c>
      <c r="E201" s="6">
        <v>20821</v>
      </c>
      <c r="F201" s="32">
        <v>20821</v>
      </c>
      <c r="G201" s="32">
        <v>17698</v>
      </c>
      <c r="H201" s="90">
        <f t="shared" si="9"/>
        <v>1</v>
      </c>
      <c r="I201" s="90">
        <f>IF(F201/ActivitySum!$C$1300=0%,"",F201/ActivitySum!$C$1300)</f>
        <v>2.4002894227276848E-4</v>
      </c>
      <c r="J201" s="99">
        <f>IF(G201/ActivitySum!$C$1300=0%,"",G201/ActivitySum!$C$1300)</f>
        <v>2.0402633016394295E-4</v>
      </c>
      <c r="K201" s="99">
        <f t="shared" si="10"/>
        <v>0.85000720426492482</v>
      </c>
      <c r="L201" s="104">
        <f t="shared" si="11"/>
        <v>0.85000720426492482</v>
      </c>
    </row>
    <row r="202" spans="3:12" x14ac:dyDescent="0.25">
      <c r="C202" t="s">
        <v>451</v>
      </c>
      <c r="D202" t="s">
        <v>1738</v>
      </c>
      <c r="E202" s="6">
        <v>20821</v>
      </c>
      <c r="F202" s="32">
        <v>20821</v>
      </c>
      <c r="G202" s="32">
        <v>17698</v>
      </c>
      <c r="H202" s="90">
        <f t="shared" si="9"/>
        <v>1</v>
      </c>
      <c r="I202" s="90">
        <f>IF(F202/ActivitySum!$C$1300=0%,"",F202/ActivitySum!$C$1300)</f>
        <v>2.4002894227276848E-4</v>
      </c>
      <c r="J202" s="99">
        <f>IF(G202/ActivitySum!$C$1300=0%,"",G202/ActivitySum!$C$1300)</f>
        <v>2.0402633016394295E-4</v>
      </c>
      <c r="K202" s="99">
        <f t="shared" si="10"/>
        <v>0.85000720426492482</v>
      </c>
      <c r="L202" s="104">
        <f t="shared" si="11"/>
        <v>0.85000720426492482</v>
      </c>
    </row>
    <row r="203" spans="3:12" x14ac:dyDescent="0.25">
      <c r="C203" t="s">
        <v>452</v>
      </c>
      <c r="D203" t="s">
        <v>1739</v>
      </c>
      <c r="E203" s="6">
        <v>20821</v>
      </c>
      <c r="F203" s="32">
        <v>20821</v>
      </c>
      <c r="G203" s="32">
        <v>17698</v>
      </c>
      <c r="H203" s="90">
        <f t="shared" si="9"/>
        <v>1</v>
      </c>
      <c r="I203" s="90">
        <f>IF(F203/ActivitySum!$C$1300=0%,"",F203/ActivitySum!$C$1300)</f>
        <v>2.4002894227276848E-4</v>
      </c>
      <c r="J203" s="99">
        <f>IF(G203/ActivitySum!$C$1300=0%,"",G203/ActivitySum!$C$1300)</f>
        <v>2.0402633016394295E-4</v>
      </c>
      <c r="K203" s="99">
        <f t="shared" si="10"/>
        <v>0.85000720426492482</v>
      </c>
      <c r="L203" s="104">
        <f t="shared" si="11"/>
        <v>0.85000720426492482</v>
      </c>
    </row>
    <row r="204" spans="3:12" x14ac:dyDescent="0.25">
      <c r="C204" t="s">
        <v>453</v>
      </c>
      <c r="D204" t="s">
        <v>1740</v>
      </c>
      <c r="E204" s="6">
        <v>20821</v>
      </c>
      <c r="F204" s="32">
        <v>20821</v>
      </c>
      <c r="G204" s="32">
        <v>17698</v>
      </c>
      <c r="H204" s="90">
        <f t="shared" si="9"/>
        <v>1</v>
      </c>
      <c r="I204" s="90">
        <f>IF(F204/ActivitySum!$C$1300=0%,"",F204/ActivitySum!$C$1300)</f>
        <v>2.4002894227276848E-4</v>
      </c>
      <c r="J204" s="99">
        <f>IF(G204/ActivitySum!$C$1300=0%,"",G204/ActivitySum!$C$1300)</f>
        <v>2.0402633016394295E-4</v>
      </c>
      <c r="K204" s="99">
        <f t="shared" si="10"/>
        <v>0.85000720426492482</v>
      </c>
      <c r="L204" s="104">
        <f t="shared" si="11"/>
        <v>0.85000720426492482</v>
      </c>
    </row>
    <row r="205" spans="3:12" x14ac:dyDescent="0.25">
      <c r="C205" t="s">
        <v>461</v>
      </c>
      <c r="D205" t="s">
        <v>1748</v>
      </c>
      <c r="E205" s="6">
        <v>20821</v>
      </c>
      <c r="F205" s="32">
        <v>20821</v>
      </c>
      <c r="G205" s="32">
        <v>17698</v>
      </c>
      <c r="H205" s="90">
        <f t="shared" si="9"/>
        <v>1</v>
      </c>
      <c r="I205" s="90">
        <f>IF(F205/ActivitySum!$C$1300=0%,"",F205/ActivitySum!$C$1300)</f>
        <v>2.4002894227276848E-4</v>
      </c>
      <c r="J205" s="99">
        <f>IF(G205/ActivitySum!$C$1300=0%,"",G205/ActivitySum!$C$1300)</f>
        <v>2.0402633016394295E-4</v>
      </c>
      <c r="K205" s="99">
        <f t="shared" si="10"/>
        <v>0.85000720426492482</v>
      </c>
      <c r="L205" s="104">
        <f t="shared" si="11"/>
        <v>0.85000720426492482</v>
      </c>
    </row>
    <row r="206" spans="3:12" x14ac:dyDescent="0.25">
      <c r="C206" t="s">
        <v>465</v>
      </c>
      <c r="D206" t="s">
        <v>1752</v>
      </c>
      <c r="E206" s="6">
        <v>20821</v>
      </c>
      <c r="F206" s="32">
        <v>20821</v>
      </c>
      <c r="G206" s="32">
        <v>17698</v>
      </c>
      <c r="H206" s="90">
        <f t="shared" si="9"/>
        <v>1</v>
      </c>
      <c r="I206" s="90">
        <f>IF(F206/ActivitySum!$C$1300=0%,"",F206/ActivitySum!$C$1300)</f>
        <v>2.4002894227276848E-4</v>
      </c>
      <c r="J206" s="99">
        <f>IF(G206/ActivitySum!$C$1300=0%,"",G206/ActivitySum!$C$1300)</f>
        <v>2.0402633016394295E-4</v>
      </c>
      <c r="K206" s="99">
        <f t="shared" si="10"/>
        <v>0.85000720426492482</v>
      </c>
      <c r="L206" s="104">
        <f t="shared" si="11"/>
        <v>0.85000720426492482</v>
      </c>
    </row>
    <row r="207" spans="3:12" x14ac:dyDescent="0.25">
      <c r="C207" t="s">
        <v>480</v>
      </c>
      <c r="D207" t="s">
        <v>1767</v>
      </c>
      <c r="E207" s="6">
        <v>20821</v>
      </c>
      <c r="F207" s="32">
        <v>20821</v>
      </c>
      <c r="G207" s="32">
        <v>17698</v>
      </c>
      <c r="H207" s="90">
        <f t="shared" si="9"/>
        <v>1</v>
      </c>
      <c r="I207" s="90">
        <f>IF(F207/ActivitySum!$C$1300=0%,"",F207/ActivitySum!$C$1300)</f>
        <v>2.4002894227276848E-4</v>
      </c>
      <c r="J207" s="99">
        <f>IF(G207/ActivitySum!$C$1300=0%,"",G207/ActivitySum!$C$1300)</f>
        <v>2.0402633016394295E-4</v>
      </c>
      <c r="K207" s="99">
        <f t="shared" si="10"/>
        <v>0.85000720426492482</v>
      </c>
      <c r="L207" s="104">
        <f t="shared" si="11"/>
        <v>0.85000720426492482</v>
      </c>
    </row>
    <row r="208" spans="3:12" x14ac:dyDescent="0.25">
      <c r="C208" t="s">
        <v>484</v>
      </c>
      <c r="D208" t="s">
        <v>1771</v>
      </c>
      <c r="E208" s="6">
        <v>20821</v>
      </c>
      <c r="F208" s="32">
        <v>20821</v>
      </c>
      <c r="G208" s="32">
        <v>17698</v>
      </c>
      <c r="H208" s="90">
        <f t="shared" si="9"/>
        <v>1</v>
      </c>
      <c r="I208" s="90">
        <f>IF(F208/ActivitySum!$C$1300=0%,"",F208/ActivitySum!$C$1300)</f>
        <v>2.4002894227276848E-4</v>
      </c>
      <c r="J208" s="99">
        <f>IF(G208/ActivitySum!$C$1300=0%,"",G208/ActivitySum!$C$1300)</f>
        <v>2.0402633016394295E-4</v>
      </c>
      <c r="K208" s="99">
        <f t="shared" si="10"/>
        <v>0.85000720426492482</v>
      </c>
      <c r="L208" s="104">
        <f t="shared" si="11"/>
        <v>0.85000720426492482</v>
      </c>
    </row>
    <row r="209" spans="2:12" x14ac:dyDescent="0.25">
      <c r="C209" t="s">
        <v>489</v>
      </c>
      <c r="D209" t="s">
        <v>1776</v>
      </c>
      <c r="E209" s="6">
        <v>20821</v>
      </c>
      <c r="F209" s="32">
        <v>20821</v>
      </c>
      <c r="G209" s="32">
        <v>17698</v>
      </c>
      <c r="H209" s="90">
        <f t="shared" si="9"/>
        <v>1</v>
      </c>
      <c r="I209" s="90">
        <f>IF(F209/ActivitySum!$C$1300=0%,"",F209/ActivitySum!$C$1300)</f>
        <v>2.4002894227276848E-4</v>
      </c>
      <c r="J209" s="99">
        <f>IF(G209/ActivitySum!$C$1300=0%,"",G209/ActivitySum!$C$1300)</f>
        <v>2.0402633016394295E-4</v>
      </c>
      <c r="K209" s="99">
        <f t="shared" si="10"/>
        <v>0.85000720426492482</v>
      </c>
      <c r="L209" s="104">
        <f t="shared" si="11"/>
        <v>0.85000720426492482</v>
      </c>
    </row>
    <row r="210" spans="2:12" x14ac:dyDescent="0.25">
      <c r="B210" t="s">
        <v>2573</v>
      </c>
      <c r="C210" t="s">
        <v>25</v>
      </c>
      <c r="D210" t="s">
        <v>1321</v>
      </c>
      <c r="E210" s="6">
        <v>138667</v>
      </c>
      <c r="F210" s="32">
        <v>138667</v>
      </c>
      <c r="G210" s="32">
        <v>117867</v>
      </c>
      <c r="H210" s="90">
        <f t="shared" si="9"/>
        <v>1</v>
      </c>
      <c r="I210" s="90">
        <f>IF(F210/ActivitySum!$C$1300=0%,"",F210/ActivitySum!$C$1300)</f>
        <v>1.5985828412726567E-3</v>
      </c>
      <c r="J210" s="99">
        <f>IF(G210/ActivitySum!$C$1300=0%,"",G210/ActivitySum!$C$1300)</f>
        <v>1.3587959914924549E-3</v>
      </c>
      <c r="K210" s="99">
        <f t="shared" si="10"/>
        <v>0.85000036057605632</v>
      </c>
      <c r="L210" s="104">
        <f t="shared" si="11"/>
        <v>0.85000036057605632</v>
      </c>
    </row>
    <row r="211" spans="2:12" x14ac:dyDescent="0.25">
      <c r="C211" t="s">
        <v>28</v>
      </c>
      <c r="D211" t="s">
        <v>1324</v>
      </c>
      <c r="E211" s="6">
        <v>138667</v>
      </c>
      <c r="F211" s="32">
        <v>138667</v>
      </c>
      <c r="G211" s="32">
        <v>117867</v>
      </c>
      <c r="H211" s="90">
        <f t="shared" si="9"/>
        <v>1</v>
      </c>
      <c r="I211" s="90">
        <f>IF(F211/ActivitySum!$C$1300=0%,"",F211/ActivitySum!$C$1300)</f>
        <v>1.5985828412726567E-3</v>
      </c>
      <c r="J211" s="99">
        <f>IF(G211/ActivitySum!$C$1300=0%,"",G211/ActivitySum!$C$1300)</f>
        <v>1.3587959914924549E-3</v>
      </c>
      <c r="K211" s="99">
        <f t="shared" si="10"/>
        <v>0.85000036057605632</v>
      </c>
      <c r="L211" s="104">
        <f t="shared" si="11"/>
        <v>0.85000036057605632</v>
      </c>
    </row>
    <row r="212" spans="2:12" x14ac:dyDescent="0.25">
      <c r="C212" t="s">
        <v>30</v>
      </c>
      <c r="D212" t="s">
        <v>1326</v>
      </c>
      <c r="E212" s="6">
        <v>138667</v>
      </c>
      <c r="F212" s="32">
        <v>138667</v>
      </c>
      <c r="G212" s="32">
        <v>117867</v>
      </c>
      <c r="H212" s="90">
        <f t="shared" si="9"/>
        <v>1</v>
      </c>
      <c r="I212" s="90">
        <f>IF(F212/ActivitySum!$C$1300=0%,"",F212/ActivitySum!$C$1300)</f>
        <v>1.5985828412726567E-3</v>
      </c>
      <c r="J212" s="99">
        <f>IF(G212/ActivitySum!$C$1300=0%,"",G212/ActivitySum!$C$1300)</f>
        <v>1.3587959914924549E-3</v>
      </c>
      <c r="K212" s="99">
        <f t="shared" si="10"/>
        <v>0.85000036057605632</v>
      </c>
      <c r="L212" s="104">
        <f t="shared" si="11"/>
        <v>0.85000036057605632</v>
      </c>
    </row>
    <row r="213" spans="2:12" x14ac:dyDescent="0.25">
      <c r="C213" t="s">
        <v>32</v>
      </c>
      <c r="D213" t="s">
        <v>1328</v>
      </c>
      <c r="E213" s="6">
        <v>138666</v>
      </c>
      <c r="F213" s="32">
        <v>138667</v>
      </c>
      <c r="G213" s="32">
        <v>117867</v>
      </c>
      <c r="H213" s="90">
        <f t="shared" si="9"/>
        <v>1.0000072115731327</v>
      </c>
      <c r="I213" s="90">
        <f>IF(F213/ActivitySum!$C$1300=0%,"",F213/ActivitySum!$C$1300)</f>
        <v>1.5985828412726567E-3</v>
      </c>
      <c r="J213" s="99">
        <f>IF(G213/ActivitySum!$C$1300=0%,"",G213/ActivitySum!$C$1300)</f>
        <v>1.3587959914924549E-3</v>
      </c>
      <c r="K213" s="99">
        <f t="shared" si="10"/>
        <v>0.85000649041581933</v>
      </c>
      <c r="L213" s="104">
        <f t="shared" si="11"/>
        <v>0.85000036057605632</v>
      </c>
    </row>
    <row r="214" spans="2:12" x14ac:dyDescent="0.25">
      <c r="C214" t="s">
        <v>50</v>
      </c>
      <c r="D214" t="s">
        <v>1346</v>
      </c>
      <c r="E214" s="6">
        <v>107625</v>
      </c>
      <c r="F214" s="32">
        <v>107625</v>
      </c>
      <c r="G214" s="32">
        <v>91481</v>
      </c>
      <c r="H214" s="90">
        <f t="shared" si="9"/>
        <v>1</v>
      </c>
      <c r="I214" s="90">
        <f>IF(F214/ActivitySum!$C$1300=0%,"",F214/ActivitySum!$C$1300)</f>
        <v>1.2407240244035689E-3</v>
      </c>
      <c r="J214" s="99">
        <f>IF(G214/ActivitySum!$C$1300=0%,"",G214/ActivitySum!$C$1300)</f>
        <v>1.0546125386895506E-3</v>
      </c>
      <c r="K214" s="99">
        <f t="shared" si="10"/>
        <v>0.84999767711962837</v>
      </c>
      <c r="L214" s="104">
        <f t="shared" si="11"/>
        <v>0.84999767711962837</v>
      </c>
    </row>
    <row r="215" spans="2:12" x14ac:dyDescent="0.25">
      <c r="C215" t="s">
        <v>51</v>
      </c>
      <c r="D215" t="s">
        <v>1347</v>
      </c>
      <c r="E215" s="6">
        <v>968627</v>
      </c>
      <c r="F215" s="32">
        <v>968625</v>
      </c>
      <c r="G215" s="32">
        <v>823331</v>
      </c>
      <c r="H215" s="90">
        <f t="shared" si="9"/>
        <v>0.99999793522171077</v>
      </c>
      <c r="I215" s="90">
        <f>IF(F215/ActivitySum!$C$1300=0%,"",F215/ActivitySum!$C$1300)</f>
        <v>1.1166516219632119E-2</v>
      </c>
      <c r="J215" s="99">
        <f>IF(G215/ActivitySum!$C$1300=0%,"",G215/ActivitySum!$C$1300)</f>
        <v>9.4915359046338181E-3</v>
      </c>
      <c r="K215" s="99">
        <f t="shared" si="10"/>
        <v>0.84999798684116801</v>
      </c>
      <c r="L215" s="104">
        <f t="shared" si="11"/>
        <v>0.84999974190218097</v>
      </c>
    </row>
    <row r="216" spans="2:12" x14ac:dyDescent="0.25">
      <c r="C216" t="s">
        <v>55</v>
      </c>
      <c r="D216" t="s">
        <v>1351</v>
      </c>
      <c r="E216" s="6">
        <v>104055</v>
      </c>
      <c r="F216" s="32">
        <v>104055</v>
      </c>
      <c r="G216" s="32">
        <v>88447</v>
      </c>
      <c r="H216" s="90">
        <f t="shared" si="9"/>
        <v>1</v>
      </c>
      <c r="I216" s="90">
        <f>IF(F216/ActivitySum!$C$1300=0%,"",F216/ActivitySum!$C$1300)</f>
        <v>1.1995683006672552E-3</v>
      </c>
      <c r="J216" s="99">
        <f>IF(G216/ActivitySum!$C$1300=0%,"",G216/ActivitySum!$C$1300)</f>
        <v>1.01963593762065E-3</v>
      </c>
      <c r="K216" s="99">
        <f t="shared" si="10"/>
        <v>0.85000240257556103</v>
      </c>
      <c r="L216" s="104">
        <f t="shared" si="11"/>
        <v>0.85000240257556103</v>
      </c>
    </row>
    <row r="217" spans="2:12" x14ac:dyDescent="0.25">
      <c r="C217" t="s">
        <v>64</v>
      </c>
      <c r="D217" t="s">
        <v>1360</v>
      </c>
      <c r="E217" s="6">
        <v>1822</v>
      </c>
      <c r="F217" s="32">
        <v>1823</v>
      </c>
      <c r="G217" s="32">
        <v>1550</v>
      </c>
      <c r="H217" s="90">
        <f t="shared" si="9"/>
        <v>1.0005488474204172</v>
      </c>
      <c r="I217" s="90">
        <f>IF(F217/ActivitySum!$C$1300=0%,"",F217/ActivitySum!$C$1300)</f>
        <v>2.1015933997562889E-5</v>
      </c>
      <c r="J217" s="99">
        <f>IF(G217/ActivitySum!$C$1300=0%,"",G217/ActivitySum!$C$1300)</f>
        <v>1.7868731594197738E-5</v>
      </c>
      <c r="K217" s="99">
        <f t="shared" si="10"/>
        <v>0.85071350164654225</v>
      </c>
      <c r="L217" s="104">
        <f t="shared" si="11"/>
        <v>0.85024684585847499</v>
      </c>
    </row>
    <row r="218" spans="2:12" x14ac:dyDescent="0.25">
      <c r="C218" t="s">
        <v>306</v>
      </c>
      <c r="D218" t="s">
        <v>1601</v>
      </c>
      <c r="E218" s="6">
        <v>8946</v>
      </c>
      <c r="F218" s="32">
        <v>8946</v>
      </c>
      <c r="G218" s="32">
        <v>7604</v>
      </c>
      <c r="H218" s="90">
        <f t="shared" si="9"/>
        <v>1</v>
      </c>
      <c r="I218" s="90">
        <f>IF(F218/ActivitySum!$C$1300=0%,"",F218/ActivitySum!$C$1300)</f>
        <v>1.0313140183335031E-4</v>
      </c>
      <c r="J218" s="99">
        <f>IF(G218/ActivitySum!$C$1300=0%,"",G218/ActivitySum!$C$1300)</f>
        <v>8.7660538736954581E-5</v>
      </c>
      <c r="K218" s="99">
        <f t="shared" si="10"/>
        <v>0.84998882181980773</v>
      </c>
      <c r="L218" s="104">
        <f t="shared" si="11"/>
        <v>0.84998882181980773</v>
      </c>
    </row>
    <row r="219" spans="2:12" x14ac:dyDescent="0.25">
      <c r="C219" t="s">
        <v>308</v>
      </c>
      <c r="D219" t="s">
        <v>1603</v>
      </c>
      <c r="E219" s="6">
        <v>39011</v>
      </c>
      <c r="F219" s="32">
        <v>39011</v>
      </c>
      <c r="G219" s="32">
        <v>33160</v>
      </c>
      <c r="H219" s="90">
        <f t="shared" si="9"/>
        <v>1</v>
      </c>
      <c r="I219" s="90">
        <f>IF(F219/ActivitySum!$C$1300=0%,"",F219/ActivitySum!$C$1300)</f>
        <v>4.4972715369112772E-4</v>
      </c>
      <c r="J219" s="99">
        <f>IF(G219/ActivitySum!$C$1300=0%,"",G219/ActivitySum!$C$1300)</f>
        <v>3.8227557397651422E-4</v>
      </c>
      <c r="K219" s="99">
        <f t="shared" si="10"/>
        <v>0.85001666196713743</v>
      </c>
      <c r="L219" s="104">
        <f t="shared" si="11"/>
        <v>0.85001666196713743</v>
      </c>
    </row>
    <row r="220" spans="2:12" x14ac:dyDescent="0.25">
      <c r="C220" t="s">
        <v>309</v>
      </c>
      <c r="D220" t="s">
        <v>1604</v>
      </c>
      <c r="E220" s="6">
        <v>24288</v>
      </c>
      <c r="F220" s="32">
        <v>24288</v>
      </c>
      <c r="G220" s="32">
        <v>23741</v>
      </c>
      <c r="H220" s="90">
        <f t="shared" si="9"/>
        <v>1</v>
      </c>
      <c r="I220" s="90">
        <f>IF(F220/ActivitySum!$C$1300=0%,"",F220/ActivitySum!$C$1300)</f>
        <v>2.799972599741127E-4</v>
      </c>
      <c r="J220" s="99">
        <f>IF(G220/ActivitySum!$C$1300=0%,"",G220/ActivitySum!$C$1300)</f>
        <v>2.7369132695345065E-4</v>
      </c>
      <c r="K220" s="99">
        <f t="shared" si="10"/>
        <v>0.97747859025032935</v>
      </c>
      <c r="L220" s="104">
        <f t="shared" si="11"/>
        <v>0.97747859025032935</v>
      </c>
    </row>
    <row r="221" spans="2:12" x14ac:dyDescent="0.25">
      <c r="C221" t="s">
        <v>310</v>
      </c>
      <c r="D221" t="s">
        <v>1605</v>
      </c>
      <c r="E221" s="6">
        <v>10000</v>
      </c>
      <c r="F221" s="32">
        <v>10000</v>
      </c>
      <c r="G221" s="32">
        <v>6545</v>
      </c>
      <c r="H221" s="90">
        <f t="shared" si="9"/>
        <v>1</v>
      </c>
      <c r="I221" s="90">
        <f>IF(F221/ActivitySum!$C$1300=0%,"",F221/ActivitySum!$C$1300)</f>
        <v>1.1528213931740477E-4</v>
      </c>
      <c r="J221" s="99">
        <f>IF(G221/ActivitySum!$C$1300=0%,"",G221/ActivitySum!$C$1300)</f>
        <v>7.5452160183241422E-5</v>
      </c>
      <c r="K221" s="99">
        <f t="shared" si="10"/>
        <v>0.65449999999999997</v>
      </c>
      <c r="L221" s="104">
        <f t="shared" si="11"/>
        <v>0.65449999999999997</v>
      </c>
    </row>
    <row r="222" spans="2:12" x14ac:dyDescent="0.25">
      <c r="C222" t="s">
        <v>311</v>
      </c>
      <c r="D222" t="s">
        <v>1606</v>
      </c>
      <c r="E222" s="6">
        <v>208302</v>
      </c>
      <c r="F222" s="32">
        <v>208302</v>
      </c>
      <c r="G222" s="32">
        <v>177057</v>
      </c>
      <c r="H222" s="90">
        <f t="shared" si="9"/>
        <v>1</v>
      </c>
      <c r="I222" s="90">
        <f>IF(F222/ActivitySum!$C$1300=0%,"",F222/ActivitySum!$C$1300)</f>
        <v>2.4013500184094047E-3</v>
      </c>
      <c r="J222" s="99">
        <f>IF(G222/ActivitySum!$C$1300=0%,"",G222/ActivitySum!$C$1300)</f>
        <v>2.0411509741121736E-3</v>
      </c>
      <c r="K222" s="99">
        <f t="shared" si="10"/>
        <v>0.85000144021660862</v>
      </c>
      <c r="L222" s="104">
        <f t="shared" si="11"/>
        <v>0.85000144021660862</v>
      </c>
    </row>
    <row r="223" spans="2:12" x14ac:dyDescent="0.25">
      <c r="C223" t="s">
        <v>312</v>
      </c>
      <c r="D223" t="s">
        <v>1607</v>
      </c>
      <c r="E223" s="6">
        <v>8203</v>
      </c>
      <c r="F223" s="32">
        <v>8203</v>
      </c>
      <c r="G223" s="32">
        <v>6973</v>
      </c>
      <c r="H223" s="90">
        <f t="shared" si="9"/>
        <v>1</v>
      </c>
      <c r="I223" s="90">
        <f>IF(F223/ActivitySum!$C$1300=0%,"",F223/ActivitySum!$C$1300)</f>
        <v>9.456593888206713E-5</v>
      </c>
      <c r="J223" s="99">
        <f>IF(G223/ActivitySum!$C$1300=0%,"",G223/ActivitySum!$C$1300)</f>
        <v>8.0386235746026351E-5</v>
      </c>
      <c r="K223" s="99">
        <f t="shared" si="10"/>
        <v>0.85005485797878821</v>
      </c>
      <c r="L223" s="104">
        <f t="shared" si="11"/>
        <v>0.85005485797878821</v>
      </c>
    </row>
    <row r="224" spans="2:12" x14ac:dyDescent="0.25">
      <c r="C224" t="s">
        <v>313</v>
      </c>
      <c r="D224" t="s">
        <v>1608</v>
      </c>
      <c r="E224" s="6">
        <v>8203</v>
      </c>
      <c r="F224" s="32">
        <v>8203</v>
      </c>
      <c r="G224" s="32">
        <v>6973</v>
      </c>
      <c r="H224" s="90">
        <f t="shared" si="9"/>
        <v>1</v>
      </c>
      <c r="I224" s="90">
        <f>IF(F224/ActivitySum!$C$1300=0%,"",F224/ActivitySum!$C$1300)</f>
        <v>9.456593888206713E-5</v>
      </c>
      <c r="J224" s="99">
        <f>IF(G224/ActivitySum!$C$1300=0%,"",G224/ActivitySum!$C$1300)</f>
        <v>8.0386235746026351E-5</v>
      </c>
      <c r="K224" s="99">
        <f t="shared" si="10"/>
        <v>0.85005485797878821</v>
      </c>
      <c r="L224" s="104">
        <f t="shared" si="11"/>
        <v>0.85005485797878821</v>
      </c>
    </row>
    <row r="225" spans="3:12" x14ac:dyDescent="0.25">
      <c r="C225" t="s">
        <v>314</v>
      </c>
      <c r="D225" t="s">
        <v>1609</v>
      </c>
      <c r="E225" s="6">
        <v>2432</v>
      </c>
      <c r="F225" s="32">
        <v>2432</v>
      </c>
      <c r="G225" s="32">
        <v>558</v>
      </c>
      <c r="H225" s="90">
        <f t="shared" si="9"/>
        <v>1</v>
      </c>
      <c r="I225" s="90">
        <f>IF(F225/ActivitySum!$C$1300=0%,"",F225/ActivitySum!$C$1300)</f>
        <v>2.8036616281992839E-5</v>
      </c>
      <c r="J225" s="99">
        <f>IF(G225/ActivitySum!$C$1300=0%,"",G225/ActivitySum!$C$1300)</f>
        <v>6.4327433739111863E-6</v>
      </c>
      <c r="K225" s="99">
        <f t="shared" si="10"/>
        <v>0.22944078947368421</v>
      </c>
      <c r="L225" s="104">
        <f t="shared" si="11"/>
        <v>0.22944078947368421</v>
      </c>
    </row>
    <row r="226" spans="3:12" x14ac:dyDescent="0.25">
      <c r="C226" t="s">
        <v>315</v>
      </c>
      <c r="D226" t="s">
        <v>1610</v>
      </c>
      <c r="E226" s="6">
        <v>4833</v>
      </c>
      <c r="F226" s="32">
        <v>4833</v>
      </c>
      <c r="G226" s="32">
        <v>4108</v>
      </c>
      <c r="H226" s="90">
        <f t="shared" si="9"/>
        <v>1</v>
      </c>
      <c r="I226" s="90">
        <f>IF(F226/ActivitySum!$C$1300=0%,"",F226/ActivitySum!$C$1300)</f>
        <v>5.5715857932101722E-5</v>
      </c>
      <c r="J226" s="99">
        <f>IF(G226/ActivitySum!$C$1300=0%,"",G226/ActivitySum!$C$1300)</f>
        <v>4.7357902831589878E-5</v>
      </c>
      <c r="K226" s="99">
        <f t="shared" si="10"/>
        <v>0.84998965445892816</v>
      </c>
      <c r="L226" s="104">
        <f t="shared" si="11"/>
        <v>0.84998965445892816</v>
      </c>
    </row>
    <row r="227" spans="3:12" x14ac:dyDescent="0.25">
      <c r="C227" t="s">
        <v>316</v>
      </c>
      <c r="D227" t="s">
        <v>1611</v>
      </c>
      <c r="E227" s="6">
        <v>24287</v>
      </c>
      <c r="F227" s="32">
        <v>24288</v>
      </c>
      <c r="G227" s="32">
        <v>20645</v>
      </c>
      <c r="H227" s="90">
        <f t="shared" si="9"/>
        <v>1.0000411742907729</v>
      </c>
      <c r="I227" s="90">
        <f>IF(F227/ActivitySum!$C$1300=0%,"",F227/ActivitySum!$C$1300)</f>
        <v>2.799972599741127E-4</v>
      </c>
      <c r="J227" s="99">
        <f>IF(G227/ActivitySum!$C$1300=0%,"",G227/ActivitySum!$C$1300)</f>
        <v>2.3799997662078215E-4</v>
      </c>
      <c r="K227" s="99">
        <f t="shared" si="10"/>
        <v>0.85004323300531148</v>
      </c>
      <c r="L227" s="104">
        <f t="shared" si="11"/>
        <v>0.85000823451910412</v>
      </c>
    </row>
    <row r="228" spans="3:12" x14ac:dyDescent="0.25">
      <c r="C228" t="s">
        <v>317</v>
      </c>
      <c r="D228" t="s">
        <v>1612</v>
      </c>
      <c r="E228" s="6">
        <v>24287</v>
      </c>
      <c r="F228" s="32">
        <v>24288</v>
      </c>
      <c r="G228" s="32">
        <v>20645</v>
      </c>
      <c r="H228" s="90">
        <f t="shared" si="9"/>
        <v>1.0000411742907729</v>
      </c>
      <c r="I228" s="90">
        <f>IF(F228/ActivitySum!$C$1300=0%,"",F228/ActivitySum!$C$1300)</f>
        <v>2.799972599741127E-4</v>
      </c>
      <c r="J228" s="99">
        <f>IF(G228/ActivitySum!$C$1300=0%,"",G228/ActivitySum!$C$1300)</f>
        <v>2.3799997662078215E-4</v>
      </c>
      <c r="K228" s="99">
        <f t="shared" si="10"/>
        <v>0.85004323300531148</v>
      </c>
      <c r="L228" s="104">
        <f t="shared" si="11"/>
        <v>0.85000823451910412</v>
      </c>
    </row>
    <row r="229" spans="3:12" x14ac:dyDescent="0.25">
      <c r="C229" t="s">
        <v>318</v>
      </c>
      <c r="D229" t="s">
        <v>1613</v>
      </c>
      <c r="E229" s="6">
        <v>2432</v>
      </c>
      <c r="F229" s="32">
        <v>2432</v>
      </c>
      <c r="G229" s="32">
        <v>1592</v>
      </c>
      <c r="H229" s="90">
        <f t="shared" si="9"/>
        <v>1</v>
      </c>
      <c r="I229" s="90">
        <f>IF(F229/ActivitySum!$C$1300=0%,"",F229/ActivitySum!$C$1300)</f>
        <v>2.8036616281992839E-5</v>
      </c>
      <c r="J229" s="99">
        <f>IF(G229/ActivitySum!$C$1300=0%,"",G229/ActivitySum!$C$1300)</f>
        <v>1.8352916579330839E-5</v>
      </c>
      <c r="K229" s="99">
        <f t="shared" si="10"/>
        <v>0.65460526315789469</v>
      </c>
      <c r="L229" s="104">
        <f t="shared" si="11"/>
        <v>0.65460526315789469</v>
      </c>
    </row>
    <row r="230" spans="3:12" x14ac:dyDescent="0.25">
      <c r="C230" t="s">
        <v>323</v>
      </c>
      <c r="D230" t="s">
        <v>1618</v>
      </c>
      <c r="E230" s="6">
        <v>39011</v>
      </c>
      <c r="F230" s="32">
        <v>39011</v>
      </c>
      <c r="G230" s="32">
        <v>33160</v>
      </c>
      <c r="H230" s="90">
        <f t="shared" si="9"/>
        <v>1</v>
      </c>
      <c r="I230" s="90">
        <f>IF(F230/ActivitySum!$C$1300=0%,"",F230/ActivitySum!$C$1300)</f>
        <v>4.4972715369112772E-4</v>
      </c>
      <c r="J230" s="99">
        <f>IF(G230/ActivitySum!$C$1300=0%,"",G230/ActivitySum!$C$1300)</f>
        <v>3.8227557397651422E-4</v>
      </c>
      <c r="K230" s="99">
        <f t="shared" si="10"/>
        <v>0.85001666196713743</v>
      </c>
      <c r="L230" s="104">
        <f t="shared" si="11"/>
        <v>0.85001666196713743</v>
      </c>
    </row>
    <row r="231" spans="3:12" x14ac:dyDescent="0.25">
      <c r="C231" t="s">
        <v>326</v>
      </c>
      <c r="D231" t="s">
        <v>1621</v>
      </c>
      <c r="E231" s="6">
        <v>28908</v>
      </c>
      <c r="F231" s="32">
        <v>28908</v>
      </c>
      <c r="G231" s="32">
        <v>24572</v>
      </c>
      <c r="H231" s="90">
        <f t="shared" si="9"/>
        <v>1</v>
      </c>
      <c r="I231" s="90">
        <f>IF(F231/ActivitySum!$C$1300=0%,"",F231/ActivitySum!$C$1300)</f>
        <v>3.3325760833875372E-4</v>
      </c>
      <c r="J231" s="99">
        <f>IF(G231/ActivitySum!$C$1300=0%,"",G231/ActivitySum!$C$1300)</f>
        <v>2.8327127273072698E-4</v>
      </c>
      <c r="K231" s="99">
        <f t="shared" si="10"/>
        <v>0.85000691850006915</v>
      </c>
      <c r="L231" s="104">
        <f t="shared" si="11"/>
        <v>0.85000691850006915</v>
      </c>
    </row>
    <row r="232" spans="3:12" x14ac:dyDescent="0.25">
      <c r="C232" t="s">
        <v>327</v>
      </c>
      <c r="D232" t="s">
        <v>1622</v>
      </c>
      <c r="E232" s="6">
        <v>6660</v>
      </c>
      <c r="F232" s="32">
        <v>6660</v>
      </c>
      <c r="G232" s="32">
        <v>5661</v>
      </c>
      <c r="H232" s="90">
        <f t="shared" si="9"/>
        <v>1</v>
      </c>
      <c r="I232" s="90">
        <f>IF(F232/ActivitySum!$C$1300=0%,"",F232/ActivitySum!$C$1300)</f>
        <v>7.6777904785391574E-5</v>
      </c>
      <c r="J232" s="99">
        <f>IF(G232/ActivitySum!$C$1300=0%,"",G232/ActivitySum!$C$1300)</f>
        <v>6.5261219067582838E-5</v>
      </c>
      <c r="K232" s="99">
        <f t="shared" si="10"/>
        <v>0.85</v>
      </c>
      <c r="L232" s="104">
        <f t="shared" si="11"/>
        <v>0.85</v>
      </c>
    </row>
    <row r="233" spans="3:12" x14ac:dyDescent="0.25">
      <c r="C233" t="s">
        <v>328</v>
      </c>
      <c r="D233" t="s">
        <v>1623</v>
      </c>
      <c r="E233" s="6">
        <v>24288</v>
      </c>
      <c r="F233" s="32">
        <v>24288</v>
      </c>
      <c r="G233" s="32">
        <v>20645</v>
      </c>
      <c r="H233" s="90">
        <f t="shared" si="9"/>
        <v>1</v>
      </c>
      <c r="I233" s="90">
        <f>IF(F233/ActivitySum!$C$1300=0%,"",F233/ActivitySum!$C$1300)</f>
        <v>2.799972599741127E-4</v>
      </c>
      <c r="J233" s="99">
        <f>IF(G233/ActivitySum!$C$1300=0%,"",G233/ActivitySum!$C$1300)</f>
        <v>2.3799997662078215E-4</v>
      </c>
      <c r="K233" s="99">
        <f t="shared" si="10"/>
        <v>0.85000823451910412</v>
      </c>
      <c r="L233" s="104">
        <f t="shared" si="11"/>
        <v>0.85000823451910412</v>
      </c>
    </row>
    <row r="234" spans="3:12" x14ac:dyDescent="0.25">
      <c r="C234" t="s">
        <v>330</v>
      </c>
      <c r="D234" t="s">
        <v>1625</v>
      </c>
      <c r="E234" s="6">
        <v>24288</v>
      </c>
      <c r="F234" s="32">
        <v>24288</v>
      </c>
      <c r="G234" s="32">
        <v>20645</v>
      </c>
      <c r="H234" s="90">
        <f t="shared" si="9"/>
        <v>1</v>
      </c>
      <c r="I234" s="90">
        <f>IF(F234/ActivitySum!$C$1300=0%,"",F234/ActivitySum!$C$1300)</f>
        <v>2.799972599741127E-4</v>
      </c>
      <c r="J234" s="99">
        <f>IF(G234/ActivitySum!$C$1300=0%,"",G234/ActivitySum!$C$1300)</f>
        <v>2.3799997662078215E-4</v>
      </c>
      <c r="K234" s="99">
        <f t="shared" si="10"/>
        <v>0.85000823451910412</v>
      </c>
      <c r="L234" s="104">
        <f t="shared" si="11"/>
        <v>0.85000823451910412</v>
      </c>
    </row>
    <row r="235" spans="3:12" x14ac:dyDescent="0.25">
      <c r="C235" t="s">
        <v>331</v>
      </c>
      <c r="D235" t="s">
        <v>1626</v>
      </c>
      <c r="E235" s="6">
        <v>24288</v>
      </c>
      <c r="F235" s="32">
        <v>24288</v>
      </c>
      <c r="G235" s="32">
        <v>20645</v>
      </c>
      <c r="H235" s="90">
        <f t="shared" si="9"/>
        <v>1</v>
      </c>
      <c r="I235" s="90">
        <f>IF(F235/ActivitySum!$C$1300=0%,"",F235/ActivitySum!$C$1300)</f>
        <v>2.799972599741127E-4</v>
      </c>
      <c r="J235" s="99">
        <f>IF(G235/ActivitySum!$C$1300=0%,"",G235/ActivitySum!$C$1300)</f>
        <v>2.3799997662078215E-4</v>
      </c>
      <c r="K235" s="99">
        <f t="shared" si="10"/>
        <v>0.85000823451910412</v>
      </c>
      <c r="L235" s="104">
        <f t="shared" si="11"/>
        <v>0.85000823451910412</v>
      </c>
    </row>
    <row r="236" spans="3:12" x14ac:dyDescent="0.25">
      <c r="C236" t="s">
        <v>334</v>
      </c>
      <c r="D236" t="s">
        <v>1629</v>
      </c>
      <c r="E236" s="6">
        <v>28908</v>
      </c>
      <c r="F236" s="32">
        <v>28908</v>
      </c>
      <c r="G236" s="32">
        <v>24186</v>
      </c>
      <c r="H236" s="90">
        <f t="shared" si="9"/>
        <v>1</v>
      </c>
      <c r="I236" s="90">
        <f>IF(F236/ActivitySum!$C$1300=0%,"",F236/ActivitySum!$C$1300)</f>
        <v>3.3325760833875372E-4</v>
      </c>
      <c r="J236" s="99">
        <f>IF(G236/ActivitySum!$C$1300=0%,"",G236/ActivitySum!$C$1300)</f>
        <v>2.788213821530752E-4</v>
      </c>
      <c r="K236" s="99">
        <f t="shared" si="10"/>
        <v>0.83665421336654211</v>
      </c>
      <c r="L236" s="104">
        <f t="shared" si="11"/>
        <v>0.83665421336654211</v>
      </c>
    </row>
    <row r="237" spans="3:12" x14ac:dyDescent="0.25">
      <c r="C237" t="s">
        <v>335</v>
      </c>
      <c r="D237" t="s">
        <v>1630</v>
      </c>
      <c r="E237" s="6">
        <v>24288</v>
      </c>
      <c r="F237" s="32">
        <v>24288</v>
      </c>
      <c r="G237" s="32">
        <v>20645</v>
      </c>
      <c r="H237" s="90">
        <f t="shared" si="9"/>
        <v>1</v>
      </c>
      <c r="I237" s="90">
        <f>IF(F237/ActivitySum!$C$1300=0%,"",F237/ActivitySum!$C$1300)</f>
        <v>2.799972599741127E-4</v>
      </c>
      <c r="J237" s="99">
        <f>IF(G237/ActivitySum!$C$1300=0%,"",G237/ActivitySum!$C$1300)</f>
        <v>2.3799997662078215E-4</v>
      </c>
      <c r="K237" s="99">
        <f t="shared" si="10"/>
        <v>0.85000823451910412</v>
      </c>
      <c r="L237" s="104">
        <f t="shared" si="11"/>
        <v>0.85000823451910412</v>
      </c>
    </row>
    <row r="238" spans="3:12" x14ac:dyDescent="0.25">
      <c r="C238" t="s">
        <v>337</v>
      </c>
      <c r="D238" t="s">
        <v>1632</v>
      </c>
      <c r="E238" s="6">
        <v>24288</v>
      </c>
      <c r="F238" s="32">
        <v>24288</v>
      </c>
      <c r="G238" s="32">
        <v>20645</v>
      </c>
      <c r="H238" s="90">
        <f t="shared" si="9"/>
        <v>1</v>
      </c>
      <c r="I238" s="90">
        <f>IF(F238/ActivitySum!$C$1300=0%,"",F238/ActivitySum!$C$1300)</f>
        <v>2.799972599741127E-4</v>
      </c>
      <c r="J238" s="99">
        <f>IF(G238/ActivitySum!$C$1300=0%,"",G238/ActivitySum!$C$1300)</f>
        <v>2.3799997662078215E-4</v>
      </c>
      <c r="K238" s="99">
        <f t="shared" si="10"/>
        <v>0.85000823451910412</v>
      </c>
      <c r="L238" s="104">
        <f t="shared" si="11"/>
        <v>0.85000823451910412</v>
      </c>
    </row>
    <row r="239" spans="3:12" x14ac:dyDescent="0.25">
      <c r="C239" t="s">
        <v>338</v>
      </c>
      <c r="D239" t="s">
        <v>1633</v>
      </c>
      <c r="E239" s="6">
        <v>24288</v>
      </c>
      <c r="F239" s="32">
        <v>24288</v>
      </c>
      <c r="G239" s="32">
        <v>20645</v>
      </c>
      <c r="H239" s="90">
        <f t="shared" si="9"/>
        <v>1</v>
      </c>
      <c r="I239" s="90">
        <f>IF(F239/ActivitySum!$C$1300=0%,"",F239/ActivitySum!$C$1300)</f>
        <v>2.799972599741127E-4</v>
      </c>
      <c r="J239" s="99">
        <f>IF(G239/ActivitySum!$C$1300=0%,"",G239/ActivitySum!$C$1300)</f>
        <v>2.3799997662078215E-4</v>
      </c>
      <c r="K239" s="99">
        <f t="shared" si="10"/>
        <v>0.85000823451910412</v>
      </c>
      <c r="L239" s="104">
        <f t="shared" si="11"/>
        <v>0.85000823451910412</v>
      </c>
    </row>
    <row r="240" spans="3:12" x14ac:dyDescent="0.25">
      <c r="C240" t="s">
        <v>339</v>
      </c>
      <c r="D240" t="s">
        <v>1634</v>
      </c>
      <c r="E240" s="6">
        <v>6660</v>
      </c>
      <c r="F240" s="32">
        <v>6660</v>
      </c>
      <c r="G240" s="32">
        <v>5661</v>
      </c>
      <c r="H240" s="90">
        <f t="shared" si="9"/>
        <v>1</v>
      </c>
      <c r="I240" s="90">
        <f>IF(F240/ActivitySum!$C$1300=0%,"",F240/ActivitySum!$C$1300)</f>
        <v>7.6777904785391574E-5</v>
      </c>
      <c r="J240" s="99">
        <f>IF(G240/ActivitySum!$C$1300=0%,"",G240/ActivitySum!$C$1300)</f>
        <v>6.5261219067582838E-5</v>
      </c>
      <c r="K240" s="99">
        <f t="shared" si="10"/>
        <v>0.85</v>
      </c>
      <c r="L240" s="104">
        <f t="shared" si="11"/>
        <v>0.85</v>
      </c>
    </row>
    <row r="241" spans="3:12" x14ac:dyDescent="0.25">
      <c r="C241" t="s">
        <v>342</v>
      </c>
      <c r="D241" t="s">
        <v>1637</v>
      </c>
      <c r="E241" s="6">
        <v>401</v>
      </c>
      <c r="F241" s="32">
        <v>401</v>
      </c>
      <c r="G241" s="32">
        <v>341</v>
      </c>
      <c r="H241" s="90">
        <f t="shared" si="9"/>
        <v>1</v>
      </c>
      <c r="I241" s="90">
        <f>IF(F241/ActivitySum!$C$1300=0%,"",F241/ActivitySum!$C$1300)</f>
        <v>4.6228137866279316E-6</v>
      </c>
      <c r="J241" s="99">
        <f>IF(G241/ActivitySum!$C$1300=0%,"",G241/ActivitySum!$C$1300)</f>
        <v>3.9311209507235028E-6</v>
      </c>
      <c r="K241" s="99">
        <f t="shared" si="10"/>
        <v>0.85037406483790523</v>
      </c>
      <c r="L241" s="104">
        <f t="shared" si="11"/>
        <v>0.85037406483790523</v>
      </c>
    </row>
    <row r="242" spans="3:12" x14ac:dyDescent="0.25">
      <c r="C242" t="s">
        <v>343</v>
      </c>
      <c r="D242" t="s">
        <v>1638</v>
      </c>
      <c r="E242" s="6">
        <v>10000</v>
      </c>
      <c r="F242" s="32">
        <v>10000</v>
      </c>
      <c r="G242" s="32">
        <v>8500</v>
      </c>
      <c r="H242" s="90">
        <f t="shared" si="9"/>
        <v>1</v>
      </c>
      <c r="I242" s="90">
        <f>IF(F242/ActivitySum!$C$1300=0%,"",F242/ActivitySum!$C$1300)</f>
        <v>1.1528213931740477E-4</v>
      </c>
      <c r="J242" s="99">
        <f>IF(G242/ActivitySum!$C$1300=0%,"",G242/ActivitySum!$C$1300)</f>
        <v>9.7989818419794053E-5</v>
      </c>
      <c r="K242" s="99">
        <f t="shared" si="10"/>
        <v>0.85</v>
      </c>
      <c r="L242" s="104">
        <f t="shared" si="11"/>
        <v>0.85</v>
      </c>
    </row>
    <row r="243" spans="3:12" x14ac:dyDescent="0.25">
      <c r="C243" t="s">
        <v>345</v>
      </c>
      <c r="D243" t="s">
        <v>1640</v>
      </c>
      <c r="E243" s="6">
        <v>4833</v>
      </c>
      <c r="F243" s="32">
        <v>4833</v>
      </c>
      <c r="G243" s="32">
        <v>4108</v>
      </c>
      <c r="H243" s="90">
        <f t="shared" si="9"/>
        <v>1</v>
      </c>
      <c r="I243" s="90">
        <f>IF(F243/ActivitySum!$C$1300=0%,"",F243/ActivitySum!$C$1300)</f>
        <v>5.5715857932101722E-5</v>
      </c>
      <c r="J243" s="99">
        <f>IF(G243/ActivitySum!$C$1300=0%,"",G243/ActivitySum!$C$1300)</f>
        <v>4.7357902831589878E-5</v>
      </c>
      <c r="K243" s="99">
        <f t="shared" si="10"/>
        <v>0.84998965445892816</v>
      </c>
      <c r="L243" s="104">
        <f t="shared" si="11"/>
        <v>0.84998965445892816</v>
      </c>
    </row>
    <row r="244" spans="3:12" x14ac:dyDescent="0.25">
      <c r="C244" t="s">
        <v>347</v>
      </c>
      <c r="D244" t="s">
        <v>1642</v>
      </c>
      <c r="E244" s="6">
        <v>32690</v>
      </c>
      <c r="F244" s="32">
        <v>32691</v>
      </c>
      <c r="G244" s="32">
        <v>27787</v>
      </c>
      <c r="H244" s="90">
        <f t="shared" si="9"/>
        <v>1.0000305903946161</v>
      </c>
      <c r="I244" s="90">
        <f>IF(F244/ActivitySum!$C$1300=0%,"",F244/ActivitySum!$C$1300)</f>
        <v>3.7686884164252795E-4</v>
      </c>
      <c r="J244" s="99">
        <f>IF(G244/ActivitySum!$C$1300=0%,"",G244/ActivitySum!$C$1300)</f>
        <v>3.2033448052127265E-4</v>
      </c>
      <c r="K244" s="99">
        <f t="shared" si="10"/>
        <v>0.85001529519730801</v>
      </c>
      <c r="L244" s="104">
        <f t="shared" si="11"/>
        <v>0.84998929368939469</v>
      </c>
    </row>
    <row r="245" spans="3:12" x14ac:dyDescent="0.25">
      <c r="C245" t="s">
        <v>348</v>
      </c>
      <c r="D245" t="s">
        <v>1643</v>
      </c>
      <c r="E245" s="6">
        <v>18598</v>
      </c>
      <c r="F245" s="32">
        <v>18598</v>
      </c>
      <c r="G245" s="32">
        <v>15808</v>
      </c>
      <c r="H245" s="90">
        <f t="shared" si="9"/>
        <v>1</v>
      </c>
      <c r="I245" s="90">
        <f>IF(F245/ActivitySum!$C$1300=0%,"",F245/ActivitySum!$C$1300)</f>
        <v>2.1440172270250938E-4</v>
      </c>
      <c r="J245" s="99">
        <f>IF(G245/ActivitySum!$C$1300=0%,"",G245/ActivitySum!$C$1300)</f>
        <v>1.8223800583295346E-4</v>
      </c>
      <c r="K245" s="99">
        <f t="shared" si="10"/>
        <v>0.84998386923325087</v>
      </c>
      <c r="L245" s="104">
        <f t="shared" si="11"/>
        <v>0.84998386923325087</v>
      </c>
    </row>
    <row r="246" spans="3:12" x14ac:dyDescent="0.25">
      <c r="C246" t="s">
        <v>349</v>
      </c>
      <c r="D246" t="s">
        <v>1644</v>
      </c>
      <c r="E246" s="6">
        <v>10000</v>
      </c>
      <c r="F246" s="32">
        <v>10000</v>
      </c>
      <c r="G246" s="32">
        <v>8500</v>
      </c>
      <c r="H246" s="90">
        <f t="shared" si="9"/>
        <v>1</v>
      </c>
      <c r="I246" s="90">
        <f>IF(F246/ActivitySum!$C$1300=0%,"",F246/ActivitySum!$C$1300)</f>
        <v>1.1528213931740477E-4</v>
      </c>
      <c r="J246" s="99">
        <f>IF(G246/ActivitySum!$C$1300=0%,"",G246/ActivitySum!$C$1300)</f>
        <v>9.7989818419794053E-5</v>
      </c>
      <c r="K246" s="99">
        <f t="shared" si="10"/>
        <v>0.85</v>
      </c>
      <c r="L246" s="104">
        <f t="shared" si="11"/>
        <v>0.85</v>
      </c>
    </row>
    <row r="247" spans="3:12" x14ac:dyDescent="0.25">
      <c r="C247" t="s">
        <v>350</v>
      </c>
      <c r="D247" t="s">
        <v>1645</v>
      </c>
      <c r="E247" s="6">
        <v>158821</v>
      </c>
      <c r="F247" s="32">
        <v>158821</v>
      </c>
      <c r="G247" s="32">
        <v>134998</v>
      </c>
      <c r="H247" s="90">
        <f t="shared" si="9"/>
        <v>1</v>
      </c>
      <c r="I247" s="90">
        <f>IF(F247/ActivitySum!$C$1300=0%,"",F247/ActivitySum!$C$1300)</f>
        <v>1.8309224648529543E-3</v>
      </c>
      <c r="J247" s="99">
        <f>IF(G247/ActivitySum!$C$1300=0%,"",G247/ActivitySum!$C$1300)</f>
        <v>1.5562858243571009E-3</v>
      </c>
      <c r="K247" s="99">
        <f t="shared" si="10"/>
        <v>0.85000094445948582</v>
      </c>
      <c r="L247" s="104">
        <f t="shared" si="11"/>
        <v>0.85000094445948582</v>
      </c>
    </row>
    <row r="248" spans="3:12" x14ac:dyDescent="0.25">
      <c r="C248" t="s">
        <v>351</v>
      </c>
      <c r="D248" t="s">
        <v>1646</v>
      </c>
      <c r="E248" s="6">
        <v>8203</v>
      </c>
      <c r="F248" s="32">
        <v>8203</v>
      </c>
      <c r="G248" s="32">
        <v>6973</v>
      </c>
      <c r="H248" s="90">
        <f t="shared" si="9"/>
        <v>1</v>
      </c>
      <c r="I248" s="90">
        <f>IF(F248/ActivitySum!$C$1300=0%,"",F248/ActivitySum!$C$1300)</f>
        <v>9.456593888206713E-5</v>
      </c>
      <c r="J248" s="99">
        <f>IF(G248/ActivitySum!$C$1300=0%,"",G248/ActivitySum!$C$1300)</f>
        <v>8.0386235746026351E-5</v>
      </c>
      <c r="K248" s="99">
        <f t="shared" si="10"/>
        <v>0.85005485797878821</v>
      </c>
      <c r="L248" s="104">
        <f t="shared" si="11"/>
        <v>0.85005485797878821</v>
      </c>
    </row>
    <row r="249" spans="3:12" x14ac:dyDescent="0.25">
      <c r="C249" t="s">
        <v>352</v>
      </c>
      <c r="D249" t="s">
        <v>1647</v>
      </c>
      <c r="E249" s="6">
        <v>8203</v>
      </c>
      <c r="F249" s="32">
        <v>8203</v>
      </c>
      <c r="G249" s="32">
        <v>6973</v>
      </c>
      <c r="H249" s="90">
        <f t="shared" si="9"/>
        <v>1</v>
      </c>
      <c r="I249" s="90">
        <f>IF(F249/ActivitySum!$C$1300=0%,"",F249/ActivitySum!$C$1300)</f>
        <v>9.456593888206713E-5</v>
      </c>
      <c r="J249" s="99">
        <f>IF(G249/ActivitySum!$C$1300=0%,"",G249/ActivitySum!$C$1300)</f>
        <v>8.0386235746026351E-5</v>
      </c>
      <c r="K249" s="99">
        <f t="shared" si="10"/>
        <v>0.85005485797878821</v>
      </c>
      <c r="L249" s="104">
        <f t="shared" si="11"/>
        <v>0.85005485797878821</v>
      </c>
    </row>
    <row r="250" spans="3:12" x14ac:dyDescent="0.25">
      <c r="C250" t="s">
        <v>353</v>
      </c>
      <c r="D250" t="s">
        <v>1648</v>
      </c>
      <c r="E250" s="6">
        <v>2432</v>
      </c>
      <c r="F250" s="32">
        <v>2432</v>
      </c>
      <c r="G250" s="32">
        <v>2067</v>
      </c>
      <c r="H250" s="90">
        <f t="shared" si="9"/>
        <v>1</v>
      </c>
      <c r="I250" s="90">
        <f>IF(F250/ActivitySum!$C$1300=0%,"",F250/ActivitySum!$C$1300)</f>
        <v>2.8036616281992839E-5</v>
      </c>
      <c r="J250" s="99">
        <f>IF(G250/ActivitySum!$C$1300=0%,"",G250/ActivitySum!$C$1300)</f>
        <v>2.3828818196907564E-5</v>
      </c>
      <c r="K250" s="99">
        <f t="shared" si="10"/>
        <v>0.84991776315789469</v>
      </c>
      <c r="L250" s="104">
        <f t="shared" si="11"/>
        <v>0.84991776315789469</v>
      </c>
    </row>
    <row r="251" spans="3:12" x14ac:dyDescent="0.25">
      <c r="C251" t="s">
        <v>354</v>
      </c>
      <c r="D251" t="s">
        <v>1649</v>
      </c>
      <c r="E251" s="6">
        <v>2432</v>
      </c>
      <c r="F251" s="32">
        <v>2432</v>
      </c>
      <c r="G251" s="32">
        <v>2067</v>
      </c>
      <c r="H251" s="90">
        <f t="shared" si="9"/>
        <v>1</v>
      </c>
      <c r="I251" s="90">
        <f>IF(F251/ActivitySum!$C$1300=0%,"",F251/ActivitySum!$C$1300)</f>
        <v>2.8036616281992839E-5</v>
      </c>
      <c r="J251" s="99">
        <f>IF(G251/ActivitySum!$C$1300=0%,"",G251/ActivitySum!$C$1300)</f>
        <v>2.3828818196907564E-5</v>
      </c>
      <c r="K251" s="99">
        <f t="shared" si="10"/>
        <v>0.84991776315789469</v>
      </c>
      <c r="L251" s="104">
        <f t="shared" si="11"/>
        <v>0.84991776315789469</v>
      </c>
    </row>
    <row r="252" spans="3:12" x14ac:dyDescent="0.25">
      <c r="C252" t="s">
        <v>355</v>
      </c>
      <c r="D252" t="s">
        <v>1650</v>
      </c>
      <c r="E252" s="6">
        <v>18598</v>
      </c>
      <c r="F252" s="32">
        <v>18598</v>
      </c>
      <c r="G252" s="32">
        <v>15808</v>
      </c>
      <c r="H252" s="90">
        <f t="shared" si="9"/>
        <v>1</v>
      </c>
      <c r="I252" s="90">
        <f>IF(F252/ActivitySum!$C$1300=0%,"",F252/ActivitySum!$C$1300)</f>
        <v>2.1440172270250938E-4</v>
      </c>
      <c r="J252" s="99">
        <f>IF(G252/ActivitySum!$C$1300=0%,"",G252/ActivitySum!$C$1300)</f>
        <v>1.8223800583295346E-4</v>
      </c>
      <c r="K252" s="99">
        <f t="shared" si="10"/>
        <v>0.84998386923325087</v>
      </c>
      <c r="L252" s="104">
        <f t="shared" si="11"/>
        <v>0.84998386923325087</v>
      </c>
    </row>
    <row r="253" spans="3:12" x14ac:dyDescent="0.25">
      <c r="C253" t="s">
        <v>356</v>
      </c>
      <c r="D253" t="s">
        <v>1651</v>
      </c>
      <c r="E253" s="6">
        <v>18598</v>
      </c>
      <c r="F253" s="32">
        <v>18598</v>
      </c>
      <c r="G253" s="32">
        <v>15808</v>
      </c>
      <c r="H253" s="90">
        <f t="shared" si="9"/>
        <v>1</v>
      </c>
      <c r="I253" s="90">
        <f>IF(F253/ActivitySum!$C$1300=0%,"",F253/ActivitySum!$C$1300)</f>
        <v>2.1440172270250938E-4</v>
      </c>
      <c r="J253" s="99">
        <f>IF(G253/ActivitySum!$C$1300=0%,"",G253/ActivitySum!$C$1300)</f>
        <v>1.8223800583295346E-4</v>
      </c>
      <c r="K253" s="99">
        <f t="shared" si="10"/>
        <v>0.84998386923325087</v>
      </c>
      <c r="L253" s="104">
        <f t="shared" si="11"/>
        <v>0.84998386923325087</v>
      </c>
    </row>
    <row r="254" spans="3:12" x14ac:dyDescent="0.25">
      <c r="C254" t="s">
        <v>357</v>
      </c>
      <c r="D254" t="s">
        <v>1610</v>
      </c>
      <c r="E254" s="6">
        <v>4833</v>
      </c>
      <c r="F254" s="32">
        <v>4833</v>
      </c>
      <c r="G254" s="32">
        <v>4108</v>
      </c>
      <c r="H254" s="90">
        <f t="shared" si="9"/>
        <v>1</v>
      </c>
      <c r="I254" s="90">
        <f>IF(F254/ActivitySum!$C$1300=0%,"",F254/ActivitySum!$C$1300)</f>
        <v>5.5715857932101722E-5</v>
      </c>
      <c r="J254" s="99">
        <f>IF(G254/ActivitySum!$C$1300=0%,"",G254/ActivitySum!$C$1300)</f>
        <v>4.7357902831589878E-5</v>
      </c>
      <c r="K254" s="99">
        <f t="shared" si="10"/>
        <v>0.84998965445892816</v>
      </c>
      <c r="L254" s="104">
        <f t="shared" si="11"/>
        <v>0.84998965445892816</v>
      </c>
    </row>
    <row r="255" spans="3:12" x14ac:dyDescent="0.25">
      <c r="C255" t="s">
        <v>361</v>
      </c>
      <c r="D255" t="s">
        <v>1655</v>
      </c>
      <c r="E255" s="6">
        <v>32690</v>
      </c>
      <c r="F255" s="32">
        <v>32691</v>
      </c>
      <c r="G255" s="32">
        <v>27787</v>
      </c>
      <c r="H255" s="90">
        <f t="shared" si="9"/>
        <v>1.0000305903946161</v>
      </c>
      <c r="I255" s="90">
        <f>IF(F255/ActivitySum!$C$1300=0%,"",F255/ActivitySum!$C$1300)</f>
        <v>3.7686884164252795E-4</v>
      </c>
      <c r="J255" s="99">
        <f>IF(G255/ActivitySum!$C$1300=0%,"",G255/ActivitySum!$C$1300)</f>
        <v>3.2033448052127265E-4</v>
      </c>
      <c r="K255" s="99">
        <f t="shared" si="10"/>
        <v>0.85001529519730801</v>
      </c>
      <c r="L255" s="104">
        <f t="shared" si="11"/>
        <v>0.84998929368939469</v>
      </c>
    </row>
    <row r="256" spans="3:12" x14ac:dyDescent="0.25">
      <c r="C256" t="s">
        <v>363</v>
      </c>
      <c r="D256" t="s">
        <v>1657</v>
      </c>
      <c r="E256" s="6">
        <v>18598</v>
      </c>
      <c r="F256" s="32">
        <v>18598</v>
      </c>
      <c r="G256" s="32">
        <v>15808</v>
      </c>
      <c r="H256" s="90">
        <f t="shared" si="9"/>
        <v>1</v>
      </c>
      <c r="I256" s="90">
        <f>IF(F256/ActivitySum!$C$1300=0%,"",F256/ActivitySum!$C$1300)</f>
        <v>2.1440172270250938E-4</v>
      </c>
      <c r="J256" s="99">
        <f>IF(G256/ActivitySum!$C$1300=0%,"",G256/ActivitySum!$C$1300)</f>
        <v>1.8223800583295346E-4</v>
      </c>
      <c r="K256" s="99">
        <f t="shared" si="10"/>
        <v>0.84998386923325087</v>
      </c>
      <c r="L256" s="104">
        <f t="shared" si="11"/>
        <v>0.84998386923325087</v>
      </c>
    </row>
    <row r="257" spans="3:12" x14ac:dyDescent="0.25">
      <c r="C257" t="s">
        <v>364</v>
      </c>
      <c r="D257" t="s">
        <v>1658</v>
      </c>
      <c r="E257" s="6">
        <v>28908</v>
      </c>
      <c r="F257" s="32">
        <v>28908</v>
      </c>
      <c r="G257" s="32">
        <v>24572</v>
      </c>
      <c r="H257" s="90">
        <f t="shared" si="9"/>
        <v>1</v>
      </c>
      <c r="I257" s="90">
        <f>IF(F257/ActivitySum!$C$1300=0%,"",F257/ActivitySum!$C$1300)</f>
        <v>3.3325760833875372E-4</v>
      </c>
      <c r="J257" s="99">
        <f>IF(G257/ActivitySum!$C$1300=0%,"",G257/ActivitySum!$C$1300)</f>
        <v>2.8327127273072698E-4</v>
      </c>
      <c r="K257" s="99">
        <f t="shared" si="10"/>
        <v>0.85000691850006915</v>
      </c>
      <c r="L257" s="104">
        <f t="shared" si="11"/>
        <v>0.85000691850006915</v>
      </c>
    </row>
    <row r="258" spans="3:12" x14ac:dyDescent="0.25">
      <c r="C258" t="s">
        <v>365</v>
      </c>
      <c r="D258" t="s">
        <v>1659</v>
      </c>
      <c r="E258" s="6">
        <v>6660</v>
      </c>
      <c r="F258" s="32">
        <v>6660</v>
      </c>
      <c r="G258" s="32">
        <v>5661</v>
      </c>
      <c r="H258" s="90">
        <f t="shared" si="9"/>
        <v>1</v>
      </c>
      <c r="I258" s="90">
        <f>IF(F258/ActivitySum!$C$1300=0%,"",F258/ActivitySum!$C$1300)</f>
        <v>7.6777904785391574E-5</v>
      </c>
      <c r="J258" s="99">
        <f>IF(G258/ActivitySum!$C$1300=0%,"",G258/ActivitySum!$C$1300)</f>
        <v>6.5261219067582838E-5</v>
      </c>
      <c r="K258" s="99">
        <f t="shared" si="10"/>
        <v>0.85</v>
      </c>
      <c r="L258" s="104">
        <f t="shared" si="11"/>
        <v>0.85</v>
      </c>
    </row>
    <row r="259" spans="3:12" x14ac:dyDescent="0.25">
      <c r="C259" t="s">
        <v>368</v>
      </c>
      <c r="D259" t="s">
        <v>1662</v>
      </c>
      <c r="E259" s="6">
        <v>18598</v>
      </c>
      <c r="F259" s="32">
        <v>18598</v>
      </c>
      <c r="G259" s="32">
        <v>15808</v>
      </c>
      <c r="H259" s="90">
        <f t="shared" si="9"/>
        <v>1</v>
      </c>
      <c r="I259" s="90">
        <f>IF(F259/ActivitySum!$C$1300=0%,"",F259/ActivitySum!$C$1300)</f>
        <v>2.1440172270250938E-4</v>
      </c>
      <c r="J259" s="99">
        <f>IF(G259/ActivitySum!$C$1300=0%,"",G259/ActivitySum!$C$1300)</f>
        <v>1.8223800583295346E-4</v>
      </c>
      <c r="K259" s="99">
        <f t="shared" si="10"/>
        <v>0.84998386923325087</v>
      </c>
      <c r="L259" s="104">
        <f t="shared" si="11"/>
        <v>0.84998386923325087</v>
      </c>
    </row>
    <row r="260" spans="3:12" x14ac:dyDescent="0.25">
      <c r="C260" t="s">
        <v>369</v>
      </c>
      <c r="D260" t="s">
        <v>1663</v>
      </c>
      <c r="E260" s="6">
        <v>18598</v>
      </c>
      <c r="F260" s="32">
        <v>18598</v>
      </c>
      <c r="G260" s="32">
        <v>15808</v>
      </c>
      <c r="H260" s="90">
        <f t="shared" si="9"/>
        <v>1</v>
      </c>
      <c r="I260" s="90">
        <f>IF(F260/ActivitySum!$C$1300=0%,"",F260/ActivitySum!$C$1300)</f>
        <v>2.1440172270250938E-4</v>
      </c>
      <c r="J260" s="99">
        <f>IF(G260/ActivitySum!$C$1300=0%,"",G260/ActivitySum!$C$1300)</f>
        <v>1.8223800583295346E-4</v>
      </c>
      <c r="K260" s="99">
        <f t="shared" si="10"/>
        <v>0.84998386923325087</v>
      </c>
      <c r="L260" s="104">
        <f t="shared" si="11"/>
        <v>0.84998386923325087</v>
      </c>
    </row>
    <row r="261" spans="3:12" x14ac:dyDescent="0.25">
      <c r="C261" t="s">
        <v>371</v>
      </c>
      <c r="D261" t="s">
        <v>1665</v>
      </c>
      <c r="E261" s="6">
        <v>18599</v>
      </c>
      <c r="F261" s="32">
        <v>18598</v>
      </c>
      <c r="G261" s="32">
        <v>15808</v>
      </c>
      <c r="H261" s="90">
        <f t="shared" si="9"/>
        <v>0.99994623366847679</v>
      </c>
      <c r="I261" s="90">
        <f>IF(F261/ActivitySum!$C$1300=0%,"",F261/ActivitySum!$C$1300)</f>
        <v>2.1440172270250938E-4</v>
      </c>
      <c r="J261" s="99">
        <f>IF(G261/ActivitySum!$C$1300=0%,"",G261/ActivitySum!$C$1300)</f>
        <v>1.8223800583295346E-4</v>
      </c>
      <c r="K261" s="99">
        <f t="shared" si="10"/>
        <v>0.84993816871874828</v>
      </c>
      <c r="L261" s="104">
        <f t="shared" si="11"/>
        <v>0.84998386923325087</v>
      </c>
    </row>
    <row r="262" spans="3:12" x14ac:dyDescent="0.25">
      <c r="C262" t="s">
        <v>372</v>
      </c>
      <c r="D262" t="s">
        <v>1666</v>
      </c>
      <c r="E262" s="6">
        <v>28908</v>
      </c>
      <c r="F262" s="32">
        <v>28908</v>
      </c>
      <c r="G262" s="32">
        <v>24572</v>
      </c>
      <c r="H262" s="90">
        <f t="shared" si="9"/>
        <v>1</v>
      </c>
      <c r="I262" s="90">
        <f>IF(F262/ActivitySum!$C$1300=0%,"",F262/ActivitySum!$C$1300)</f>
        <v>3.3325760833875372E-4</v>
      </c>
      <c r="J262" s="99">
        <f>IF(G262/ActivitySum!$C$1300=0%,"",G262/ActivitySum!$C$1300)</f>
        <v>2.8327127273072698E-4</v>
      </c>
      <c r="K262" s="99">
        <f t="shared" si="10"/>
        <v>0.85000691850006915</v>
      </c>
      <c r="L262" s="104">
        <f t="shared" si="11"/>
        <v>0.85000691850006915</v>
      </c>
    </row>
    <row r="263" spans="3:12" x14ac:dyDescent="0.25">
      <c r="C263" t="s">
        <v>373</v>
      </c>
      <c r="D263" t="s">
        <v>1667</v>
      </c>
      <c r="E263" s="6">
        <v>6660</v>
      </c>
      <c r="F263" s="32">
        <v>6660</v>
      </c>
      <c r="G263" s="32">
        <v>5661</v>
      </c>
      <c r="H263" s="90">
        <f t="shared" ref="H263:H326" si="12">IFERROR(F263/E263,"")</f>
        <v>1</v>
      </c>
      <c r="I263" s="90">
        <f>IF(F263/ActivitySum!$C$1300=0%,"",F263/ActivitySum!$C$1300)</f>
        <v>7.6777904785391574E-5</v>
      </c>
      <c r="J263" s="99">
        <f>IF(G263/ActivitySum!$C$1300=0%,"",G263/ActivitySum!$C$1300)</f>
        <v>6.5261219067582838E-5</v>
      </c>
      <c r="K263" s="99">
        <f t="shared" ref="K263:K326" si="13">IFERROR(G263/E263,"")</f>
        <v>0.85</v>
      </c>
      <c r="L263" s="104">
        <f t="shared" ref="L263:L326" si="14">IFERROR(G263/F263,"")</f>
        <v>0.85</v>
      </c>
    </row>
    <row r="264" spans="3:12" x14ac:dyDescent="0.25">
      <c r="C264" t="s">
        <v>376</v>
      </c>
      <c r="D264" t="s">
        <v>1670</v>
      </c>
      <c r="E264" s="6">
        <v>18598</v>
      </c>
      <c r="F264" s="32">
        <v>18598</v>
      </c>
      <c r="G264" s="32">
        <v>15808</v>
      </c>
      <c r="H264" s="90">
        <f t="shared" si="12"/>
        <v>1</v>
      </c>
      <c r="I264" s="90">
        <f>IF(F264/ActivitySum!$C$1300=0%,"",F264/ActivitySum!$C$1300)</f>
        <v>2.1440172270250938E-4</v>
      </c>
      <c r="J264" s="99">
        <f>IF(G264/ActivitySum!$C$1300=0%,"",G264/ActivitySum!$C$1300)</f>
        <v>1.8223800583295346E-4</v>
      </c>
      <c r="K264" s="99">
        <f t="shared" si="13"/>
        <v>0.84998386923325087</v>
      </c>
      <c r="L264" s="104">
        <f t="shared" si="14"/>
        <v>0.84998386923325087</v>
      </c>
    </row>
    <row r="265" spans="3:12" x14ac:dyDescent="0.25">
      <c r="C265" t="s">
        <v>377</v>
      </c>
      <c r="D265" t="s">
        <v>1671</v>
      </c>
      <c r="E265" s="6">
        <v>18598</v>
      </c>
      <c r="F265" s="32">
        <v>18598</v>
      </c>
      <c r="G265" s="32">
        <v>15808</v>
      </c>
      <c r="H265" s="90">
        <f t="shared" si="12"/>
        <v>1</v>
      </c>
      <c r="I265" s="90">
        <f>IF(F265/ActivitySum!$C$1300=0%,"",F265/ActivitySum!$C$1300)</f>
        <v>2.1440172270250938E-4</v>
      </c>
      <c r="J265" s="99">
        <f>IF(G265/ActivitySum!$C$1300=0%,"",G265/ActivitySum!$C$1300)</f>
        <v>1.8223800583295346E-4</v>
      </c>
      <c r="K265" s="99">
        <f t="shared" si="13"/>
        <v>0.84998386923325087</v>
      </c>
      <c r="L265" s="104">
        <f t="shared" si="14"/>
        <v>0.84998386923325087</v>
      </c>
    </row>
    <row r="266" spans="3:12" x14ac:dyDescent="0.25">
      <c r="C266" t="s">
        <v>379</v>
      </c>
      <c r="D266" t="s">
        <v>1673</v>
      </c>
      <c r="E266" s="6">
        <v>10000</v>
      </c>
      <c r="F266" s="32">
        <v>10000</v>
      </c>
      <c r="G266" s="32">
        <v>8500</v>
      </c>
      <c r="H266" s="90">
        <f t="shared" si="12"/>
        <v>1</v>
      </c>
      <c r="I266" s="90">
        <f>IF(F266/ActivitySum!$C$1300=0%,"",F266/ActivitySum!$C$1300)</f>
        <v>1.1528213931740477E-4</v>
      </c>
      <c r="J266" s="99">
        <f>IF(G266/ActivitySum!$C$1300=0%,"",G266/ActivitySum!$C$1300)</f>
        <v>9.7989818419794053E-5</v>
      </c>
      <c r="K266" s="99">
        <f t="shared" si="13"/>
        <v>0.85</v>
      </c>
      <c r="L266" s="104">
        <f t="shared" si="14"/>
        <v>0.85</v>
      </c>
    </row>
    <row r="267" spans="3:12" x14ac:dyDescent="0.25">
      <c r="C267" t="s">
        <v>380</v>
      </c>
      <c r="D267" t="s">
        <v>1674</v>
      </c>
      <c r="E267" s="6">
        <v>4834</v>
      </c>
      <c r="F267" s="32">
        <v>4833</v>
      </c>
      <c r="G267" s="32">
        <v>4108</v>
      </c>
      <c r="H267" s="90">
        <f t="shared" si="12"/>
        <v>0.99979313198179565</v>
      </c>
      <c r="I267" s="90">
        <f>IF(F267/ActivitySum!$C$1300=0%,"",F267/ActivitySum!$C$1300)</f>
        <v>5.5715857932101722E-5</v>
      </c>
      <c r="J267" s="99">
        <f>IF(G267/ActivitySum!$C$1300=0%,"",G267/ActivitySum!$C$1300)</f>
        <v>4.7357902831589878E-5</v>
      </c>
      <c r="K267" s="99">
        <f t="shared" si="13"/>
        <v>0.84981381878361606</v>
      </c>
      <c r="L267" s="104">
        <f t="shared" si="14"/>
        <v>0.84998965445892816</v>
      </c>
    </row>
    <row r="268" spans="3:12" x14ac:dyDescent="0.25">
      <c r="C268" t="s">
        <v>383</v>
      </c>
      <c r="D268" t="s">
        <v>1677</v>
      </c>
      <c r="E268" s="6">
        <v>401</v>
      </c>
      <c r="F268" s="32">
        <v>401</v>
      </c>
      <c r="G268" s="32">
        <v>341</v>
      </c>
      <c r="H268" s="90">
        <f t="shared" si="12"/>
        <v>1</v>
      </c>
      <c r="I268" s="90">
        <f>IF(F268/ActivitySum!$C$1300=0%,"",F268/ActivitySum!$C$1300)</f>
        <v>4.6228137866279316E-6</v>
      </c>
      <c r="J268" s="99">
        <f>IF(G268/ActivitySum!$C$1300=0%,"",G268/ActivitySum!$C$1300)</f>
        <v>3.9311209507235028E-6</v>
      </c>
      <c r="K268" s="99">
        <f t="shared" si="13"/>
        <v>0.85037406483790523</v>
      </c>
      <c r="L268" s="104">
        <f t="shared" si="14"/>
        <v>0.85037406483790523</v>
      </c>
    </row>
    <row r="269" spans="3:12" x14ac:dyDescent="0.25">
      <c r="C269" t="s">
        <v>385</v>
      </c>
      <c r="D269" t="s">
        <v>1679</v>
      </c>
      <c r="E269" s="6">
        <v>401</v>
      </c>
      <c r="F269" s="32">
        <v>401</v>
      </c>
      <c r="G269" s="32">
        <v>341</v>
      </c>
      <c r="H269" s="90">
        <f t="shared" si="12"/>
        <v>1</v>
      </c>
      <c r="I269" s="90">
        <f>IF(F269/ActivitySum!$C$1300=0%,"",F269/ActivitySum!$C$1300)</f>
        <v>4.6228137866279316E-6</v>
      </c>
      <c r="J269" s="99">
        <f>IF(G269/ActivitySum!$C$1300=0%,"",G269/ActivitySum!$C$1300)</f>
        <v>3.9311209507235028E-6</v>
      </c>
      <c r="K269" s="99">
        <f t="shared" si="13"/>
        <v>0.85037406483790523</v>
      </c>
      <c r="L269" s="104">
        <f t="shared" si="14"/>
        <v>0.85037406483790523</v>
      </c>
    </row>
    <row r="270" spans="3:12" x14ac:dyDescent="0.25">
      <c r="C270" t="s">
        <v>386</v>
      </c>
      <c r="D270" t="s">
        <v>1680</v>
      </c>
      <c r="E270" s="6">
        <v>10000</v>
      </c>
      <c r="F270" s="32">
        <v>10000</v>
      </c>
      <c r="G270" s="32">
        <v>6500</v>
      </c>
      <c r="H270" s="90">
        <f t="shared" si="12"/>
        <v>1</v>
      </c>
      <c r="I270" s="90">
        <f>IF(F270/ActivitySum!$C$1300=0%,"",F270/ActivitySum!$C$1300)</f>
        <v>1.1528213931740477E-4</v>
      </c>
      <c r="J270" s="99">
        <f>IF(G270/ActivitySum!$C$1300=0%,"",G270/ActivitySum!$C$1300)</f>
        <v>7.4933390556313102E-5</v>
      </c>
      <c r="K270" s="99">
        <f t="shared" si="13"/>
        <v>0.65</v>
      </c>
      <c r="L270" s="104">
        <f t="shared" si="14"/>
        <v>0.65</v>
      </c>
    </row>
    <row r="271" spans="3:12" x14ac:dyDescent="0.25">
      <c r="C271" t="s">
        <v>387</v>
      </c>
      <c r="D271" t="s">
        <v>1681</v>
      </c>
      <c r="E271" s="6">
        <v>4833</v>
      </c>
      <c r="F271" s="32">
        <v>4833</v>
      </c>
      <c r="G271" s="32">
        <v>4108</v>
      </c>
      <c r="H271" s="90">
        <f t="shared" si="12"/>
        <v>1</v>
      </c>
      <c r="I271" s="90">
        <f>IF(F271/ActivitySum!$C$1300=0%,"",F271/ActivitySum!$C$1300)</f>
        <v>5.5715857932101722E-5</v>
      </c>
      <c r="J271" s="99">
        <f>IF(G271/ActivitySum!$C$1300=0%,"",G271/ActivitySum!$C$1300)</f>
        <v>4.7357902831589878E-5</v>
      </c>
      <c r="K271" s="99">
        <f t="shared" si="13"/>
        <v>0.84998965445892816</v>
      </c>
      <c r="L271" s="104">
        <f t="shared" si="14"/>
        <v>0.84998965445892816</v>
      </c>
    </row>
    <row r="272" spans="3:12" x14ac:dyDescent="0.25">
      <c r="C272" t="s">
        <v>389</v>
      </c>
      <c r="D272" t="s">
        <v>1683</v>
      </c>
      <c r="E272" s="6">
        <v>2432</v>
      </c>
      <c r="F272" s="32">
        <v>2432</v>
      </c>
      <c r="G272" s="32">
        <v>2067</v>
      </c>
      <c r="H272" s="90">
        <f t="shared" si="12"/>
        <v>1</v>
      </c>
      <c r="I272" s="90">
        <f>IF(F272/ActivitySum!$C$1300=0%,"",F272/ActivitySum!$C$1300)</f>
        <v>2.8036616281992839E-5</v>
      </c>
      <c r="J272" s="99">
        <f>IF(G272/ActivitySum!$C$1300=0%,"",G272/ActivitySum!$C$1300)</f>
        <v>2.3828818196907564E-5</v>
      </c>
      <c r="K272" s="99">
        <f t="shared" si="13"/>
        <v>0.84991776315789469</v>
      </c>
      <c r="L272" s="104">
        <f t="shared" si="14"/>
        <v>0.84991776315789469</v>
      </c>
    </row>
    <row r="273" spans="3:12" x14ac:dyDescent="0.25">
      <c r="C273" t="s">
        <v>390</v>
      </c>
      <c r="D273" t="s">
        <v>1684</v>
      </c>
      <c r="E273" s="6">
        <v>2432</v>
      </c>
      <c r="F273" s="32">
        <v>2432</v>
      </c>
      <c r="G273" s="32">
        <v>1581</v>
      </c>
      <c r="H273" s="90">
        <f t="shared" si="12"/>
        <v>1</v>
      </c>
      <c r="I273" s="90">
        <f>IF(F273/ActivitySum!$C$1300=0%,"",F273/ActivitySum!$C$1300)</f>
        <v>2.8036616281992839E-5</v>
      </c>
      <c r="J273" s="99">
        <f>IF(G273/ActivitySum!$C$1300=0%,"",G273/ActivitySum!$C$1300)</f>
        <v>1.8226106226081694E-5</v>
      </c>
      <c r="K273" s="99">
        <f t="shared" si="13"/>
        <v>0.65008223684210531</v>
      </c>
      <c r="L273" s="104">
        <f t="shared" si="14"/>
        <v>0.65008223684210531</v>
      </c>
    </row>
    <row r="274" spans="3:12" x14ac:dyDescent="0.25">
      <c r="C274" t="s">
        <v>391</v>
      </c>
      <c r="D274" t="s">
        <v>1685</v>
      </c>
      <c r="E274" s="6">
        <v>4833</v>
      </c>
      <c r="F274" s="32">
        <v>4833</v>
      </c>
      <c r="G274" s="32">
        <v>4108</v>
      </c>
      <c r="H274" s="90">
        <f t="shared" si="12"/>
        <v>1</v>
      </c>
      <c r="I274" s="90">
        <f>IF(F274/ActivitySum!$C$1300=0%,"",F274/ActivitySum!$C$1300)</f>
        <v>5.5715857932101722E-5</v>
      </c>
      <c r="J274" s="99">
        <f>IF(G274/ActivitySum!$C$1300=0%,"",G274/ActivitySum!$C$1300)</f>
        <v>4.7357902831589878E-5</v>
      </c>
      <c r="K274" s="99">
        <f t="shared" si="13"/>
        <v>0.84998965445892816</v>
      </c>
      <c r="L274" s="104">
        <f t="shared" si="14"/>
        <v>0.84998965445892816</v>
      </c>
    </row>
    <row r="275" spans="3:12" x14ac:dyDescent="0.25">
      <c r="C275" t="s">
        <v>393</v>
      </c>
      <c r="D275" t="s">
        <v>1686</v>
      </c>
      <c r="E275" s="6">
        <v>2432</v>
      </c>
      <c r="F275" s="32">
        <v>2432</v>
      </c>
      <c r="G275" s="32">
        <v>2067</v>
      </c>
      <c r="H275" s="90">
        <f t="shared" si="12"/>
        <v>1</v>
      </c>
      <c r="I275" s="90">
        <f>IF(F275/ActivitySum!$C$1300=0%,"",F275/ActivitySum!$C$1300)</f>
        <v>2.8036616281992839E-5</v>
      </c>
      <c r="J275" s="99">
        <f>IF(G275/ActivitySum!$C$1300=0%,"",G275/ActivitySum!$C$1300)</f>
        <v>2.3828818196907564E-5</v>
      </c>
      <c r="K275" s="99">
        <f t="shared" si="13"/>
        <v>0.84991776315789469</v>
      </c>
      <c r="L275" s="104">
        <f t="shared" si="14"/>
        <v>0.84991776315789469</v>
      </c>
    </row>
    <row r="276" spans="3:12" x14ac:dyDescent="0.25">
      <c r="C276" t="s">
        <v>394</v>
      </c>
      <c r="D276" t="s">
        <v>1687</v>
      </c>
      <c r="E276" s="6">
        <v>2432</v>
      </c>
      <c r="F276" s="32">
        <v>2432</v>
      </c>
      <c r="G276" s="32">
        <v>2067</v>
      </c>
      <c r="H276" s="90">
        <f t="shared" si="12"/>
        <v>1</v>
      </c>
      <c r="I276" s="90">
        <f>IF(F276/ActivitySum!$C$1300=0%,"",F276/ActivitySum!$C$1300)</f>
        <v>2.8036616281992839E-5</v>
      </c>
      <c r="J276" s="99">
        <f>IF(G276/ActivitySum!$C$1300=0%,"",G276/ActivitySum!$C$1300)</f>
        <v>2.3828818196907564E-5</v>
      </c>
      <c r="K276" s="99">
        <f t="shared" si="13"/>
        <v>0.84991776315789469</v>
      </c>
      <c r="L276" s="104">
        <f t="shared" si="14"/>
        <v>0.84991776315789469</v>
      </c>
    </row>
    <row r="277" spans="3:12" x14ac:dyDescent="0.25">
      <c r="C277" t="s">
        <v>395</v>
      </c>
      <c r="D277" t="s">
        <v>1688</v>
      </c>
      <c r="E277" s="6">
        <v>21250</v>
      </c>
      <c r="F277" s="32">
        <v>21250</v>
      </c>
      <c r="G277" s="32">
        <v>18062</v>
      </c>
      <c r="H277" s="90">
        <f t="shared" si="12"/>
        <v>1</v>
      </c>
      <c r="I277" s="90">
        <f>IF(F277/ActivitySum!$C$1300=0%,"",F277/ActivitySum!$C$1300)</f>
        <v>2.4497454604948516E-4</v>
      </c>
      <c r="J277" s="99">
        <f>IF(G277/ActivitySum!$C$1300=0%,"",G277/ActivitySum!$C$1300)</f>
        <v>2.0822260003509649E-4</v>
      </c>
      <c r="K277" s="99">
        <f t="shared" si="13"/>
        <v>0.84997647058823533</v>
      </c>
      <c r="L277" s="104">
        <f t="shared" si="14"/>
        <v>0.84997647058823533</v>
      </c>
    </row>
    <row r="278" spans="3:12" x14ac:dyDescent="0.25">
      <c r="C278" t="s">
        <v>397</v>
      </c>
      <c r="D278" t="s">
        <v>1690</v>
      </c>
      <c r="E278" s="6">
        <v>2432</v>
      </c>
      <c r="F278" s="32">
        <v>2432</v>
      </c>
      <c r="G278" s="32">
        <v>2067</v>
      </c>
      <c r="H278" s="90">
        <f t="shared" si="12"/>
        <v>1</v>
      </c>
      <c r="I278" s="90">
        <f>IF(F278/ActivitySum!$C$1300=0%,"",F278/ActivitySum!$C$1300)</f>
        <v>2.8036616281992839E-5</v>
      </c>
      <c r="J278" s="99">
        <f>IF(G278/ActivitySum!$C$1300=0%,"",G278/ActivitySum!$C$1300)</f>
        <v>2.3828818196907564E-5</v>
      </c>
      <c r="K278" s="99">
        <f t="shared" si="13"/>
        <v>0.84991776315789469</v>
      </c>
      <c r="L278" s="104">
        <f t="shared" si="14"/>
        <v>0.84991776315789469</v>
      </c>
    </row>
    <row r="279" spans="3:12" x14ac:dyDescent="0.25">
      <c r="C279" t="s">
        <v>398</v>
      </c>
      <c r="D279" t="s">
        <v>1691</v>
      </c>
      <c r="E279" s="6">
        <v>4833</v>
      </c>
      <c r="F279" s="32">
        <v>4834</v>
      </c>
      <c r="G279" s="32">
        <v>4108</v>
      </c>
      <c r="H279" s="90">
        <f t="shared" si="12"/>
        <v>1.000206910821436</v>
      </c>
      <c r="I279" s="90">
        <f>IF(F279/ActivitySum!$C$1300=0%,"",F279/ActivitySum!$C$1300)</f>
        <v>5.5727386146033467E-5</v>
      </c>
      <c r="J279" s="99">
        <f>IF(G279/ActivitySum!$C$1300=0%,"",G279/ActivitySum!$C$1300)</f>
        <v>4.7357902831589878E-5</v>
      </c>
      <c r="K279" s="99">
        <f t="shared" si="13"/>
        <v>0.84998965445892816</v>
      </c>
      <c r="L279" s="104">
        <f t="shared" si="14"/>
        <v>0.84981381878361606</v>
      </c>
    </row>
    <row r="280" spans="3:12" x14ac:dyDescent="0.25">
      <c r="C280" t="s">
        <v>400</v>
      </c>
      <c r="D280" t="s">
        <v>1693</v>
      </c>
      <c r="E280" s="6">
        <v>2432</v>
      </c>
      <c r="F280" s="32">
        <v>2432</v>
      </c>
      <c r="G280" s="32">
        <v>2067</v>
      </c>
      <c r="H280" s="90">
        <f t="shared" si="12"/>
        <v>1</v>
      </c>
      <c r="I280" s="90">
        <f>IF(F280/ActivitySum!$C$1300=0%,"",F280/ActivitySum!$C$1300)</f>
        <v>2.8036616281992839E-5</v>
      </c>
      <c r="J280" s="99">
        <f>IF(G280/ActivitySum!$C$1300=0%,"",G280/ActivitySum!$C$1300)</f>
        <v>2.3828818196907564E-5</v>
      </c>
      <c r="K280" s="99">
        <f t="shared" si="13"/>
        <v>0.84991776315789469</v>
      </c>
      <c r="L280" s="104">
        <f t="shared" si="14"/>
        <v>0.84991776315789469</v>
      </c>
    </row>
    <row r="281" spans="3:12" x14ac:dyDescent="0.25">
      <c r="C281" t="s">
        <v>401</v>
      </c>
      <c r="D281" t="s">
        <v>1694</v>
      </c>
      <c r="E281" s="6">
        <v>13599</v>
      </c>
      <c r="F281" s="32">
        <v>13599</v>
      </c>
      <c r="G281" s="32">
        <v>11559</v>
      </c>
      <c r="H281" s="90">
        <f t="shared" si="12"/>
        <v>1</v>
      </c>
      <c r="I281" s="90">
        <f>IF(F281/ActivitySum!$C$1300=0%,"",F281/ActivitySum!$C$1300)</f>
        <v>1.5677218125773875E-4</v>
      </c>
      <c r="J281" s="99">
        <f>IF(G281/ActivitySum!$C$1300=0%,"",G281/ActivitySum!$C$1300)</f>
        <v>1.3325462483698816E-4</v>
      </c>
      <c r="K281" s="99">
        <f t="shared" si="13"/>
        <v>0.84998896977718952</v>
      </c>
      <c r="L281" s="104">
        <f t="shared" si="14"/>
        <v>0.84998896977718952</v>
      </c>
    </row>
    <row r="282" spans="3:12" x14ac:dyDescent="0.25">
      <c r="C282" t="s">
        <v>403</v>
      </c>
      <c r="D282" t="s">
        <v>1696</v>
      </c>
      <c r="E282" s="6">
        <v>65100</v>
      </c>
      <c r="F282" s="32">
        <v>65101</v>
      </c>
      <c r="G282" s="32">
        <v>6510</v>
      </c>
      <c r="H282" s="90">
        <f t="shared" si="12"/>
        <v>1.0000153609831028</v>
      </c>
      <c r="I282" s="90">
        <f>IF(F282/ActivitySum!$C$1300=0%,"",F282/ActivitySum!$C$1300)</f>
        <v>7.5049825517023677E-4</v>
      </c>
      <c r="J282" s="99">
        <f>IF(G282/ActivitySum!$C$1300=0%,"",G282/ActivitySum!$C$1300)</f>
        <v>7.5048672695630499E-5</v>
      </c>
      <c r="K282" s="99">
        <f t="shared" si="13"/>
        <v>0.1</v>
      </c>
      <c r="L282" s="104">
        <f t="shared" si="14"/>
        <v>9.999846392528533E-2</v>
      </c>
    </row>
    <row r="283" spans="3:12" x14ac:dyDescent="0.25">
      <c r="C283" t="s">
        <v>404</v>
      </c>
      <c r="D283" t="s">
        <v>1697</v>
      </c>
      <c r="E283" s="6">
        <v>2432</v>
      </c>
      <c r="F283" s="32">
        <v>2432</v>
      </c>
      <c r="G283" s="32">
        <v>868</v>
      </c>
      <c r="H283" s="90">
        <f t="shared" si="12"/>
        <v>1</v>
      </c>
      <c r="I283" s="90">
        <f>IF(F283/ActivitySum!$C$1300=0%,"",F283/ActivitySum!$C$1300)</f>
        <v>2.8036616281992839E-5</v>
      </c>
      <c r="J283" s="99">
        <f>IF(G283/ActivitySum!$C$1300=0%,"",G283/ActivitySum!$C$1300)</f>
        <v>1.0006489692750734E-5</v>
      </c>
      <c r="K283" s="99">
        <f t="shared" si="13"/>
        <v>0.35690789473684209</v>
      </c>
      <c r="L283" s="104">
        <f t="shared" si="14"/>
        <v>0.35690789473684209</v>
      </c>
    </row>
    <row r="284" spans="3:12" x14ac:dyDescent="0.25">
      <c r="C284" t="s">
        <v>405</v>
      </c>
      <c r="D284" t="s">
        <v>1698</v>
      </c>
      <c r="E284" s="6">
        <v>2432</v>
      </c>
      <c r="F284" s="32">
        <v>2432</v>
      </c>
      <c r="G284" s="32">
        <v>868</v>
      </c>
      <c r="H284" s="90">
        <f t="shared" si="12"/>
        <v>1</v>
      </c>
      <c r="I284" s="90">
        <f>IF(F284/ActivitySum!$C$1300=0%,"",F284/ActivitySum!$C$1300)</f>
        <v>2.8036616281992839E-5</v>
      </c>
      <c r="J284" s="99">
        <f>IF(G284/ActivitySum!$C$1300=0%,"",G284/ActivitySum!$C$1300)</f>
        <v>1.0006489692750734E-5</v>
      </c>
      <c r="K284" s="99">
        <f t="shared" si="13"/>
        <v>0.35690789473684209</v>
      </c>
      <c r="L284" s="104">
        <f t="shared" si="14"/>
        <v>0.35690789473684209</v>
      </c>
    </row>
    <row r="285" spans="3:12" x14ac:dyDescent="0.25">
      <c r="C285" t="s">
        <v>406</v>
      </c>
      <c r="D285" t="s">
        <v>1699</v>
      </c>
      <c r="E285" s="6">
        <v>4833</v>
      </c>
      <c r="F285" s="32">
        <v>4833</v>
      </c>
      <c r="G285" s="32">
        <v>725</v>
      </c>
      <c r="H285" s="90">
        <f t="shared" si="12"/>
        <v>1</v>
      </c>
      <c r="I285" s="90">
        <f>IF(F285/ActivitySum!$C$1300=0%,"",F285/ActivitySum!$C$1300)</f>
        <v>5.5715857932101722E-5</v>
      </c>
      <c r="J285" s="99">
        <f>IF(G285/ActivitySum!$C$1300=0%,"",G285/ActivitySum!$C$1300)</f>
        <v>8.3579551005118455E-6</v>
      </c>
      <c r="K285" s="99">
        <f t="shared" si="13"/>
        <v>0.15001034554107179</v>
      </c>
      <c r="L285" s="104">
        <f t="shared" si="14"/>
        <v>0.15001034554107179</v>
      </c>
    </row>
    <row r="286" spans="3:12" x14ac:dyDescent="0.25">
      <c r="C286" t="s">
        <v>407</v>
      </c>
      <c r="D286" t="s">
        <v>1697</v>
      </c>
      <c r="E286" s="6">
        <v>2432</v>
      </c>
      <c r="F286" s="32">
        <v>2432</v>
      </c>
      <c r="G286" s="32">
        <v>868</v>
      </c>
      <c r="H286" s="90">
        <f t="shared" si="12"/>
        <v>1</v>
      </c>
      <c r="I286" s="90">
        <f>IF(F286/ActivitySum!$C$1300=0%,"",F286/ActivitySum!$C$1300)</f>
        <v>2.8036616281992839E-5</v>
      </c>
      <c r="J286" s="99">
        <f>IF(G286/ActivitySum!$C$1300=0%,"",G286/ActivitySum!$C$1300)</f>
        <v>1.0006489692750734E-5</v>
      </c>
      <c r="K286" s="99">
        <f t="shared" si="13"/>
        <v>0.35690789473684209</v>
      </c>
      <c r="L286" s="104">
        <f t="shared" si="14"/>
        <v>0.35690789473684209</v>
      </c>
    </row>
    <row r="287" spans="3:12" x14ac:dyDescent="0.25">
      <c r="C287" t="s">
        <v>408</v>
      </c>
      <c r="D287" t="s">
        <v>1698</v>
      </c>
      <c r="E287" s="6">
        <v>2432</v>
      </c>
      <c r="F287" s="32">
        <v>2432</v>
      </c>
      <c r="G287" s="32">
        <v>868</v>
      </c>
      <c r="H287" s="90">
        <f t="shared" si="12"/>
        <v>1</v>
      </c>
      <c r="I287" s="90">
        <f>IF(F287/ActivitySum!$C$1300=0%,"",F287/ActivitySum!$C$1300)</f>
        <v>2.8036616281992839E-5</v>
      </c>
      <c r="J287" s="99">
        <f>IF(G287/ActivitySum!$C$1300=0%,"",G287/ActivitySum!$C$1300)</f>
        <v>1.0006489692750734E-5</v>
      </c>
      <c r="K287" s="99">
        <f t="shared" si="13"/>
        <v>0.35690789473684209</v>
      </c>
      <c r="L287" s="104">
        <f t="shared" si="14"/>
        <v>0.35690789473684209</v>
      </c>
    </row>
    <row r="288" spans="3:12" x14ac:dyDescent="0.25">
      <c r="C288" t="s">
        <v>409</v>
      </c>
      <c r="D288" t="s">
        <v>1700</v>
      </c>
      <c r="E288" s="6">
        <v>4833</v>
      </c>
      <c r="F288" s="32">
        <v>4833</v>
      </c>
      <c r="G288" s="32">
        <v>725</v>
      </c>
      <c r="H288" s="90">
        <f t="shared" si="12"/>
        <v>1</v>
      </c>
      <c r="I288" s="90">
        <f>IF(F288/ActivitySum!$C$1300=0%,"",F288/ActivitySum!$C$1300)</f>
        <v>5.5715857932101722E-5</v>
      </c>
      <c r="J288" s="99">
        <f>IF(G288/ActivitySum!$C$1300=0%,"",G288/ActivitySum!$C$1300)</f>
        <v>8.3579551005118455E-6</v>
      </c>
      <c r="K288" s="99">
        <f t="shared" si="13"/>
        <v>0.15001034554107179</v>
      </c>
      <c r="L288" s="104">
        <f t="shared" si="14"/>
        <v>0.15001034554107179</v>
      </c>
    </row>
    <row r="289" spans="3:12" x14ac:dyDescent="0.25">
      <c r="C289" t="s">
        <v>412</v>
      </c>
      <c r="D289" t="s">
        <v>1703</v>
      </c>
      <c r="E289" s="6">
        <v>1793</v>
      </c>
      <c r="F289" s="32">
        <v>1794</v>
      </c>
      <c r="G289" s="32">
        <v>448</v>
      </c>
      <c r="H289" s="90">
        <f t="shared" si="12"/>
        <v>1.0005577244841048</v>
      </c>
      <c r="I289" s="90">
        <f>IF(F289/ActivitySum!$C$1300=0%,"",F289/ActivitySum!$C$1300)</f>
        <v>2.0681615793542417E-5</v>
      </c>
      <c r="J289" s="99">
        <f>IF(G289/ActivitySum!$C$1300=0%,"",G289/ActivitySum!$C$1300)</f>
        <v>5.1646398414197333E-6</v>
      </c>
      <c r="K289" s="99">
        <f t="shared" si="13"/>
        <v>0.24986056887897379</v>
      </c>
      <c r="L289" s="104">
        <f t="shared" si="14"/>
        <v>0.24972129319955408</v>
      </c>
    </row>
    <row r="290" spans="3:12" x14ac:dyDescent="0.25">
      <c r="C290" t="s">
        <v>413</v>
      </c>
      <c r="D290" t="s">
        <v>1704</v>
      </c>
      <c r="E290" s="6">
        <v>10000</v>
      </c>
      <c r="F290" s="32">
        <v>10000</v>
      </c>
      <c r="G290" s="32">
        <v>500</v>
      </c>
      <c r="H290" s="90">
        <f t="shared" si="12"/>
        <v>1</v>
      </c>
      <c r="I290" s="90">
        <f>IF(F290/ActivitySum!$C$1300=0%,"",F290/ActivitySum!$C$1300)</f>
        <v>1.1528213931740477E-4</v>
      </c>
      <c r="J290" s="99">
        <f>IF(G290/ActivitySum!$C$1300=0%,"",G290/ActivitySum!$C$1300)</f>
        <v>5.7641069658702384E-6</v>
      </c>
      <c r="K290" s="99">
        <f t="shared" si="13"/>
        <v>0.05</v>
      </c>
      <c r="L290" s="104">
        <f t="shared" si="14"/>
        <v>0.05</v>
      </c>
    </row>
    <row r="291" spans="3:12" x14ac:dyDescent="0.25">
      <c r="C291" t="s">
        <v>414</v>
      </c>
      <c r="D291" t="s">
        <v>1705</v>
      </c>
      <c r="E291" s="6">
        <v>6439</v>
      </c>
      <c r="F291" s="32">
        <v>6439</v>
      </c>
      <c r="G291" s="32">
        <v>966</v>
      </c>
      <c r="H291" s="90">
        <f t="shared" si="12"/>
        <v>1</v>
      </c>
      <c r="I291" s="90">
        <f>IF(F291/ActivitySum!$C$1300=0%,"",F291/ActivitySum!$C$1300)</f>
        <v>7.4230169506476928E-5</v>
      </c>
      <c r="J291" s="99">
        <f>IF(G291/ActivitySum!$C$1300=0%,"",G291/ActivitySum!$C$1300)</f>
        <v>1.1136254658061301E-5</v>
      </c>
      <c r="K291" s="99">
        <f t="shared" si="13"/>
        <v>0.15002329554278615</v>
      </c>
      <c r="L291" s="104">
        <f t="shared" si="14"/>
        <v>0.15002329554278615</v>
      </c>
    </row>
    <row r="292" spans="3:12" x14ac:dyDescent="0.25">
      <c r="C292" t="s">
        <v>420</v>
      </c>
      <c r="D292" t="s">
        <v>1709</v>
      </c>
      <c r="E292" s="6">
        <v>8200</v>
      </c>
      <c r="F292" s="32">
        <v>8200</v>
      </c>
      <c r="G292" s="32">
        <v>5330</v>
      </c>
      <c r="H292" s="90">
        <f t="shared" si="12"/>
        <v>1</v>
      </c>
      <c r="I292" s="90">
        <f>IF(F292/ActivitySum!$C$1300=0%,"",F292/ActivitySum!$C$1300)</f>
        <v>9.4531354240271915E-5</v>
      </c>
      <c r="J292" s="99">
        <f>IF(G292/ActivitySum!$C$1300=0%,"",G292/ActivitySum!$C$1300)</f>
        <v>6.1445380256176744E-5</v>
      </c>
      <c r="K292" s="99">
        <f t="shared" si="13"/>
        <v>0.65</v>
      </c>
      <c r="L292" s="104">
        <f t="shared" si="14"/>
        <v>0.65</v>
      </c>
    </row>
    <row r="293" spans="3:12" x14ac:dyDescent="0.25">
      <c r="C293" t="s">
        <v>421</v>
      </c>
      <c r="D293" t="s">
        <v>1710</v>
      </c>
      <c r="E293" s="6">
        <v>8200</v>
      </c>
      <c r="F293" s="32">
        <v>8200</v>
      </c>
      <c r="G293" s="32">
        <v>5330</v>
      </c>
      <c r="H293" s="90">
        <f t="shared" si="12"/>
        <v>1</v>
      </c>
      <c r="I293" s="90">
        <f>IF(F293/ActivitySum!$C$1300=0%,"",F293/ActivitySum!$C$1300)</f>
        <v>9.4531354240271915E-5</v>
      </c>
      <c r="J293" s="99">
        <f>IF(G293/ActivitySum!$C$1300=0%,"",G293/ActivitySum!$C$1300)</f>
        <v>6.1445380256176744E-5</v>
      </c>
      <c r="K293" s="99">
        <f t="shared" si="13"/>
        <v>0.65</v>
      </c>
      <c r="L293" s="104">
        <f t="shared" si="14"/>
        <v>0.65</v>
      </c>
    </row>
    <row r="294" spans="3:12" x14ac:dyDescent="0.25">
      <c r="C294" t="s">
        <v>422</v>
      </c>
      <c r="D294" t="s">
        <v>1711</v>
      </c>
      <c r="E294" s="6">
        <v>46613</v>
      </c>
      <c r="F294" s="32">
        <v>46613</v>
      </c>
      <c r="G294" s="32">
        <v>6992</v>
      </c>
      <c r="H294" s="90">
        <f t="shared" si="12"/>
        <v>1</v>
      </c>
      <c r="I294" s="90">
        <f>IF(F294/ActivitySum!$C$1300=0%,"",F294/ActivitySum!$C$1300)</f>
        <v>5.3736463600021888E-4</v>
      </c>
      <c r="J294" s="99">
        <f>IF(G294/ActivitySum!$C$1300=0%,"",G294/ActivitySum!$C$1300)</f>
        <v>8.060527181072942E-5</v>
      </c>
      <c r="K294" s="99">
        <f t="shared" si="13"/>
        <v>0.15000107266213289</v>
      </c>
      <c r="L294" s="104">
        <f t="shared" si="14"/>
        <v>0.15000107266213289</v>
      </c>
    </row>
    <row r="295" spans="3:12" x14ac:dyDescent="0.25">
      <c r="C295" t="s">
        <v>423</v>
      </c>
      <c r="D295" t="s">
        <v>1712</v>
      </c>
      <c r="E295" s="6">
        <v>46612</v>
      </c>
      <c r="F295" s="32">
        <v>46612</v>
      </c>
      <c r="G295" s="32">
        <v>26802</v>
      </c>
      <c r="H295" s="90">
        <f t="shared" si="12"/>
        <v>1</v>
      </c>
      <c r="I295" s="90">
        <f>IF(F295/ActivitySum!$C$1300=0%,"",F295/ActivitySum!$C$1300)</f>
        <v>5.3735310778628713E-4</v>
      </c>
      <c r="J295" s="99">
        <f>IF(G295/ActivitySum!$C$1300=0%,"",G295/ActivitySum!$C$1300)</f>
        <v>3.0897918979850826E-4</v>
      </c>
      <c r="K295" s="99">
        <f t="shared" si="13"/>
        <v>0.57500214537029093</v>
      </c>
      <c r="L295" s="104">
        <f t="shared" si="14"/>
        <v>0.57500214537029093</v>
      </c>
    </row>
    <row r="296" spans="3:12" x14ac:dyDescent="0.25">
      <c r="C296" t="s">
        <v>424</v>
      </c>
      <c r="D296" t="s">
        <v>1713</v>
      </c>
      <c r="E296" s="6">
        <v>1794</v>
      </c>
      <c r="F296" s="32">
        <v>1794</v>
      </c>
      <c r="G296" s="32">
        <v>1525</v>
      </c>
      <c r="H296" s="90">
        <f t="shared" si="12"/>
        <v>1</v>
      </c>
      <c r="I296" s="90">
        <f>IF(F296/ActivitySum!$C$1300=0%,"",F296/ActivitySum!$C$1300)</f>
        <v>2.0681615793542417E-5</v>
      </c>
      <c r="J296" s="99">
        <f>IF(G296/ActivitySum!$C$1300=0%,"",G296/ActivitySum!$C$1300)</f>
        <v>1.7580526245904229E-5</v>
      </c>
      <c r="K296" s="99">
        <f t="shared" si="13"/>
        <v>0.85005574136008921</v>
      </c>
      <c r="L296" s="104">
        <f t="shared" si="14"/>
        <v>0.85005574136008921</v>
      </c>
    </row>
    <row r="297" spans="3:12" x14ac:dyDescent="0.25">
      <c r="C297" t="s">
        <v>426</v>
      </c>
      <c r="D297" t="s">
        <v>1715</v>
      </c>
      <c r="E297" s="6">
        <v>68913</v>
      </c>
      <c r="F297" s="32">
        <v>68912</v>
      </c>
      <c r="G297" s="32">
        <v>34456</v>
      </c>
      <c r="H297" s="90">
        <f t="shared" si="12"/>
        <v>0.9999854889498353</v>
      </c>
      <c r="I297" s="90">
        <f>IF(F297/ActivitySum!$C$1300=0%,"",F297/ActivitySum!$C$1300)</f>
        <v>7.9443227846409973E-4</v>
      </c>
      <c r="J297" s="99">
        <f>IF(G297/ActivitySum!$C$1300=0%,"",G297/ActivitySum!$C$1300)</f>
        <v>3.9721613923204987E-4</v>
      </c>
      <c r="K297" s="99">
        <f t="shared" si="13"/>
        <v>0.49999274447491765</v>
      </c>
      <c r="L297" s="104">
        <f t="shared" si="14"/>
        <v>0.5</v>
      </c>
    </row>
    <row r="298" spans="3:12" x14ac:dyDescent="0.25">
      <c r="C298" t="s">
        <v>427</v>
      </c>
      <c r="D298" t="s">
        <v>1716</v>
      </c>
      <c r="E298" s="6">
        <v>401</v>
      </c>
      <c r="F298" s="32">
        <v>401</v>
      </c>
      <c r="G298" s="32">
        <v>341</v>
      </c>
      <c r="H298" s="90">
        <f t="shared" si="12"/>
        <v>1</v>
      </c>
      <c r="I298" s="90">
        <f>IF(F298/ActivitySum!$C$1300=0%,"",F298/ActivitySum!$C$1300)</f>
        <v>4.6228137866279316E-6</v>
      </c>
      <c r="J298" s="99">
        <f>IF(G298/ActivitySum!$C$1300=0%,"",G298/ActivitySum!$C$1300)</f>
        <v>3.9311209507235028E-6</v>
      </c>
      <c r="K298" s="99">
        <f t="shared" si="13"/>
        <v>0.85037406483790523</v>
      </c>
      <c r="L298" s="104">
        <f t="shared" si="14"/>
        <v>0.85037406483790523</v>
      </c>
    </row>
    <row r="299" spans="3:12" x14ac:dyDescent="0.25">
      <c r="C299" t="s">
        <v>428</v>
      </c>
      <c r="D299" t="s">
        <v>1717</v>
      </c>
      <c r="E299" s="6">
        <v>10000</v>
      </c>
      <c r="F299" s="32">
        <v>10000</v>
      </c>
      <c r="G299" s="32">
        <v>6500</v>
      </c>
      <c r="H299" s="90">
        <f t="shared" si="12"/>
        <v>1</v>
      </c>
      <c r="I299" s="90">
        <f>IF(F299/ActivitySum!$C$1300=0%,"",F299/ActivitySum!$C$1300)</f>
        <v>1.1528213931740477E-4</v>
      </c>
      <c r="J299" s="99">
        <f>IF(G299/ActivitySum!$C$1300=0%,"",G299/ActivitySum!$C$1300)</f>
        <v>7.4933390556313102E-5</v>
      </c>
      <c r="K299" s="99">
        <f t="shared" si="13"/>
        <v>0.65</v>
      </c>
      <c r="L299" s="104">
        <f t="shared" si="14"/>
        <v>0.65</v>
      </c>
    </row>
    <row r="300" spans="3:12" x14ac:dyDescent="0.25">
      <c r="C300" t="s">
        <v>429</v>
      </c>
      <c r="D300" t="s">
        <v>1718</v>
      </c>
      <c r="E300" s="6">
        <v>4833</v>
      </c>
      <c r="F300" s="32">
        <v>4833</v>
      </c>
      <c r="G300" s="32">
        <v>4108</v>
      </c>
      <c r="H300" s="90">
        <f t="shared" si="12"/>
        <v>1</v>
      </c>
      <c r="I300" s="90">
        <f>IF(F300/ActivitySum!$C$1300=0%,"",F300/ActivitySum!$C$1300)</f>
        <v>5.5715857932101722E-5</v>
      </c>
      <c r="J300" s="99">
        <f>IF(G300/ActivitySum!$C$1300=0%,"",G300/ActivitySum!$C$1300)</f>
        <v>4.7357902831589878E-5</v>
      </c>
      <c r="K300" s="99">
        <f t="shared" si="13"/>
        <v>0.84998965445892816</v>
      </c>
      <c r="L300" s="104">
        <f t="shared" si="14"/>
        <v>0.84998965445892816</v>
      </c>
    </row>
    <row r="301" spans="3:12" x14ac:dyDescent="0.25">
      <c r="C301" t="s">
        <v>432</v>
      </c>
      <c r="D301" t="s">
        <v>1721</v>
      </c>
      <c r="E301" s="6">
        <v>2621</v>
      </c>
      <c r="F301" s="32">
        <v>2622</v>
      </c>
      <c r="G301" s="32">
        <v>2229</v>
      </c>
      <c r="H301" s="90">
        <f t="shared" si="12"/>
        <v>1.0003815337657382</v>
      </c>
      <c r="I301" s="90">
        <f>IF(F301/ActivitySum!$C$1300=0%,"",F301/ActivitySum!$C$1300)</f>
        <v>3.0226976929023529E-5</v>
      </c>
      <c r="J301" s="99">
        <f>IF(G301/ActivitySum!$C$1300=0%,"",G301/ActivitySum!$C$1300)</f>
        <v>2.5696388853849523E-5</v>
      </c>
      <c r="K301" s="99">
        <f t="shared" si="13"/>
        <v>0.85043876383059902</v>
      </c>
      <c r="L301" s="104">
        <f t="shared" si="14"/>
        <v>0.85011441647597252</v>
      </c>
    </row>
    <row r="302" spans="3:12" x14ac:dyDescent="0.25">
      <c r="C302" t="s">
        <v>433</v>
      </c>
      <c r="D302" t="s">
        <v>1722</v>
      </c>
      <c r="E302" s="6">
        <v>10000</v>
      </c>
      <c r="F302" s="32">
        <v>10000</v>
      </c>
      <c r="G302" s="32">
        <v>8500</v>
      </c>
      <c r="H302" s="90">
        <f t="shared" si="12"/>
        <v>1</v>
      </c>
      <c r="I302" s="90">
        <f>IF(F302/ActivitySum!$C$1300=0%,"",F302/ActivitySum!$C$1300)</f>
        <v>1.1528213931740477E-4</v>
      </c>
      <c r="J302" s="99">
        <f>IF(G302/ActivitySum!$C$1300=0%,"",G302/ActivitySum!$C$1300)</f>
        <v>9.7989818419794053E-5</v>
      </c>
      <c r="K302" s="99">
        <f t="shared" si="13"/>
        <v>0.85</v>
      </c>
      <c r="L302" s="104">
        <f t="shared" si="14"/>
        <v>0.85</v>
      </c>
    </row>
    <row r="303" spans="3:12" x14ac:dyDescent="0.25">
      <c r="C303" t="s">
        <v>434</v>
      </c>
      <c r="D303" t="s">
        <v>1723</v>
      </c>
      <c r="E303" s="6">
        <v>4734</v>
      </c>
      <c r="F303" s="32">
        <v>4734</v>
      </c>
      <c r="G303" s="32">
        <v>3077</v>
      </c>
      <c r="H303" s="90">
        <f t="shared" si="12"/>
        <v>1</v>
      </c>
      <c r="I303" s="90">
        <f>IF(F303/ActivitySum!$C$1300=0%,"",F303/ActivitySum!$C$1300)</f>
        <v>5.4574564752859417E-5</v>
      </c>
      <c r="J303" s="99">
        <f>IF(G303/ActivitySum!$C$1300=0%,"",G303/ActivitySum!$C$1300)</f>
        <v>3.5472314267965447E-5</v>
      </c>
      <c r="K303" s="99">
        <f t="shared" si="13"/>
        <v>0.6499788762146177</v>
      </c>
      <c r="L303" s="104">
        <f t="shared" si="14"/>
        <v>0.6499788762146177</v>
      </c>
    </row>
    <row r="304" spans="3:12" x14ac:dyDescent="0.25">
      <c r="C304" t="s">
        <v>436</v>
      </c>
      <c r="D304" t="s">
        <v>1724</v>
      </c>
      <c r="E304" s="6">
        <v>2622</v>
      </c>
      <c r="F304" s="32">
        <v>2621</v>
      </c>
      <c r="G304" s="32">
        <v>2228</v>
      </c>
      <c r="H304" s="90">
        <f t="shared" si="12"/>
        <v>0.99961861174675815</v>
      </c>
      <c r="I304" s="90">
        <f>IF(F304/ActivitySum!$C$1300=0%,"",F304/ActivitySum!$C$1300)</f>
        <v>3.0215448715091791E-5</v>
      </c>
      <c r="J304" s="99">
        <f>IF(G304/ActivitySum!$C$1300=0%,"",G304/ActivitySum!$C$1300)</f>
        <v>2.5684860639917782E-5</v>
      </c>
      <c r="K304" s="99">
        <f t="shared" si="13"/>
        <v>0.84973302822273078</v>
      </c>
      <c r="L304" s="104">
        <f t="shared" si="14"/>
        <v>0.85005723006486078</v>
      </c>
    </row>
    <row r="305" spans="3:12" x14ac:dyDescent="0.25">
      <c r="C305" t="s">
        <v>438</v>
      </c>
      <c r="D305" t="s">
        <v>1725</v>
      </c>
      <c r="E305" s="6">
        <v>46613</v>
      </c>
      <c r="F305" s="32">
        <v>46613</v>
      </c>
      <c r="G305" s="32">
        <v>39621</v>
      </c>
      <c r="H305" s="90">
        <f t="shared" si="12"/>
        <v>1</v>
      </c>
      <c r="I305" s="90">
        <f>IF(F305/ActivitySum!$C$1300=0%,"",F305/ActivitySum!$C$1300)</f>
        <v>5.3736463600021888E-4</v>
      </c>
      <c r="J305" s="99">
        <f>IF(G305/ActivitySum!$C$1300=0%,"",G305/ActivitySum!$C$1300)</f>
        <v>4.5675936418948943E-4</v>
      </c>
      <c r="K305" s="99">
        <f t="shared" si="13"/>
        <v>0.84999892733786708</v>
      </c>
      <c r="L305" s="104">
        <f t="shared" si="14"/>
        <v>0.84999892733786708</v>
      </c>
    </row>
    <row r="306" spans="3:12" x14ac:dyDescent="0.25">
      <c r="C306" t="s">
        <v>439</v>
      </c>
      <c r="D306" t="s">
        <v>1726</v>
      </c>
      <c r="E306" s="6">
        <v>46612</v>
      </c>
      <c r="F306" s="32">
        <v>46613</v>
      </c>
      <c r="G306" s="32">
        <v>30298</v>
      </c>
      <c r="H306" s="90">
        <f t="shared" si="12"/>
        <v>1.0000214537029091</v>
      </c>
      <c r="I306" s="90">
        <f>IF(F306/ActivitySum!$C$1300=0%,"",F306/ActivitySum!$C$1300)</f>
        <v>5.3736463600021888E-4</v>
      </c>
      <c r="J306" s="99">
        <f>IF(G306/ActivitySum!$C$1300=0%,"",G306/ActivitySum!$C$1300)</f>
        <v>3.4928182570387296E-4</v>
      </c>
      <c r="K306" s="99">
        <f t="shared" si="13"/>
        <v>0.65000429074058186</v>
      </c>
      <c r="L306" s="104">
        <f t="shared" si="14"/>
        <v>0.64999034604080408</v>
      </c>
    </row>
    <row r="307" spans="3:12" x14ac:dyDescent="0.25">
      <c r="C307" t="s">
        <v>441</v>
      </c>
      <c r="D307" t="s">
        <v>1728</v>
      </c>
      <c r="E307" s="6">
        <v>47215</v>
      </c>
      <c r="F307" s="32">
        <v>47215</v>
      </c>
      <c r="G307" s="32">
        <v>77905</v>
      </c>
      <c r="H307" s="90">
        <f t="shared" si="12"/>
        <v>1</v>
      </c>
      <c r="I307" s="90">
        <f>IF(F307/ActivitySum!$C$1300=0%,"",F307/ActivitySum!$C$1300)</f>
        <v>5.4430462078712658E-4</v>
      </c>
      <c r="J307" s="99">
        <f>IF(G307/ActivitySum!$C$1300=0%,"",G307/ActivitySum!$C$1300)</f>
        <v>8.9810550635224188E-4</v>
      </c>
      <c r="K307" s="99">
        <f t="shared" si="13"/>
        <v>1.6500052949274595</v>
      </c>
      <c r="L307" s="104">
        <f t="shared" si="14"/>
        <v>1.6500052949274595</v>
      </c>
    </row>
    <row r="308" spans="3:12" x14ac:dyDescent="0.25">
      <c r="C308" t="s">
        <v>442</v>
      </c>
      <c r="D308" t="s">
        <v>1729</v>
      </c>
      <c r="E308" s="6">
        <v>401</v>
      </c>
      <c r="F308" s="32">
        <v>401</v>
      </c>
      <c r="G308" s="32">
        <v>341</v>
      </c>
      <c r="H308" s="90">
        <f t="shared" si="12"/>
        <v>1</v>
      </c>
      <c r="I308" s="90">
        <f>IF(F308/ActivitySum!$C$1300=0%,"",F308/ActivitySum!$C$1300)</f>
        <v>4.6228137866279316E-6</v>
      </c>
      <c r="J308" s="99">
        <f>IF(G308/ActivitySum!$C$1300=0%,"",G308/ActivitySum!$C$1300)</f>
        <v>3.9311209507235028E-6</v>
      </c>
      <c r="K308" s="99">
        <f t="shared" si="13"/>
        <v>0.85037406483790523</v>
      </c>
      <c r="L308" s="104">
        <f t="shared" si="14"/>
        <v>0.85037406483790523</v>
      </c>
    </row>
    <row r="309" spans="3:12" x14ac:dyDescent="0.25">
      <c r="C309" t="s">
        <v>443</v>
      </c>
      <c r="D309" t="s">
        <v>1730</v>
      </c>
      <c r="E309" s="6">
        <v>10000</v>
      </c>
      <c r="F309" s="32">
        <v>10000</v>
      </c>
      <c r="G309" s="32">
        <v>8500</v>
      </c>
      <c r="H309" s="90">
        <f t="shared" si="12"/>
        <v>1</v>
      </c>
      <c r="I309" s="90">
        <f>IF(F309/ActivitySum!$C$1300=0%,"",F309/ActivitySum!$C$1300)</f>
        <v>1.1528213931740477E-4</v>
      </c>
      <c r="J309" s="99">
        <f>IF(G309/ActivitySum!$C$1300=0%,"",G309/ActivitySum!$C$1300)</f>
        <v>9.7989818419794053E-5</v>
      </c>
      <c r="K309" s="99">
        <f t="shared" si="13"/>
        <v>0.85</v>
      </c>
      <c r="L309" s="104">
        <f t="shared" si="14"/>
        <v>0.85</v>
      </c>
    </row>
    <row r="310" spans="3:12" x14ac:dyDescent="0.25">
      <c r="C310" t="s">
        <v>444</v>
      </c>
      <c r="D310" t="s">
        <v>1731</v>
      </c>
      <c r="E310" s="6">
        <v>4833</v>
      </c>
      <c r="F310" s="32">
        <v>4833</v>
      </c>
      <c r="G310" s="32">
        <v>4108</v>
      </c>
      <c r="H310" s="90">
        <f t="shared" si="12"/>
        <v>1</v>
      </c>
      <c r="I310" s="90">
        <f>IF(F310/ActivitySum!$C$1300=0%,"",F310/ActivitySum!$C$1300)</f>
        <v>5.5715857932101722E-5</v>
      </c>
      <c r="J310" s="99">
        <f>IF(G310/ActivitySum!$C$1300=0%,"",G310/ActivitySum!$C$1300)</f>
        <v>4.7357902831589878E-5</v>
      </c>
      <c r="K310" s="99">
        <f t="shared" si="13"/>
        <v>0.84998965445892816</v>
      </c>
      <c r="L310" s="104">
        <f t="shared" si="14"/>
        <v>0.84998965445892816</v>
      </c>
    </row>
    <row r="311" spans="3:12" x14ac:dyDescent="0.25">
      <c r="C311" t="s">
        <v>445</v>
      </c>
      <c r="D311" t="s">
        <v>1732</v>
      </c>
      <c r="E311" s="6">
        <v>401</v>
      </c>
      <c r="F311" s="32">
        <v>401</v>
      </c>
      <c r="G311" s="32">
        <v>341</v>
      </c>
      <c r="H311" s="90">
        <f t="shared" si="12"/>
        <v>1</v>
      </c>
      <c r="I311" s="90">
        <f>IF(F311/ActivitySum!$C$1300=0%,"",F311/ActivitySum!$C$1300)</f>
        <v>4.6228137866279316E-6</v>
      </c>
      <c r="J311" s="99">
        <f>IF(G311/ActivitySum!$C$1300=0%,"",G311/ActivitySum!$C$1300)</f>
        <v>3.9311209507235028E-6</v>
      </c>
      <c r="K311" s="99">
        <f t="shared" si="13"/>
        <v>0.85037406483790523</v>
      </c>
      <c r="L311" s="104">
        <f t="shared" si="14"/>
        <v>0.85037406483790523</v>
      </c>
    </row>
    <row r="312" spans="3:12" x14ac:dyDescent="0.25">
      <c r="C312" t="s">
        <v>446</v>
      </c>
      <c r="D312" t="s">
        <v>1733</v>
      </c>
      <c r="E312" s="6">
        <v>10000</v>
      </c>
      <c r="F312" s="32">
        <v>10000</v>
      </c>
      <c r="G312" s="32">
        <v>8500</v>
      </c>
      <c r="H312" s="90">
        <f t="shared" si="12"/>
        <v>1</v>
      </c>
      <c r="I312" s="90">
        <f>IF(F312/ActivitySum!$C$1300=0%,"",F312/ActivitySum!$C$1300)</f>
        <v>1.1528213931740477E-4</v>
      </c>
      <c r="J312" s="99">
        <f>IF(G312/ActivitySum!$C$1300=0%,"",G312/ActivitySum!$C$1300)</f>
        <v>9.7989818419794053E-5</v>
      </c>
      <c r="K312" s="99">
        <f t="shared" si="13"/>
        <v>0.85</v>
      </c>
      <c r="L312" s="104">
        <f t="shared" si="14"/>
        <v>0.85</v>
      </c>
    </row>
    <row r="313" spans="3:12" x14ac:dyDescent="0.25">
      <c r="C313" t="s">
        <v>447</v>
      </c>
      <c r="D313" t="s">
        <v>1734</v>
      </c>
      <c r="E313" s="6">
        <v>4834</v>
      </c>
      <c r="F313" s="32">
        <v>4833</v>
      </c>
      <c r="G313" s="32">
        <v>4108</v>
      </c>
      <c r="H313" s="90">
        <f t="shared" si="12"/>
        <v>0.99979313198179565</v>
      </c>
      <c r="I313" s="90">
        <f>IF(F313/ActivitySum!$C$1300=0%,"",F313/ActivitySum!$C$1300)</f>
        <v>5.5715857932101722E-5</v>
      </c>
      <c r="J313" s="99">
        <f>IF(G313/ActivitySum!$C$1300=0%,"",G313/ActivitySum!$C$1300)</f>
        <v>4.7357902831589878E-5</v>
      </c>
      <c r="K313" s="99">
        <f t="shared" si="13"/>
        <v>0.84981381878361606</v>
      </c>
      <c r="L313" s="104">
        <f t="shared" si="14"/>
        <v>0.84998965445892816</v>
      </c>
    </row>
    <row r="314" spans="3:12" x14ac:dyDescent="0.25">
      <c r="C314" t="s">
        <v>448</v>
      </c>
      <c r="D314" t="s">
        <v>1735</v>
      </c>
      <c r="E314" s="6">
        <v>6812</v>
      </c>
      <c r="F314" s="32">
        <v>6812</v>
      </c>
      <c r="G314" s="32">
        <v>5790</v>
      </c>
      <c r="H314" s="90">
        <f t="shared" si="12"/>
        <v>1</v>
      </c>
      <c r="I314" s="90">
        <f>IF(F314/ActivitySum!$C$1300=0%,"",F314/ActivitySum!$C$1300)</f>
        <v>7.8530193303016126E-5</v>
      </c>
      <c r="J314" s="99">
        <f>IF(G314/ActivitySum!$C$1300=0%,"",G314/ActivitySum!$C$1300)</f>
        <v>6.6748358664777367E-5</v>
      </c>
      <c r="K314" s="99">
        <f t="shared" si="13"/>
        <v>0.84997064004697598</v>
      </c>
      <c r="L314" s="104">
        <f t="shared" si="14"/>
        <v>0.84997064004697598</v>
      </c>
    </row>
    <row r="315" spans="3:12" x14ac:dyDescent="0.25">
      <c r="C315" t="s">
        <v>449</v>
      </c>
      <c r="D315" t="s">
        <v>1736</v>
      </c>
      <c r="E315" s="6">
        <v>10000</v>
      </c>
      <c r="F315" s="32">
        <v>10000</v>
      </c>
      <c r="G315" s="32">
        <v>8500</v>
      </c>
      <c r="H315" s="90">
        <f t="shared" si="12"/>
        <v>1</v>
      </c>
      <c r="I315" s="90">
        <f>IF(F315/ActivitySum!$C$1300=0%,"",F315/ActivitySum!$C$1300)</f>
        <v>1.1528213931740477E-4</v>
      </c>
      <c r="J315" s="99">
        <f>IF(G315/ActivitySum!$C$1300=0%,"",G315/ActivitySum!$C$1300)</f>
        <v>9.7989818419794053E-5</v>
      </c>
      <c r="K315" s="99">
        <f t="shared" si="13"/>
        <v>0.85</v>
      </c>
      <c r="L315" s="104">
        <f t="shared" si="14"/>
        <v>0.85</v>
      </c>
    </row>
    <row r="316" spans="3:12" x14ac:dyDescent="0.25">
      <c r="C316" t="s">
        <v>450</v>
      </c>
      <c r="D316" t="s">
        <v>1737</v>
      </c>
      <c r="E316" s="6">
        <v>27711</v>
      </c>
      <c r="F316" s="32">
        <v>27710</v>
      </c>
      <c r="G316" s="32">
        <v>23553</v>
      </c>
      <c r="H316" s="90">
        <f t="shared" si="12"/>
        <v>0.99996391324744682</v>
      </c>
      <c r="I316" s="90">
        <f>IF(F316/ActivitySum!$C$1300=0%,"",F316/ActivitySum!$C$1300)</f>
        <v>3.1944680804852862E-4</v>
      </c>
      <c r="J316" s="99">
        <f>IF(G316/ActivitySum!$C$1300=0%,"",G316/ActivitySum!$C$1300)</f>
        <v>2.7152402273428346E-4</v>
      </c>
      <c r="K316" s="99">
        <f t="shared" si="13"/>
        <v>0.84995128288405331</v>
      </c>
      <c r="L316" s="104">
        <f t="shared" si="14"/>
        <v>0.84998195597257309</v>
      </c>
    </row>
    <row r="317" spans="3:12" x14ac:dyDescent="0.25">
      <c r="C317" t="s">
        <v>456</v>
      </c>
      <c r="D317" t="s">
        <v>1743</v>
      </c>
      <c r="E317" s="6">
        <v>8200</v>
      </c>
      <c r="F317" s="32">
        <v>8200</v>
      </c>
      <c r="G317" s="32">
        <v>6970</v>
      </c>
      <c r="H317" s="90">
        <f t="shared" si="12"/>
        <v>1</v>
      </c>
      <c r="I317" s="90">
        <f>IF(F317/ActivitySum!$C$1300=0%,"",F317/ActivitySum!$C$1300)</f>
        <v>9.4531354240271915E-5</v>
      </c>
      <c r="J317" s="99">
        <f>IF(G317/ActivitySum!$C$1300=0%,"",G317/ActivitySum!$C$1300)</f>
        <v>8.0351651104231122E-5</v>
      </c>
      <c r="K317" s="99">
        <f t="shared" si="13"/>
        <v>0.85</v>
      </c>
      <c r="L317" s="104">
        <f t="shared" si="14"/>
        <v>0.85</v>
      </c>
    </row>
    <row r="318" spans="3:12" x14ac:dyDescent="0.25">
      <c r="C318" t="s">
        <v>457</v>
      </c>
      <c r="D318" t="s">
        <v>1744</v>
      </c>
      <c r="E318" s="6">
        <v>8203</v>
      </c>
      <c r="F318" s="32">
        <v>8203</v>
      </c>
      <c r="G318" s="32">
        <v>6973</v>
      </c>
      <c r="H318" s="90">
        <f t="shared" si="12"/>
        <v>1</v>
      </c>
      <c r="I318" s="90">
        <f>IF(F318/ActivitySum!$C$1300=0%,"",F318/ActivitySum!$C$1300)</f>
        <v>9.456593888206713E-5</v>
      </c>
      <c r="J318" s="99">
        <f>IF(G318/ActivitySum!$C$1300=0%,"",G318/ActivitySum!$C$1300)</f>
        <v>8.0386235746026351E-5</v>
      </c>
      <c r="K318" s="99">
        <f t="shared" si="13"/>
        <v>0.85005485797878821</v>
      </c>
      <c r="L318" s="104">
        <f t="shared" si="14"/>
        <v>0.85005485797878821</v>
      </c>
    </row>
    <row r="319" spans="3:12" x14ac:dyDescent="0.25">
      <c r="C319" t="s">
        <v>458</v>
      </c>
      <c r="D319" t="s">
        <v>1745</v>
      </c>
      <c r="E319" s="6">
        <v>2432</v>
      </c>
      <c r="F319" s="32">
        <v>2432</v>
      </c>
      <c r="G319" s="32">
        <v>2067</v>
      </c>
      <c r="H319" s="90">
        <f t="shared" si="12"/>
        <v>1</v>
      </c>
      <c r="I319" s="90">
        <f>IF(F319/ActivitySum!$C$1300=0%,"",F319/ActivitySum!$C$1300)</f>
        <v>2.8036616281992839E-5</v>
      </c>
      <c r="J319" s="99">
        <f>IF(G319/ActivitySum!$C$1300=0%,"",G319/ActivitySum!$C$1300)</f>
        <v>2.3828818196907564E-5</v>
      </c>
      <c r="K319" s="99">
        <f t="shared" si="13"/>
        <v>0.84991776315789469</v>
      </c>
      <c r="L319" s="104">
        <f t="shared" si="14"/>
        <v>0.84991776315789469</v>
      </c>
    </row>
    <row r="320" spans="3:12" x14ac:dyDescent="0.25">
      <c r="C320" t="s">
        <v>459</v>
      </c>
      <c r="D320" t="s">
        <v>1746</v>
      </c>
      <c r="E320" s="6">
        <v>2432</v>
      </c>
      <c r="F320" s="32">
        <v>2432</v>
      </c>
      <c r="G320" s="32">
        <v>2067</v>
      </c>
      <c r="H320" s="90">
        <f t="shared" si="12"/>
        <v>1</v>
      </c>
      <c r="I320" s="90">
        <f>IF(F320/ActivitySum!$C$1300=0%,"",F320/ActivitySum!$C$1300)</f>
        <v>2.8036616281992839E-5</v>
      </c>
      <c r="J320" s="99">
        <f>IF(G320/ActivitySum!$C$1300=0%,"",G320/ActivitySum!$C$1300)</f>
        <v>2.3828818196907564E-5</v>
      </c>
      <c r="K320" s="99">
        <f t="shared" si="13"/>
        <v>0.84991776315789469</v>
      </c>
      <c r="L320" s="104">
        <f t="shared" si="14"/>
        <v>0.84991776315789469</v>
      </c>
    </row>
    <row r="321" spans="3:12" x14ac:dyDescent="0.25">
      <c r="C321" t="s">
        <v>460</v>
      </c>
      <c r="D321" t="s">
        <v>1747</v>
      </c>
      <c r="E321" s="6">
        <v>4834</v>
      </c>
      <c r="F321" s="32">
        <v>4833</v>
      </c>
      <c r="G321" s="32">
        <v>4108</v>
      </c>
      <c r="H321" s="90">
        <f t="shared" si="12"/>
        <v>0.99979313198179565</v>
      </c>
      <c r="I321" s="90">
        <f>IF(F321/ActivitySum!$C$1300=0%,"",F321/ActivitySum!$C$1300)</f>
        <v>5.5715857932101722E-5</v>
      </c>
      <c r="J321" s="99">
        <f>IF(G321/ActivitySum!$C$1300=0%,"",G321/ActivitySum!$C$1300)</f>
        <v>4.7357902831589878E-5</v>
      </c>
      <c r="K321" s="99">
        <f t="shared" si="13"/>
        <v>0.84981381878361606</v>
      </c>
      <c r="L321" s="104">
        <f t="shared" si="14"/>
        <v>0.84998965445892816</v>
      </c>
    </row>
    <row r="322" spans="3:12" x14ac:dyDescent="0.25">
      <c r="C322" t="s">
        <v>462</v>
      </c>
      <c r="D322" t="s">
        <v>1749</v>
      </c>
      <c r="E322" s="6">
        <v>2432</v>
      </c>
      <c r="F322" s="32">
        <v>2432</v>
      </c>
      <c r="G322" s="32">
        <v>2067</v>
      </c>
      <c r="H322" s="90">
        <f t="shared" si="12"/>
        <v>1</v>
      </c>
      <c r="I322" s="90">
        <f>IF(F322/ActivitySum!$C$1300=0%,"",F322/ActivitySum!$C$1300)</f>
        <v>2.8036616281992839E-5</v>
      </c>
      <c r="J322" s="99">
        <f>IF(G322/ActivitySum!$C$1300=0%,"",G322/ActivitySum!$C$1300)</f>
        <v>2.3828818196907564E-5</v>
      </c>
      <c r="K322" s="99">
        <f t="shared" si="13"/>
        <v>0.84991776315789469</v>
      </c>
      <c r="L322" s="104">
        <f t="shared" si="14"/>
        <v>0.84991776315789469</v>
      </c>
    </row>
    <row r="323" spans="3:12" x14ac:dyDescent="0.25">
      <c r="C323" t="s">
        <v>463</v>
      </c>
      <c r="D323" t="s">
        <v>1750</v>
      </c>
      <c r="E323" s="6">
        <v>2432</v>
      </c>
      <c r="F323" s="32">
        <v>2432</v>
      </c>
      <c r="G323" s="32">
        <v>1581</v>
      </c>
      <c r="H323" s="90">
        <f t="shared" si="12"/>
        <v>1</v>
      </c>
      <c r="I323" s="90">
        <f>IF(F323/ActivitySum!$C$1300=0%,"",F323/ActivitySum!$C$1300)</f>
        <v>2.8036616281992839E-5</v>
      </c>
      <c r="J323" s="99">
        <f>IF(G323/ActivitySum!$C$1300=0%,"",G323/ActivitySum!$C$1300)</f>
        <v>1.8226106226081694E-5</v>
      </c>
      <c r="K323" s="99">
        <f t="shared" si="13"/>
        <v>0.65008223684210531</v>
      </c>
      <c r="L323" s="104">
        <f t="shared" si="14"/>
        <v>0.65008223684210531</v>
      </c>
    </row>
    <row r="324" spans="3:12" x14ac:dyDescent="0.25">
      <c r="C324" t="s">
        <v>464</v>
      </c>
      <c r="D324" t="s">
        <v>1751</v>
      </c>
      <c r="E324" s="6">
        <v>4834</v>
      </c>
      <c r="F324" s="32">
        <v>4833</v>
      </c>
      <c r="G324" s="32">
        <v>4108</v>
      </c>
      <c r="H324" s="90">
        <f t="shared" si="12"/>
        <v>0.99979313198179565</v>
      </c>
      <c r="I324" s="90">
        <f>IF(F324/ActivitySum!$C$1300=0%,"",F324/ActivitySum!$C$1300)</f>
        <v>5.5715857932101722E-5</v>
      </c>
      <c r="J324" s="99">
        <f>IF(G324/ActivitySum!$C$1300=0%,"",G324/ActivitySum!$C$1300)</f>
        <v>4.7357902831589878E-5</v>
      </c>
      <c r="K324" s="99">
        <f t="shared" si="13"/>
        <v>0.84981381878361606</v>
      </c>
      <c r="L324" s="104">
        <f t="shared" si="14"/>
        <v>0.84998965445892816</v>
      </c>
    </row>
    <row r="325" spans="3:12" x14ac:dyDescent="0.25">
      <c r="C325" t="s">
        <v>468</v>
      </c>
      <c r="D325" t="s">
        <v>1755</v>
      </c>
      <c r="E325" s="6">
        <v>6812</v>
      </c>
      <c r="F325" s="32">
        <v>6812</v>
      </c>
      <c r="G325" s="32">
        <v>5790</v>
      </c>
      <c r="H325" s="90">
        <f t="shared" si="12"/>
        <v>1</v>
      </c>
      <c r="I325" s="90">
        <f>IF(F325/ActivitySum!$C$1300=0%,"",F325/ActivitySum!$C$1300)</f>
        <v>7.8530193303016126E-5</v>
      </c>
      <c r="J325" s="99">
        <f>IF(G325/ActivitySum!$C$1300=0%,"",G325/ActivitySum!$C$1300)</f>
        <v>6.6748358664777367E-5</v>
      </c>
      <c r="K325" s="99">
        <f t="shared" si="13"/>
        <v>0.84997064004697598</v>
      </c>
      <c r="L325" s="104">
        <f t="shared" si="14"/>
        <v>0.84997064004697598</v>
      </c>
    </row>
    <row r="326" spans="3:12" x14ac:dyDescent="0.25">
      <c r="C326" t="s">
        <v>470</v>
      </c>
      <c r="D326" t="s">
        <v>1757</v>
      </c>
      <c r="E326" s="6">
        <v>8946</v>
      </c>
      <c r="F326" s="32">
        <v>8946</v>
      </c>
      <c r="G326" s="32">
        <v>7604</v>
      </c>
      <c r="H326" s="90">
        <f t="shared" si="12"/>
        <v>1</v>
      </c>
      <c r="I326" s="90">
        <f>IF(F326/ActivitySum!$C$1300=0%,"",F326/ActivitySum!$C$1300)</f>
        <v>1.0313140183335031E-4</v>
      </c>
      <c r="J326" s="99">
        <f>IF(G326/ActivitySum!$C$1300=0%,"",G326/ActivitySum!$C$1300)</f>
        <v>8.7660538736954581E-5</v>
      </c>
      <c r="K326" s="99">
        <f t="shared" si="13"/>
        <v>0.84998882181980773</v>
      </c>
      <c r="L326" s="104">
        <f t="shared" si="14"/>
        <v>0.84998882181980773</v>
      </c>
    </row>
    <row r="327" spans="3:12" x14ac:dyDescent="0.25">
      <c r="C327" t="s">
        <v>477</v>
      </c>
      <c r="D327" t="s">
        <v>1764</v>
      </c>
      <c r="E327" s="6">
        <v>6812</v>
      </c>
      <c r="F327" s="32">
        <v>6812</v>
      </c>
      <c r="G327" s="32">
        <v>5790</v>
      </c>
      <c r="H327" s="90">
        <f t="shared" ref="H327:H390" si="15">IFERROR(F327/E327,"")</f>
        <v>1</v>
      </c>
      <c r="I327" s="90">
        <f>IF(F327/ActivitySum!$C$1300=0%,"",F327/ActivitySum!$C$1300)</f>
        <v>7.8530193303016126E-5</v>
      </c>
      <c r="J327" s="99">
        <f>IF(G327/ActivitySum!$C$1300=0%,"",G327/ActivitySum!$C$1300)</f>
        <v>6.6748358664777367E-5</v>
      </c>
      <c r="K327" s="99">
        <f t="shared" ref="K327:K390" si="16">IFERROR(G327/E327,"")</f>
        <v>0.84997064004697598</v>
      </c>
      <c r="L327" s="104">
        <f t="shared" ref="L327:L390" si="17">IFERROR(G327/F327,"")</f>
        <v>0.84997064004697598</v>
      </c>
    </row>
    <row r="328" spans="3:12" x14ac:dyDescent="0.25">
      <c r="C328" t="s">
        <v>479</v>
      </c>
      <c r="D328" t="s">
        <v>1766</v>
      </c>
      <c r="E328" s="6">
        <v>31626</v>
      </c>
      <c r="F328" s="32">
        <v>31626</v>
      </c>
      <c r="G328" s="32">
        <v>26883</v>
      </c>
      <c r="H328" s="90">
        <f t="shared" si="15"/>
        <v>1</v>
      </c>
      <c r="I328" s="90">
        <f>IF(F328/ActivitySum!$C$1300=0%,"",F328/ActivitySum!$C$1300)</f>
        <v>3.6459129380522434E-4</v>
      </c>
      <c r="J328" s="99">
        <f>IF(G328/ActivitySum!$C$1300=0%,"",G328/ActivitySum!$C$1300)</f>
        <v>3.0991297512697924E-4</v>
      </c>
      <c r="K328" s="99">
        <f t="shared" si="16"/>
        <v>0.85002845759817869</v>
      </c>
      <c r="L328" s="104">
        <f t="shared" si="17"/>
        <v>0.85002845759817869</v>
      </c>
    </row>
    <row r="329" spans="3:12" x14ac:dyDescent="0.25">
      <c r="C329" t="s">
        <v>481</v>
      </c>
      <c r="D329" t="s">
        <v>1768</v>
      </c>
      <c r="E329" s="6">
        <v>17190</v>
      </c>
      <c r="F329" s="32">
        <v>17189</v>
      </c>
      <c r="G329" s="32">
        <v>14611</v>
      </c>
      <c r="H329" s="90">
        <f t="shared" si="15"/>
        <v>0.99994182664339737</v>
      </c>
      <c r="I329" s="90">
        <f>IF(F329/ActivitySum!$C$1300=0%,"",F329/ActivitySum!$C$1300)</f>
        <v>1.9815846927268707E-4</v>
      </c>
      <c r="J329" s="99">
        <f>IF(G329/ActivitySum!$C$1300=0%,"",G329/ActivitySum!$C$1300)</f>
        <v>1.6843873375666012E-4</v>
      </c>
      <c r="K329" s="99">
        <f t="shared" si="16"/>
        <v>0.84997091332169861</v>
      </c>
      <c r="L329" s="104">
        <f t="shared" si="17"/>
        <v>0.85002036185932861</v>
      </c>
    </row>
    <row r="330" spans="3:12" x14ac:dyDescent="0.25">
      <c r="C330" t="s">
        <v>482</v>
      </c>
      <c r="D330" t="s">
        <v>1769</v>
      </c>
      <c r="E330" s="6">
        <v>10000</v>
      </c>
      <c r="F330" s="32">
        <v>10000</v>
      </c>
      <c r="G330" s="32">
        <v>8500</v>
      </c>
      <c r="H330" s="90">
        <f t="shared" si="15"/>
        <v>1</v>
      </c>
      <c r="I330" s="90">
        <f>IF(F330/ActivitySum!$C$1300=0%,"",F330/ActivitySum!$C$1300)</f>
        <v>1.1528213931740477E-4</v>
      </c>
      <c r="J330" s="99">
        <f>IF(G330/ActivitySum!$C$1300=0%,"",G330/ActivitySum!$C$1300)</f>
        <v>9.7989818419794053E-5</v>
      </c>
      <c r="K330" s="99">
        <f t="shared" si="16"/>
        <v>0.85</v>
      </c>
      <c r="L330" s="104">
        <f t="shared" si="17"/>
        <v>0.85</v>
      </c>
    </row>
    <row r="331" spans="3:12" x14ac:dyDescent="0.25">
      <c r="C331" t="s">
        <v>483</v>
      </c>
      <c r="D331" t="s">
        <v>1770</v>
      </c>
      <c r="E331" s="6">
        <v>80416</v>
      </c>
      <c r="F331" s="32">
        <v>80417</v>
      </c>
      <c r="G331" s="32">
        <v>68355</v>
      </c>
      <c r="H331" s="90">
        <f t="shared" si="15"/>
        <v>1.0000124353362514</v>
      </c>
      <c r="I331" s="90">
        <f>IF(F331/ActivitySum!$C$1300=0%,"",F331/ActivitySum!$C$1300)</f>
        <v>9.2706437974877389E-4</v>
      </c>
      <c r="J331" s="99">
        <f>IF(G331/ActivitySum!$C$1300=0%,"",G331/ActivitySum!$C$1300)</f>
        <v>7.8801106330412033E-4</v>
      </c>
      <c r="K331" s="99">
        <f t="shared" si="16"/>
        <v>0.85001740947075211</v>
      </c>
      <c r="L331" s="104">
        <f t="shared" si="17"/>
        <v>0.85000683934988874</v>
      </c>
    </row>
    <row r="332" spans="3:12" x14ac:dyDescent="0.25">
      <c r="C332" t="s">
        <v>485</v>
      </c>
      <c r="D332" t="s">
        <v>1772</v>
      </c>
      <c r="E332" s="6">
        <v>8203</v>
      </c>
      <c r="F332" s="32">
        <v>8203</v>
      </c>
      <c r="G332" s="32">
        <v>6973</v>
      </c>
      <c r="H332" s="90">
        <f t="shared" si="15"/>
        <v>1</v>
      </c>
      <c r="I332" s="90">
        <f>IF(F332/ActivitySum!$C$1300=0%,"",F332/ActivitySum!$C$1300)</f>
        <v>9.456593888206713E-5</v>
      </c>
      <c r="J332" s="99">
        <f>IF(G332/ActivitySum!$C$1300=0%,"",G332/ActivitySum!$C$1300)</f>
        <v>8.0386235746026351E-5</v>
      </c>
      <c r="K332" s="99">
        <f t="shared" si="16"/>
        <v>0.85005485797878821</v>
      </c>
      <c r="L332" s="104">
        <f t="shared" si="17"/>
        <v>0.85005485797878821</v>
      </c>
    </row>
    <row r="333" spans="3:12" x14ac:dyDescent="0.25">
      <c r="C333" t="s">
        <v>486</v>
      </c>
      <c r="D333" t="s">
        <v>1773</v>
      </c>
      <c r="E333" s="6">
        <v>8203</v>
      </c>
      <c r="F333" s="32">
        <v>8203</v>
      </c>
      <c r="G333" s="32">
        <v>6973</v>
      </c>
      <c r="H333" s="90">
        <f t="shared" si="15"/>
        <v>1</v>
      </c>
      <c r="I333" s="90">
        <f>IF(F333/ActivitySum!$C$1300=0%,"",F333/ActivitySum!$C$1300)</f>
        <v>9.456593888206713E-5</v>
      </c>
      <c r="J333" s="99">
        <f>IF(G333/ActivitySum!$C$1300=0%,"",G333/ActivitySum!$C$1300)</f>
        <v>8.0386235746026351E-5</v>
      </c>
      <c r="K333" s="99">
        <f t="shared" si="16"/>
        <v>0.85005485797878821</v>
      </c>
      <c r="L333" s="104">
        <f t="shared" si="17"/>
        <v>0.85005485797878821</v>
      </c>
    </row>
    <row r="334" spans="3:12" x14ac:dyDescent="0.25">
      <c r="C334" t="s">
        <v>487</v>
      </c>
      <c r="D334" t="s">
        <v>1774</v>
      </c>
      <c r="E334" s="6">
        <v>2432</v>
      </c>
      <c r="F334" s="32">
        <v>2432</v>
      </c>
      <c r="G334" s="32">
        <v>2067</v>
      </c>
      <c r="H334" s="90">
        <f t="shared" si="15"/>
        <v>1</v>
      </c>
      <c r="I334" s="90">
        <f>IF(F334/ActivitySum!$C$1300=0%,"",F334/ActivitySum!$C$1300)</f>
        <v>2.8036616281992839E-5</v>
      </c>
      <c r="J334" s="99">
        <f>IF(G334/ActivitySum!$C$1300=0%,"",G334/ActivitySum!$C$1300)</f>
        <v>2.3828818196907564E-5</v>
      </c>
      <c r="K334" s="99">
        <f t="shared" si="16"/>
        <v>0.84991776315789469</v>
      </c>
      <c r="L334" s="104">
        <f t="shared" si="17"/>
        <v>0.84991776315789469</v>
      </c>
    </row>
    <row r="335" spans="3:12" x14ac:dyDescent="0.25">
      <c r="C335" t="s">
        <v>488</v>
      </c>
      <c r="D335" t="s">
        <v>1775</v>
      </c>
      <c r="E335" s="6">
        <v>4833</v>
      </c>
      <c r="F335" s="32">
        <v>4833</v>
      </c>
      <c r="G335" s="32">
        <v>4108</v>
      </c>
      <c r="H335" s="90">
        <f t="shared" si="15"/>
        <v>1</v>
      </c>
      <c r="I335" s="90">
        <f>IF(F335/ActivitySum!$C$1300=0%,"",F335/ActivitySum!$C$1300)</f>
        <v>5.5715857932101722E-5</v>
      </c>
      <c r="J335" s="99">
        <f>IF(G335/ActivitySum!$C$1300=0%,"",G335/ActivitySum!$C$1300)</f>
        <v>4.7357902831589878E-5</v>
      </c>
      <c r="K335" s="99">
        <f t="shared" si="16"/>
        <v>0.84998965445892816</v>
      </c>
      <c r="L335" s="104">
        <f t="shared" si="17"/>
        <v>0.84998965445892816</v>
      </c>
    </row>
    <row r="336" spans="3:12" x14ac:dyDescent="0.25">
      <c r="C336" t="s">
        <v>490</v>
      </c>
      <c r="D336" t="s">
        <v>1777</v>
      </c>
      <c r="E336" s="6">
        <v>17189</v>
      </c>
      <c r="F336" s="32">
        <v>17189</v>
      </c>
      <c r="G336" s="32">
        <v>14610</v>
      </c>
      <c r="H336" s="90">
        <f t="shared" si="15"/>
        <v>1</v>
      </c>
      <c r="I336" s="90">
        <f>IF(F336/ActivitySum!$C$1300=0%,"",F336/ActivitySum!$C$1300)</f>
        <v>1.9815846927268707E-4</v>
      </c>
      <c r="J336" s="99">
        <f>IF(G336/ActivitySum!$C$1300=0%,"",G336/ActivitySum!$C$1300)</f>
        <v>1.6842720554272836E-4</v>
      </c>
      <c r="K336" s="99">
        <f t="shared" si="16"/>
        <v>0.84996218511838961</v>
      </c>
      <c r="L336" s="104">
        <f t="shared" si="17"/>
        <v>0.84996218511838961</v>
      </c>
    </row>
    <row r="337" spans="2:12" x14ac:dyDescent="0.25">
      <c r="C337" t="s">
        <v>491</v>
      </c>
      <c r="D337" t="s">
        <v>1778</v>
      </c>
      <c r="E337" s="6">
        <v>17189</v>
      </c>
      <c r="F337" s="32">
        <v>17189</v>
      </c>
      <c r="G337" s="32">
        <v>14610</v>
      </c>
      <c r="H337" s="90">
        <f t="shared" si="15"/>
        <v>1</v>
      </c>
      <c r="I337" s="90">
        <f>IF(F337/ActivitySum!$C$1300=0%,"",F337/ActivitySum!$C$1300)</f>
        <v>1.9815846927268707E-4</v>
      </c>
      <c r="J337" s="99">
        <f>IF(G337/ActivitySum!$C$1300=0%,"",G337/ActivitySum!$C$1300)</f>
        <v>1.6842720554272836E-4</v>
      </c>
      <c r="K337" s="99">
        <f t="shared" si="16"/>
        <v>0.84996218511838961</v>
      </c>
      <c r="L337" s="104">
        <f t="shared" si="17"/>
        <v>0.84996218511838961</v>
      </c>
    </row>
    <row r="338" spans="2:12" x14ac:dyDescent="0.25">
      <c r="C338" t="s">
        <v>492</v>
      </c>
      <c r="D338" t="s">
        <v>1779</v>
      </c>
      <c r="E338" s="6">
        <v>4259</v>
      </c>
      <c r="F338" s="32">
        <v>4259</v>
      </c>
      <c r="G338" s="32">
        <v>3620</v>
      </c>
      <c r="H338" s="90">
        <f t="shared" si="15"/>
        <v>1</v>
      </c>
      <c r="I338" s="90">
        <f>IF(F338/ActivitySum!$C$1300=0%,"",F338/ActivitySum!$C$1300)</f>
        <v>4.9098663135282692E-5</v>
      </c>
      <c r="J338" s="99">
        <f>IF(G338/ActivitySum!$C$1300=0%,"",G338/ActivitySum!$C$1300)</f>
        <v>4.1732134432900527E-5</v>
      </c>
      <c r="K338" s="99">
        <f t="shared" si="16"/>
        <v>0.84996478046489787</v>
      </c>
      <c r="L338" s="104">
        <f t="shared" si="17"/>
        <v>0.84996478046489787</v>
      </c>
    </row>
    <row r="339" spans="2:12" x14ac:dyDescent="0.25">
      <c r="C339" t="s">
        <v>493</v>
      </c>
      <c r="D339" t="s">
        <v>1780</v>
      </c>
      <c r="E339" s="6">
        <v>4832</v>
      </c>
      <c r="F339" s="32">
        <v>4833</v>
      </c>
      <c r="G339" s="32">
        <v>4108</v>
      </c>
      <c r="H339" s="90">
        <f t="shared" si="15"/>
        <v>1.0002069536423841</v>
      </c>
      <c r="I339" s="90">
        <f>IF(F339/ActivitySum!$C$1300=0%,"",F339/ActivitySum!$C$1300)</f>
        <v>5.5715857932101722E-5</v>
      </c>
      <c r="J339" s="99">
        <f>IF(G339/ActivitySum!$C$1300=0%,"",G339/ActivitySum!$C$1300)</f>
        <v>4.7357902831589878E-5</v>
      </c>
      <c r="K339" s="99">
        <f t="shared" si="16"/>
        <v>0.85016556291390732</v>
      </c>
      <c r="L339" s="104">
        <f t="shared" si="17"/>
        <v>0.84998965445892816</v>
      </c>
    </row>
    <row r="340" spans="2:12" x14ac:dyDescent="0.25">
      <c r="C340" t="s">
        <v>496</v>
      </c>
      <c r="D340" t="s">
        <v>1783</v>
      </c>
      <c r="E340" s="6">
        <v>16800</v>
      </c>
      <c r="F340" s="32">
        <v>16800</v>
      </c>
      <c r="G340" s="32">
        <v>14280</v>
      </c>
      <c r="H340" s="90">
        <f t="shared" si="15"/>
        <v>1</v>
      </c>
      <c r="I340" s="90">
        <f>IF(F340/ActivitySum!$C$1300=0%,"",F340/ActivitySum!$C$1300)</f>
        <v>1.9367399405324E-4</v>
      </c>
      <c r="J340" s="99">
        <f>IF(G340/ActivitySum!$C$1300=0%,"",G340/ActivitySum!$C$1300)</f>
        <v>1.6462289494525401E-4</v>
      </c>
      <c r="K340" s="99">
        <f t="shared" si="16"/>
        <v>0.85</v>
      </c>
      <c r="L340" s="104">
        <f t="shared" si="17"/>
        <v>0.85</v>
      </c>
    </row>
    <row r="341" spans="2:12" x14ac:dyDescent="0.25">
      <c r="C341" t="s">
        <v>497</v>
      </c>
      <c r="D341" t="s">
        <v>1784</v>
      </c>
      <c r="E341" s="6">
        <v>16800</v>
      </c>
      <c r="F341" s="32">
        <v>16800</v>
      </c>
      <c r="G341" s="32">
        <v>14280</v>
      </c>
      <c r="H341" s="90">
        <f t="shared" si="15"/>
        <v>1</v>
      </c>
      <c r="I341" s="90">
        <f>IF(F341/ActivitySum!$C$1300=0%,"",F341/ActivitySum!$C$1300)</f>
        <v>1.9367399405324E-4</v>
      </c>
      <c r="J341" s="99">
        <f>IF(G341/ActivitySum!$C$1300=0%,"",G341/ActivitySum!$C$1300)</f>
        <v>1.6462289494525401E-4</v>
      </c>
      <c r="K341" s="99">
        <f t="shared" si="16"/>
        <v>0.85</v>
      </c>
      <c r="L341" s="104">
        <f t="shared" si="17"/>
        <v>0.85</v>
      </c>
    </row>
    <row r="342" spans="2:12" x14ac:dyDescent="0.25">
      <c r="C342" t="s">
        <v>498</v>
      </c>
      <c r="D342" t="s">
        <v>1785</v>
      </c>
      <c r="E342" s="6">
        <v>1391</v>
      </c>
      <c r="F342" s="32">
        <v>1390</v>
      </c>
      <c r="G342" s="32">
        <v>1182</v>
      </c>
      <c r="H342" s="90">
        <f t="shared" si="15"/>
        <v>0.99928109273903665</v>
      </c>
      <c r="I342" s="90">
        <f>IF(F342/ActivitySum!$C$1300=0%,"",F342/ActivitySum!$C$1300)</f>
        <v>1.6024217365119262E-5</v>
      </c>
      <c r="J342" s="99">
        <f>IF(G342/ActivitySum!$C$1300=0%,"",G342/ActivitySum!$C$1300)</f>
        <v>1.3626348867317243E-5</v>
      </c>
      <c r="K342" s="99">
        <f t="shared" si="16"/>
        <v>0.8497483824586628</v>
      </c>
      <c r="L342" s="104">
        <f t="shared" si="17"/>
        <v>0.85035971223021578</v>
      </c>
    </row>
    <row r="343" spans="2:12" x14ac:dyDescent="0.25">
      <c r="C343" t="s">
        <v>499</v>
      </c>
      <c r="D343" t="s">
        <v>1786</v>
      </c>
      <c r="E343" s="6">
        <v>16800</v>
      </c>
      <c r="F343" s="32">
        <v>16800</v>
      </c>
      <c r="G343" s="32">
        <v>9690</v>
      </c>
      <c r="H343" s="90">
        <f t="shared" si="15"/>
        <v>1</v>
      </c>
      <c r="I343" s="90">
        <f>IF(F343/ActivitySum!$C$1300=0%,"",F343/ActivitySum!$C$1300)</f>
        <v>1.9367399405324E-4</v>
      </c>
      <c r="J343" s="99">
        <f>IF(G343/ActivitySum!$C$1300=0%,"",G343/ActivitySum!$C$1300)</f>
        <v>1.1170839299856522E-4</v>
      </c>
      <c r="K343" s="99">
        <f t="shared" si="16"/>
        <v>0.57678571428571423</v>
      </c>
      <c r="L343" s="104">
        <f t="shared" si="17"/>
        <v>0.57678571428571423</v>
      </c>
    </row>
    <row r="344" spans="2:12" x14ac:dyDescent="0.25">
      <c r="C344" t="s">
        <v>500</v>
      </c>
      <c r="D344" t="s">
        <v>1787</v>
      </c>
      <c r="E344" s="6">
        <v>16800</v>
      </c>
      <c r="F344" s="32">
        <v>16800</v>
      </c>
      <c r="G344" s="32">
        <v>14280</v>
      </c>
      <c r="H344" s="90">
        <f t="shared" si="15"/>
        <v>1</v>
      </c>
      <c r="I344" s="90">
        <f>IF(F344/ActivitySum!$C$1300=0%,"",F344/ActivitySum!$C$1300)</f>
        <v>1.9367399405324E-4</v>
      </c>
      <c r="J344" s="99">
        <f>IF(G344/ActivitySum!$C$1300=0%,"",G344/ActivitySum!$C$1300)</f>
        <v>1.6462289494525401E-4</v>
      </c>
      <c r="K344" s="99">
        <f t="shared" si="16"/>
        <v>0.85</v>
      </c>
      <c r="L344" s="104">
        <f t="shared" si="17"/>
        <v>0.85</v>
      </c>
    </row>
    <row r="345" spans="2:12" x14ac:dyDescent="0.25">
      <c r="C345" t="s">
        <v>501</v>
      </c>
      <c r="D345" t="s">
        <v>1788</v>
      </c>
      <c r="E345" s="6">
        <v>16800</v>
      </c>
      <c r="F345" s="32">
        <v>16800</v>
      </c>
      <c r="G345" s="32">
        <v>14280</v>
      </c>
      <c r="H345" s="90">
        <f t="shared" si="15"/>
        <v>1</v>
      </c>
      <c r="I345" s="90">
        <f>IF(F345/ActivitySum!$C$1300=0%,"",F345/ActivitySum!$C$1300)</f>
        <v>1.9367399405324E-4</v>
      </c>
      <c r="J345" s="99">
        <f>IF(G345/ActivitySum!$C$1300=0%,"",G345/ActivitySum!$C$1300)</f>
        <v>1.6462289494525401E-4</v>
      </c>
      <c r="K345" s="99">
        <f t="shared" si="16"/>
        <v>0.85</v>
      </c>
      <c r="L345" s="104">
        <f t="shared" si="17"/>
        <v>0.85</v>
      </c>
    </row>
    <row r="346" spans="2:12" x14ac:dyDescent="0.25">
      <c r="B346" t="s">
        <v>2574</v>
      </c>
      <c r="C346" t="s">
        <v>20</v>
      </c>
      <c r="D346" t="s">
        <v>1316</v>
      </c>
      <c r="E346" s="6">
        <v>78300</v>
      </c>
      <c r="F346" s="32">
        <v>78300</v>
      </c>
      <c r="G346" s="32">
        <v>66555</v>
      </c>
      <c r="H346" s="90">
        <f t="shared" si="15"/>
        <v>1</v>
      </c>
      <c r="I346" s="90">
        <f>IF(F346/ActivitySum!$C$1300=0%,"",F346/ActivitySum!$C$1300)</f>
        <v>9.0265915085527932E-4</v>
      </c>
      <c r="J346" s="99">
        <f>IF(G346/ActivitySum!$C$1300=0%,"",G346/ActivitySum!$C$1300)</f>
        <v>7.6726027822698742E-4</v>
      </c>
      <c r="K346" s="99">
        <f t="shared" si="16"/>
        <v>0.85</v>
      </c>
      <c r="L346" s="104">
        <f t="shared" si="17"/>
        <v>0.85</v>
      </c>
    </row>
    <row r="347" spans="2:12" x14ac:dyDescent="0.25">
      <c r="C347" t="s">
        <v>133</v>
      </c>
      <c r="D347" t="s">
        <v>1428</v>
      </c>
      <c r="E347" s="6">
        <v>6000</v>
      </c>
      <c r="F347" s="32">
        <v>6000</v>
      </c>
      <c r="G347" s="32">
        <v>5100</v>
      </c>
      <c r="H347" s="90">
        <f t="shared" si="15"/>
        <v>1</v>
      </c>
      <c r="I347" s="90">
        <f>IF(F347/ActivitySum!$C$1300=0%,"",F347/ActivitySum!$C$1300)</f>
        <v>6.9169283590442865E-5</v>
      </c>
      <c r="J347" s="99">
        <f>IF(G347/ActivitySum!$C$1300=0%,"",G347/ActivitySum!$C$1300)</f>
        <v>5.8793891051876433E-5</v>
      </c>
      <c r="K347" s="99">
        <f t="shared" si="16"/>
        <v>0.85</v>
      </c>
      <c r="L347" s="104">
        <f t="shared" si="17"/>
        <v>0.85</v>
      </c>
    </row>
    <row r="348" spans="2:12" x14ac:dyDescent="0.25">
      <c r="C348" t="s">
        <v>189</v>
      </c>
      <c r="D348" t="s">
        <v>1484</v>
      </c>
      <c r="E348" s="6">
        <v>21000</v>
      </c>
      <c r="F348" s="32">
        <v>21000</v>
      </c>
      <c r="G348" s="32">
        <v>4463</v>
      </c>
      <c r="H348" s="90">
        <f t="shared" si="15"/>
        <v>1</v>
      </c>
      <c r="I348" s="90">
        <f>IF(F348/ActivitySum!$C$1300=0%,"",F348/ActivitySum!$C$1300)</f>
        <v>2.4209249256655001E-4</v>
      </c>
      <c r="J348" s="99">
        <f>IF(G348/ActivitySum!$C$1300=0%,"",G348/ActivitySum!$C$1300)</f>
        <v>5.1450418777357745E-5</v>
      </c>
      <c r="K348" s="99">
        <f t="shared" si="16"/>
        <v>0.21252380952380953</v>
      </c>
      <c r="L348" s="104">
        <f t="shared" si="17"/>
        <v>0.21252380952380953</v>
      </c>
    </row>
    <row r="349" spans="2:12" x14ac:dyDescent="0.25">
      <c r="C349" t="s">
        <v>418</v>
      </c>
      <c r="D349" t="s">
        <v>1707</v>
      </c>
      <c r="E349" s="6">
        <v>36876</v>
      </c>
      <c r="F349" s="32">
        <v>36875</v>
      </c>
      <c r="G349" s="32">
        <v>5531</v>
      </c>
      <c r="H349" s="90">
        <f t="shared" si="15"/>
        <v>0.99997288209133317</v>
      </c>
      <c r="I349" s="90">
        <f>IF(F349/ActivitySum!$C$1300=0%,"",F349/ActivitySum!$C$1300)</f>
        <v>4.2510288873293009E-4</v>
      </c>
      <c r="J349" s="99">
        <f>IF(G349/ActivitySum!$C$1300=0%,"",G349/ActivitySum!$C$1300)</f>
        <v>6.3762551256456583E-5</v>
      </c>
      <c r="K349" s="99">
        <f t="shared" si="16"/>
        <v>0.14998915283653325</v>
      </c>
      <c r="L349" s="104">
        <f t="shared" si="17"/>
        <v>0.14999322033898305</v>
      </c>
    </row>
    <row r="350" spans="2:12" x14ac:dyDescent="0.25">
      <c r="C350" t="s">
        <v>419</v>
      </c>
      <c r="D350" t="s">
        <v>1708</v>
      </c>
      <c r="E350" s="6">
        <v>36875</v>
      </c>
      <c r="F350" s="32">
        <v>36875</v>
      </c>
      <c r="G350" s="32">
        <v>20687</v>
      </c>
      <c r="H350" s="90">
        <f t="shared" si="15"/>
        <v>1</v>
      </c>
      <c r="I350" s="90">
        <f>IF(F350/ActivitySum!$C$1300=0%,"",F350/ActivitySum!$C$1300)</f>
        <v>4.2510288873293009E-4</v>
      </c>
      <c r="J350" s="99">
        <f>IF(G350/ActivitySum!$C$1300=0%,"",G350/ActivitySum!$C$1300)</f>
        <v>2.3848416160591524E-4</v>
      </c>
      <c r="K350" s="99">
        <f t="shared" si="16"/>
        <v>0.56100338983050846</v>
      </c>
      <c r="L350" s="104">
        <f t="shared" si="17"/>
        <v>0.56100338983050846</v>
      </c>
    </row>
    <row r="351" spans="2:12" x14ac:dyDescent="0.25">
      <c r="C351" t="s">
        <v>454</v>
      </c>
      <c r="D351" t="s">
        <v>1741</v>
      </c>
      <c r="E351" s="6">
        <v>220779</v>
      </c>
      <c r="F351" s="32">
        <v>220780</v>
      </c>
      <c r="G351" s="32">
        <v>187663</v>
      </c>
      <c r="H351" s="90">
        <f t="shared" si="15"/>
        <v>1.000004529416294</v>
      </c>
      <c r="I351" s="90">
        <f>IF(F351/ActivitySum!$C$1300=0%,"",F351/ActivitySum!$C$1300)</f>
        <v>2.5451990718496627E-3</v>
      </c>
      <c r="J351" s="99">
        <f>IF(G351/ActivitySum!$C$1300=0%,"",G351/ActivitySum!$C$1300)</f>
        <v>2.1634192110722133E-3</v>
      </c>
      <c r="K351" s="99">
        <f t="shared" si="16"/>
        <v>0.85000385000385004</v>
      </c>
      <c r="L351" s="104">
        <f t="shared" si="17"/>
        <v>0.85</v>
      </c>
    </row>
    <row r="352" spans="2:12" x14ac:dyDescent="0.25">
      <c r="C352" t="s">
        <v>455</v>
      </c>
      <c r="D352" t="s">
        <v>1742</v>
      </c>
      <c r="E352" s="6">
        <v>36875</v>
      </c>
      <c r="F352" s="32">
        <v>36875</v>
      </c>
      <c r="G352" s="32">
        <v>31344</v>
      </c>
      <c r="H352" s="90">
        <f t="shared" si="15"/>
        <v>1</v>
      </c>
      <c r="I352" s="90">
        <f>IF(F352/ActivitySum!$C$1300=0%,"",F352/ActivitySum!$C$1300)</f>
        <v>4.2510288873293009E-4</v>
      </c>
      <c r="J352" s="99">
        <f>IF(G352/ActivitySum!$C$1300=0%,"",G352/ActivitySum!$C$1300)</f>
        <v>3.613403374764735E-4</v>
      </c>
      <c r="K352" s="99">
        <f t="shared" si="16"/>
        <v>0.8500067796610169</v>
      </c>
      <c r="L352" s="104">
        <f t="shared" si="17"/>
        <v>0.8500067796610169</v>
      </c>
    </row>
    <row r="353" spans="3:12" x14ac:dyDescent="0.25">
      <c r="C353" t="s">
        <v>472</v>
      </c>
      <c r="D353" t="s">
        <v>1759</v>
      </c>
      <c r="E353" s="6">
        <v>220780</v>
      </c>
      <c r="F353" s="32">
        <v>220779</v>
      </c>
      <c r="G353" s="32">
        <v>187662</v>
      </c>
      <c r="H353" s="90">
        <f t="shared" si="15"/>
        <v>0.99999547060422145</v>
      </c>
      <c r="I353" s="90">
        <f>IF(F353/ActivitySum!$C$1300=0%,"",F353/ActivitySum!$C$1300)</f>
        <v>2.5451875436357306E-3</v>
      </c>
      <c r="J353" s="99">
        <f>IF(G353/ActivitySum!$C$1300=0%,"",G353/ActivitySum!$C$1300)</f>
        <v>2.1634076828582812E-3</v>
      </c>
      <c r="K353" s="99">
        <f t="shared" si="16"/>
        <v>0.84999547060422143</v>
      </c>
      <c r="L353" s="104">
        <f t="shared" si="17"/>
        <v>0.8499993205875559</v>
      </c>
    </row>
    <row r="354" spans="3:12" x14ac:dyDescent="0.25">
      <c r="C354" t="s">
        <v>473</v>
      </c>
      <c r="D354" t="s">
        <v>1760</v>
      </c>
      <c r="E354" s="6">
        <v>220780</v>
      </c>
      <c r="F354" s="32">
        <v>220779</v>
      </c>
      <c r="G354" s="32">
        <v>187662</v>
      </c>
      <c r="H354" s="90">
        <f t="shared" si="15"/>
        <v>0.99999547060422145</v>
      </c>
      <c r="I354" s="90">
        <f>IF(F354/ActivitySum!$C$1300=0%,"",F354/ActivitySum!$C$1300)</f>
        <v>2.5451875436357306E-3</v>
      </c>
      <c r="J354" s="99">
        <f>IF(G354/ActivitySum!$C$1300=0%,"",G354/ActivitySum!$C$1300)</f>
        <v>2.1634076828582812E-3</v>
      </c>
      <c r="K354" s="99">
        <f t="shared" si="16"/>
        <v>0.84999547060422143</v>
      </c>
      <c r="L354" s="104">
        <f t="shared" si="17"/>
        <v>0.8499993205875559</v>
      </c>
    </row>
    <row r="355" spans="3:12" x14ac:dyDescent="0.25">
      <c r="C355" t="s">
        <v>475</v>
      </c>
      <c r="D355" t="s">
        <v>1762</v>
      </c>
      <c r="E355" s="6">
        <v>36875</v>
      </c>
      <c r="F355" s="32">
        <v>36875</v>
      </c>
      <c r="G355" s="32">
        <v>31344</v>
      </c>
      <c r="H355" s="90">
        <f t="shared" si="15"/>
        <v>1</v>
      </c>
      <c r="I355" s="90">
        <f>IF(F355/ActivitySum!$C$1300=0%,"",F355/ActivitySum!$C$1300)</f>
        <v>4.2510288873293009E-4</v>
      </c>
      <c r="J355" s="99">
        <f>IF(G355/ActivitySum!$C$1300=0%,"",G355/ActivitySum!$C$1300)</f>
        <v>3.613403374764735E-4</v>
      </c>
      <c r="K355" s="99">
        <f t="shared" si="16"/>
        <v>0.8500067796610169</v>
      </c>
      <c r="L355" s="104">
        <f t="shared" si="17"/>
        <v>0.8500067796610169</v>
      </c>
    </row>
    <row r="356" spans="3:12" x14ac:dyDescent="0.25">
      <c r="C356" t="s">
        <v>512</v>
      </c>
      <c r="D356" t="s">
        <v>1799</v>
      </c>
      <c r="E356" s="6">
        <v>10868</v>
      </c>
      <c r="F356" s="32">
        <v>10868</v>
      </c>
      <c r="G356" s="32">
        <v>9988</v>
      </c>
      <c r="H356" s="90">
        <f t="shared" si="15"/>
        <v>1</v>
      </c>
      <c r="I356" s="90">
        <f>IF(F356/ActivitySum!$C$1300=0%,"",F356/ActivitySum!$C$1300)</f>
        <v>1.252886290101555E-4</v>
      </c>
      <c r="J356" s="99">
        <f>IF(G356/ActivitySum!$C$1300=0%,"",G356/ActivitySum!$C$1300)</f>
        <v>1.1514380075022388E-4</v>
      </c>
      <c r="K356" s="99">
        <f t="shared" si="16"/>
        <v>0.91902834008097167</v>
      </c>
      <c r="L356" s="104">
        <f t="shared" si="17"/>
        <v>0.91902834008097167</v>
      </c>
    </row>
    <row r="357" spans="3:12" x14ac:dyDescent="0.25">
      <c r="C357" t="s">
        <v>536</v>
      </c>
      <c r="D357" t="s">
        <v>1823</v>
      </c>
      <c r="E357" s="6">
        <v>9366</v>
      </c>
      <c r="F357" s="32">
        <v>9368</v>
      </c>
      <c r="G357" s="32">
        <v>15454</v>
      </c>
      <c r="H357" s="90">
        <f t="shared" si="15"/>
        <v>1.0002135383301303</v>
      </c>
      <c r="I357" s="90">
        <f>IF(F357/ActivitySum!$C$1300=0%,"",F357/ActivitySum!$C$1300)</f>
        <v>1.0799630811254478E-4</v>
      </c>
      <c r="J357" s="99">
        <f>IF(G357/ActivitySum!$C$1300=0%,"",G357/ActivitySum!$C$1300)</f>
        <v>1.7815701810111733E-4</v>
      </c>
      <c r="K357" s="99">
        <f t="shared" si="16"/>
        <v>1.6500106769165066</v>
      </c>
      <c r="L357" s="104">
        <f t="shared" si="17"/>
        <v>1.6496584116140052</v>
      </c>
    </row>
    <row r="358" spans="3:12" x14ac:dyDescent="0.25">
      <c r="C358" t="s">
        <v>560</v>
      </c>
      <c r="D358" t="s">
        <v>1847</v>
      </c>
      <c r="E358" s="6">
        <v>9367</v>
      </c>
      <c r="F358" s="32">
        <v>9368</v>
      </c>
      <c r="G358" s="32">
        <v>7963</v>
      </c>
      <c r="H358" s="90">
        <f t="shared" si="15"/>
        <v>1.0001067577666276</v>
      </c>
      <c r="I358" s="90">
        <f>IF(F358/ActivitySum!$C$1300=0%,"",F358/ActivitySum!$C$1300)</f>
        <v>1.0799630811254478E-4</v>
      </c>
      <c r="J358" s="99">
        <f>IF(G358/ActivitySum!$C$1300=0%,"",G358/ActivitySum!$C$1300)</f>
        <v>9.1799167538449415E-5</v>
      </c>
      <c r="K358" s="99">
        <f t="shared" si="16"/>
        <v>0.85011209565495893</v>
      </c>
      <c r="L358" s="104">
        <f t="shared" si="17"/>
        <v>0.85002134927412465</v>
      </c>
    </row>
    <row r="359" spans="3:12" x14ac:dyDescent="0.25">
      <c r="C359" t="s">
        <v>583</v>
      </c>
      <c r="D359" t="s">
        <v>1870</v>
      </c>
      <c r="E359" s="6">
        <v>6590</v>
      </c>
      <c r="F359" s="32">
        <v>6591</v>
      </c>
      <c r="G359" s="32">
        <v>5603</v>
      </c>
      <c r="H359" s="90">
        <f t="shared" si="15"/>
        <v>1.0001517450682853</v>
      </c>
      <c r="I359" s="90">
        <f>IF(F359/ActivitySum!$C$1300=0%,"",F359/ActivitySum!$C$1300)</f>
        <v>7.598245802410148E-5</v>
      </c>
      <c r="J359" s="99">
        <f>IF(G359/ActivitySum!$C$1300=0%,"",G359/ActivitySum!$C$1300)</f>
        <v>6.4592582659541892E-5</v>
      </c>
      <c r="K359" s="99">
        <f t="shared" si="16"/>
        <v>0.85022761760242793</v>
      </c>
      <c r="L359" s="104">
        <f t="shared" si="17"/>
        <v>0.85009861932938857</v>
      </c>
    </row>
    <row r="360" spans="3:12" x14ac:dyDescent="0.25">
      <c r="C360" t="s">
        <v>584</v>
      </c>
      <c r="D360" t="s">
        <v>1871</v>
      </c>
      <c r="E360" s="6">
        <v>75575</v>
      </c>
      <c r="F360" s="32">
        <v>75574</v>
      </c>
      <c r="G360" s="32">
        <v>64238</v>
      </c>
      <c r="H360" s="90">
        <f t="shared" si="15"/>
        <v>0.99998676811114784</v>
      </c>
      <c r="I360" s="90">
        <f>IF(F360/ActivitySum!$C$1300=0%,"",F360/ActivitySum!$C$1300)</f>
        <v>8.712332396773548E-4</v>
      </c>
      <c r="J360" s="99">
        <f>IF(G360/ActivitySum!$C$1300=0%,"",G360/ActivitySum!$C$1300)</f>
        <v>7.4054940654714476E-4</v>
      </c>
      <c r="K360" s="99">
        <f t="shared" si="16"/>
        <v>0.84999007608336086</v>
      </c>
      <c r="L360" s="104">
        <f t="shared" si="17"/>
        <v>0.85000132320639377</v>
      </c>
    </row>
    <row r="361" spans="3:12" x14ac:dyDescent="0.25">
      <c r="C361" t="s">
        <v>585</v>
      </c>
      <c r="D361" t="s">
        <v>1872</v>
      </c>
      <c r="E361" s="6">
        <v>6591</v>
      </c>
      <c r="F361" s="32">
        <v>6591</v>
      </c>
      <c r="G361" s="32">
        <v>1648</v>
      </c>
      <c r="H361" s="90">
        <f t="shared" si="15"/>
        <v>1</v>
      </c>
      <c r="I361" s="90">
        <f>IF(F361/ActivitySum!$C$1300=0%,"",F361/ActivitySum!$C$1300)</f>
        <v>7.598245802410148E-5</v>
      </c>
      <c r="J361" s="99">
        <f>IF(G361/ActivitySum!$C$1300=0%,"",G361/ActivitySum!$C$1300)</f>
        <v>1.8998496559508305E-5</v>
      </c>
      <c r="K361" s="99">
        <f t="shared" si="16"/>
        <v>0.2500379305113033</v>
      </c>
      <c r="L361" s="104">
        <f t="shared" si="17"/>
        <v>0.2500379305113033</v>
      </c>
    </row>
    <row r="362" spans="3:12" x14ac:dyDescent="0.25">
      <c r="C362" t="s">
        <v>587</v>
      </c>
      <c r="D362" t="s">
        <v>1874</v>
      </c>
      <c r="E362" s="6">
        <v>9367</v>
      </c>
      <c r="F362" s="32">
        <v>9368</v>
      </c>
      <c r="G362" s="32">
        <v>7963</v>
      </c>
      <c r="H362" s="90">
        <f t="shared" si="15"/>
        <v>1.0001067577666276</v>
      </c>
      <c r="I362" s="90">
        <f>IF(F362/ActivitySum!$C$1300=0%,"",F362/ActivitySum!$C$1300)</f>
        <v>1.0799630811254478E-4</v>
      </c>
      <c r="J362" s="99">
        <f>IF(G362/ActivitySum!$C$1300=0%,"",G362/ActivitySum!$C$1300)</f>
        <v>9.1799167538449415E-5</v>
      </c>
      <c r="K362" s="99">
        <f t="shared" si="16"/>
        <v>0.85011209565495893</v>
      </c>
      <c r="L362" s="104">
        <f t="shared" si="17"/>
        <v>0.85002134927412465</v>
      </c>
    </row>
    <row r="363" spans="3:12" x14ac:dyDescent="0.25">
      <c r="C363" t="s">
        <v>610</v>
      </c>
      <c r="D363" t="s">
        <v>1897</v>
      </c>
      <c r="E363" s="6">
        <v>6590</v>
      </c>
      <c r="F363" s="32">
        <v>6591</v>
      </c>
      <c r="G363" s="32">
        <v>5602</v>
      </c>
      <c r="H363" s="90">
        <f t="shared" si="15"/>
        <v>1.0001517450682853</v>
      </c>
      <c r="I363" s="90">
        <f>IF(F363/ActivitySum!$C$1300=0%,"",F363/ActivitySum!$C$1300)</f>
        <v>7.598245802410148E-5</v>
      </c>
      <c r="J363" s="99">
        <f>IF(G363/ActivitySum!$C$1300=0%,"",G363/ActivitySum!$C$1300)</f>
        <v>6.4581054445610154E-5</v>
      </c>
      <c r="K363" s="99">
        <f t="shared" si="16"/>
        <v>0.85007587253414263</v>
      </c>
      <c r="L363" s="104">
        <f t="shared" si="17"/>
        <v>0.84994689728417538</v>
      </c>
    </row>
    <row r="364" spans="3:12" x14ac:dyDescent="0.25">
      <c r="C364" t="s">
        <v>611</v>
      </c>
      <c r="D364" t="s">
        <v>1898</v>
      </c>
      <c r="E364" s="6">
        <v>75575</v>
      </c>
      <c r="F364" s="32">
        <v>75575</v>
      </c>
      <c r="G364" s="32">
        <v>64239</v>
      </c>
      <c r="H364" s="90">
        <f t="shared" si="15"/>
        <v>1</v>
      </c>
      <c r="I364" s="90">
        <f>IF(F364/ActivitySum!$C$1300=0%,"",F364/ActivitySum!$C$1300)</f>
        <v>8.7124476789128655E-4</v>
      </c>
      <c r="J364" s="99">
        <f>IF(G364/ActivitySum!$C$1300=0%,"",G364/ActivitySum!$C$1300)</f>
        <v>7.4056093476107651E-4</v>
      </c>
      <c r="K364" s="99">
        <f t="shared" si="16"/>
        <v>0.85000330797221302</v>
      </c>
      <c r="L364" s="104">
        <f t="shared" si="17"/>
        <v>0.85000330797221302</v>
      </c>
    </row>
    <row r="365" spans="3:12" x14ac:dyDescent="0.25">
      <c r="C365" t="s">
        <v>612</v>
      </c>
      <c r="D365" t="s">
        <v>1899</v>
      </c>
      <c r="E365" s="6">
        <v>6591</v>
      </c>
      <c r="F365" s="32">
        <v>6591</v>
      </c>
      <c r="G365" s="32">
        <v>5602</v>
      </c>
      <c r="H365" s="90">
        <f t="shared" si="15"/>
        <v>1</v>
      </c>
      <c r="I365" s="90">
        <f>IF(F365/ActivitySum!$C$1300=0%,"",F365/ActivitySum!$C$1300)</f>
        <v>7.598245802410148E-5</v>
      </c>
      <c r="J365" s="99">
        <f>IF(G365/ActivitySum!$C$1300=0%,"",G365/ActivitySum!$C$1300)</f>
        <v>6.4581054445610154E-5</v>
      </c>
      <c r="K365" s="99">
        <f t="shared" si="16"/>
        <v>0.84994689728417538</v>
      </c>
      <c r="L365" s="104">
        <f t="shared" si="17"/>
        <v>0.84994689728417538</v>
      </c>
    </row>
    <row r="366" spans="3:12" x14ac:dyDescent="0.25">
      <c r="C366" t="s">
        <v>614</v>
      </c>
      <c r="D366" t="s">
        <v>1901</v>
      </c>
      <c r="E366" s="6">
        <v>9368</v>
      </c>
      <c r="F366" s="32">
        <v>9368</v>
      </c>
      <c r="G366" s="32">
        <v>6700</v>
      </c>
      <c r="H366" s="90">
        <f t="shared" si="15"/>
        <v>1</v>
      </c>
      <c r="I366" s="90">
        <f>IF(F366/ActivitySum!$C$1300=0%,"",F366/ActivitySum!$C$1300)</f>
        <v>1.0799630811254478E-4</v>
      </c>
      <c r="J366" s="99">
        <f>IF(G366/ActivitySum!$C$1300=0%,"",G366/ActivitySum!$C$1300)</f>
        <v>7.7239033342661189E-5</v>
      </c>
      <c r="K366" s="99">
        <f t="shared" si="16"/>
        <v>0.71520068317677199</v>
      </c>
      <c r="L366" s="104">
        <f t="shared" si="17"/>
        <v>0.71520068317677199</v>
      </c>
    </row>
    <row r="367" spans="3:12" x14ac:dyDescent="0.25">
      <c r="C367" t="s">
        <v>637</v>
      </c>
      <c r="D367" t="s">
        <v>1924</v>
      </c>
      <c r="E367" s="6">
        <v>6590</v>
      </c>
      <c r="F367" s="32">
        <v>6591</v>
      </c>
      <c r="G367" s="32">
        <v>5514</v>
      </c>
      <c r="H367" s="90">
        <f t="shared" si="15"/>
        <v>1.0001517450682853</v>
      </c>
      <c r="I367" s="90">
        <f>IF(F367/ActivitySum!$C$1300=0%,"",F367/ActivitySum!$C$1300)</f>
        <v>7.598245802410148E-5</v>
      </c>
      <c r="J367" s="99">
        <f>IF(G367/ActivitySum!$C$1300=0%,"",G367/ActivitySum!$C$1300)</f>
        <v>6.3566571619616991E-5</v>
      </c>
      <c r="K367" s="99">
        <f t="shared" si="16"/>
        <v>0.83672230652503798</v>
      </c>
      <c r="L367" s="104">
        <f t="shared" si="17"/>
        <v>0.83659535730541645</v>
      </c>
    </row>
    <row r="368" spans="3:12" x14ac:dyDescent="0.25">
      <c r="C368" t="s">
        <v>638</v>
      </c>
      <c r="D368" t="s">
        <v>1925</v>
      </c>
      <c r="E368" s="6">
        <v>75575</v>
      </c>
      <c r="F368" s="32">
        <v>75575</v>
      </c>
      <c r="G368" s="32">
        <v>64239</v>
      </c>
      <c r="H368" s="90">
        <f t="shared" si="15"/>
        <v>1</v>
      </c>
      <c r="I368" s="90">
        <f>IF(F368/ActivitySum!$C$1300=0%,"",F368/ActivitySum!$C$1300)</f>
        <v>8.7124476789128655E-4</v>
      </c>
      <c r="J368" s="99">
        <f>IF(G368/ActivitySum!$C$1300=0%,"",G368/ActivitySum!$C$1300)</f>
        <v>7.4056093476107651E-4</v>
      </c>
      <c r="K368" s="99">
        <f t="shared" si="16"/>
        <v>0.85000330797221302</v>
      </c>
      <c r="L368" s="104">
        <f t="shared" si="17"/>
        <v>0.85000330797221302</v>
      </c>
    </row>
    <row r="369" spans="2:12" x14ac:dyDescent="0.25">
      <c r="C369" t="s">
        <v>639</v>
      </c>
      <c r="D369" t="s">
        <v>1926</v>
      </c>
      <c r="E369" s="6">
        <v>6591</v>
      </c>
      <c r="F369" s="32">
        <v>6591</v>
      </c>
      <c r="G369" s="32">
        <v>5602</v>
      </c>
      <c r="H369" s="90">
        <f t="shared" si="15"/>
        <v>1</v>
      </c>
      <c r="I369" s="90">
        <f>IF(F369/ActivitySum!$C$1300=0%,"",F369/ActivitySum!$C$1300)</f>
        <v>7.598245802410148E-5</v>
      </c>
      <c r="J369" s="99">
        <f>IF(G369/ActivitySum!$C$1300=0%,"",G369/ActivitySum!$C$1300)</f>
        <v>6.4581054445610154E-5</v>
      </c>
      <c r="K369" s="99">
        <f t="shared" si="16"/>
        <v>0.84994689728417538</v>
      </c>
      <c r="L369" s="104">
        <f t="shared" si="17"/>
        <v>0.84994689728417538</v>
      </c>
    </row>
    <row r="370" spans="2:12" x14ac:dyDescent="0.25">
      <c r="C370" t="s">
        <v>643</v>
      </c>
      <c r="D370" t="s">
        <v>1930</v>
      </c>
      <c r="E370" s="6">
        <v>9368</v>
      </c>
      <c r="F370" s="32">
        <v>9368</v>
      </c>
      <c r="G370" s="32">
        <v>7963</v>
      </c>
      <c r="H370" s="90">
        <f t="shared" si="15"/>
        <v>1</v>
      </c>
      <c r="I370" s="90">
        <f>IF(F370/ActivitySum!$C$1300=0%,"",F370/ActivitySum!$C$1300)</f>
        <v>1.0799630811254478E-4</v>
      </c>
      <c r="J370" s="99">
        <f>IF(G370/ActivitySum!$C$1300=0%,"",G370/ActivitySum!$C$1300)</f>
        <v>9.1799167538449415E-5</v>
      </c>
      <c r="K370" s="99">
        <f t="shared" si="16"/>
        <v>0.85002134927412465</v>
      </c>
      <c r="L370" s="104">
        <f t="shared" si="17"/>
        <v>0.85002134927412465</v>
      </c>
    </row>
    <row r="371" spans="2:12" x14ac:dyDescent="0.25">
      <c r="C371" t="s">
        <v>666</v>
      </c>
      <c r="D371" t="s">
        <v>1953</v>
      </c>
      <c r="E371" s="6">
        <v>6591</v>
      </c>
      <c r="F371" s="32">
        <v>6591</v>
      </c>
      <c r="G371" s="32">
        <v>6736</v>
      </c>
      <c r="H371" s="90">
        <f t="shared" si="15"/>
        <v>1</v>
      </c>
      <c r="I371" s="90">
        <f>IF(F371/ActivitySum!$C$1300=0%,"",F371/ActivitySum!$C$1300)</f>
        <v>7.598245802410148E-5</v>
      </c>
      <c r="J371" s="99">
        <f>IF(G371/ActivitySum!$C$1300=0%,"",G371/ActivitySum!$C$1300)</f>
        <v>7.765404904420385E-5</v>
      </c>
      <c r="K371" s="99">
        <f t="shared" si="16"/>
        <v>1.0219996965559095</v>
      </c>
      <c r="L371" s="104">
        <f t="shared" si="17"/>
        <v>1.0219996965559095</v>
      </c>
    </row>
    <row r="372" spans="2:12" x14ac:dyDescent="0.25">
      <c r="C372" t="s">
        <v>667</v>
      </c>
      <c r="D372" t="s">
        <v>1954</v>
      </c>
      <c r="E372" s="6">
        <v>75575</v>
      </c>
      <c r="F372" s="32">
        <v>75575</v>
      </c>
      <c r="G372" s="32">
        <v>64239</v>
      </c>
      <c r="H372" s="90">
        <f t="shared" si="15"/>
        <v>1</v>
      </c>
      <c r="I372" s="90">
        <f>IF(F372/ActivitySum!$C$1300=0%,"",F372/ActivitySum!$C$1300)</f>
        <v>8.7124476789128655E-4</v>
      </c>
      <c r="J372" s="99">
        <f>IF(G372/ActivitySum!$C$1300=0%,"",G372/ActivitySum!$C$1300)</f>
        <v>7.4056093476107651E-4</v>
      </c>
      <c r="K372" s="99">
        <f t="shared" si="16"/>
        <v>0.85000330797221302</v>
      </c>
      <c r="L372" s="104">
        <f t="shared" si="17"/>
        <v>0.85000330797221302</v>
      </c>
    </row>
    <row r="373" spans="2:12" x14ac:dyDescent="0.25">
      <c r="C373" t="s">
        <v>668</v>
      </c>
      <c r="D373" t="s">
        <v>1955</v>
      </c>
      <c r="E373" s="6">
        <v>6591</v>
      </c>
      <c r="F373" s="32">
        <v>6591</v>
      </c>
      <c r="G373" s="32">
        <v>5602</v>
      </c>
      <c r="H373" s="90">
        <f t="shared" si="15"/>
        <v>1</v>
      </c>
      <c r="I373" s="90">
        <f>IF(F373/ActivitySum!$C$1300=0%,"",F373/ActivitySum!$C$1300)</f>
        <v>7.598245802410148E-5</v>
      </c>
      <c r="J373" s="99">
        <f>IF(G373/ActivitySum!$C$1300=0%,"",G373/ActivitySum!$C$1300)</f>
        <v>6.4581054445610154E-5</v>
      </c>
      <c r="K373" s="99">
        <f t="shared" si="16"/>
        <v>0.84994689728417538</v>
      </c>
      <c r="L373" s="104">
        <f t="shared" si="17"/>
        <v>0.84994689728417538</v>
      </c>
    </row>
    <row r="374" spans="2:12" x14ac:dyDescent="0.25">
      <c r="C374" t="s">
        <v>671</v>
      </c>
      <c r="D374" t="s">
        <v>1958</v>
      </c>
      <c r="E374" s="6">
        <v>6591</v>
      </c>
      <c r="F374" s="32">
        <v>6591</v>
      </c>
      <c r="G374" s="32">
        <v>4687</v>
      </c>
      <c r="H374" s="90">
        <f t="shared" si="15"/>
        <v>1</v>
      </c>
      <c r="I374" s="90">
        <f>IF(F374/ActivitySum!$C$1300=0%,"",F374/ActivitySum!$C$1300)</f>
        <v>7.598245802410148E-5</v>
      </c>
      <c r="J374" s="99">
        <f>IF(G374/ActivitySum!$C$1300=0%,"",G374/ActivitySum!$C$1300)</f>
        <v>5.4032738698067613E-5</v>
      </c>
      <c r="K374" s="99">
        <f t="shared" si="16"/>
        <v>0.7111212259141253</v>
      </c>
      <c r="L374" s="104">
        <f t="shared" si="17"/>
        <v>0.7111212259141253</v>
      </c>
    </row>
    <row r="375" spans="2:12" x14ac:dyDescent="0.25">
      <c r="C375" t="s">
        <v>672</v>
      </c>
      <c r="D375" t="s">
        <v>1959</v>
      </c>
      <c r="E375" s="6">
        <v>6591</v>
      </c>
      <c r="F375" s="32">
        <v>6591</v>
      </c>
      <c r="G375" s="32">
        <v>4687</v>
      </c>
      <c r="H375" s="90">
        <f t="shared" si="15"/>
        <v>1</v>
      </c>
      <c r="I375" s="90">
        <f>IF(F375/ActivitySum!$C$1300=0%,"",F375/ActivitySum!$C$1300)</f>
        <v>7.598245802410148E-5</v>
      </c>
      <c r="J375" s="99">
        <f>IF(G375/ActivitySum!$C$1300=0%,"",G375/ActivitySum!$C$1300)</f>
        <v>5.4032738698067613E-5</v>
      </c>
      <c r="K375" s="99">
        <f t="shared" si="16"/>
        <v>0.7111212259141253</v>
      </c>
      <c r="L375" s="104">
        <f t="shared" si="17"/>
        <v>0.7111212259141253</v>
      </c>
    </row>
    <row r="376" spans="2:12" x14ac:dyDescent="0.25">
      <c r="B376" t="s">
        <v>2575</v>
      </c>
      <c r="C376" t="s">
        <v>513</v>
      </c>
      <c r="D376" t="s">
        <v>1800</v>
      </c>
      <c r="E376" s="6">
        <v>82008</v>
      </c>
      <c r="F376" s="32">
        <v>82009</v>
      </c>
      <c r="G376" s="32">
        <v>75370</v>
      </c>
      <c r="H376" s="90">
        <f t="shared" si="15"/>
        <v>1.0000121939322992</v>
      </c>
      <c r="I376" s="90">
        <f>IF(F376/ActivitySum!$C$1300=0%,"",F376/ActivitySum!$C$1300)</f>
        <v>9.4541729632810479E-4</v>
      </c>
      <c r="J376" s="99">
        <f>IF(G376/ActivitySum!$C$1300=0%,"",G376/ActivitySum!$C$1300)</f>
        <v>8.688814840352798E-4</v>
      </c>
      <c r="K376" s="99">
        <f t="shared" si="16"/>
        <v>0.9190566773973271</v>
      </c>
      <c r="L376" s="104">
        <f t="shared" si="17"/>
        <v>0.91904547061907838</v>
      </c>
    </row>
    <row r="377" spans="2:12" x14ac:dyDescent="0.25">
      <c r="C377" t="s">
        <v>516</v>
      </c>
      <c r="D377" t="s">
        <v>1803</v>
      </c>
      <c r="E377" s="6">
        <v>10627</v>
      </c>
      <c r="F377" s="32">
        <v>10628</v>
      </c>
      <c r="G377" s="32">
        <v>2657</v>
      </c>
      <c r="H377" s="90">
        <f t="shared" si="15"/>
        <v>1.0000940999341301</v>
      </c>
      <c r="I377" s="90">
        <f>IF(F377/ActivitySum!$C$1300=0%,"",F377/ActivitySum!$C$1300)</f>
        <v>1.2252185766653778E-4</v>
      </c>
      <c r="J377" s="99">
        <f>IF(G377/ActivitySum!$C$1300=0%,"",G377/ActivitySum!$C$1300)</f>
        <v>3.0630464416634445E-5</v>
      </c>
      <c r="K377" s="99">
        <f t="shared" si="16"/>
        <v>0.25002352498353253</v>
      </c>
      <c r="L377" s="104">
        <f t="shared" si="17"/>
        <v>0.25</v>
      </c>
    </row>
    <row r="378" spans="2:12" x14ac:dyDescent="0.25">
      <c r="C378" t="s">
        <v>532</v>
      </c>
      <c r="D378" t="s">
        <v>1819</v>
      </c>
      <c r="E378" s="6">
        <v>12692</v>
      </c>
      <c r="F378" s="32">
        <v>12692</v>
      </c>
      <c r="G378" s="32">
        <v>10788</v>
      </c>
      <c r="H378" s="90">
        <f t="shared" si="15"/>
        <v>1</v>
      </c>
      <c r="I378" s="90">
        <f>IF(F378/ActivitySum!$C$1300=0%,"",F378/ActivitySum!$C$1300)</f>
        <v>1.4631609122165012E-4</v>
      </c>
      <c r="J378" s="99">
        <f>IF(G378/ActivitySum!$C$1300=0%,"",G378/ActivitySum!$C$1300)</f>
        <v>1.2436637189561627E-4</v>
      </c>
      <c r="K378" s="99">
        <f t="shared" si="16"/>
        <v>0.84998424204223133</v>
      </c>
      <c r="L378" s="104">
        <f t="shared" si="17"/>
        <v>0.84998424204223133</v>
      </c>
    </row>
    <row r="379" spans="2:12" x14ac:dyDescent="0.25">
      <c r="C379" t="s">
        <v>533</v>
      </c>
      <c r="D379" t="s">
        <v>1820</v>
      </c>
      <c r="E379" s="6">
        <v>20692</v>
      </c>
      <c r="F379" s="32">
        <v>20693</v>
      </c>
      <c r="G379" s="32">
        <v>35349</v>
      </c>
      <c r="H379" s="90">
        <f t="shared" si="15"/>
        <v>1.0000483278561763</v>
      </c>
      <c r="I379" s="90">
        <f>IF(F379/ActivitySum!$C$1300=0%,"",F379/ActivitySum!$C$1300)</f>
        <v>2.385533308895057E-4</v>
      </c>
      <c r="J379" s="99">
        <f>IF(G379/ActivitySum!$C$1300=0%,"",G379/ActivitySum!$C$1300)</f>
        <v>4.0751083427309411E-4</v>
      </c>
      <c r="K379" s="99">
        <f t="shared" si="16"/>
        <v>1.7083413879760294</v>
      </c>
      <c r="L379" s="104">
        <f t="shared" si="17"/>
        <v>1.7082588314889093</v>
      </c>
    </row>
    <row r="380" spans="2:12" x14ac:dyDescent="0.25">
      <c r="C380" t="s">
        <v>537</v>
      </c>
      <c r="D380" t="s">
        <v>1824</v>
      </c>
      <c r="E380" s="6">
        <v>59346</v>
      </c>
      <c r="F380" s="32">
        <v>59346</v>
      </c>
      <c r="G380" s="32">
        <v>97921</v>
      </c>
      <c r="H380" s="90">
        <f t="shared" si="15"/>
        <v>1</v>
      </c>
      <c r="I380" s="90">
        <f>IF(F380/ActivitySum!$C$1300=0%,"",F380/ActivitySum!$C$1300)</f>
        <v>6.8415338399307037E-4</v>
      </c>
      <c r="J380" s="99">
        <f>IF(G380/ActivitySum!$C$1300=0%,"",G380/ActivitySum!$C$1300)</f>
        <v>1.1288542364099592E-3</v>
      </c>
      <c r="K380" s="99">
        <f t="shared" si="16"/>
        <v>1.6500016850335322</v>
      </c>
      <c r="L380" s="104">
        <f t="shared" si="17"/>
        <v>1.6500016850335322</v>
      </c>
    </row>
    <row r="381" spans="2:12" x14ac:dyDescent="0.25">
      <c r="C381" t="s">
        <v>540</v>
      </c>
      <c r="D381" t="s">
        <v>1827</v>
      </c>
      <c r="E381" s="6">
        <v>10628</v>
      </c>
      <c r="F381" s="32">
        <v>10628</v>
      </c>
      <c r="G381" s="32">
        <v>9034</v>
      </c>
      <c r="H381" s="90">
        <f t="shared" si="15"/>
        <v>1</v>
      </c>
      <c r="I381" s="90">
        <f>IF(F381/ActivitySum!$C$1300=0%,"",F381/ActivitySum!$C$1300)</f>
        <v>1.2252185766653778E-4</v>
      </c>
      <c r="J381" s="99">
        <f>IF(G381/ActivitySum!$C$1300=0%,"",G381/ActivitySum!$C$1300)</f>
        <v>1.0414588465934347E-4</v>
      </c>
      <c r="K381" s="99">
        <f t="shared" si="16"/>
        <v>0.85001881821603309</v>
      </c>
      <c r="L381" s="104">
        <f t="shared" si="17"/>
        <v>0.85001881821603309</v>
      </c>
    </row>
    <row r="382" spans="2:12" x14ac:dyDescent="0.25">
      <c r="C382" t="s">
        <v>556</v>
      </c>
      <c r="D382" t="s">
        <v>1843</v>
      </c>
      <c r="E382" s="6">
        <v>12692</v>
      </c>
      <c r="F382" s="32">
        <v>12692</v>
      </c>
      <c r="G382" s="32">
        <v>10788</v>
      </c>
      <c r="H382" s="90">
        <f t="shared" si="15"/>
        <v>1</v>
      </c>
      <c r="I382" s="90">
        <f>IF(F382/ActivitySum!$C$1300=0%,"",F382/ActivitySum!$C$1300)</f>
        <v>1.4631609122165012E-4</v>
      </c>
      <c r="J382" s="99">
        <f>IF(G382/ActivitySum!$C$1300=0%,"",G382/ActivitySum!$C$1300)</f>
        <v>1.2436637189561627E-4</v>
      </c>
      <c r="K382" s="99">
        <f t="shared" si="16"/>
        <v>0.84998424204223133</v>
      </c>
      <c r="L382" s="104">
        <f t="shared" si="17"/>
        <v>0.84998424204223133</v>
      </c>
    </row>
    <row r="383" spans="2:12" x14ac:dyDescent="0.25">
      <c r="C383" t="s">
        <v>557</v>
      </c>
      <c r="D383" t="s">
        <v>1844</v>
      </c>
      <c r="E383" s="6">
        <v>20692</v>
      </c>
      <c r="F383" s="32">
        <v>20692</v>
      </c>
      <c r="G383" s="32">
        <v>17588</v>
      </c>
      <c r="H383" s="90">
        <f t="shared" si="15"/>
        <v>1</v>
      </c>
      <c r="I383" s="90">
        <f>IF(F383/ActivitySum!$C$1300=0%,"",F383/ActivitySum!$C$1300)</f>
        <v>2.3854180267557395E-4</v>
      </c>
      <c r="J383" s="99">
        <f>IF(G383/ActivitySum!$C$1300=0%,"",G383/ActivitySum!$C$1300)</f>
        <v>2.0275822663145152E-4</v>
      </c>
      <c r="K383" s="99">
        <f t="shared" si="16"/>
        <v>0.8499903344287647</v>
      </c>
      <c r="L383" s="104">
        <f t="shared" si="17"/>
        <v>0.8499903344287647</v>
      </c>
    </row>
    <row r="384" spans="2:12" x14ac:dyDescent="0.25">
      <c r="C384" t="s">
        <v>561</v>
      </c>
      <c r="D384" t="s">
        <v>1848</v>
      </c>
      <c r="E384" s="6">
        <v>59346</v>
      </c>
      <c r="F384" s="32">
        <v>59346</v>
      </c>
      <c r="G384" s="32">
        <v>50444</v>
      </c>
      <c r="H384" s="90">
        <f t="shared" si="15"/>
        <v>1</v>
      </c>
      <c r="I384" s="90">
        <f>IF(F384/ActivitySum!$C$1300=0%,"",F384/ActivitySum!$C$1300)</f>
        <v>6.8415338399307037E-4</v>
      </c>
      <c r="J384" s="99">
        <f>IF(G384/ActivitySum!$C$1300=0%,"",G384/ActivitySum!$C$1300)</f>
        <v>5.8152922357271666E-4</v>
      </c>
      <c r="K384" s="99">
        <f t="shared" si="16"/>
        <v>0.84999831496646783</v>
      </c>
      <c r="L384" s="104">
        <f t="shared" si="17"/>
        <v>0.84999831496646783</v>
      </c>
    </row>
    <row r="385" spans="2:12" x14ac:dyDescent="0.25">
      <c r="C385" t="s">
        <v>564</v>
      </c>
      <c r="D385" t="s">
        <v>1851</v>
      </c>
      <c r="E385" s="6">
        <v>10627</v>
      </c>
      <c r="F385" s="32">
        <v>10628</v>
      </c>
      <c r="G385" s="32">
        <v>9034</v>
      </c>
      <c r="H385" s="90">
        <f t="shared" si="15"/>
        <v>1.0000940999341301</v>
      </c>
      <c r="I385" s="90">
        <f>IF(F385/ActivitySum!$C$1300=0%,"",F385/ActivitySum!$C$1300)</f>
        <v>1.2252185766653778E-4</v>
      </c>
      <c r="J385" s="99">
        <f>IF(G385/ActivitySum!$C$1300=0%,"",G385/ActivitySum!$C$1300)</f>
        <v>1.0414588465934347E-4</v>
      </c>
      <c r="K385" s="99">
        <f t="shared" si="16"/>
        <v>0.85009880493083656</v>
      </c>
      <c r="L385" s="104">
        <f t="shared" si="17"/>
        <v>0.85001881821603309</v>
      </c>
    </row>
    <row r="386" spans="2:12" x14ac:dyDescent="0.25">
      <c r="C386" t="s">
        <v>580</v>
      </c>
      <c r="D386" t="s">
        <v>1867</v>
      </c>
      <c r="E386" s="6">
        <v>12692</v>
      </c>
      <c r="F386" s="32">
        <v>12692</v>
      </c>
      <c r="G386" s="32">
        <v>10788</v>
      </c>
      <c r="H386" s="90">
        <f t="shared" si="15"/>
        <v>1</v>
      </c>
      <c r="I386" s="90">
        <f>IF(F386/ActivitySum!$C$1300=0%,"",F386/ActivitySum!$C$1300)</f>
        <v>1.4631609122165012E-4</v>
      </c>
      <c r="J386" s="99">
        <f>IF(G386/ActivitySum!$C$1300=0%,"",G386/ActivitySum!$C$1300)</f>
        <v>1.2436637189561627E-4</v>
      </c>
      <c r="K386" s="99">
        <f t="shared" si="16"/>
        <v>0.84998424204223133</v>
      </c>
      <c r="L386" s="104">
        <f t="shared" si="17"/>
        <v>0.84998424204223133</v>
      </c>
    </row>
    <row r="387" spans="2:12" x14ac:dyDescent="0.25">
      <c r="C387" t="s">
        <v>581</v>
      </c>
      <c r="D387" t="s">
        <v>1868</v>
      </c>
      <c r="E387" s="6">
        <v>20692</v>
      </c>
      <c r="F387" s="32">
        <v>20693</v>
      </c>
      <c r="G387" s="32">
        <v>17589</v>
      </c>
      <c r="H387" s="90">
        <f t="shared" si="15"/>
        <v>1.0000483278561763</v>
      </c>
      <c r="I387" s="90">
        <f>IF(F387/ActivitySum!$C$1300=0%,"",F387/ActivitySum!$C$1300)</f>
        <v>2.385533308895057E-4</v>
      </c>
      <c r="J387" s="99">
        <f>IF(G387/ActivitySum!$C$1300=0%,"",G387/ActivitySum!$C$1300)</f>
        <v>2.0276975484538324E-4</v>
      </c>
      <c r="K387" s="99">
        <f t="shared" si="16"/>
        <v>0.85003866228494107</v>
      </c>
      <c r="L387" s="104">
        <f t="shared" si="17"/>
        <v>0.84999758372396461</v>
      </c>
    </row>
    <row r="388" spans="2:12" x14ac:dyDescent="0.25">
      <c r="C388" t="s">
        <v>588</v>
      </c>
      <c r="D388" t="s">
        <v>1875</v>
      </c>
      <c r="E388" s="6">
        <v>59346</v>
      </c>
      <c r="F388" s="32">
        <v>59346</v>
      </c>
      <c r="G388" s="32">
        <v>50444</v>
      </c>
      <c r="H388" s="90">
        <f t="shared" si="15"/>
        <v>1</v>
      </c>
      <c r="I388" s="90">
        <f>IF(F388/ActivitySum!$C$1300=0%,"",F388/ActivitySum!$C$1300)</f>
        <v>6.8415338399307037E-4</v>
      </c>
      <c r="J388" s="99">
        <f>IF(G388/ActivitySum!$C$1300=0%,"",G388/ActivitySum!$C$1300)</f>
        <v>5.8152922357271666E-4</v>
      </c>
      <c r="K388" s="99">
        <f t="shared" si="16"/>
        <v>0.84999831496646783</v>
      </c>
      <c r="L388" s="104">
        <f t="shared" si="17"/>
        <v>0.84999831496646783</v>
      </c>
    </row>
    <row r="389" spans="2:12" x14ac:dyDescent="0.25">
      <c r="C389" t="s">
        <v>591</v>
      </c>
      <c r="D389" t="s">
        <v>1878</v>
      </c>
      <c r="E389" s="6">
        <v>10628</v>
      </c>
      <c r="F389" s="32">
        <v>10628</v>
      </c>
      <c r="G389" s="32">
        <v>9034</v>
      </c>
      <c r="H389" s="90">
        <f t="shared" si="15"/>
        <v>1</v>
      </c>
      <c r="I389" s="90">
        <f>IF(F389/ActivitySum!$C$1300=0%,"",F389/ActivitySum!$C$1300)</f>
        <v>1.2252185766653778E-4</v>
      </c>
      <c r="J389" s="99">
        <f>IF(G389/ActivitySum!$C$1300=0%,"",G389/ActivitySum!$C$1300)</f>
        <v>1.0414588465934347E-4</v>
      </c>
      <c r="K389" s="99">
        <f t="shared" si="16"/>
        <v>0.85001881821603309</v>
      </c>
      <c r="L389" s="104">
        <f t="shared" si="17"/>
        <v>0.85001881821603309</v>
      </c>
    </row>
    <row r="390" spans="2:12" x14ac:dyDescent="0.25">
      <c r="C390" t="s">
        <v>607</v>
      </c>
      <c r="D390" t="s">
        <v>1894</v>
      </c>
      <c r="E390" s="6">
        <v>12692</v>
      </c>
      <c r="F390" s="32">
        <v>12692</v>
      </c>
      <c r="G390" s="32">
        <v>10788</v>
      </c>
      <c r="H390" s="90">
        <f t="shared" si="15"/>
        <v>1</v>
      </c>
      <c r="I390" s="90">
        <f>IF(F390/ActivitySum!$C$1300=0%,"",F390/ActivitySum!$C$1300)</f>
        <v>1.4631609122165012E-4</v>
      </c>
      <c r="J390" s="99">
        <f>IF(G390/ActivitySum!$C$1300=0%,"",G390/ActivitySum!$C$1300)</f>
        <v>1.2436637189561627E-4</v>
      </c>
      <c r="K390" s="99">
        <f t="shared" si="16"/>
        <v>0.84998424204223133</v>
      </c>
      <c r="L390" s="104">
        <f t="shared" si="17"/>
        <v>0.84998424204223133</v>
      </c>
    </row>
    <row r="391" spans="2:12" x14ac:dyDescent="0.25">
      <c r="C391" t="s">
        <v>608</v>
      </c>
      <c r="D391" t="s">
        <v>1895</v>
      </c>
      <c r="E391" s="6">
        <v>20692</v>
      </c>
      <c r="F391" s="32">
        <v>20692</v>
      </c>
      <c r="G391" s="32">
        <v>17588</v>
      </c>
      <c r="H391" s="90">
        <f t="shared" ref="H391:H454" si="18">IFERROR(F391/E391,"")</f>
        <v>1</v>
      </c>
      <c r="I391" s="90">
        <f>IF(F391/ActivitySum!$C$1300=0%,"",F391/ActivitySum!$C$1300)</f>
        <v>2.3854180267557395E-4</v>
      </c>
      <c r="J391" s="99">
        <f>IF(G391/ActivitySum!$C$1300=0%,"",G391/ActivitySum!$C$1300)</f>
        <v>2.0275822663145152E-4</v>
      </c>
      <c r="K391" s="99">
        <f t="shared" ref="K391:K454" si="19">IFERROR(G391/E391,"")</f>
        <v>0.8499903344287647</v>
      </c>
      <c r="L391" s="104">
        <f t="shared" ref="L391:L454" si="20">IFERROR(G391/F391,"")</f>
        <v>0.8499903344287647</v>
      </c>
    </row>
    <row r="392" spans="2:12" x14ac:dyDescent="0.25">
      <c r="C392" t="s">
        <v>615</v>
      </c>
      <c r="D392" t="s">
        <v>1902</v>
      </c>
      <c r="E392" s="6">
        <v>59346</v>
      </c>
      <c r="F392" s="32">
        <v>59346</v>
      </c>
      <c r="G392" s="32">
        <v>42445</v>
      </c>
      <c r="H392" s="90">
        <f t="shared" si="18"/>
        <v>1</v>
      </c>
      <c r="I392" s="90">
        <f>IF(F392/ActivitySum!$C$1300=0%,"",F392/ActivitySum!$C$1300)</f>
        <v>6.8415338399307037E-4</v>
      </c>
      <c r="J392" s="99">
        <f>IF(G392/ActivitySum!$C$1300=0%,"",G392/ActivitySum!$C$1300)</f>
        <v>4.8931504033272451E-4</v>
      </c>
      <c r="K392" s="99">
        <f t="shared" si="19"/>
        <v>0.71521248272840632</v>
      </c>
      <c r="L392" s="104">
        <f t="shared" si="20"/>
        <v>0.71521248272840632</v>
      </c>
    </row>
    <row r="393" spans="2:12" x14ac:dyDescent="0.25">
      <c r="C393" t="s">
        <v>618</v>
      </c>
      <c r="D393" t="s">
        <v>1905</v>
      </c>
      <c r="E393" s="6">
        <v>10628</v>
      </c>
      <c r="F393" s="32">
        <v>10628</v>
      </c>
      <c r="G393" s="32">
        <v>9034</v>
      </c>
      <c r="H393" s="90">
        <f t="shared" si="18"/>
        <v>1</v>
      </c>
      <c r="I393" s="90">
        <f>IF(F393/ActivitySum!$C$1300=0%,"",F393/ActivitySum!$C$1300)</f>
        <v>1.2252185766653778E-4</v>
      </c>
      <c r="J393" s="99">
        <f>IF(G393/ActivitySum!$C$1300=0%,"",G393/ActivitySum!$C$1300)</f>
        <v>1.0414588465934347E-4</v>
      </c>
      <c r="K393" s="99">
        <f t="shared" si="19"/>
        <v>0.85001881821603309</v>
      </c>
      <c r="L393" s="104">
        <f t="shared" si="20"/>
        <v>0.85001881821603309</v>
      </c>
    </row>
    <row r="394" spans="2:12" x14ac:dyDescent="0.25">
      <c r="C394" t="s">
        <v>634</v>
      </c>
      <c r="D394" t="s">
        <v>1921</v>
      </c>
      <c r="E394" s="6">
        <v>12692</v>
      </c>
      <c r="F394" s="32">
        <v>12692</v>
      </c>
      <c r="G394" s="32">
        <v>10788</v>
      </c>
      <c r="H394" s="90">
        <f t="shared" si="18"/>
        <v>1</v>
      </c>
      <c r="I394" s="90">
        <f>IF(F394/ActivitySum!$C$1300=0%,"",F394/ActivitySum!$C$1300)</f>
        <v>1.4631609122165012E-4</v>
      </c>
      <c r="J394" s="99">
        <f>IF(G394/ActivitySum!$C$1300=0%,"",G394/ActivitySum!$C$1300)</f>
        <v>1.2436637189561627E-4</v>
      </c>
      <c r="K394" s="99">
        <f t="shared" si="19"/>
        <v>0.84998424204223133</v>
      </c>
      <c r="L394" s="104">
        <f t="shared" si="20"/>
        <v>0.84998424204223133</v>
      </c>
    </row>
    <row r="395" spans="2:12" x14ac:dyDescent="0.25">
      <c r="C395" t="s">
        <v>635</v>
      </c>
      <c r="D395" t="s">
        <v>1922</v>
      </c>
      <c r="E395" s="6">
        <v>20692</v>
      </c>
      <c r="F395" s="32">
        <v>20693</v>
      </c>
      <c r="G395" s="32">
        <v>17589</v>
      </c>
      <c r="H395" s="90">
        <f t="shared" si="18"/>
        <v>1.0000483278561763</v>
      </c>
      <c r="I395" s="90">
        <f>IF(F395/ActivitySum!$C$1300=0%,"",F395/ActivitySum!$C$1300)</f>
        <v>2.385533308895057E-4</v>
      </c>
      <c r="J395" s="99">
        <f>IF(G395/ActivitySum!$C$1300=0%,"",G395/ActivitySum!$C$1300)</f>
        <v>2.0276975484538324E-4</v>
      </c>
      <c r="K395" s="99">
        <f t="shared" si="19"/>
        <v>0.85003866228494107</v>
      </c>
      <c r="L395" s="104">
        <f t="shared" si="20"/>
        <v>0.84999758372396461</v>
      </c>
    </row>
    <row r="396" spans="2:12" x14ac:dyDescent="0.25">
      <c r="C396" t="s">
        <v>644</v>
      </c>
      <c r="D396" t="s">
        <v>1931</v>
      </c>
      <c r="E396" s="6">
        <v>59346</v>
      </c>
      <c r="F396" s="32">
        <v>59346</v>
      </c>
      <c r="G396" s="32">
        <v>50444</v>
      </c>
      <c r="H396" s="90">
        <f t="shared" si="18"/>
        <v>1</v>
      </c>
      <c r="I396" s="90">
        <f>IF(F396/ActivitySum!$C$1300=0%,"",F396/ActivitySum!$C$1300)</f>
        <v>6.8415338399307037E-4</v>
      </c>
      <c r="J396" s="99">
        <f>IF(G396/ActivitySum!$C$1300=0%,"",G396/ActivitySum!$C$1300)</f>
        <v>5.8152922357271666E-4</v>
      </c>
      <c r="K396" s="99">
        <f t="shared" si="19"/>
        <v>0.84999831496646783</v>
      </c>
      <c r="L396" s="104">
        <f t="shared" si="20"/>
        <v>0.84999831496646783</v>
      </c>
    </row>
    <row r="397" spans="2:12" x14ac:dyDescent="0.25">
      <c r="C397" t="s">
        <v>647</v>
      </c>
      <c r="D397" t="s">
        <v>1934</v>
      </c>
      <c r="E397" s="6">
        <v>10627</v>
      </c>
      <c r="F397" s="32">
        <v>10628</v>
      </c>
      <c r="G397" s="32">
        <v>9034</v>
      </c>
      <c r="H397" s="90">
        <f t="shared" si="18"/>
        <v>1.0000940999341301</v>
      </c>
      <c r="I397" s="90">
        <f>IF(F397/ActivitySum!$C$1300=0%,"",F397/ActivitySum!$C$1300)</f>
        <v>1.2252185766653778E-4</v>
      </c>
      <c r="J397" s="99">
        <f>IF(G397/ActivitySum!$C$1300=0%,"",G397/ActivitySum!$C$1300)</f>
        <v>1.0414588465934347E-4</v>
      </c>
      <c r="K397" s="99">
        <f t="shared" si="19"/>
        <v>0.85009880493083656</v>
      </c>
      <c r="L397" s="104">
        <f t="shared" si="20"/>
        <v>0.85001881821603309</v>
      </c>
    </row>
    <row r="398" spans="2:12" x14ac:dyDescent="0.25">
      <c r="C398" t="s">
        <v>663</v>
      </c>
      <c r="D398" t="s">
        <v>1950</v>
      </c>
      <c r="E398" s="6">
        <v>12692</v>
      </c>
      <c r="F398" s="32">
        <v>12692</v>
      </c>
      <c r="G398" s="32">
        <v>10788</v>
      </c>
      <c r="H398" s="90">
        <f t="shared" si="18"/>
        <v>1</v>
      </c>
      <c r="I398" s="90">
        <f>IF(F398/ActivitySum!$C$1300=0%,"",F398/ActivitySum!$C$1300)</f>
        <v>1.4631609122165012E-4</v>
      </c>
      <c r="J398" s="99">
        <f>IF(G398/ActivitySum!$C$1300=0%,"",G398/ActivitySum!$C$1300)</f>
        <v>1.2436637189561627E-4</v>
      </c>
      <c r="K398" s="99">
        <f t="shared" si="19"/>
        <v>0.84998424204223133</v>
      </c>
      <c r="L398" s="104">
        <f t="shared" si="20"/>
        <v>0.84998424204223133</v>
      </c>
    </row>
    <row r="399" spans="2:12" x14ac:dyDescent="0.25">
      <c r="C399" t="s">
        <v>664</v>
      </c>
      <c r="D399" t="s">
        <v>1951</v>
      </c>
      <c r="E399" s="6">
        <v>20691</v>
      </c>
      <c r="F399" s="32">
        <v>20692</v>
      </c>
      <c r="G399" s="32">
        <v>17588</v>
      </c>
      <c r="H399" s="90">
        <f t="shared" si="18"/>
        <v>1.0000483301918708</v>
      </c>
      <c r="I399" s="90">
        <f>IF(F399/ActivitySum!$C$1300=0%,"",F399/ActivitySum!$C$1300)</f>
        <v>2.3854180267557395E-4</v>
      </c>
      <c r="J399" s="99">
        <f>IF(G399/ActivitySum!$C$1300=0%,"",G399/ActivitySum!$C$1300)</f>
        <v>2.0275822663145152E-4</v>
      </c>
      <c r="K399" s="99">
        <f t="shared" si="19"/>
        <v>0.8500314146247161</v>
      </c>
      <c r="L399" s="104">
        <f t="shared" si="20"/>
        <v>0.8499903344287647</v>
      </c>
    </row>
    <row r="400" spans="2:12" x14ac:dyDescent="0.25">
      <c r="B400" t="s">
        <v>2576</v>
      </c>
      <c r="C400" t="s">
        <v>305</v>
      </c>
      <c r="D400" t="s">
        <v>1600</v>
      </c>
      <c r="E400" s="6">
        <v>18389</v>
      </c>
      <c r="F400" s="32">
        <v>18389</v>
      </c>
      <c r="G400" s="32">
        <v>15631</v>
      </c>
      <c r="H400" s="90">
        <f t="shared" si="18"/>
        <v>1</v>
      </c>
      <c r="I400" s="90">
        <f>IF(F400/ActivitySum!$C$1300=0%,"",F400/ActivitySum!$C$1300)</f>
        <v>2.1199232599077562E-4</v>
      </c>
      <c r="J400" s="99">
        <f>IF(G400/ActivitySum!$C$1300=0%,"",G400/ActivitySum!$C$1300)</f>
        <v>1.8019751196703539E-4</v>
      </c>
      <c r="K400" s="99">
        <f t="shared" si="19"/>
        <v>0.85001903311762461</v>
      </c>
      <c r="L400" s="104">
        <f t="shared" si="20"/>
        <v>0.85001903311762461</v>
      </c>
    </row>
    <row r="401" spans="3:12" x14ac:dyDescent="0.25">
      <c r="C401" t="s">
        <v>319</v>
      </c>
      <c r="D401" t="s">
        <v>1614</v>
      </c>
      <c r="E401" s="6">
        <v>18389</v>
      </c>
      <c r="F401" s="32">
        <v>18389</v>
      </c>
      <c r="G401" s="32">
        <v>15631</v>
      </c>
      <c r="H401" s="90">
        <f t="shared" si="18"/>
        <v>1</v>
      </c>
      <c r="I401" s="90">
        <f>IF(F401/ActivitySum!$C$1300=0%,"",F401/ActivitySum!$C$1300)</f>
        <v>2.1199232599077562E-4</v>
      </c>
      <c r="J401" s="99">
        <f>IF(G401/ActivitySum!$C$1300=0%,"",G401/ActivitySum!$C$1300)</f>
        <v>1.8019751196703539E-4</v>
      </c>
      <c r="K401" s="99">
        <f t="shared" si="19"/>
        <v>0.85001903311762461</v>
      </c>
      <c r="L401" s="104">
        <f t="shared" si="20"/>
        <v>0.85001903311762461</v>
      </c>
    </row>
    <row r="402" spans="3:12" x14ac:dyDescent="0.25">
      <c r="C402" t="s">
        <v>329</v>
      </c>
      <c r="D402" t="s">
        <v>1624</v>
      </c>
      <c r="E402" s="6">
        <v>18389</v>
      </c>
      <c r="F402" s="32">
        <v>18389</v>
      </c>
      <c r="G402" s="32">
        <v>15631</v>
      </c>
      <c r="H402" s="90">
        <f t="shared" si="18"/>
        <v>1</v>
      </c>
      <c r="I402" s="90">
        <f>IF(F402/ActivitySum!$C$1300=0%,"",F402/ActivitySum!$C$1300)</f>
        <v>2.1199232599077562E-4</v>
      </c>
      <c r="J402" s="99">
        <f>IF(G402/ActivitySum!$C$1300=0%,"",G402/ActivitySum!$C$1300)</f>
        <v>1.8019751196703539E-4</v>
      </c>
      <c r="K402" s="99">
        <f t="shared" si="19"/>
        <v>0.85001903311762461</v>
      </c>
      <c r="L402" s="104">
        <f t="shared" si="20"/>
        <v>0.85001903311762461</v>
      </c>
    </row>
    <row r="403" spans="3:12" x14ac:dyDescent="0.25">
      <c r="C403" t="s">
        <v>336</v>
      </c>
      <c r="D403" t="s">
        <v>1631</v>
      </c>
      <c r="E403" s="6">
        <v>10750</v>
      </c>
      <c r="F403" s="32">
        <v>10750</v>
      </c>
      <c r="G403" s="32">
        <v>9138</v>
      </c>
      <c r="H403" s="90">
        <f t="shared" si="18"/>
        <v>1</v>
      </c>
      <c r="I403" s="90">
        <f>IF(F403/ActivitySum!$C$1300=0%,"",F403/ActivitySum!$C$1300)</f>
        <v>1.2392829976621013E-4</v>
      </c>
      <c r="J403" s="99">
        <f>IF(G403/ActivitySum!$C$1300=0%,"",G403/ActivitySum!$C$1300)</f>
        <v>1.0534481890824448E-4</v>
      </c>
      <c r="K403" s="99">
        <f t="shared" si="19"/>
        <v>0.85004651162790701</v>
      </c>
      <c r="L403" s="104">
        <f t="shared" si="20"/>
        <v>0.85004651162790701</v>
      </c>
    </row>
    <row r="404" spans="3:12" x14ac:dyDescent="0.25">
      <c r="C404" t="s">
        <v>358</v>
      </c>
      <c r="D404" t="s">
        <v>1652</v>
      </c>
      <c r="E404" s="6">
        <v>18389</v>
      </c>
      <c r="F404" s="32">
        <v>18389</v>
      </c>
      <c r="G404" s="32">
        <v>15631</v>
      </c>
      <c r="H404" s="90">
        <f t="shared" si="18"/>
        <v>1</v>
      </c>
      <c r="I404" s="90">
        <f>IF(F404/ActivitySum!$C$1300=0%,"",F404/ActivitySum!$C$1300)</f>
        <v>2.1199232599077562E-4</v>
      </c>
      <c r="J404" s="99">
        <f>IF(G404/ActivitySum!$C$1300=0%,"",G404/ActivitySum!$C$1300)</f>
        <v>1.8019751196703539E-4</v>
      </c>
      <c r="K404" s="99">
        <f t="shared" si="19"/>
        <v>0.85001903311762461</v>
      </c>
      <c r="L404" s="104">
        <f t="shared" si="20"/>
        <v>0.85001903311762461</v>
      </c>
    </row>
    <row r="405" spans="3:12" x14ac:dyDescent="0.25">
      <c r="C405" t="s">
        <v>370</v>
      </c>
      <c r="D405" t="s">
        <v>1664</v>
      </c>
      <c r="E405" s="6">
        <v>18389</v>
      </c>
      <c r="F405" s="32">
        <v>18389</v>
      </c>
      <c r="G405" s="32">
        <v>15631</v>
      </c>
      <c r="H405" s="90">
        <f t="shared" si="18"/>
        <v>1</v>
      </c>
      <c r="I405" s="90">
        <f>IF(F405/ActivitySum!$C$1300=0%,"",F405/ActivitySum!$C$1300)</f>
        <v>2.1199232599077562E-4</v>
      </c>
      <c r="J405" s="99">
        <f>IF(G405/ActivitySum!$C$1300=0%,"",G405/ActivitySum!$C$1300)</f>
        <v>1.8019751196703539E-4</v>
      </c>
      <c r="K405" s="99">
        <f t="shared" si="19"/>
        <v>0.85001903311762461</v>
      </c>
      <c r="L405" s="104">
        <f t="shared" si="20"/>
        <v>0.85001903311762461</v>
      </c>
    </row>
    <row r="406" spans="3:12" x14ac:dyDescent="0.25">
      <c r="C406" t="s">
        <v>378</v>
      </c>
      <c r="D406" t="s">
        <v>1672</v>
      </c>
      <c r="E406" s="6">
        <v>10751</v>
      </c>
      <c r="F406" s="32">
        <v>10750</v>
      </c>
      <c r="G406" s="32">
        <v>6854</v>
      </c>
      <c r="H406" s="90">
        <f t="shared" si="18"/>
        <v>0.9999069853967073</v>
      </c>
      <c r="I406" s="90">
        <f>IF(F406/ActivitySum!$C$1300=0%,"",F406/ActivitySum!$C$1300)</f>
        <v>1.2392829976621013E-4</v>
      </c>
      <c r="J406" s="99">
        <f>IF(G406/ActivitySum!$C$1300=0%,"",G406/ActivitySum!$C$1300)</f>
        <v>7.9014378288149231E-5</v>
      </c>
      <c r="K406" s="99">
        <f t="shared" si="19"/>
        <v>0.63752209096828205</v>
      </c>
      <c r="L406" s="104">
        <f t="shared" si="20"/>
        <v>0.63758139534883718</v>
      </c>
    </row>
    <row r="407" spans="3:12" x14ac:dyDescent="0.25">
      <c r="C407" t="s">
        <v>469</v>
      </c>
      <c r="D407" t="s">
        <v>1756</v>
      </c>
      <c r="E407" s="6">
        <v>18389</v>
      </c>
      <c r="F407" s="32">
        <v>18389</v>
      </c>
      <c r="G407" s="32">
        <v>15631</v>
      </c>
      <c r="H407" s="90">
        <f t="shared" si="18"/>
        <v>1</v>
      </c>
      <c r="I407" s="90">
        <f>IF(F407/ActivitySum!$C$1300=0%,"",F407/ActivitySum!$C$1300)</f>
        <v>2.1199232599077562E-4</v>
      </c>
      <c r="J407" s="99">
        <f>IF(G407/ActivitySum!$C$1300=0%,"",G407/ActivitySum!$C$1300)</f>
        <v>1.8019751196703539E-4</v>
      </c>
      <c r="K407" s="99">
        <f t="shared" si="19"/>
        <v>0.85001903311762461</v>
      </c>
      <c r="L407" s="104">
        <f t="shared" si="20"/>
        <v>0.85001903311762461</v>
      </c>
    </row>
    <row r="408" spans="3:12" x14ac:dyDescent="0.25">
      <c r="C408" t="s">
        <v>514</v>
      </c>
      <c r="D408" t="s">
        <v>1801</v>
      </c>
      <c r="E408" s="6">
        <v>106572</v>
      </c>
      <c r="F408" s="32">
        <v>106572</v>
      </c>
      <c r="G408" s="32">
        <v>97945</v>
      </c>
      <c r="H408" s="90">
        <f t="shared" si="18"/>
        <v>1</v>
      </c>
      <c r="I408" s="90">
        <f>IF(F408/ActivitySum!$C$1300=0%,"",F408/ActivitySum!$C$1300)</f>
        <v>1.2285848151334462E-3</v>
      </c>
      <c r="J408" s="99">
        <f>IF(G408/ActivitySum!$C$1300=0%,"",G408/ActivitySum!$C$1300)</f>
        <v>1.129130913544321E-3</v>
      </c>
      <c r="K408" s="99">
        <f t="shared" si="19"/>
        <v>0.91905003190331425</v>
      </c>
      <c r="L408" s="104">
        <f t="shared" si="20"/>
        <v>0.91905003190331425</v>
      </c>
    </row>
    <row r="409" spans="3:12" x14ac:dyDescent="0.25">
      <c r="C409" t="s">
        <v>515</v>
      </c>
      <c r="D409" t="s">
        <v>1802</v>
      </c>
      <c r="E409" s="6">
        <v>205842</v>
      </c>
      <c r="F409" s="32">
        <v>205841</v>
      </c>
      <c r="G409" s="32">
        <v>189177</v>
      </c>
      <c r="H409" s="90">
        <f t="shared" si="18"/>
        <v>0.9999951419049562</v>
      </c>
      <c r="I409" s="90">
        <f>IF(F409/ActivitySum!$C$1300=0%,"",F409/ActivitySum!$C$1300)</f>
        <v>2.3729790839233916E-3</v>
      </c>
      <c r="J409" s="99">
        <f>IF(G409/ActivitySum!$C$1300=0%,"",G409/ActivitySum!$C$1300)</f>
        <v>2.1808729269648681E-3</v>
      </c>
      <c r="K409" s="99">
        <f t="shared" si="19"/>
        <v>0.91903984609554901</v>
      </c>
      <c r="L409" s="104">
        <f t="shared" si="20"/>
        <v>0.91904431090016081</v>
      </c>
    </row>
    <row r="410" spans="3:12" x14ac:dyDescent="0.25">
      <c r="C410" t="s">
        <v>517</v>
      </c>
      <c r="D410" t="s">
        <v>1804</v>
      </c>
      <c r="E410" s="6">
        <v>19285</v>
      </c>
      <c r="F410" s="32">
        <v>19285</v>
      </c>
      <c r="G410" s="32">
        <v>10819</v>
      </c>
      <c r="H410" s="90">
        <f t="shared" si="18"/>
        <v>1</v>
      </c>
      <c r="I410" s="90">
        <f>IF(F410/ActivitySum!$C$1300=0%,"",F410/ActivitySum!$C$1300)</f>
        <v>2.2232160567361509E-4</v>
      </c>
      <c r="J410" s="99">
        <f>IF(G410/ActivitySum!$C$1300=0%,"",G410/ActivitySum!$C$1300)</f>
        <v>1.2472374652750022E-4</v>
      </c>
      <c r="K410" s="99">
        <f t="shared" si="19"/>
        <v>0.56100596318382168</v>
      </c>
      <c r="L410" s="104">
        <f t="shared" si="20"/>
        <v>0.56100596318382168</v>
      </c>
    </row>
    <row r="411" spans="3:12" x14ac:dyDescent="0.25">
      <c r="C411" t="s">
        <v>534</v>
      </c>
      <c r="D411" t="s">
        <v>1821</v>
      </c>
      <c r="E411" s="6">
        <v>17846</v>
      </c>
      <c r="F411" s="32">
        <v>17846</v>
      </c>
      <c r="G411" s="32">
        <v>15169</v>
      </c>
      <c r="H411" s="90">
        <f t="shared" si="18"/>
        <v>1</v>
      </c>
      <c r="I411" s="90">
        <f>IF(F411/ActivitySum!$C$1300=0%,"",F411/ActivitySum!$C$1300)</f>
        <v>2.0573250582584055E-4</v>
      </c>
      <c r="J411" s="99">
        <f>IF(G411/ActivitySum!$C$1300=0%,"",G411/ActivitySum!$C$1300)</f>
        <v>1.748714771305713E-4</v>
      </c>
      <c r="K411" s="99">
        <f t="shared" si="19"/>
        <v>0.84999439650341813</v>
      </c>
      <c r="L411" s="104">
        <f t="shared" si="20"/>
        <v>0.84999439650341813</v>
      </c>
    </row>
    <row r="412" spans="3:12" x14ac:dyDescent="0.25">
      <c r="C412" t="s">
        <v>538</v>
      </c>
      <c r="D412" t="s">
        <v>1825</v>
      </c>
      <c r="E412" s="6">
        <v>106571</v>
      </c>
      <c r="F412" s="32">
        <v>106572</v>
      </c>
      <c r="G412" s="32">
        <v>175842</v>
      </c>
      <c r="H412" s="90">
        <f t="shared" si="18"/>
        <v>1.0000093834157511</v>
      </c>
      <c r="I412" s="90">
        <f>IF(F412/ActivitySum!$C$1300=0%,"",F412/ActivitySum!$C$1300)</f>
        <v>1.2285848151334462E-3</v>
      </c>
      <c r="J412" s="99">
        <f>IF(G412/ActivitySum!$C$1300=0%,"",G412/ActivitySum!$C$1300)</f>
        <v>2.0271441941851088E-3</v>
      </c>
      <c r="K412" s="99">
        <f t="shared" si="19"/>
        <v>1.6499985924876373</v>
      </c>
      <c r="L412" s="104">
        <f t="shared" si="20"/>
        <v>1.6499831100101341</v>
      </c>
    </row>
    <row r="413" spans="3:12" x14ac:dyDescent="0.25">
      <c r="C413" t="s">
        <v>539</v>
      </c>
      <c r="D413" t="s">
        <v>1826</v>
      </c>
      <c r="E413" s="6">
        <v>205842</v>
      </c>
      <c r="F413" s="32">
        <v>205840</v>
      </c>
      <c r="G413" s="32">
        <v>339639</v>
      </c>
      <c r="H413" s="90">
        <f t="shared" si="18"/>
        <v>0.99999028380991251</v>
      </c>
      <c r="I413" s="90">
        <f>IF(F413/ActivitySum!$C$1300=0%,"",F413/ActivitySum!$C$1300)</f>
        <v>2.3729675557094599E-3</v>
      </c>
      <c r="J413" s="99">
        <f>IF(G413/ActivitySum!$C$1300=0%,"",G413/ActivitySum!$C$1300)</f>
        <v>3.9154310515624041E-3</v>
      </c>
      <c r="K413" s="99">
        <f t="shared" si="19"/>
        <v>1.6499985425714869</v>
      </c>
      <c r="L413" s="104">
        <f t="shared" si="20"/>
        <v>1.6500145744267392</v>
      </c>
    </row>
    <row r="414" spans="3:12" x14ac:dyDescent="0.25">
      <c r="C414" t="s">
        <v>541</v>
      </c>
      <c r="D414" t="s">
        <v>1828</v>
      </c>
      <c r="E414" s="6">
        <v>39085</v>
      </c>
      <c r="F414" s="32">
        <v>39085</v>
      </c>
      <c r="G414" s="32">
        <v>33222</v>
      </c>
      <c r="H414" s="90">
        <f t="shared" si="18"/>
        <v>1</v>
      </c>
      <c r="I414" s="90">
        <f>IF(F414/ActivitySum!$C$1300=0%,"",F414/ActivitySum!$C$1300)</f>
        <v>4.5058024152207655E-4</v>
      </c>
      <c r="J414" s="99">
        <f>IF(G414/ActivitySum!$C$1300=0%,"",G414/ActivitySum!$C$1300)</f>
        <v>3.8299032324028213E-4</v>
      </c>
      <c r="K414" s="99">
        <f t="shared" si="19"/>
        <v>0.8499936036842779</v>
      </c>
      <c r="L414" s="104">
        <f t="shared" si="20"/>
        <v>0.8499936036842779</v>
      </c>
    </row>
    <row r="415" spans="3:12" x14ac:dyDescent="0.25">
      <c r="C415" t="s">
        <v>558</v>
      </c>
      <c r="D415" t="s">
        <v>1845</v>
      </c>
      <c r="E415" s="6">
        <v>17845</v>
      </c>
      <c r="F415" s="32">
        <v>17846</v>
      </c>
      <c r="G415" s="32">
        <v>15169</v>
      </c>
      <c r="H415" s="90">
        <f t="shared" si="18"/>
        <v>1.000056038105912</v>
      </c>
      <c r="I415" s="90">
        <f>IF(F415/ActivitySum!$C$1300=0%,"",F415/ActivitySum!$C$1300)</f>
        <v>2.0573250582584055E-4</v>
      </c>
      <c r="J415" s="99">
        <f>IF(G415/ActivitySum!$C$1300=0%,"",G415/ActivitySum!$C$1300)</f>
        <v>1.748714771305713E-4</v>
      </c>
      <c r="K415" s="99">
        <f t="shared" si="19"/>
        <v>0.85004202857943401</v>
      </c>
      <c r="L415" s="104">
        <f t="shared" si="20"/>
        <v>0.84999439650341813</v>
      </c>
    </row>
    <row r="416" spans="3:12" x14ac:dyDescent="0.25">
      <c r="C416" t="s">
        <v>562</v>
      </c>
      <c r="D416" t="s">
        <v>1849</v>
      </c>
      <c r="E416" s="6">
        <v>106571</v>
      </c>
      <c r="F416" s="32">
        <v>106571</v>
      </c>
      <c r="G416" s="32">
        <v>90585</v>
      </c>
      <c r="H416" s="90">
        <f t="shared" si="18"/>
        <v>1</v>
      </c>
      <c r="I416" s="90">
        <f>IF(F416/ActivitySum!$C$1300=0%,"",F416/ActivitySum!$C$1300)</f>
        <v>1.2285732869195144E-3</v>
      </c>
      <c r="J416" s="99">
        <f>IF(G416/ActivitySum!$C$1300=0%,"",G416/ActivitySum!$C$1300)</f>
        <v>1.0442832590067111E-3</v>
      </c>
      <c r="K416" s="99">
        <f t="shared" si="19"/>
        <v>0.8499967158044871</v>
      </c>
      <c r="L416" s="104">
        <f t="shared" si="20"/>
        <v>0.8499967158044871</v>
      </c>
    </row>
    <row r="417" spans="3:12" x14ac:dyDescent="0.25">
      <c r="C417" t="s">
        <v>563</v>
      </c>
      <c r="D417" t="s">
        <v>1850</v>
      </c>
      <c r="E417" s="6">
        <v>205841</v>
      </c>
      <c r="F417" s="32">
        <v>205841</v>
      </c>
      <c r="G417" s="32">
        <v>174965</v>
      </c>
      <c r="H417" s="90">
        <f t="shared" si="18"/>
        <v>1</v>
      </c>
      <c r="I417" s="90">
        <f>IF(F417/ActivitySum!$C$1300=0%,"",F417/ActivitySum!$C$1300)</f>
        <v>2.3729790839233916E-3</v>
      </c>
      <c r="J417" s="99">
        <f>IF(G417/ActivitySum!$C$1300=0%,"",G417/ActivitySum!$C$1300)</f>
        <v>2.0170339505669725E-3</v>
      </c>
      <c r="K417" s="99">
        <f t="shared" si="19"/>
        <v>0.85000072871779675</v>
      </c>
      <c r="L417" s="104">
        <f t="shared" si="20"/>
        <v>0.85000072871779675</v>
      </c>
    </row>
    <row r="418" spans="3:12" x14ac:dyDescent="0.25">
      <c r="C418" t="s">
        <v>565</v>
      </c>
      <c r="D418" t="s">
        <v>1852</v>
      </c>
      <c r="E418" s="6">
        <v>151284</v>
      </c>
      <c r="F418" s="32">
        <v>151285</v>
      </c>
      <c r="G418" s="32">
        <v>128592</v>
      </c>
      <c r="H418" s="90">
        <f t="shared" si="18"/>
        <v>1.0000066100843448</v>
      </c>
      <c r="I418" s="90">
        <f>IF(F418/ActivitySum!$C$1300=0%,"",F418/ActivitySum!$C$1300)</f>
        <v>1.744045844663358E-3</v>
      </c>
      <c r="J418" s="99">
        <f>IF(G418/ActivitySum!$C$1300=0%,"",G418/ActivitySum!$C$1300)</f>
        <v>1.4824360859103714E-3</v>
      </c>
      <c r="K418" s="99">
        <f t="shared" si="19"/>
        <v>0.8500039660506068</v>
      </c>
      <c r="L418" s="104">
        <f t="shared" si="20"/>
        <v>0.84999834748983705</v>
      </c>
    </row>
    <row r="419" spans="3:12" x14ac:dyDescent="0.25">
      <c r="C419" t="s">
        <v>582</v>
      </c>
      <c r="D419" t="s">
        <v>1869</v>
      </c>
      <c r="E419" s="6">
        <v>17846</v>
      </c>
      <c r="F419" s="32">
        <v>17846</v>
      </c>
      <c r="G419" s="32">
        <v>15169</v>
      </c>
      <c r="H419" s="90">
        <f t="shared" si="18"/>
        <v>1</v>
      </c>
      <c r="I419" s="90">
        <f>IF(F419/ActivitySum!$C$1300=0%,"",F419/ActivitySum!$C$1300)</f>
        <v>2.0573250582584055E-4</v>
      </c>
      <c r="J419" s="99">
        <f>IF(G419/ActivitySum!$C$1300=0%,"",G419/ActivitySum!$C$1300)</f>
        <v>1.748714771305713E-4</v>
      </c>
      <c r="K419" s="99">
        <f t="shared" si="19"/>
        <v>0.84999439650341813</v>
      </c>
      <c r="L419" s="104">
        <f t="shared" si="20"/>
        <v>0.84999439650341813</v>
      </c>
    </row>
    <row r="420" spans="3:12" x14ac:dyDescent="0.25">
      <c r="C420" t="s">
        <v>589</v>
      </c>
      <c r="D420" t="s">
        <v>1876</v>
      </c>
      <c r="E420" s="6">
        <v>106571</v>
      </c>
      <c r="F420" s="32">
        <v>106572</v>
      </c>
      <c r="G420" s="32">
        <v>90586</v>
      </c>
      <c r="H420" s="90">
        <f t="shared" si="18"/>
        <v>1.0000093834157511</v>
      </c>
      <c r="I420" s="90">
        <f>IF(F420/ActivitySum!$C$1300=0%,"",F420/ActivitySum!$C$1300)</f>
        <v>1.2285848151334462E-3</v>
      </c>
      <c r="J420" s="99">
        <f>IF(G420/ActivitySum!$C$1300=0%,"",G420/ActivitySum!$C$1300)</f>
        <v>1.0442947872206429E-3</v>
      </c>
      <c r="K420" s="99">
        <f t="shared" si="19"/>
        <v>0.85000609922023818</v>
      </c>
      <c r="L420" s="104">
        <f t="shared" si="20"/>
        <v>0.84999812333445934</v>
      </c>
    </row>
    <row r="421" spans="3:12" x14ac:dyDescent="0.25">
      <c r="C421" t="s">
        <v>590</v>
      </c>
      <c r="D421" t="s">
        <v>1877</v>
      </c>
      <c r="E421" s="6">
        <v>205841</v>
      </c>
      <c r="F421" s="32">
        <v>205841</v>
      </c>
      <c r="G421" s="32">
        <v>174965</v>
      </c>
      <c r="H421" s="90">
        <f t="shared" si="18"/>
        <v>1</v>
      </c>
      <c r="I421" s="90">
        <f>IF(F421/ActivitySum!$C$1300=0%,"",F421/ActivitySum!$C$1300)</f>
        <v>2.3729790839233916E-3</v>
      </c>
      <c r="J421" s="99">
        <f>IF(G421/ActivitySum!$C$1300=0%,"",G421/ActivitySum!$C$1300)</f>
        <v>2.0170339505669725E-3</v>
      </c>
      <c r="K421" s="99">
        <f t="shared" si="19"/>
        <v>0.85000072871779675</v>
      </c>
      <c r="L421" s="104">
        <f t="shared" si="20"/>
        <v>0.85000072871779675</v>
      </c>
    </row>
    <row r="422" spans="3:12" x14ac:dyDescent="0.25">
      <c r="C422" t="s">
        <v>592</v>
      </c>
      <c r="D422" t="s">
        <v>1879</v>
      </c>
      <c r="E422" s="6">
        <v>129834</v>
      </c>
      <c r="F422" s="32">
        <v>129834</v>
      </c>
      <c r="G422" s="32">
        <v>110359</v>
      </c>
      <c r="H422" s="90">
        <f t="shared" si="18"/>
        <v>1</v>
      </c>
      <c r="I422" s="90">
        <f>IF(F422/ActivitySum!$C$1300=0%,"",F422/ActivitySum!$C$1300)</f>
        <v>1.4967541276135932E-3</v>
      </c>
      <c r="J422" s="99">
        <f>IF(G422/ActivitySum!$C$1300=0%,"",G422/ActivitySum!$C$1300)</f>
        <v>1.2722421612929473E-3</v>
      </c>
      <c r="K422" s="99">
        <f t="shared" si="19"/>
        <v>0.85000077021427356</v>
      </c>
      <c r="L422" s="104">
        <f t="shared" si="20"/>
        <v>0.85000077021427356</v>
      </c>
    </row>
    <row r="423" spans="3:12" x14ac:dyDescent="0.25">
      <c r="C423" t="s">
        <v>609</v>
      </c>
      <c r="D423" t="s">
        <v>1896</v>
      </c>
      <c r="E423" s="6">
        <v>17846</v>
      </c>
      <c r="F423" s="32">
        <v>17846</v>
      </c>
      <c r="G423" s="32">
        <v>15169</v>
      </c>
      <c r="H423" s="90">
        <f t="shared" si="18"/>
        <v>1</v>
      </c>
      <c r="I423" s="90">
        <f>IF(F423/ActivitySum!$C$1300=0%,"",F423/ActivitySum!$C$1300)</f>
        <v>2.0573250582584055E-4</v>
      </c>
      <c r="J423" s="99">
        <f>IF(G423/ActivitySum!$C$1300=0%,"",G423/ActivitySum!$C$1300)</f>
        <v>1.748714771305713E-4</v>
      </c>
      <c r="K423" s="99">
        <f t="shared" si="19"/>
        <v>0.84999439650341813</v>
      </c>
      <c r="L423" s="104">
        <f t="shared" si="20"/>
        <v>0.84999439650341813</v>
      </c>
    </row>
    <row r="424" spans="3:12" x14ac:dyDescent="0.25">
      <c r="C424" t="s">
        <v>616</v>
      </c>
      <c r="D424" t="s">
        <v>1903</v>
      </c>
      <c r="E424" s="6">
        <v>106571</v>
      </c>
      <c r="F424" s="32">
        <v>106571</v>
      </c>
      <c r="G424" s="32">
        <v>89162</v>
      </c>
      <c r="H424" s="90">
        <f t="shared" si="18"/>
        <v>1</v>
      </c>
      <c r="I424" s="90">
        <f>IF(F424/ActivitySum!$C$1300=0%,"",F424/ActivitySum!$C$1300)</f>
        <v>1.2285732869195144E-3</v>
      </c>
      <c r="J424" s="99">
        <f>IF(G424/ActivitySum!$C$1300=0%,"",G424/ActivitySum!$C$1300)</f>
        <v>1.0278786105818445E-3</v>
      </c>
      <c r="K424" s="99">
        <f t="shared" si="19"/>
        <v>0.83664411519081172</v>
      </c>
      <c r="L424" s="104">
        <f t="shared" si="20"/>
        <v>0.83664411519081172</v>
      </c>
    </row>
    <row r="425" spans="3:12" x14ac:dyDescent="0.25">
      <c r="C425" t="s">
        <v>617</v>
      </c>
      <c r="D425" t="s">
        <v>1904</v>
      </c>
      <c r="E425" s="6">
        <v>205840</v>
      </c>
      <c r="F425" s="32">
        <v>205840</v>
      </c>
      <c r="G425" s="32">
        <v>147220</v>
      </c>
      <c r="H425" s="90">
        <f t="shared" si="18"/>
        <v>1</v>
      </c>
      <c r="I425" s="90">
        <f>IF(F425/ActivitySum!$C$1300=0%,"",F425/ActivitySum!$C$1300)</f>
        <v>2.3729675557094599E-3</v>
      </c>
      <c r="J425" s="99">
        <f>IF(G425/ActivitySum!$C$1300=0%,"",G425/ActivitySum!$C$1300)</f>
        <v>1.6971836550308331E-3</v>
      </c>
      <c r="K425" s="99">
        <f t="shared" si="19"/>
        <v>0.71521570151574043</v>
      </c>
      <c r="L425" s="104">
        <f t="shared" si="20"/>
        <v>0.71521570151574043</v>
      </c>
    </row>
    <row r="426" spans="3:12" x14ac:dyDescent="0.25">
      <c r="C426" t="s">
        <v>619</v>
      </c>
      <c r="D426" t="s">
        <v>1906</v>
      </c>
      <c r="E426" s="6">
        <v>151284</v>
      </c>
      <c r="F426" s="32">
        <v>151285</v>
      </c>
      <c r="G426" s="32">
        <v>128592</v>
      </c>
      <c r="H426" s="90">
        <f t="shared" si="18"/>
        <v>1.0000066100843448</v>
      </c>
      <c r="I426" s="90">
        <f>IF(F426/ActivitySum!$C$1300=0%,"",F426/ActivitySum!$C$1300)</f>
        <v>1.744045844663358E-3</v>
      </c>
      <c r="J426" s="99">
        <f>IF(G426/ActivitySum!$C$1300=0%,"",G426/ActivitySum!$C$1300)</f>
        <v>1.4824360859103714E-3</v>
      </c>
      <c r="K426" s="99">
        <f t="shared" si="19"/>
        <v>0.8500039660506068</v>
      </c>
      <c r="L426" s="104">
        <f t="shared" si="20"/>
        <v>0.84999834748983705</v>
      </c>
    </row>
    <row r="427" spans="3:12" x14ac:dyDescent="0.25">
      <c r="C427" t="s">
        <v>636</v>
      </c>
      <c r="D427" t="s">
        <v>1923</v>
      </c>
      <c r="E427" s="6">
        <v>17846</v>
      </c>
      <c r="F427" s="32">
        <v>17846</v>
      </c>
      <c r="G427" s="32">
        <v>15169</v>
      </c>
      <c r="H427" s="90">
        <f t="shared" si="18"/>
        <v>1</v>
      </c>
      <c r="I427" s="90">
        <f>IF(F427/ActivitySum!$C$1300=0%,"",F427/ActivitySum!$C$1300)</f>
        <v>2.0573250582584055E-4</v>
      </c>
      <c r="J427" s="99">
        <f>IF(G427/ActivitySum!$C$1300=0%,"",G427/ActivitySum!$C$1300)</f>
        <v>1.748714771305713E-4</v>
      </c>
      <c r="K427" s="99">
        <f t="shared" si="19"/>
        <v>0.84999439650341813</v>
      </c>
      <c r="L427" s="104">
        <f t="shared" si="20"/>
        <v>0.84999439650341813</v>
      </c>
    </row>
    <row r="428" spans="3:12" x14ac:dyDescent="0.25">
      <c r="C428" t="s">
        <v>645</v>
      </c>
      <c r="D428" t="s">
        <v>1932</v>
      </c>
      <c r="E428" s="6">
        <v>106571</v>
      </c>
      <c r="F428" s="32">
        <v>106572</v>
      </c>
      <c r="G428" s="32">
        <v>108918</v>
      </c>
      <c r="H428" s="90">
        <f t="shared" si="18"/>
        <v>1.0000093834157511</v>
      </c>
      <c r="I428" s="90">
        <f>IF(F428/ActivitySum!$C$1300=0%,"",F428/ActivitySum!$C$1300)</f>
        <v>1.2285848151334462E-3</v>
      </c>
      <c r="J428" s="99">
        <f>IF(G428/ActivitySum!$C$1300=0%,"",G428/ActivitySum!$C$1300)</f>
        <v>1.2556300050173093E-3</v>
      </c>
      <c r="K428" s="99">
        <f t="shared" si="19"/>
        <v>1.022022876767601</v>
      </c>
      <c r="L428" s="104">
        <f t="shared" si="20"/>
        <v>1.022013286792028</v>
      </c>
    </row>
    <row r="429" spans="3:12" x14ac:dyDescent="0.25">
      <c r="C429" t="s">
        <v>646</v>
      </c>
      <c r="D429" t="s">
        <v>1933</v>
      </c>
      <c r="E429" s="6">
        <v>205841</v>
      </c>
      <c r="F429" s="32">
        <v>205841</v>
      </c>
      <c r="G429" s="32">
        <v>174965</v>
      </c>
      <c r="H429" s="90">
        <f t="shared" si="18"/>
        <v>1</v>
      </c>
      <c r="I429" s="90">
        <f>IF(F429/ActivitySum!$C$1300=0%,"",F429/ActivitySum!$C$1300)</f>
        <v>2.3729790839233916E-3</v>
      </c>
      <c r="J429" s="99">
        <f>IF(G429/ActivitySum!$C$1300=0%,"",G429/ActivitySum!$C$1300)</f>
        <v>2.0170339505669725E-3</v>
      </c>
      <c r="K429" s="99">
        <f t="shared" si="19"/>
        <v>0.85000072871779675</v>
      </c>
      <c r="L429" s="104">
        <f t="shared" si="20"/>
        <v>0.85000072871779675</v>
      </c>
    </row>
    <row r="430" spans="3:12" x14ac:dyDescent="0.25">
      <c r="C430" t="s">
        <v>648</v>
      </c>
      <c r="D430" t="s">
        <v>1935</v>
      </c>
      <c r="E430" s="6">
        <v>129835</v>
      </c>
      <c r="F430" s="32">
        <v>129834</v>
      </c>
      <c r="G430" s="32">
        <v>64376</v>
      </c>
      <c r="H430" s="90">
        <f t="shared" si="18"/>
        <v>0.99999229791658639</v>
      </c>
      <c r="I430" s="90">
        <f>IF(F430/ActivitySum!$C$1300=0%,"",F430/ActivitySum!$C$1300)</f>
        <v>1.4967541276135932E-3</v>
      </c>
      <c r="J430" s="99">
        <f>IF(G430/ActivitySum!$C$1300=0%,"",G430/ActivitySum!$C$1300)</f>
        <v>7.4214030006972489E-4</v>
      </c>
      <c r="K430" s="99">
        <f t="shared" si="19"/>
        <v>0.49582932183155543</v>
      </c>
      <c r="L430" s="104">
        <f t="shared" si="20"/>
        <v>0.49583314077976492</v>
      </c>
    </row>
    <row r="431" spans="3:12" x14ac:dyDescent="0.25">
      <c r="C431" t="s">
        <v>665</v>
      </c>
      <c r="D431" t="s">
        <v>1952</v>
      </c>
      <c r="E431" s="6">
        <v>17846</v>
      </c>
      <c r="F431" s="32">
        <v>17846</v>
      </c>
      <c r="G431" s="32">
        <v>15169</v>
      </c>
      <c r="H431" s="90">
        <f t="shared" si="18"/>
        <v>1</v>
      </c>
      <c r="I431" s="90">
        <f>IF(F431/ActivitySum!$C$1300=0%,"",F431/ActivitySum!$C$1300)</f>
        <v>2.0573250582584055E-4</v>
      </c>
      <c r="J431" s="99">
        <f>IF(G431/ActivitySum!$C$1300=0%,"",G431/ActivitySum!$C$1300)</f>
        <v>1.748714771305713E-4</v>
      </c>
      <c r="K431" s="99">
        <f t="shared" si="19"/>
        <v>0.84999439650341813</v>
      </c>
      <c r="L431" s="104">
        <f t="shared" si="20"/>
        <v>0.84999439650341813</v>
      </c>
    </row>
    <row r="432" spans="3:12" x14ac:dyDescent="0.25">
      <c r="C432" t="s">
        <v>673</v>
      </c>
      <c r="D432" t="s">
        <v>1960</v>
      </c>
      <c r="E432" s="6">
        <v>404399</v>
      </c>
      <c r="F432" s="32">
        <v>404400</v>
      </c>
      <c r="G432" s="32">
        <v>245583</v>
      </c>
      <c r="H432" s="90">
        <f t="shared" si="18"/>
        <v>1.0000024728053234</v>
      </c>
      <c r="I432" s="90">
        <f>IF(F432/ActivitySum!$C$1300=0%,"",F432/ActivitySum!$C$1300)</f>
        <v>4.6620097139958485E-3</v>
      </c>
      <c r="J432" s="99">
        <f>IF(G432/ActivitySum!$C$1300=0%,"",G432/ActivitySum!$C$1300)</f>
        <v>2.8311333619986216E-3</v>
      </c>
      <c r="K432" s="99">
        <f t="shared" si="19"/>
        <v>0.60727894975012298</v>
      </c>
      <c r="L432" s="104">
        <f t="shared" si="20"/>
        <v>0.60727744807121664</v>
      </c>
    </row>
    <row r="433" spans="2:12" x14ac:dyDescent="0.25">
      <c r="B433" t="s">
        <v>2577</v>
      </c>
      <c r="C433" t="s">
        <v>502</v>
      </c>
      <c r="D433" t="s">
        <v>1789</v>
      </c>
      <c r="E433" s="6">
        <v>97230</v>
      </c>
      <c r="F433" s="32">
        <v>97231</v>
      </c>
      <c r="G433" s="32">
        <v>82646</v>
      </c>
      <c r="H433" s="90">
        <f t="shared" si="18"/>
        <v>1.0000102848914945</v>
      </c>
      <c r="I433" s="90">
        <f>IF(F433/ActivitySum!$C$1300=0%,"",F433/ActivitySum!$C$1300)</f>
        <v>1.1208997687970584E-3</v>
      </c>
      <c r="J433" s="99">
        <f>IF(G433/ActivitySum!$C$1300=0%,"",G433/ActivitySum!$C$1300)</f>
        <v>9.5276076860262347E-4</v>
      </c>
      <c r="K433" s="99">
        <f t="shared" si="19"/>
        <v>0.85000514244574721</v>
      </c>
      <c r="L433" s="104">
        <f t="shared" si="20"/>
        <v>0.84999640032499924</v>
      </c>
    </row>
    <row r="434" spans="2:12" x14ac:dyDescent="0.25">
      <c r="C434" t="s">
        <v>503</v>
      </c>
      <c r="D434" t="s">
        <v>1790</v>
      </c>
      <c r="E434" s="6">
        <v>97230</v>
      </c>
      <c r="F434" s="32">
        <v>97231</v>
      </c>
      <c r="G434" s="32">
        <v>82646</v>
      </c>
      <c r="H434" s="90">
        <f t="shared" si="18"/>
        <v>1.0000102848914945</v>
      </c>
      <c r="I434" s="90">
        <f>IF(F434/ActivitySum!$C$1300=0%,"",F434/ActivitySum!$C$1300)</f>
        <v>1.1208997687970584E-3</v>
      </c>
      <c r="J434" s="99">
        <f>IF(G434/ActivitySum!$C$1300=0%,"",G434/ActivitySum!$C$1300)</f>
        <v>9.5276076860262347E-4</v>
      </c>
      <c r="K434" s="99">
        <f t="shared" si="19"/>
        <v>0.85000514244574721</v>
      </c>
      <c r="L434" s="104">
        <f t="shared" si="20"/>
        <v>0.84999640032499924</v>
      </c>
    </row>
    <row r="435" spans="2:12" x14ac:dyDescent="0.25">
      <c r="C435" t="s">
        <v>504</v>
      </c>
      <c r="D435" t="s">
        <v>1791</v>
      </c>
      <c r="E435" s="6">
        <v>97230</v>
      </c>
      <c r="F435" s="32">
        <v>97230</v>
      </c>
      <c r="G435" s="32">
        <v>82646</v>
      </c>
      <c r="H435" s="90">
        <f t="shared" si="18"/>
        <v>1</v>
      </c>
      <c r="I435" s="90">
        <f>IF(F435/ActivitySum!$C$1300=0%,"",F435/ActivitySum!$C$1300)</f>
        <v>1.1208882405831266E-3</v>
      </c>
      <c r="J435" s="99">
        <f>IF(G435/ActivitySum!$C$1300=0%,"",G435/ActivitySum!$C$1300)</f>
        <v>9.5276076860262347E-4</v>
      </c>
      <c r="K435" s="99">
        <f t="shared" si="19"/>
        <v>0.85000514244574721</v>
      </c>
      <c r="L435" s="104">
        <f t="shared" si="20"/>
        <v>0.85000514244574721</v>
      </c>
    </row>
    <row r="436" spans="2:12" x14ac:dyDescent="0.25">
      <c r="C436" t="s">
        <v>505</v>
      </c>
      <c r="D436" t="s">
        <v>1792</v>
      </c>
      <c r="E436" s="6">
        <v>97231</v>
      </c>
      <c r="F436" s="32">
        <v>97231</v>
      </c>
      <c r="G436" s="32">
        <v>82646</v>
      </c>
      <c r="H436" s="90">
        <f t="shared" si="18"/>
        <v>1</v>
      </c>
      <c r="I436" s="90">
        <f>IF(F436/ActivitySum!$C$1300=0%,"",F436/ActivitySum!$C$1300)</f>
        <v>1.1208997687970584E-3</v>
      </c>
      <c r="J436" s="99">
        <f>IF(G436/ActivitySum!$C$1300=0%,"",G436/ActivitySum!$C$1300)</f>
        <v>9.5276076860262347E-4</v>
      </c>
      <c r="K436" s="99">
        <f t="shared" si="19"/>
        <v>0.84999640032499924</v>
      </c>
      <c r="L436" s="104">
        <f t="shared" si="20"/>
        <v>0.84999640032499924</v>
      </c>
    </row>
    <row r="437" spans="2:12" x14ac:dyDescent="0.25">
      <c r="C437" t="s">
        <v>506</v>
      </c>
      <c r="D437" t="s">
        <v>1793</v>
      </c>
      <c r="E437" s="6">
        <v>97230</v>
      </c>
      <c r="F437" s="32">
        <v>97231</v>
      </c>
      <c r="G437" s="32">
        <v>96420</v>
      </c>
      <c r="H437" s="90">
        <f t="shared" si="18"/>
        <v>1.0000102848914945</v>
      </c>
      <c r="I437" s="90">
        <f>IF(F437/ActivitySum!$C$1300=0%,"",F437/ActivitySum!$C$1300)</f>
        <v>1.1208997687970584E-3</v>
      </c>
      <c r="J437" s="99">
        <f>IF(G437/ActivitySum!$C$1300=0%,"",G437/ActivitySum!$C$1300)</f>
        <v>1.1115503872984169E-3</v>
      </c>
      <c r="K437" s="99">
        <f t="shared" si="19"/>
        <v>0.99166923788954031</v>
      </c>
      <c r="L437" s="104">
        <f t="shared" si="20"/>
        <v>0.99165903878392692</v>
      </c>
    </row>
    <row r="438" spans="2:12" x14ac:dyDescent="0.25">
      <c r="C438" t="s">
        <v>507</v>
      </c>
      <c r="D438" t="s">
        <v>1794</v>
      </c>
      <c r="E438" s="6">
        <v>97231</v>
      </c>
      <c r="F438" s="32">
        <v>97231</v>
      </c>
      <c r="G438" s="32">
        <v>82646</v>
      </c>
      <c r="H438" s="90">
        <f t="shared" si="18"/>
        <v>1</v>
      </c>
      <c r="I438" s="90">
        <f>IF(F438/ActivitySum!$C$1300=0%,"",F438/ActivitySum!$C$1300)</f>
        <v>1.1208997687970584E-3</v>
      </c>
      <c r="J438" s="99">
        <f>IF(G438/ActivitySum!$C$1300=0%,"",G438/ActivitySum!$C$1300)</f>
        <v>9.5276076860262347E-4</v>
      </c>
      <c r="K438" s="99">
        <f t="shared" si="19"/>
        <v>0.84999640032499924</v>
      </c>
      <c r="L438" s="104">
        <f t="shared" si="20"/>
        <v>0.84999640032499924</v>
      </c>
    </row>
    <row r="439" spans="2:12" x14ac:dyDescent="0.25">
      <c r="C439" t="s">
        <v>508</v>
      </c>
      <c r="D439" t="s">
        <v>1795</v>
      </c>
      <c r="E439" s="6">
        <v>97231</v>
      </c>
      <c r="F439" s="32">
        <v>97231</v>
      </c>
      <c r="G439" s="32">
        <v>82646</v>
      </c>
      <c r="H439" s="90">
        <f t="shared" si="18"/>
        <v>1</v>
      </c>
      <c r="I439" s="90">
        <f>IF(F439/ActivitySum!$C$1300=0%,"",F439/ActivitySum!$C$1300)</f>
        <v>1.1208997687970584E-3</v>
      </c>
      <c r="J439" s="99">
        <f>IF(G439/ActivitySum!$C$1300=0%,"",G439/ActivitySum!$C$1300)</f>
        <v>9.5276076860262347E-4</v>
      </c>
      <c r="K439" s="99">
        <f t="shared" si="19"/>
        <v>0.84999640032499924</v>
      </c>
      <c r="L439" s="104">
        <f t="shared" si="20"/>
        <v>0.84999640032499924</v>
      </c>
    </row>
    <row r="440" spans="2:12" x14ac:dyDescent="0.25">
      <c r="C440" t="s">
        <v>509</v>
      </c>
      <c r="D440" t="s">
        <v>1796</v>
      </c>
      <c r="E440" s="6">
        <v>97230</v>
      </c>
      <c r="F440" s="32">
        <v>97231</v>
      </c>
      <c r="G440" s="32">
        <v>82646</v>
      </c>
      <c r="H440" s="90">
        <f t="shared" si="18"/>
        <v>1.0000102848914945</v>
      </c>
      <c r="I440" s="90">
        <f>IF(F440/ActivitySum!$C$1300=0%,"",F440/ActivitySum!$C$1300)</f>
        <v>1.1208997687970584E-3</v>
      </c>
      <c r="J440" s="99">
        <f>IF(G440/ActivitySum!$C$1300=0%,"",G440/ActivitySum!$C$1300)</f>
        <v>9.5276076860262347E-4</v>
      </c>
      <c r="K440" s="99">
        <f t="shared" si="19"/>
        <v>0.85000514244574721</v>
      </c>
      <c r="L440" s="104">
        <f t="shared" si="20"/>
        <v>0.84999640032499924</v>
      </c>
    </row>
    <row r="441" spans="2:12" x14ac:dyDescent="0.25">
      <c r="C441" t="s">
        <v>510</v>
      </c>
      <c r="D441" t="s">
        <v>1797</v>
      </c>
      <c r="E441" s="6">
        <v>97230</v>
      </c>
      <c r="F441" s="32">
        <v>97230</v>
      </c>
      <c r="G441" s="32">
        <v>82645</v>
      </c>
      <c r="H441" s="90">
        <f t="shared" si="18"/>
        <v>1</v>
      </c>
      <c r="I441" s="90">
        <f>IF(F441/ActivitySum!$C$1300=0%,"",F441/ActivitySum!$C$1300)</f>
        <v>1.1208882405831266E-3</v>
      </c>
      <c r="J441" s="99">
        <f>IF(G441/ActivitySum!$C$1300=0%,"",G441/ActivitySum!$C$1300)</f>
        <v>9.5274924038869172E-4</v>
      </c>
      <c r="K441" s="99">
        <f t="shared" si="19"/>
        <v>0.84999485755425275</v>
      </c>
      <c r="L441" s="104">
        <f t="shared" si="20"/>
        <v>0.84999485755425275</v>
      </c>
    </row>
    <row r="442" spans="2:12" x14ac:dyDescent="0.25">
      <c r="B442" t="s">
        <v>2578</v>
      </c>
      <c r="C442" t="s">
        <v>640</v>
      </c>
      <c r="D442" t="s">
        <v>1927</v>
      </c>
      <c r="E442" s="6">
        <v>12342</v>
      </c>
      <c r="F442" s="32">
        <v>12342</v>
      </c>
      <c r="G442" s="32">
        <v>2832</v>
      </c>
      <c r="H442" s="90">
        <f t="shared" si="18"/>
        <v>1</v>
      </c>
      <c r="I442" s="90">
        <f>IF(F442/ActivitySum!$C$1300=0%,"",F442/ActivitySum!$C$1300)</f>
        <v>1.4228121634554097E-4</v>
      </c>
      <c r="J442" s="99">
        <f>IF(G442/ActivitySum!$C$1300=0%,"",G442/ActivitySum!$C$1300)</f>
        <v>3.2647901854689033E-5</v>
      </c>
      <c r="K442" s="99">
        <f t="shared" si="19"/>
        <v>0.22946037919299953</v>
      </c>
      <c r="L442" s="104">
        <f t="shared" si="20"/>
        <v>0.22946037919299953</v>
      </c>
    </row>
    <row r="443" spans="2:12" x14ac:dyDescent="0.25">
      <c r="C443" t="s">
        <v>641</v>
      </c>
      <c r="D443" t="s">
        <v>1928</v>
      </c>
      <c r="E443" s="6">
        <v>12341</v>
      </c>
      <c r="F443" s="32">
        <v>12342</v>
      </c>
      <c r="G443" s="32">
        <v>10491</v>
      </c>
      <c r="H443" s="90">
        <f t="shared" si="18"/>
        <v>1.0000810307106394</v>
      </c>
      <c r="I443" s="90">
        <f>IF(F443/ActivitySum!$C$1300=0%,"",F443/ActivitySum!$C$1300)</f>
        <v>1.4228121634554097E-4</v>
      </c>
      <c r="J443" s="99">
        <f>IF(G443/ActivitySum!$C$1300=0%,"",G443/ActivitySum!$C$1300)</f>
        <v>1.2094249235788934E-4</v>
      </c>
      <c r="K443" s="99">
        <f t="shared" si="19"/>
        <v>0.85009318531723521</v>
      </c>
      <c r="L443" s="104">
        <f t="shared" si="20"/>
        <v>0.8500243072435586</v>
      </c>
    </row>
    <row r="444" spans="2:12" x14ac:dyDescent="0.25">
      <c r="C444" t="s">
        <v>669</v>
      </c>
      <c r="D444" t="s">
        <v>1956</v>
      </c>
      <c r="E444" s="6">
        <v>12341</v>
      </c>
      <c r="F444" s="32">
        <v>12342</v>
      </c>
      <c r="G444" s="32">
        <v>10491</v>
      </c>
      <c r="H444" s="90">
        <f t="shared" si="18"/>
        <v>1.0000810307106394</v>
      </c>
      <c r="I444" s="90">
        <f>IF(F444/ActivitySum!$C$1300=0%,"",F444/ActivitySum!$C$1300)</f>
        <v>1.4228121634554097E-4</v>
      </c>
      <c r="J444" s="99">
        <f>IF(G444/ActivitySum!$C$1300=0%,"",G444/ActivitySum!$C$1300)</f>
        <v>1.2094249235788934E-4</v>
      </c>
      <c r="K444" s="99">
        <f t="shared" si="19"/>
        <v>0.85009318531723521</v>
      </c>
      <c r="L444" s="104">
        <f t="shared" si="20"/>
        <v>0.8500243072435586</v>
      </c>
    </row>
    <row r="445" spans="2:12" x14ac:dyDescent="0.25">
      <c r="C445" t="s">
        <v>670</v>
      </c>
      <c r="D445" t="s">
        <v>1957</v>
      </c>
      <c r="E445" s="6">
        <v>12341</v>
      </c>
      <c r="F445" s="32">
        <v>12341</v>
      </c>
      <c r="G445" s="32">
        <v>10490</v>
      </c>
      <c r="H445" s="90">
        <f t="shared" si="18"/>
        <v>1</v>
      </c>
      <c r="I445" s="90">
        <f>IF(F445/ActivitySum!$C$1300=0%,"",F445/ActivitySum!$C$1300)</f>
        <v>1.4226968813160922E-4</v>
      </c>
      <c r="J445" s="99">
        <f>IF(G445/ActivitySum!$C$1300=0%,"",G445/ActivitySum!$C$1300)</f>
        <v>1.2093096414395761E-4</v>
      </c>
      <c r="K445" s="99">
        <f t="shared" si="19"/>
        <v>0.85001215460659585</v>
      </c>
      <c r="L445" s="104">
        <f t="shared" si="20"/>
        <v>0.85001215460659585</v>
      </c>
    </row>
    <row r="446" spans="2:12" x14ac:dyDescent="0.25">
      <c r="C446" t="s">
        <v>674</v>
      </c>
      <c r="D446" t="s">
        <v>1961</v>
      </c>
      <c r="E446" s="6">
        <v>12344</v>
      </c>
      <c r="F446" s="32">
        <v>12342</v>
      </c>
      <c r="G446" s="32">
        <v>12391</v>
      </c>
      <c r="H446" s="90">
        <f t="shared" si="18"/>
        <v>0.99983797796500329</v>
      </c>
      <c r="I446" s="90">
        <f>IF(F446/ActivitySum!$C$1300=0%,"",F446/ActivitySum!$C$1300)</f>
        <v>1.4228121634554097E-4</v>
      </c>
      <c r="J446" s="99">
        <f>IF(G446/ActivitySum!$C$1300=0%,"",G446/ActivitySum!$C$1300)</f>
        <v>1.4284609882819624E-4</v>
      </c>
      <c r="K446" s="99">
        <f t="shared" si="19"/>
        <v>1.0038075178224239</v>
      </c>
      <c r="L446" s="104">
        <f t="shared" si="20"/>
        <v>1.0039701831145682</v>
      </c>
    </row>
    <row r="447" spans="2:12" x14ac:dyDescent="0.25">
      <c r="B447" t="s">
        <v>2579</v>
      </c>
      <c r="C447" t="s">
        <v>34</v>
      </c>
      <c r="D447" t="s">
        <v>1330</v>
      </c>
      <c r="E447" s="6">
        <v>1210608</v>
      </c>
      <c r="F447" s="32">
        <v>1210609</v>
      </c>
      <c r="G447" s="32">
        <v>1029018</v>
      </c>
      <c r="H447" s="90">
        <f t="shared" si="18"/>
        <v>1.0000008260312174</v>
      </c>
      <c r="I447" s="90">
        <f>IF(F447/ActivitySum!$C$1300=0%,"",F447/ActivitySum!$C$1300)</f>
        <v>1.3956159539690408E-2</v>
      </c>
      <c r="J447" s="99">
        <f>IF(G447/ActivitySum!$C$1300=0%,"",G447/ActivitySum!$C$1300)</f>
        <v>1.1862739643611722E-2</v>
      </c>
      <c r="K447" s="99">
        <f t="shared" si="19"/>
        <v>0.85000099123746087</v>
      </c>
      <c r="L447" s="104">
        <f t="shared" si="20"/>
        <v>0.85000028911068726</v>
      </c>
    </row>
    <row r="448" spans="2:12" x14ac:dyDescent="0.25">
      <c r="C448" t="s">
        <v>467</v>
      </c>
      <c r="D448" t="s">
        <v>1754</v>
      </c>
      <c r="E448" s="6">
        <v>61109</v>
      </c>
      <c r="F448" s="32">
        <v>61109</v>
      </c>
      <c r="G448" s="32">
        <v>51942</v>
      </c>
      <c r="H448" s="90">
        <f t="shared" si="18"/>
        <v>1</v>
      </c>
      <c r="I448" s="90">
        <f>IF(F448/ActivitySum!$C$1300=0%,"",F448/ActivitySum!$C$1300)</f>
        <v>7.0447762515472878E-4</v>
      </c>
      <c r="J448" s="99">
        <f>IF(G448/ActivitySum!$C$1300=0%,"",G448/ActivitySum!$C$1300)</f>
        <v>5.9879848804246386E-4</v>
      </c>
      <c r="K448" s="99">
        <f t="shared" si="19"/>
        <v>0.84998936326891295</v>
      </c>
      <c r="L448" s="104">
        <f t="shared" si="20"/>
        <v>0.84998936326891295</v>
      </c>
    </row>
    <row r="449" spans="3:12" x14ac:dyDescent="0.25">
      <c r="C449" t="s">
        <v>471</v>
      </c>
      <c r="D449" t="s">
        <v>1758</v>
      </c>
      <c r="E449" s="6">
        <v>703940</v>
      </c>
      <c r="F449" s="32">
        <v>703939</v>
      </c>
      <c r="G449" s="32">
        <v>598348</v>
      </c>
      <c r="H449" s="90">
        <f t="shared" si="18"/>
        <v>0.99999857942438275</v>
      </c>
      <c r="I449" s="90">
        <f>IF(F449/ActivitySum!$C$1300=0%,"",F449/ActivitySum!$C$1300)</f>
        <v>8.1151593868954604E-3</v>
      </c>
      <c r="J449" s="99">
        <f>IF(G449/ActivitySum!$C$1300=0%,"",G449/ActivitySum!$C$1300)</f>
        <v>6.8978837496290512E-3</v>
      </c>
      <c r="K449" s="99">
        <f t="shared" si="19"/>
        <v>0.84999857942438273</v>
      </c>
      <c r="L449" s="104">
        <f t="shared" si="20"/>
        <v>0.84999978691335476</v>
      </c>
    </row>
    <row r="450" spans="3:12" x14ac:dyDescent="0.25">
      <c r="C450" t="s">
        <v>474</v>
      </c>
      <c r="D450" t="s">
        <v>1761</v>
      </c>
      <c r="E450" s="6">
        <v>442610</v>
      </c>
      <c r="F450" s="32">
        <v>442609</v>
      </c>
      <c r="G450" s="32">
        <v>885220</v>
      </c>
      <c r="H450" s="90">
        <f t="shared" si="18"/>
        <v>0.99999774067463454</v>
      </c>
      <c r="I450" s="90">
        <f>IF(F450/ActivitySum!$C$1300=0%,"",F450/ActivitySum!$C$1300)</f>
        <v>5.1024912401137204E-3</v>
      </c>
      <c r="J450" s="99">
        <f>IF(G450/ActivitySum!$C$1300=0%,"",G450/ActivitySum!$C$1300)</f>
        <v>1.0205005536655305E-2</v>
      </c>
      <c r="K450" s="99">
        <f t="shared" si="19"/>
        <v>2</v>
      </c>
      <c r="L450" s="104">
        <f t="shared" si="20"/>
        <v>2.0000045186609401</v>
      </c>
    </row>
    <row r="451" spans="3:12" x14ac:dyDescent="0.25">
      <c r="C451" t="s">
        <v>476</v>
      </c>
      <c r="D451" t="s">
        <v>1763</v>
      </c>
      <c r="E451" s="6">
        <v>31615</v>
      </c>
      <c r="F451" s="32">
        <v>31615</v>
      </c>
      <c r="G451" s="32">
        <v>26873</v>
      </c>
      <c r="H451" s="90">
        <f t="shared" si="18"/>
        <v>1</v>
      </c>
      <c r="I451" s="90">
        <f>IF(F451/ActivitySum!$C$1300=0%,"",F451/ActivitySum!$C$1300)</f>
        <v>3.6446448345197517E-4</v>
      </c>
      <c r="J451" s="99">
        <f>IF(G451/ActivitySum!$C$1300=0%,"",G451/ActivitySum!$C$1300)</f>
        <v>3.0979769298766183E-4</v>
      </c>
      <c r="K451" s="99">
        <f t="shared" si="19"/>
        <v>0.85000790763877909</v>
      </c>
      <c r="L451" s="104">
        <f t="shared" si="20"/>
        <v>0.85000790763877909</v>
      </c>
    </row>
    <row r="452" spans="3:12" x14ac:dyDescent="0.25">
      <c r="C452" t="s">
        <v>495</v>
      </c>
      <c r="D452" t="s">
        <v>1782</v>
      </c>
      <c r="E452" s="6">
        <v>7203</v>
      </c>
      <c r="F452" s="32">
        <v>7203</v>
      </c>
      <c r="G452" s="32">
        <v>6123</v>
      </c>
      <c r="H452" s="90">
        <f t="shared" si="18"/>
        <v>1</v>
      </c>
      <c r="I452" s="90">
        <f>IF(F452/ActivitySum!$C$1300=0%,"",F452/ActivitySum!$C$1300)</f>
        <v>8.3037724950326655E-5</v>
      </c>
      <c r="J452" s="99">
        <f>IF(G452/ActivitySum!$C$1300=0%,"",G452/ActivitySum!$C$1300)</f>
        <v>7.0587253904046937E-5</v>
      </c>
      <c r="K452" s="99">
        <f t="shared" si="19"/>
        <v>0.85006247396917956</v>
      </c>
      <c r="L452" s="104">
        <f t="shared" si="20"/>
        <v>0.85006247396917956</v>
      </c>
    </row>
    <row r="453" spans="3:12" x14ac:dyDescent="0.25">
      <c r="C453" t="s">
        <v>511</v>
      </c>
      <c r="D453" t="s">
        <v>1798</v>
      </c>
      <c r="E453" s="6">
        <v>26755</v>
      </c>
      <c r="F453" s="32">
        <v>26755</v>
      </c>
      <c r="G453" s="32">
        <v>14113</v>
      </c>
      <c r="H453" s="90">
        <f t="shared" si="18"/>
        <v>1</v>
      </c>
      <c r="I453" s="90">
        <f>IF(F453/ActivitySum!$C$1300=0%,"",F453/ActivitySum!$C$1300)</f>
        <v>3.0843736374371646E-4</v>
      </c>
      <c r="J453" s="99">
        <f>IF(G453/ActivitySum!$C$1300=0%,"",G453/ActivitySum!$C$1300)</f>
        <v>1.6269768321865334E-4</v>
      </c>
      <c r="K453" s="99">
        <f t="shared" si="19"/>
        <v>0.52749018874976639</v>
      </c>
      <c r="L453" s="104">
        <f t="shared" si="20"/>
        <v>0.52749018874976639</v>
      </c>
    </row>
    <row r="454" spans="3:12" x14ac:dyDescent="0.25">
      <c r="C454" t="s">
        <v>518</v>
      </c>
      <c r="D454" t="s">
        <v>1805</v>
      </c>
      <c r="E454" s="6">
        <v>35620</v>
      </c>
      <c r="F454" s="32">
        <v>35621</v>
      </c>
      <c r="G454" s="32">
        <v>31295</v>
      </c>
      <c r="H454" s="90">
        <f t="shared" si="18"/>
        <v>1.0000280741156653</v>
      </c>
      <c r="I454" s="90">
        <f>IF(F454/ActivitySum!$C$1300=0%,"",F454/ActivitySum!$C$1300)</f>
        <v>4.1064650846252753E-4</v>
      </c>
      <c r="J454" s="99">
        <f>IF(G454/ActivitySum!$C$1300=0%,"",G454/ActivitySum!$C$1300)</f>
        <v>3.607754549938182E-4</v>
      </c>
      <c r="K454" s="99">
        <f t="shared" si="19"/>
        <v>0.87857944974733293</v>
      </c>
      <c r="L454" s="104">
        <f t="shared" si="20"/>
        <v>0.87855478509867779</v>
      </c>
    </row>
    <row r="455" spans="3:12" x14ac:dyDescent="0.25">
      <c r="C455" t="s">
        <v>519</v>
      </c>
      <c r="D455" t="s">
        <v>1806</v>
      </c>
      <c r="E455" s="6">
        <v>46004</v>
      </c>
      <c r="F455" s="32">
        <v>46003</v>
      </c>
      <c r="G455" s="32">
        <v>37309</v>
      </c>
      <c r="H455" s="90">
        <f t="shared" ref="H455:H518" si="21">IFERROR(F455/E455,"")</f>
        <v>0.99997826275975998</v>
      </c>
      <c r="I455" s="90">
        <f>IF(F455/ActivitySum!$C$1300=0%,"",F455/ActivitySum!$C$1300)</f>
        <v>5.3033242550185717E-4</v>
      </c>
      <c r="J455" s="99">
        <f>IF(G455/ActivitySum!$C$1300=0%,"",G455/ActivitySum!$C$1300)</f>
        <v>4.3010613357930547E-4</v>
      </c>
      <c r="K455" s="99">
        <f t="shared" ref="K455:K518" si="22">IFERROR(G455/E455,"")</f>
        <v>0.81099469611338149</v>
      </c>
      <c r="L455" s="104">
        <f t="shared" ref="L455:L518" si="23">IFERROR(G455/F455,"")</f>
        <v>0.81101232528313372</v>
      </c>
    </row>
    <row r="456" spans="3:12" x14ac:dyDescent="0.25">
      <c r="C456" t="s">
        <v>520</v>
      </c>
      <c r="D456" t="s">
        <v>1807</v>
      </c>
      <c r="E456" s="6">
        <v>32904</v>
      </c>
      <c r="F456" s="32">
        <v>32905</v>
      </c>
      <c r="G456" s="32">
        <v>28909</v>
      </c>
      <c r="H456" s="90">
        <f t="shared" si="21"/>
        <v>1.0000303914417701</v>
      </c>
      <c r="I456" s="90">
        <f>IF(F456/ActivitySum!$C$1300=0%,"",F456/ActivitySum!$C$1300)</f>
        <v>3.7933587942392042E-4</v>
      </c>
      <c r="J456" s="99">
        <f>IF(G456/ActivitySum!$C$1300=0%,"",G456/ActivitySum!$C$1300)</f>
        <v>3.3326913655268547E-4</v>
      </c>
      <c r="K456" s="99">
        <f t="shared" si="22"/>
        <v>0.87858619012885975</v>
      </c>
      <c r="L456" s="104">
        <f t="shared" si="23"/>
        <v>0.87855948943929496</v>
      </c>
    </row>
    <row r="457" spans="3:12" x14ac:dyDescent="0.25">
      <c r="C457" t="s">
        <v>521</v>
      </c>
      <c r="D457" t="s">
        <v>1808</v>
      </c>
      <c r="E457" s="6">
        <v>10783</v>
      </c>
      <c r="F457" s="32">
        <v>10782</v>
      </c>
      <c r="G457" s="32">
        <v>8745</v>
      </c>
      <c r="H457" s="90">
        <f t="shared" si="21"/>
        <v>0.99990726143002873</v>
      </c>
      <c r="I457" s="90">
        <f>IF(F457/ActivitySum!$C$1300=0%,"",F457/ActivitySum!$C$1300)</f>
        <v>1.2429720261202581E-4</v>
      </c>
      <c r="J457" s="99">
        <f>IF(G457/ActivitySum!$C$1300=0%,"",G457/ActivitySum!$C$1300)</f>
        <v>1.0081423083307047E-4</v>
      </c>
      <c r="K457" s="99">
        <f t="shared" si="22"/>
        <v>0.81099879439859035</v>
      </c>
      <c r="L457" s="104">
        <f t="shared" si="23"/>
        <v>0.81107401224262665</v>
      </c>
    </row>
    <row r="458" spans="3:12" x14ac:dyDescent="0.25">
      <c r="C458" t="s">
        <v>522</v>
      </c>
      <c r="D458" t="s">
        <v>1809</v>
      </c>
      <c r="E458" s="6">
        <v>84717</v>
      </c>
      <c r="F458" s="32">
        <v>84717</v>
      </c>
      <c r="G458" s="32">
        <v>68705</v>
      </c>
      <c r="H458" s="90">
        <f t="shared" si="21"/>
        <v>1</v>
      </c>
      <c r="I458" s="90">
        <f>IF(F458/ActivitySum!$C$1300=0%,"",F458/ActivitySum!$C$1300)</f>
        <v>9.7663569965525799E-4</v>
      </c>
      <c r="J458" s="99">
        <f>IF(G458/ActivitySum!$C$1300=0%,"",G458/ActivitySum!$C$1300)</f>
        <v>7.9204593818022948E-4</v>
      </c>
      <c r="K458" s="99">
        <f t="shared" si="22"/>
        <v>0.81099425144894177</v>
      </c>
      <c r="L458" s="104">
        <f t="shared" si="23"/>
        <v>0.81099425144894177</v>
      </c>
    </row>
    <row r="459" spans="3:12" x14ac:dyDescent="0.25">
      <c r="C459" t="s">
        <v>523</v>
      </c>
      <c r="D459" t="s">
        <v>1810</v>
      </c>
      <c r="E459" s="6">
        <v>64069</v>
      </c>
      <c r="F459" s="32">
        <v>64068</v>
      </c>
      <c r="G459" s="32">
        <v>48509</v>
      </c>
      <c r="H459" s="90">
        <f t="shared" si="21"/>
        <v>0.99998439182756094</v>
      </c>
      <c r="I459" s="90">
        <f>IF(F459/ActivitySum!$C$1300=0%,"",F459/ActivitySum!$C$1300)</f>
        <v>7.3858961017874889E-4</v>
      </c>
      <c r="J459" s="99">
        <f>IF(G459/ActivitySum!$C$1300=0%,"",G459/ActivitySum!$C$1300)</f>
        <v>5.5922212961479877E-4</v>
      </c>
      <c r="K459" s="99">
        <f t="shared" si="22"/>
        <v>0.75713683684777344</v>
      </c>
      <c r="L459" s="104">
        <f t="shared" si="23"/>
        <v>0.75714865455453584</v>
      </c>
    </row>
    <row r="460" spans="3:12" x14ac:dyDescent="0.25">
      <c r="C460" t="s">
        <v>524</v>
      </c>
      <c r="D460" t="s">
        <v>1811</v>
      </c>
      <c r="E460" s="6">
        <v>61109</v>
      </c>
      <c r="F460" s="32">
        <v>61109</v>
      </c>
      <c r="G460" s="32">
        <v>34282</v>
      </c>
      <c r="H460" s="90">
        <f t="shared" si="21"/>
        <v>1</v>
      </c>
      <c r="I460" s="90">
        <f>IF(F460/ActivitySum!$C$1300=0%,"",F460/ActivitySum!$C$1300)</f>
        <v>7.0447762515472878E-4</v>
      </c>
      <c r="J460" s="99">
        <f>IF(G460/ActivitySum!$C$1300=0%,"",G460/ActivitySum!$C$1300)</f>
        <v>3.9521023000792704E-4</v>
      </c>
      <c r="K460" s="99">
        <f t="shared" si="22"/>
        <v>0.56099756173395077</v>
      </c>
      <c r="L460" s="104">
        <f t="shared" si="23"/>
        <v>0.56099756173395077</v>
      </c>
    </row>
    <row r="461" spans="3:12" x14ac:dyDescent="0.25">
      <c r="C461" t="s">
        <v>525</v>
      </c>
      <c r="D461" t="s">
        <v>1812</v>
      </c>
      <c r="E461" s="6">
        <v>78093</v>
      </c>
      <c r="F461" s="32">
        <v>78093</v>
      </c>
      <c r="G461" s="32">
        <v>66379</v>
      </c>
      <c r="H461" s="90">
        <f t="shared" si="21"/>
        <v>1</v>
      </c>
      <c r="I461" s="90">
        <f>IF(F461/ActivitySum!$C$1300=0%,"",F461/ActivitySum!$C$1300)</f>
        <v>9.0027281057140907E-4</v>
      </c>
      <c r="J461" s="99">
        <f>IF(G461/ActivitySum!$C$1300=0%,"",G461/ActivitySum!$C$1300)</f>
        <v>7.6523131257500115E-4</v>
      </c>
      <c r="K461" s="99">
        <f t="shared" si="22"/>
        <v>0.84999935973774854</v>
      </c>
      <c r="L461" s="104">
        <f t="shared" si="23"/>
        <v>0.84999935973774854</v>
      </c>
    </row>
    <row r="462" spans="3:12" x14ac:dyDescent="0.25">
      <c r="C462" t="s">
        <v>526</v>
      </c>
      <c r="D462" t="s">
        <v>1813</v>
      </c>
      <c r="E462" s="6">
        <v>115829</v>
      </c>
      <c r="F462" s="32">
        <v>115829</v>
      </c>
      <c r="G462" s="32">
        <v>98455</v>
      </c>
      <c r="H462" s="90">
        <f t="shared" si="21"/>
        <v>1</v>
      </c>
      <c r="I462" s="90">
        <f>IF(F462/ActivitySum!$C$1300=0%,"",F462/ActivitySum!$C$1300)</f>
        <v>1.3353014914995677E-3</v>
      </c>
      <c r="J462" s="99">
        <f>IF(G462/ActivitySum!$C$1300=0%,"",G462/ActivitySum!$C$1300)</f>
        <v>1.1350103026495086E-3</v>
      </c>
      <c r="K462" s="99">
        <f t="shared" si="22"/>
        <v>0.85000302169577568</v>
      </c>
      <c r="L462" s="104">
        <f t="shared" si="23"/>
        <v>0.85000302169577568</v>
      </c>
    </row>
    <row r="463" spans="3:12" x14ac:dyDescent="0.25">
      <c r="C463" t="s">
        <v>527</v>
      </c>
      <c r="D463" t="s">
        <v>1814</v>
      </c>
      <c r="E463" s="6">
        <v>11418</v>
      </c>
      <c r="F463" s="32">
        <v>11418</v>
      </c>
      <c r="G463" s="32">
        <v>9705</v>
      </c>
      <c r="H463" s="90">
        <f t="shared" si="21"/>
        <v>1</v>
      </c>
      <c r="I463" s="90">
        <f>IF(F463/ActivitySum!$C$1300=0%,"",F463/ActivitySum!$C$1300)</f>
        <v>1.3162914667261277E-4</v>
      </c>
      <c r="J463" s="99">
        <f>IF(G463/ActivitySum!$C$1300=0%,"",G463/ActivitySum!$C$1300)</f>
        <v>1.1188131620754133E-4</v>
      </c>
      <c r="K463" s="99">
        <f t="shared" si="22"/>
        <v>0.84997372569626906</v>
      </c>
      <c r="L463" s="104">
        <f t="shared" si="23"/>
        <v>0.84997372569626906</v>
      </c>
    </row>
    <row r="464" spans="3:12" x14ac:dyDescent="0.25">
      <c r="C464" t="s">
        <v>528</v>
      </c>
      <c r="D464" t="s">
        <v>1815</v>
      </c>
      <c r="E464" s="6">
        <v>51070</v>
      </c>
      <c r="F464" s="32">
        <v>51070</v>
      </c>
      <c r="G464" s="32">
        <v>43410</v>
      </c>
      <c r="H464" s="90">
        <f t="shared" si="21"/>
        <v>1</v>
      </c>
      <c r="I464" s="90">
        <f>IF(F464/ActivitySum!$C$1300=0%,"",F464/ActivitySum!$C$1300)</f>
        <v>5.8874588549398619E-4</v>
      </c>
      <c r="J464" s="99">
        <f>IF(G464/ActivitySum!$C$1300=0%,"",G464/ActivitySum!$C$1300)</f>
        <v>5.0043976677685413E-4</v>
      </c>
      <c r="K464" s="99">
        <f t="shared" si="22"/>
        <v>0.85000979048364989</v>
      </c>
      <c r="L464" s="104">
        <f t="shared" si="23"/>
        <v>0.85000979048364989</v>
      </c>
    </row>
    <row r="465" spans="3:12" x14ac:dyDescent="0.25">
      <c r="C465" t="s">
        <v>529</v>
      </c>
      <c r="D465" t="s">
        <v>1816</v>
      </c>
      <c r="E465" s="6">
        <v>43578</v>
      </c>
      <c r="F465" s="32">
        <v>43578</v>
      </c>
      <c r="G465" s="32">
        <v>37041</v>
      </c>
      <c r="H465" s="90">
        <f t="shared" si="21"/>
        <v>1</v>
      </c>
      <c r="I465" s="90">
        <f>IF(F465/ActivitySum!$C$1300=0%,"",F465/ActivitySum!$C$1300)</f>
        <v>5.0237650671738649E-4</v>
      </c>
      <c r="J465" s="99">
        <f>IF(G465/ActivitySum!$C$1300=0%,"",G465/ActivitySum!$C$1300)</f>
        <v>4.27016572245599E-4</v>
      </c>
      <c r="K465" s="99">
        <f t="shared" si="22"/>
        <v>0.84999311579237224</v>
      </c>
      <c r="L465" s="104">
        <f t="shared" si="23"/>
        <v>0.84999311579237224</v>
      </c>
    </row>
    <row r="466" spans="3:12" x14ac:dyDescent="0.25">
      <c r="C466" t="s">
        <v>530</v>
      </c>
      <c r="D466" t="s">
        <v>1817</v>
      </c>
      <c r="E466" s="6">
        <v>28739</v>
      </c>
      <c r="F466" s="32">
        <v>28739</v>
      </c>
      <c r="G466" s="32">
        <v>24428</v>
      </c>
      <c r="H466" s="90">
        <f t="shared" si="21"/>
        <v>1</v>
      </c>
      <c r="I466" s="90">
        <f>IF(F466/ActivitySum!$C$1300=0%,"",F466/ActivitySum!$C$1300)</f>
        <v>3.3130934018428955E-4</v>
      </c>
      <c r="J466" s="99">
        <f>IF(G466/ActivitySum!$C$1300=0%,"",G466/ActivitySum!$C$1300)</f>
        <v>2.8161120992455639E-4</v>
      </c>
      <c r="K466" s="99">
        <f t="shared" si="22"/>
        <v>0.8499947806117123</v>
      </c>
      <c r="L466" s="104">
        <f t="shared" si="23"/>
        <v>0.8499947806117123</v>
      </c>
    </row>
    <row r="467" spans="3:12" x14ac:dyDescent="0.25">
      <c r="C467" t="s">
        <v>531</v>
      </c>
      <c r="D467" t="s">
        <v>1818</v>
      </c>
      <c r="E467" s="6">
        <v>45974</v>
      </c>
      <c r="F467" s="32">
        <v>45974</v>
      </c>
      <c r="G467" s="32">
        <v>39078</v>
      </c>
      <c r="H467" s="90">
        <f t="shared" si="21"/>
        <v>1</v>
      </c>
      <c r="I467" s="90">
        <f>IF(F467/ActivitySum!$C$1300=0%,"",F467/ActivitySum!$C$1300)</f>
        <v>5.2999810729783669E-4</v>
      </c>
      <c r="J467" s="99">
        <f>IF(G467/ActivitySum!$C$1300=0%,"",G467/ActivitySum!$C$1300)</f>
        <v>4.5049954402455434E-4</v>
      </c>
      <c r="K467" s="99">
        <f t="shared" si="22"/>
        <v>0.85000217514247178</v>
      </c>
      <c r="L467" s="104">
        <f t="shared" si="23"/>
        <v>0.85000217514247178</v>
      </c>
    </row>
    <row r="468" spans="3:12" x14ac:dyDescent="0.25">
      <c r="C468" t="s">
        <v>535</v>
      </c>
      <c r="D468" t="s">
        <v>1822</v>
      </c>
      <c r="E468" s="6">
        <v>26755</v>
      </c>
      <c r="F468" s="32">
        <v>26755</v>
      </c>
      <c r="G468" s="32">
        <v>15010</v>
      </c>
      <c r="H468" s="90">
        <f t="shared" si="21"/>
        <v>1</v>
      </c>
      <c r="I468" s="90">
        <f>IF(F468/ActivitySum!$C$1300=0%,"",F468/ActivitySum!$C$1300)</f>
        <v>3.0843736374371646E-4</v>
      </c>
      <c r="J468" s="99">
        <f>IF(G468/ActivitySum!$C$1300=0%,"",G468/ActivitySum!$C$1300)</f>
        <v>1.7303849111542457E-4</v>
      </c>
      <c r="K468" s="99">
        <f t="shared" si="22"/>
        <v>0.56101663240515787</v>
      </c>
      <c r="L468" s="104">
        <f t="shared" si="23"/>
        <v>0.56101663240515787</v>
      </c>
    </row>
    <row r="469" spans="3:12" x14ac:dyDescent="0.25">
      <c r="C469" t="s">
        <v>542</v>
      </c>
      <c r="D469" t="s">
        <v>1829</v>
      </c>
      <c r="E469" s="6">
        <v>35621</v>
      </c>
      <c r="F469" s="32">
        <v>35620</v>
      </c>
      <c r="G469" s="32">
        <v>58775</v>
      </c>
      <c r="H469" s="90">
        <f t="shared" si="21"/>
        <v>0.99997192667246848</v>
      </c>
      <c r="I469" s="90">
        <f>IF(F469/ActivitySum!$C$1300=0%,"",F469/ActivitySum!$C$1300)</f>
        <v>4.1063498024859578E-4</v>
      </c>
      <c r="J469" s="99">
        <f>IF(G469/ActivitySum!$C$1300=0%,"",G469/ActivitySum!$C$1300)</f>
        <v>6.7757077383804654E-4</v>
      </c>
      <c r="K469" s="99">
        <f t="shared" si="22"/>
        <v>1.6500098256646361</v>
      </c>
      <c r="L469" s="104">
        <f t="shared" si="23"/>
        <v>1.6500561482313307</v>
      </c>
    </row>
    <row r="470" spans="3:12" x14ac:dyDescent="0.25">
      <c r="C470" t="s">
        <v>543</v>
      </c>
      <c r="D470" t="s">
        <v>1830</v>
      </c>
      <c r="E470" s="6">
        <v>46004</v>
      </c>
      <c r="F470" s="32">
        <v>46003</v>
      </c>
      <c r="G470" s="32">
        <v>39103</v>
      </c>
      <c r="H470" s="90">
        <f t="shared" si="21"/>
        <v>0.99997826275975998</v>
      </c>
      <c r="I470" s="90">
        <f>IF(F470/ActivitySum!$C$1300=0%,"",F470/ActivitySum!$C$1300)</f>
        <v>5.3033242550185717E-4</v>
      </c>
      <c r="J470" s="99">
        <f>IF(G470/ActivitySum!$C$1300=0%,"",G470/ActivitySum!$C$1300)</f>
        <v>4.5078774937284787E-4</v>
      </c>
      <c r="K470" s="99">
        <f t="shared" si="22"/>
        <v>0.84999130510390397</v>
      </c>
      <c r="L470" s="104">
        <f t="shared" si="23"/>
        <v>0.85000978197074106</v>
      </c>
    </row>
    <row r="471" spans="3:12" x14ac:dyDescent="0.25">
      <c r="C471" t="s">
        <v>544</v>
      </c>
      <c r="D471" t="s">
        <v>1831</v>
      </c>
      <c r="E471" s="6">
        <v>32905</v>
      </c>
      <c r="F471" s="32">
        <v>32904</v>
      </c>
      <c r="G471" s="32">
        <v>54293</v>
      </c>
      <c r="H471" s="90">
        <f t="shared" si="21"/>
        <v>0.99996960948184166</v>
      </c>
      <c r="I471" s="90">
        <f>IF(F471/ActivitySum!$C$1300=0%,"",F471/ActivitySum!$C$1300)</f>
        <v>3.7932435120998867E-4</v>
      </c>
      <c r="J471" s="99">
        <f>IF(G471/ActivitySum!$C$1300=0%,"",G471/ActivitySum!$C$1300)</f>
        <v>6.2590131899598576E-4</v>
      </c>
      <c r="K471" s="99">
        <f t="shared" si="22"/>
        <v>1.6499924023704604</v>
      </c>
      <c r="L471" s="104">
        <f t="shared" si="23"/>
        <v>1.6500425480184779</v>
      </c>
    </row>
    <row r="472" spans="3:12" x14ac:dyDescent="0.25">
      <c r="C472" t="s">
        <v>545</v>
      </c>
      <c r="D472" t="s">
        <v>1832</v>
      </c>
      <c r="E472" s="6">
        <v>10783</v>
      </c>
      <c r="F472" s="32">
        <v>10782</v>
      </c>
      <c r="G472" s="32">
        <v>9165</v>
      </c>
      <c r="H472" s="90">
        <f t="shared" si="21"/>
        <v>0.99990726143002873</v>
      </c>
      <c r="I472" s="90">
        <f>IF(F472/ActivitySum!$C$1300=0%,"",F472/ActivitySum!$C$1300)</f>
        <v>1.2429720261202581E-4</v>
      </c>
      <c r="J472" s="99">
        <f>IF(G472/ActivitySum!$C$1300=0%,"",G472/ActivitySum!$C$1300)</f>
        <v>1.0565608068440147E-4</v>
      </c>
      <c r="K472" s="99">
        <f t="shared" si="22"/>
        <v>0.84994899378651578</v>
      </c>
      <c r="L472" s="104">
        <f t="shared" si="23"/>
        <v>0.85002782415136335</v>
      </c>
    </row>
    <row r="473" spans="3:12" x14ac:dyDescent="0.25">
      <c r="C473" t="s">
        <v>546</v>
      </c>
      <c r="D473" t="s">
        <v>1833</v>
      </c>
      <c r="E473" s="6">
        <v>84716</v>
      </c>
      <c r="F473" s="32">
        <v>84717</v>
      </c>
      <c r="G473" s="32">
        <v>72009</v>
      </c>
      <c r="H473" s="90">
        <f t="shared" si="21"/>
        <v>1.0000118041456159</v>
      </c>
      <c r="I473" s="90">
        <f>IF(F473/ActivitySum!$C$1300=0%,"",F473/ActivitySum!$C$1300)</f>
        <v>9.7663569965525799E-4</v>
      </c>
      <c r="J473" s="99">
        <f>IF(G473/ActivitySum!$C$1300=0%,"",G473/ActivitySum!$C$1300)</f>
        <v>8.3013515701069998E-4</v>
      </c>
      <c r="K473" s="99">
        <f t="shared" si="22"/>
        <v>0.85000472165824636</v>
      </c>
      <c r="L473" s="104">
        <f t="shared" si="23"/>
        <v>0.84999468819717416</v>
      </c>
    </row>
    <row r="474" spans="3:12" x14ac:dyDescent="0.25">
      <c r="C474" t="s">
        <v>547</v>
      </c>
      <c r="D474" t="s">
        <v>1834</v>
      </c>
      <c r="E474" s="6">
        <v>64069</v>
      </c>
      <c r="F474" s="32">
        <v>64069</v>
      </c>
      <c r="G474" s="32">
        <v>54458</v>
      </c>
      <c r="H474" s="90">
        <f t="shared" si="21"/>
        <v>1</v>
      </c>
      <c r="I474" s="90">
        <f>IF(F474/ActivitySum!$C$1300=0%,"",F474/ActivitySum!$C$1300)</f>
        <v>7.3860113839268064E-4</v>
      </c>
      <c r="J474" s="99">
        <f>IF(G474/ActivitySum!$C$1300=0%,"",G474/ActivitySum!$C$1300)</f>
        <v>6.2780347429472287E-4</v>
      </c>
      <c r="K474" s="99">
        <f t="shared" si="22"/>
        <v>0.84998985468791455</v>
      </c>
      <c r="L474" s="104">
        <f t="shared" si="23"/>
        <v>0.84998985468791455</v>
      </c>
    </row>
    <row r="475" spans="3:12" x14ac:dyDescent="0.25">
      <c r="C475" t="s">
        <v>548</v>
      </c>
      <c r="D475" t="s">
        <v>1835</v>
      </c>
      <c r="E475" s="6">
        <v>61108</v>
      </c>
      <c r="F475" s="32">
        <v>61109</v>
      </c>
      <c r="G475" s="32">
        <v>51943</v>
      </c>
      <c r="H475" s="90">
        <f t="shared" si="21"/>
        <v>1.000016364469464</v>
      </c>
      <c r="I475" s="90">
        <f>IF(F475/ActivitySum!$C$1300=0%,"",F475/ActivitySum!$C$1300)</f>
        <v>7.0447762515472878E-4</v>
      </c>
      <c r="J475" s="99">
        <f>IF(G475/ActivitySum!$C$1300=0%,"",G475/ActivitySum!$C$1300)</f>
        <v>5.9881001625639561E-4</v>
      </c>
      <c r="K475" s="99">
        <f t="shared" si="22"/>
        <v>0.85001963736335673</v>
      </c>
      <c r="L475" s="104">
        <f t="shared" si="23"/>
        <v>0.85000572747058534</v>
      </c>
    </row>
    <row r="476" spans="3:12" x14ac:dyDescent="0.25">
      <c r="C476" t="s">
        <v>549</v>
      </c>
      <c r="D476" t="s">
        <v>1836</v>
      </c>
      <c r="E476" s="6">
        <v>78093</v>
      </c>
      <c r="F476" s="32">
        <v>78093</v>
      </c>
      <c r="G476" s="32">
        <v>66379</v>
      </c>
      <c r="H476" s="90">
        <f t="shared" si="21"/>
        <v>1</v>
      </c>
      <c r="I476" s="90">
        <f>IF(F476/ActivitySum!$C$1300=0%,"",F476/ActivitySum!$C$1300)</f>
        <v>9.0027281057140907E-4</v>
      </c>
      <c r="J476" s="99">
        <f>IF(G476/ActivitySum!$C$1300=0%,"",G476/ActivitySum!$C$1300)</f>
        <v>7.6523131257500115E-4</v>
      </c>
      <c r="K476" s="99">
        <f t="shared" si="22"/>
        <v>0.84999935973774854</v>
      </c>
      <c r="L476" s="104">
        <f t="shared" si="23"/>
        <v>0.84999935973774854</v>
      </c>
    </row>
    <row r="477" spans="3:12" x14ac:dyDescent="0.25">
      <c r="C477" t="s">
        <v>550</v>
      </c>
      <c r="D477" t="s">
        <v>1837</v>
      </c>
      <c r="E477" s="6">
        <v>115829</v>
      </c>
      <c r="F477" s="32">
        <v>115829</v>
      </c>
      <c r="G477" s="32">
        <v>98455</v>
      </c>
      <c r="H477" s="90">
        <f t="shared" si="21"/>
        <v>1</v>
      </c>
      <c r="I477" s="90">
        <f>IF(F477/ActivitySum!$C$1300=0%,"",F477/ActivitySum!$C$1300)</f>
        <v>1.3353014914995677E-3</v>
      </c>
      <c r="J477" s="99">
        <f>IF(G477/ActivitySum!$C$1300=0%,"",G477/ActivitySum!$C$1300)</f>
        <v>1.1350103026495086E-3</v>
      </c>
      <c r="K477" s="99">
        <f t="shared" si="22"/>
        <v>0.85000302169577568</v>
      </c>
      <c r="L477" s="104">
        <f t="shared" si="23"/>
        <v>0.85000302169577568</v>
      </c>
    </row>
    <row r="478" spans="3:12" x14ac:dyDescent="0.25">
      <c r="C478" t="s">
        <v>551</v>
      </c>
      <c r="D478" t="s">
        <v>1838</v>
      </c>
      <c r="E478" s="6">
        <v>11418</v>
      </c>
      <c r="F478" s="32">
        <v>11418</v>
      </c>
      <c r="G478" s="32">
        <v>9705</v>
      </c>
      <c r="H478" s="90">
        <f t="shared" si="21"/>
        <v>1</v>
      </c>
      <c r="I478" s="90">
        <f>IF(F478/ActivitySum!$C$1300=0%,"",F478/ActivitySum!$C$1300)</f>
        <v>1.3162914667261277E-4</v>
      </c>
      <c r="J478" s="99">
        <f>IF(G478/ActivitySum!$C$1300=0%,"",G478/ActivitySum!$C$1300)</f>
        <v>1.1188131620754133E-4</v>
      </c>
      <c r="K478" s="99">
        <f t="shared" si="22"/>
        <v>0.84997372569626906</v>
      </c>
      <c r="L478" s="104">
        <f t="shared" si="23"/>
        <v>0.84997372569626906</v>
      </c>
    </row>
    <row r="479" spans="3:12" x14ac:dyDescent="0.25">
      <c r="C479" t="s">
        <v>552</v>
      </c>
      <c r="D479" t="s">
        <v>1839</v>
      </c>
      <c r="E479" s="6">
        <v>51070</v>
      </c>
      <c r="F479" s="32">
        <v>51070</v>
      </c>
      <c r="G479" s="32">
        <v>43410</v>
      </c>
      <c r="H479" s="90">
        <f t="shared" si="21"/>
        <v>1</v>
      </c>
      <c r="I479" s="90">
        <f>IF(F479/ActivitySum!$C$1300=0%,"",F479/ActivitySum!$C$1300)</f>
        <v>5.8874588549398619E-4</v>
      </c>
      <c r="J479" s="99">
        <f>IF(G479/ActivitySum!$C$1300=0%,"",G479/ActivitySum!$C$1300)</f>
        <v>5.0043976677685413E-4</v>
      </c>
      <c r="K479" s="99">
        <f t="shared" si="22"/>
        <v>0.85000979048364989</v>
      </c>
      <c r="L479" s="104">
        <f t="shared" si="23"/>
        <v>0.85000979048364989</v>
      </c>
    </row>
    <row r="480" spans="3:12" x14ac:dyDescent="0.25">
      <c r="C480" t="s">
        <v>553</v>
      </c>
      <c r="D480" t="s">
        <v>1840</v>
      </c>
      <c r="E480" s="6">
        <v>43578</v>
      </c>
      <c r="F480" s="32">
        <v>43578</v>
      </c>
      <c r="G480" s="32">
        <v>37041</v>
      </c>
      <c r="H480" s="90">
        <f t="shared" si="21"/>
        <v>1</v>
      </c>
      <c r="I480" s="90">
        <f>IF(F480/ActivitySum!$C$1300=0%,"",F480/ActivitySum!$C$1300)</f>
        <v>5.0237650671738649E-4</v>
      </c>
      <c r="J480" s="99">
        <f>IF(G480/ActivitySum!$C$1300=0%,"",G480/ActivitySum!$C$1300)</f>
        <v>4.27016572245599E-4</v>
      </c>
      <c r="K480" s="99">
        <f t="shared" si="22"/>
        <v>0.84999311579237224</v>
      </c>
      <c r="L480" s="104">
        <f t="shared" si="23"/>
        <v>0.84999311579237224</v>
      </c>
    </row>
    <row r="481" spans="3:12" x14ac:dyDescent="0.25">
      <c r="C481" t="s">
        <v>554</v>
      </c>
      <c r="D481" t="s">
        <v>1841</v>
      </c>
      <c r="E481" s="6">
        <v>28739</v>
      </c>
      <c r="F481" s="32">
        <v>28739</v>
      </c>
      <c r="G481" s="32">
        <v>24428</v>
      </c>
      <c r="H481" s="90">
        <f t="shared" si="21"/>
        <v>1</v>
      </c>
      <c r="I481" s="90">
        <f>IF(F481/ActivitySum!$C$1300=0%,"",F481/ActivitySum!$C$1300)</f>
        <v>3.3130934018428955E-4</v>
      </c>
      <c r="J481" s="99">
        <f>IF(G481/ActivitySum!$C$1300=0%,"",G481/ActivitySum!$C$1300)</f>
        <v>2.8161120992455639E-4</v>
      </c>
      <c r="K481" s="99">
        <f t="shared" si="22"/>
        <v>0.8499947806117123</v>
      </c>
      <c r="L481" s="104">
        <f t="shared" si="23"/>
        <v>0.8499947806117123</v>
      </c>
    </row>
    <row r="482" spans="3:12" x14ac:dyDescent="0.25">
      <c r="C482" t="s">
        <v>555</v>
      </c>
      <c r="D482" t="s">
        <v>1842</v>
      </c>
      <c r="E482" s="6">
        <v>45974</v>
      </c>
      <c r="F482" s="32">
        <v>45974</v>
      </c>
      <c r="G482" s="32">
        <v>39078</v>
      </c>
      <c r="H482" s="90">
        <f t="shared" si="21"/>
        <v>1</v>
      </c>
      <c r="I482" s="90">
        <f>IF(F482/ActivitySum!$C$1300=0%,"",F482/ActivitySum!$C$1300)</f>
        <v>5.2999810729783669E-4</v>
      </c>
      <c r="J482" s="99">
        <f>IF(G482/ActivitySum!$C$1300=0%,"",G482/ActivitySum!$C$1300)</f>
        <v>4.5049954402455434E-4</v>
      </c>
      <c r="K482" s="99">
        <f t="shared" si="22"/>
        <v>0.85000217514247178</v>
      </c>
      <c r="L482" s="104">
        <f t="shared" si="23"/>
        <v>0.85000217514247178</v>
      </c>
    </row>
    <row r="483" spans="3:12" x14ac:dyDescent="0.25">
      <c r="C483" t="s">
        <v>559</v>
      </c>
      <c r="D483" t="s">
        <v>1846</v>
      </c>
      <c r="E483" s="6">
        <v>26755</v>
      </c>
      <c r="F483" s="32">
        <v>26755</v>
      </c>
      <c r="G483" s="32">
        <v>6689</v>
      </c>
      <c r="H483" s="90">
        <f t="shared" si="21"/>
        <v>1</v>
      </c>
      <c r="I483" s="90">
        <f>IF(F483/ActivitySum!$C$1300=0%,"",F483/ActivitySum!$C$1300)</f>
        <v>3.0843736374371646E-4</v>
      </c>
      <c r="J483" s="99">
        <f>IF(G483/ActivitySum!$C$1300=0%,"",G483/ActivitySum!$C$1300)</f>
        <v>7.7112222989412054E-5</v>
      </c>
      <c r="K483" s="99">
        <f t="shared" si="22"/>
        <v>0.25000934404784153</v>
      </c>
      <c r="L483" s="104">
        <f t="shared" si="23"/>
        <v>0.25000934404784153</v>
      </c>
    </row>
    <row r="484" spans="3:12" x14ac:dyDescent="0.25">
      <c r="C484" t="s">
        <v>566</v>
      </c>
      <c r="D484" t="s">
        <v>1853</v>
      </c>
      <c r="E484" s="6">
        <v>35620</v>
      </c>
      <c r="F484" s="32">
        <v>35620</v>
      </c>
      <c r="G484" s="32">
        <v>30277</v>
      </c>
      <c r="H484" s="90">
        <f t="shared" si="21"/>
        <v>1</v>
      </c>
      <c r="I484" s="90">
        <f>IF(F484/ActivitySum!$C$1300=0%,"",F484/ActivitySum!$C$1300)</f>
        <v>4.1063498024859578E-4</v>
      </c>
      <c r="J484" s="99">
        <f>IF(G484/ActivitySum!$C$1300=0%,"",G484/ActivitySum!$C$1300)</f>
        <v>3.4903973321130644E-4</v>
      </c>
      <c r="K484" s="99">
        <f t="shared" si="22"/>
        <v>0.85</v>
      </c>
      <c r="L484" s="104">
        <f t="shared" si="23"/>
        <v>0.85</v>
      </c>
    </row>
    <row r="485" spans="3:12" x14ac:dyDescent="0.25">
      <c r="C485" t="s">
        <v>567</v>
      </c>
      <c r="D485" t="s">
        <v>1854</v>
      </c>
      <c r="E485" s="6">
        <v>46003</v>
      </c>
      <c r="F485" s="32">
        <v>46003</v>
      </c>
      <c r="G485" s="32">
        <v>39103</v>
      </c>
      <c r="H485" s="90">
        <f t="shared" si="21"/>
        <v>1</v>
      </c>
      <c r="I485" s="90">
        <f>IF(F485/ActivitySum!$C$1300=0%,"",F485/ActivitySum!$C$1300)</f>
        <v>5.3033242550185717E-4</v>
      </c>
      <c r="J485" s="99">
        <f>IF(G485/ActivitySum!$C$1300=0%,"",G485/ActivitySum!$C$1300)</f>
        <v>4.5078774937284787E-4</v>
      </c>
      <c r="K485" s="99">
        <f t="shared" si="22"/>
        <v>0.85000978197074106</v>
      </c>
      <c r="L485" s="104">
        <f t="shared" si="23"/>
        <v>0.85000978197074106</v>
      </c>
    </row>
    <row r="486" spans="3:12" x14ac:dyDescent="0.25">
      <c r="C486" t="s">
        <v>568</v>
      </c>
      <c r="D486" t="s">
        <v>1855</v>
      </c>
      <c r="E486" s="6">
        <v>32904</v>
      </c>
      <c r="F486" s="32">
        <v>32904</v>
      </c>
      <c r="G486" s="32">
        <v>27969</v>
      </c>
      <c r="H486" s="90">
        <f t="shared" si="21"/>
        <v>1</v>
      </c>
      <c r="I486" s="90">
        <f>IF(F486/ActivitySum!$C$1300=0%,"",F486/ActivitySum!$C$1300)</f>
        <v>3.7932435120998867E-4</v>
      </c>
      <c r="J486" s="99">
        <f>IF(G486/ActivitySum!$C$1300=0%,"",G486/ActivitySum!$C$1300)</f>
        <v>3.2243261545684938E-4</v>
      </c>
      <c r="K486" s="99">
        <f t="shared" si="22"/>
        <v>0.85001823486506201</v>
      </c>
      <c r="L486" s="104">
        <f t="shared" si="23"/>
        <v>0.85001823486506201</v>
      </c>
    </row>
    <row r="487" spans="3:12" x14ac:dyDescent="0.25">
      <c r="C487" t="s">
        <v>569</v>
      </c>
      <c r="D487" t="s">
        <v>1856</v>
      </c>
      <c r="E487" s="6">
        <v>10780</v>
      </c>
      <c r="F487" s="32">
        <v>10782</v>
      </c>
      <c r="G487" s="32">
        <v>9165</v>
      </c>
      <c r="H487" s="90">
        <f t="shared" si="21"/>
        <v>1.0001855287569574</v>
      </c>
      <c r="I487" s="90">
        <f>IF(F487/ActivitySum!$C$1300=0%,"",F487/ActivitySum!$C$1300)</f>
        <v>1.2429720261202581E-4</v>
      </c>
      <c r="J487" s="99">
        <f>IF(G487/ActivitySum!$C$1300=0%,"",G487/ActivitySum!$C$1300)</f>
        <v>1.0565608068440147E-4</v>
      </c>
      <c r="K487" s="99">
        <f t="shared" si="22"/>
        <v>0.8501855287569573</v>
      </c>
      <c r="L487" s="104">
        <f t="shared" si="23"/>
        <v>0.85002782415136335</v>
      </c>
    </row>
    <row r="488" spans="3:12" x14ac:dyDescent="0.25">
      <c r="C488" t="s">
        <v>570</v>
      </c>
      <c r="D488" t="s">
        <v>1857</v>
      </c>
      <c r="E488" s="6">
        <v>84718</v>
      </c>
      <c r="F488" s="32">
        <v>84718</v>
      </c>
      <c r="G488" s="32">
        <v>72010</v>
      </c>
      <c r="H488" s="90">
        <f t="shared" si="21"/>
        <v>1</v>
      </c>
      <c r="I488" s="90">
        <f>IF(F488/ActivitySum!$C$1300=0%,"",F488/ActivitySum!$C$1300)</f>
        <v>9.7664722786918964E-4</v>
      </c>
      <c r="J488" s="99">
        <f>IF(G488/ActivitySum!$C$1300=0%,"",G488/ActivitySum!$C$1300)</f>
        <v>8.3014668522463173E-4</v>
      </c>
      <c r="K488" s="99">
        <f t="shared" si="22"/>
        <v>0.84999645883991592</v>
      </c>
      <c r="L488" s="104">
        <f t="shared" si="23"/>
        <v>0.84999645883991592</v>
      </c>
    </row>
    <row r="489" spans="3:12" x14ac:dyDescent="0.25">
      <c r="C489" t="s">
        <v>571</v>
      </c>
      <c r="D489" t="s">
        <v>1858</v>
      </c>
      <c r="E489" s="6">
        <v>64069</v>
      </c>
      <c r="F489" s="32">
        <v>64069</v>
      </c>
      <c r="G489" s="32">
        <v>54459</v>
      </c>
      <c r="H489" s="90">
        <f t="shared" si="21"/>
        <v>1</v>
      </c>
      <c r="I489" s="90">
        <f>IF(F489/ActivitySum!$C$1300=0%,"",F489/ActivitySum!$C$1300)</f>
        <v>7.3860113839268064E-4</v>
      </c>
      <c r="J489" s="99">
        <f>IF(G489/ActivitySum!$C$1300=0%,"",G489/ActivitySum!$C$1300)</f>
        <v>6.2781500250865463E-4</v>
      </c>
      <c r="K489" s="99">
        <f t="shared" si="22"/>
        <v>0.85000546286035372</v>
      </c>
      <c r="L489" s="104">
        <f t="shared" si="23"/>
        <v>0.85000546286035372</v>
      </c>
    </row>
    <row r="490" spans="3:12" x14ac:dyDescent="0.25">
      <c r="C490" t="s">
        <v>572</v>
      </c>
      <c r="D490" t="s">
        <v>1859</v>
      </c>
      <c r="E490" s="6">
        <v>61109</v>
      </c>
      <c r="F490" s="32">
        <v>61109</v>
      </c>
      <c r="G490" s="32">
        <v>51943</v>
      </c>
      <c r="H490" s="90">
        <f t="shared" si="21"/>
        <v>1</v>
      </c>
      <c r="I490" s="90">
        <f>IF(F490/ActivitySum!$C$1300=0%,"",F490/ActivitySum!$C$1300)</f>
        <v>7.0447762515472878E-4</v>
      </c>
      <c r="J490" s="99">
        <f>IF(G490/ActivitySum!$C$1300=0%,"",G490/ActivitySum!$C$1300)</f>
        <v>5.9881001625639561E-4</v>
      </c>
      <c r="K490" s="99">
        <f t="shared" si="22"/>
        <v>0.85000572747058534</v>
      </c>
      <c r="L490" s="104">
        <f t="shared" si="23"/>
        <v>0.85000572747058534</v>
      </c>
    </row>
    <row r="491" spans="3:12" x14ac:dyDescent="0.25">
      <c r="C491" t="s">
        <v>573</v>
      </c>
      <c r="D491" t="s">
        <v>1860</v>
      </c>
      <c r="E491" s="6">
        <v>78093</v>
      </c>
      <c r="F491" s="32">
        <v>78093</v>
      </c>
      <c r="G491" s="32">
        <v>66379</v>
      </c>
      <c r="H491" s="90">
        <f t="shared" si="21"/>
        <v>1</v>
      </c>
      <c r="I491" s="90">
        <f>IF(F491/ActivitySum!$C$1300=0%,"",F491/ActivitySum!$C$1300)</f>
        <v>9.0027281057140907E-4</v>
      </c>
      <c r="J491" s="99">
        <f>IF(G491/ActivitySum!$C$1300=0%,"",G491/ActivitySum!$C$1300)</f>
        <v>7.6523131257500115E-4</v>
      </c>
      <c r="K491" s="99">
        <f t="shared" si="22"/>
        <v>0.84999935973774854</v>
      </c>
      <c r="L491" s="104">
        <f t="shared" si="23"/>
        <v>0.84999935973774854</v>
      </c>
    </row>
    <row r="492" spans="3:12" x14ac:dyDescent="0.25">
      <c r="C492" t="s">
        <v>574</v>
      </c>
      <c r="D492" t="s">
        <v>1861</v>
      </c>
      <c r="E492" s="6">
        <v>115828</v>
      </c>
      <c r="F492" s="32">
        <v>115828</v>
      </c>
      <c r="G492" s="32">
        <v>98454</v>
      </c>
      <c r="H492" s="90">
        <f t="shared" si="21"/>
        <v>1</v>
      </c>
      <c r="I492" s="90">
        <f>IF(F492/ActivitySum!$C$1300=0%,"",F492/ActivitySum!$C$1300)</f>
        <v>1.3352899632856359E-3</v>
      </c>
      <c r="J492" s="99">
        <f>IF(G492/ActivitySum!$C$1300=0%,"",G492/ActivitySum!$C$1300)</f>
        <v>1.134998774435577E-3</v>
      </c>
      <c r="K492" s="99">
        <f t="shared" si="22"/>
        <v>0.85000172669820773</v>
      </c>
      <c r="L492" s="104">
        <f t="shared" si="23"/>
        <v>0.85000172669820773</v>
      </c>
    </row>
    <row r="493" spans="3:12" x14ac:dyDescent="0.25">
      <c r="C493" t="s">
        <v>575</v>
      </c>
      <c r="D493" t="s">
        <v>1862</v>
      </c>
      <c r="E493" s="6">
        <v>11417</v>
      </c>
      <c r="F493" s="32">
        <v>11418</v>
      </c>
      <c r="G493" s="32">
        <v>9706</v>
      </c>
      <c r="H493" s="90">
        <f t="shared" si="21"/>
        <v>1.0000875886835421</v>
      </c>
      <c r="I493" s="90">
        <f>IF(F493/ActivitySum!$C$1300=0%,"",F493/ActivitySum!$C$1300)</f>
        <v>1.3162914667261277E-4</v>
      </c>
      <c r="J493" s="99">
        <f>IF(G493/ActivitySum!$C$1300=0%,"",G493/ActivitySum!$C$1300)</f>
        <v>1.1189284442147307E-4</v>
      </c>
      <c r="K493" s="99">
        <f t="shared" si="22"/>
        <v>0.85013576245949019</v>
      </c>
      <c r="L493" s="104">
        <f t="shared" si="23"/>
        <v>0.8500613067087055</v>
      </c>
    </row>
    <row r="494" spans="3:12" x14ac:dyDescent="0.25">
      <c r="C494" t="s">
        <v>576</v>
      </c>
      <c r="D494" t="s">
        <v>1863</v>
      </c>
      <c r="E494" s="6">
        <v>51070</v>
      </c>
      <c r="F494" s="32">
        <v>51069</v>
      </c>
      <c r="G494" s="32">
        <v>43408</v>
      </c>
      <c r="H494" s="90">
        <f t="shared" si="21"/>
        <v>0.99998041903270019</v>
      </c>
      <c r="I494" s="90">
        <f>IF(F494/ActivitySum!$C$1300=0%,"",F494/ActivitySum!$C$1300)</f>
        <v>5.8873435728005444E-4</v>
      </c>
      <c r="J494" s="99">
        <f>IF(G494/ActivitySum!$C$1300=0%,"",G494/ActivitySum!$C$1300)</f>
        <v>5.0041671034899062E-4</v>
      </c>
      <c r="K494" s="99">
        <f t="shared" si="22"/>
        <v>0.84997062854905037</v>
      </c>
      <c r="L494" s="104">
        <f t="shared" si="23"/>
        <v>0.84998727212203096</v>
      </c>
    </row>
    <row r="495" spans="3:12" x14ac:dyDescent="0.25">
      <c r="C495" t="s">
        <v>577</v>
      </c>
      <c r="D495" t="s">
        <v>1864</v>
      </c>
      <c r="E495" s="6">
        <v>43578</v>
      </c>
      <c r="F495" s="32">
        <v>43578</v>
      </c>
      <c r="G495" s="32">
        <v>37041</v>
      </c>
      <c r="H495" s="90">
        <f t="shared" si="21"/>
        <v>1</v>
      </c>
      <c r="I495" s="90">
        <f>IF(F495/ActivitySum!$C$1300=0%,"",F495/ActivitySum!$C$1300)</f>
        <v>5.0237650671738649E-4</v>
      </c>
      <c r="J495" s="99">
        <f>IF(G495/ActivitySum!$C$1300=0%,"",G495/ActivitySum!$C$1300)</f>
        <v>4.27016572245599E-4</v>
      </c>
      <c r="K495" s="99">
        <f t="shared" si="22"/>
        <v>0.84999311579237224</v>
      </c>
      <c r="L495" s="104">
        <f t="shared" si="23"/>
        <v>0.84999311579237224</v>
      </c>
    </row>
    <row r="496" spans="3:12" x14ac:dyDescent="0.25">
      <c r="C496" t="s">
        <v>578</v>
      </c>
      <c r="D496" t="s">
        <v>1865</v>
      </c>
      <c r="E496" s="6">
        <v>28739</v>
      </c>
      <c r="F496" s="32">
        <v>28739</v>
      </c>
      <c r="G496" s="32">
        <v>24428</v>
      </c>
      <c r="H496" s="90">
        <f t="shared" si="21"/>
        <v>1</v>
      </c>
      <c r="I496" s="90">
        <f>IF(F496/ActivitySum!$C$1300=0%,"",F496/ActivitySum!$C$1300)</f>
        <v>3.3130934018428955E-4</v>
      </c>
      <c r="J496" s="99">
        <f>IF(G496/ActivitySum!$C$1300=0%,"",G496/ActivitySum!$C$1300)</f>
        <v>2.8161120992455639E-4</v>
      </c>
      <c r="K496" s="99">
        <f t="shared" si="22"/>
        <v>0.8499947806117123</v>
      </c>
      <c r="L496" s="104">
        <f t="shared" si="23"/>
        <v>0.8499947806117123</v>
      </c>
    </row>
    <row r="497" spans="3:12" x14ac:dyDescent="0.25">
      <c r="C497" t="s">
        <v>579</v>
      </c>
      <c r="D497" t="s">
        <v>1866</v>
      </c>
      <c r="E497" s="6">
        <v>45974</v>
      </c>
      <c r="F497" s="32">
        <v>45974</v>
      </c>
      <c r="G497" s="32">
        <v>39078</v>
      </c>
      <c r="H497" s="90">
        <f t="shared" si="21"/>
        <v>1</v>
      </c>
      <c r="I497" s="90">
        <f>IF(F497/ActivitySum!$C$1300=0%,"",F497/ActivitySum!$C$1300)</f>
        <v>5.2999810729783669E-4</v>
      </c>
      <c r="J497" s="99">
        <f>IF(G497/ActivitySum!$C$1300=0%,"",G497/ActivitySum!$C$1300)</f>
        <v>4.5049954402455434E-4</v>
      </c>
      <c r="K497" s="99">
        <f t="shared" si="22"/>
        <v>0.85000217514247178</v>
      </c>
      <c r="L497" s="104">
        <f t="shared" si="23"/>
        <v>0.85000217514247178</v>
      </c>
    </row>
    <row r="498" spans="3:12" x14ac:dyDescent="0.25">
      <c r="C498" t="s">
        <v>586</v>
      </c>
      <c r="D498" t="s">
        <v>1873</v>
      </c>
      <c r="E498" s="6">
        <v>26755</v>
      </c>
      <c r="F498" s="32">
        <v>26755</v>
      </c>
      <c r="G498" s="32">
        <v>22742</v>
      </c>
      <c r="H498" s="90">
        <f t="shared" si="21"/>
        <v>1</v>
      </c>
      <c r="I498" s="90">
        <f>IF(F498/ActivitySum!$C$1300=0%,"",F498/ActivitySum!$C$1300)</f>
        <v>3.0843736374371646E-4</v>
      </c>
      <c r="J498" s="99">
        <f>IF(G498/ActivitySum!$C$1300=0%,"",G498/ActivitySum!$C$1300)</f>
        <v>2.6217464123564195E-4</v>
      </c>
      <c r="K498" s="99">
        <f t="shared" si="22"/>
        <v>0.85000934404784156</v>
      </c>
      <c r="L498" s="104">
        <f t="shared" si="23"/>
        <v>0.85000934404784156</v>
      </c>
    </row>
    <row r="499" spans="3:12" x14ac:dyDescent="0.25">
      <c r="C499" t="s">
        <v>593</v>
      </c>
      <c r="D499" t="s">
        <v>1880</v>
      </c>
      <c r="E499" s="6">
        <v>35620</v>
      </c>
      <c r="F499" s="32">
        <v>35620</v>
      </c>
      <c r="G499" s="32">
        <v>30277</v>
      </c>
      <c r="H499" s="90">
        <f t="shared" si="21"/>
        <v>1</v>
      </c>
      <c r="I499" s="90">
        <f>IF(F499/ActivitySum!$C$1300=0%,"",F499/ActivitySum!$C$1300)</f>
        <v>4.1063498024859578E-4</v>
      </c>
      <c r="J499" s="99">
        <f>IF(G499/ActivitySum!$C$1300=0%,"",G499/ActivitySum!$C$1300)</f>
        <v>3.4903973321130644E-4</v>
      </c>
      <c r="K499" s="99">
        <f t="shared" si="22"/>
        <v>0.85</v>
      </c>
      <c r="L499" s="104">
        <f t="shared" si="23"/>
        <v>0.85</v>
      </c>
    </row>
    <row r="500" spans="3:12" x14ac:dyDescent="0.25">
      <c r="C500" t="s">
        <v>594</v>
      </c>
      <c r="D500" t="s">
        <v>1881</v>
      </c>
      <c r="E500" s="6">
        <v>46004</v>
      </c>
      <c r="F500" s="32">
        <v>46003</v>
      </c>
      <c r="G500" s="32">
        <v>39103</v>
      </c>
      <c r="H500" s="90">
        <f t="shared" si="21"/>
        <v>0.99997826275975998</v>
      </c>
      <c r="I500" s="90">
        <f>IF(F500/ActivitySum!$C$1300=0%,"",F500/ActivitySum!$C$1300)</f>
        <v>5.3033242550185717E-4</v>
      </c>
      <c r="J500" s="99">
        <f>IF(G500/ActivitySum!$C$1300=0%,"",G500/ActivitySum!$C$1300)</f>
        <v>4.5078774937284787E-4</v>
      </c>
      <c r="K500" s="99">
        <f t="shared" si="22"/>
        <v>0.84999130510390397</v>
      </c>
      <c r="L500" s="104">
        <f t="shared" si="23"/>
        <v>0.85000978197074106</v>
      </c>
    </row>
    <row r="501" spans="3:12" x14ac:dyDescent="0.25">
      <c r="C501" t="s">
        <v>595</v>
      </c>
      <c r="D501" t="s">
        <v>1882</v>
      </c>
      <c r="E501" s="6">
        <v>32904</v>
      </c>
      <c r="F501" s="32">
        <v>32905</v>
      </c>
      <c r="G501" s="32">
        <v>27969</v>
      </c>
      <c r="H501" s="90">
        <f t="shared" si="21"/>
        <v>1.0000303914417701</v>
      </c>
      <c r="I501" s="90">
        <f>IF(F501/ActivitySum!$C$1300=0%,"",F501/ActivitySum!$C$1300)</f>
        <v>3.7933587942392042E-4</v>
      </c>
      <c r="J501" s="99">
        <f>IF(G501/ActivitySum!$C$1300=0%,"",G501/ActivitySum!$C$1300)</f>
        <v>3.2243261545684938E-4</v>
      </c>
      <c r="K501" s="99">
        <f t="shared" si="22"/>
        <v>0.85001823486506201</v>
      </c>
      <c r="L501" s="104">
        <f t="shared" si="23"/>
        <v>0.84999240237046036</v>
      </c>
    </row>
    <row r="502" spans="3:12" x14ac:dyDescent="0.25">
      <c r="C502" t="s">
        <v>596</v>
      </c>
      <c r="D502" t="s">
        <v>1883</v>
      </c>
      <c r="E502" s="6">
        <v>10780</v>
      </c>
      <c r="F502" s="32">
        <v>10781</v>
      </c>
      <c r="G502" s="32">
        <v>9347</v>
      </c>
      <c r="H502" s="90">
        <f t="shared" si="21"/>
        <v>1.0000927643784787</v>
      </c>
      <c r="I502" s="90">
        <f>IF(F502/ActivitySum!$C$1300=0%,"",F502/ActivitySum!$C$1300)</f>
        <v>1.2428567439809408E-4</v>
      </c>
      <c r="J502" s="99">
        <f>IF(G502/ActivitySum!$C$1300=0%,"",G502/ActivitySum!$C$1300)</f>
        <v>1.0775421561997824E-4</v>
      </c>
      <c r="K502" s="99">
        <f t="shared" si="22"/>
        <v>0.86706864564007424</v>
      </c>
      <c r="L502" s="104">
        <f t="shared" si="23"/>
        <v>0.86698822001669607</v>
      </c>
    </row>
    <row r="503" spans="3:12" x14ac:dyDescent="0.25">
      <c r="C503" t="s">
        <v>597</v>
      </c>
      <c r="D503" t="s">
        <v>1884</v>
      </c>
      <c r="E503" s="6">
        <v>84719</v>
      </c>
      <c r="F503" s="32">
        <v>84717</v>
      </c>
      <c r="G503" s="32">
        <v>73450</v>
      </c>
      <c r="H503" s="90">
        <f t="shared" si="21"/>
        <v>0.99997639254476567</v>
      </c>
      <c r="I503" s="90">
        <f>IF(F503/ActivitySum!$C$1300=0%,"",F503/ActivitySum!$C$1300)</f>
        <v>9.7663569965525799E-4</v>
      </c>
      <c r="J503" s="99">
        <f>IF(G503/ActivitySum!$C$1300=0%,"",G503/ActivitySum!$C$1300)</f>
        <v>8.4674731328633808E-4</v>
      </c>
      <c r="K503" s="99">
        <f t="shared" si="22"/>
        <v>0.86698379348198162</v>
      </c>
      <c r="L503" s="104">
        <f t="shared" si="23"/>
        <v>0.86700426124626695</v>
      </c>
    </row>
    <row r="504" spans="3:12" x14ac:dyDescent="0.25">
      <c r="C504" t="s">
        <v>598</v>
      </c>
      <c r="D504" t="s">
        <v>1885</v>
      </c>
      <c r="E504" s="6">
        <v>64069</v>
      </c>
      <c r="F504" s="32">
        <v>64069</v>
      </c>
      <c r="G504" s="32">
        <v>54459</v>
      </c>
      <c r="H504" s="90">
        <f t="shared" si="21"/>
        <v>1</v>
      </c>
      <c r="I504" s="90">
        <f>IF(F504/ActivitySum!$C$1300=0%,"",F504/ActivitySum!$C$1300)</f>
        <v>7.3860113839268064E-4</v>
      </c>
      <c r="J504" s="99">
        <f>IF(G504/ActivitySum!$C$1300=0%,"",G504/ActivitySum!$C$1300)</f>
        <v>6.2781500250865463E-4</v>
      </c>
      <c r="K504" s="99">
        <f t="shared" si="22"/>
        <v>0.85000546286035372</v>
      </c>
      <c r="L504" s="104">
        <f t="shared" si="23"/>
        <v>0.85000546286035372</v>
      </c>
    </row>
    <row r="505" spans="3:12" x14ac:dyDescent="0.25">
      <c r="C505" t="s">
        <v>599</v>
      </c>
      <c r="D505" t="s">
        <v>1886</v>
      </c>
      <c r="E505" s="6">
        <v>61109</v>
      </c>
      <c r="F505" s="32">
        <v>61109</v>
      </c>
      <c r="G505" s="32">
        <v>51943</v>
      </c>
      <c r="H505" s="90">
        <f t="shared" si="21"/>
        <v>1</v>
      </c>
      <c r="I505" s="90">
        <f>IF(F505/ActivitySum!$C$1300=0%,"",F505/ActivitySum!$C$1300)</f>
        <v>7.0447762515472878E-4</v>
      </c>
      <c r="J505" s="99">
        <f>IF(G505/ActivitySum!$C$1300=0%,"",G505/ActivitySum!$C$1300)</f>
        <v>5.9881001625639561E-4</v>
      </c>
      <c r="K505" s="99">
        <f t="shared" si="22"/>
        <v>0.85000572747058534</v>
      </c>
      <c r="L505" s="104">
        <f t="shared" si="23"/>
        <v>0.85000572747058534</v>
      </c>
    </row>
    <row r="506" spans="3:12" x14ac:dyDescent="0.25">
      <c r="C506" t="s">
        <v>600</v>
      </c>
      <c r="D506" t="s">
        <v>1887</v>
      </c>
      <c r="E506" s="6">
        <v>78093</v>
      </c>
      <c r="F506" s="32">
        <v>78093</v>
      </c>
      <c r="G506" s="32">
        <v>66379</v>
      </c>
      <c r="H506" s="90">
        <f t="shared" si="21"/>
        <v>1</v>
      </c>
      <c r="I506" s="90">
        <f>IF(F506/ActivitySum!$C$1300=0%,"",F506/ActivitySum!$C$1300)</f>
        <v>9.0027281057140907E-4</v>
      </c>
      <c r="J506" s="99">
        <f>IF(G506/ActivitySum!$C$1300=0%,"",G506/ActivitySum!$C$1300)</f>
        <v>7.6523131257500115E-4</v>
      </c>
      <c r="K506" s="99">
        <f t="shared" si="22"/>
        <v>0.84999935973774854</v>
      </c>
      <c r="L506" s="104">
        <f t="shared" si="23"/>
        <v>0.84999935973774854</v>
      </c>
    </row>
    <row r="507" spans="3:12" x14ac:dyDescent="0.25">
      <c r="C507" t="s">
        <v>601</v>
      </c>
      <c r="D507" t="s">
        <v>1888</v>
      </c>
      <c r="E507" s="6">
        <v>115829</v>
      </c>
      <c r="F507" s="32">
        <v>115829</v>
      </c>
      <c r="G507" s="32">
        <v>98455</v>
      </c>
      <c r="H507" s="90">
        <f t="shared" si="21"/>
        <v>1</v>
      </c>
      <c r="I507" s="90">
        <f>IF(F507/ActivitySum!$C$1300=0%,"",F507/ActivitySum!$C$1300)</f>
        <v>1.3353014914995677E-3</v>
      </c>
      <c r="J507" s="99">
        <f>IF(G507/ActivitySum!$C$1300=0%,"",G507/ActivitySum!$C$1300)</f>
        <v>1.1350103026495086E-3</v>
      </c>
      <c r="K507" s="99">
        <f t="shared" si="22"/>
        <v>0.85000302169577568</v>
      </c>
      <c r="L507" s="104">
        <f t="shared" si="23"/>
        <v>0.85000302169577568</v>
      </c>
    </row>
    <row r="508" spans="3:12" x14ac:dyDescent="0.25">
      <c r="C508" t="s">
        <v>602</v>
      </c>
      <c r="D508" t="s">
        <v>1889</v>
      </c>
      <c r="E508" s="6">
        <v>11418</v>
      </c>
      <c r="F508" s="32">
        <v>11418</v>
      </c>
      <c r="G508" s="32">
        <v>9705</v>
      </c>
      <c r="H508" s="90">
        <f t="shared" si="21"/>
        <v>1</v>
      </c>
      <c r="I508" s="90">
        <f>IF(F508/ActivitySum!$C$1300=0%,"",F508/ActivitySum!$C$1300)</f>
        <v>1.3162914667261277E-4</v>
      </c>
      <c r="J508" s="99">
        <f>IF(G508/ActivitySum!$C$1300=0%,"",G508/ActivitySum!$C$1300)</f>
        <v>1.1188131620754133E-4</v>
      </c>
      <c r="K508" s="99">
        <f t="shared" si="22"/>
        <v>0.84997372569626906</v>
      </c>
      <c r="L508" s="104">
        <f t="shared" si="23"/>
        <v>0.84997372569626906</v>
      </c>
    </row>
    <row r="509" spans="3:12" x14ac:dyDescent="0.25">
      <c r="C509" t="s">
        <v>603</v>
      </c>
      <c r="D509" t="s">
        <v>1890</v>
      </c>
      <c r="E509" s="6">
        <v>51070</v>
      </c>
      <c r="F509" s="32">
        <v>51070</v>
      </c>
      <c r="G509" s="32">
        <v>43410</v>
      </c>
      <c r="H509" s="90">
        <f t="shared" si="21"/>
        <v>1</v>
      </c>
      <c r="I509" s="90">
        <f>IF(F509/ActivitySum!$C$1300=0%,"",F509/ActivitySum!$C$1300)</f>
        <v>5.8874588549398619E-4</v>
      </c>
      <c r="J509" s="99">
        <f>IF(G509/ActivitySum!$C$1300=0%,"",G509/ActivitySum!$C$1300)</f>
        <v>5.0043976677685413E-4</v>
      </c>
      <c r="K509" s="99">
        <f t="shared" si="22"/>
        <v>0.85000979048364989</v>
      </c>
      <c r="L509" s="104">
        <f t="shared" si="23"/>
        <v>0.85000979048364989</v>
      </c>
    </row>
    <row r="510" spans="3:12" x14ac:dyDescent="0.25">
      <c r="C510" t="s">
        <v>604</v>
      </c>
      <c r="D510" t="s">
        <v>1891</v>
      </c>
      <c r="E510" s="6">
        <v>43578</v>
      </c>
      <c r="F510" s="32">
        <v>43578</v>
      </c>
      <c r="G510" s="32">
        <v>37041</v>
      </c>
      <c r="H510" s="90">
        <f t="shared" si="21"/>
        <v>1</v>
      </c>
      <c r="I510" s="90">
        <f>IF(F510/ActivitySum!$C$1300=0%,"",F510/ActivitySum!$C$1300)</f>
        <v>5.0237650671738649E-4</v>
      </c>
      <c r="J510" s="99">
        <f>IF(G510/ActivitySum!$C$1300=0%,"",G510/ActivitySum!$C$1300)</f>
        <v>4.27016572245599E-4</v>
      </c>
      <c r="K510" s="99">
        <f t="shared" si="22"/>
        <v>0.84999311579237224</v>
      </c>
      <c r="L510" s="104">
        <f t="shared" si="23"/>
        <v>0.84999311579237224</v>
      </c>
    </row>
    <row r="511" spans="3:12" x14ac:dyDescent="0.25">
      <c r="C511" t="s">
        <v>605</v>
      </c>
      <c r="D511" t="s">
        <v>1892</v>
      </c>
      <c r="E511" s="6">
        <v>28739</v>
      </c>
      <c r="F511" s="32">
        <v>28739</v>
      </c>
      <c r="G511" s="32">
        <v>24428</v>
      </c>
      <c r="H511" s="90">
        <f t="shared" si="21"/>
        <v>1</v>
      </c>
      <c r="I511" s="90">
        <f>IF(F511/ActivitySum!$C$1300=0%,"",F511/ActivitySum!$C$1300)</f>
        <v>3.3130934018428955E-4</v>
      </c>
      <c r="J511" s="99">
        <f>IF(G511/ActivitySum!$C$1300=0%,"",G511/ActivitySum!$C$1300)</f>
        <v>2.8161120992455639E-4</v>
      </c>
      <c r="K511" s="99">
        <f t="shared" si="22"/>
        <v>0.8499947806117123</v>
      </c>
      <c r="L511" s="104">
        <f t="shared" si="23"/>
        <v>0.8499947806117123</v>
      </c>
    </row>
    <row r="512" spans="3:12" x14ac:dyDescent="0.25">
      <c r="C512" t="s">
        <v>606</v>
      </c>
      <c r="D512" t="s">
        <v>1893</v>
      </c>
      <c r="E512" s="6">
        <v>45974</v>
      </c>
      <c r="F512" s="32">
        <v>45974</v>
      </c>
      <c r="G512" s="32">
        <v>39078</v>
      </c>
      <c r="H512" s="90">
        <f t="shared" si="21"/>
        <v>1</v>
      </c>
      <c r="I512" s="90">
        <f>IF(F512/ActivitySum!$C$1300=0%,"",F512/ActivitySum!$C$1300)</f>
        <v>5.2999810729783669E-4</v>
      </c>
      <c r="J512" s="99">
        <f>IF(G512/ActivitySum!$C$1300=0%,"",G512/ActivitySum!$C$1300)</f>
        <v>4.5049954402455434E-4</v>
      </c>
      <c r="K512" s="99">
        <f t="shared" si="22"/>
        <v>0.85000217514247178</v>
      </c>
      <c r="L512" s="104">
        <f t="shared" si="23"/>
        <v>0.85000217514247178</v>
      </c>
    </row>
    <row r="513" spans="3:12" x14ac:dyDescent="0.25">
      <c r="C513" t="s">
        <v>613</v>
      </c>
      <c r="D513" t="s">
        <v>1900</v>
      </c>
      <c r="E513" s="6">
        <v>26755</v>
      </c>
      <c r="F513" s="32">
        <v>26755</v>
      </c>
      <c r="G513" s="32">
        <v>22742</v>
      </c>
      <c r="H513" s="90">
        <f t="shared" si="21"/>
        <v>1</v>
      </c>
      <c r="I513" s="90">
        <f>IF(F513/ActivitySum!$C$1300=0%,"",F513/ActivitySum!$C$1300)</f>
        <v>3.0843736374371646E-4</v>
      </c>
      <c r="J513" s="99">
        <f>IF(G513/ActivitySum!$C$1300=0%,"",G513/ActivitySum!$C$1300)</f>
        <v>2.6217464123564195E-4</v>
      </c>
      <c r="K513" s="99">
        <f t="shared" si="22"/>
        <v>0.85000934404784156</v>
      </c>
      <c r="L513" s="104">
        <f t="shared" si="23"/>
        <v>0.85000934404784156</v>
      </c>
    </row>
    <row r="514" spans="3:12" x14ac:dyDescent="0.25">
      <c r="C514" t="s">
        <v>620</v>
      </c>
      <c r="D514" t="s">
        <v>1907</v>
      </c>
      <c r="E514" s="6">
        <v>35620</v>
      </c>
      <c r="F514" s="32">
        <v>35620</v>
      </c>
      <c r="G514" s="32">
        <v>29802</v>
      </c>
      <c r="H514" s="90">
        <f t="shared" si="21"/>
        <v>1</v>
      </c>
      <c r="I514" s="90">
        <f>IF(F514/ActivitySum!$C$1300=0%,"",F514/ActivitySum!$C$1300)</f>
        <v>4.1063498024859578E-4</v>
      </c>
      <c r="J514" s="99">
        <f>IF(G514/ActivitySum!$C$1300=0%,"",G514/ActivitySum!$C$1300)</f>
        <v>3.4356383159372971E-4</v>
      </c>
      <c r="K514" s="99">
        <f t="shared" si="22"/>
        <v>0.83666479505895563</v>
      </c>
      <c r="L514" s="104">
        <f t="shared" si="23"/>
        <v>0.83666479505895563</v>
      </c>
    </row>
    <row r="515" spans="3:12" x14ac:dyDescent="0.25">
      <c r="C515" t="s">
        <v>621</v>
      </c>
      <c r="D515" t="s">
        <v>1908</v>
      </c>
      <c r="E515" s="6">
        <v>46004</v>
      </c>
      <c r="F515" s="32">
        <v>46003</v>
      </c>
      <c r="G515" s="32">
        <v>39102</v>
      </c>
      <c r="H515" s="90">
        <f t="shared" si="21"/>
        <v>0.99997826275975998</v>
      </c>
      <c r="I515" s="90">
        <f>IF(F515/ActivitySum!$C$1300=0%,"",F515/ActivitySum!$C$1300)</f>
        <v>5.3033242550185717E-4</v>
      </c>
      <c r="J515" s="99">
        <f>IF(G515/ActivitySum!$C$1300=0%,"",G515/ActivitySum!$C$1300)</f>
        <v>4.5077622115891611E-4</v>
      </c>
      <c r="K515" s="99">
        <f t="shared" si="22"/>
        <v>0.84996956786366407</v>
      </c>
      <c r="L515" s="104">
        <f t="shared" si="23"/>
        <v>0.84998804425798313</v>
      </c>
    </row>
    <row r="516" spans="3:12" x14ac:dyDescent="0.25">
      <c r="C516" t="s">
        <v>622</v>
      </c>
      <c r="D516" t="s">
        <v>1909</v>
      </c>
      <c r="E516" s="6">
        <v>32904</v>
      </c>
      <c r="F516" s="32">
        <v>32904</v>
      </c>
      <c r="G516" s="32">
        <v>27529</v>
      </c>
      <c r="H516" s="90">
        <f t="shared" si="21"/>
        <v>1</v>
      </c>
      <c r="I516" s="90">
        <f>IF(F516/ActivitySum!$C$1300=0%,"",F516/ActivitySum!$C$1300)</f>
        <v>3.7932435120998867E-4</v>
      </c>
      <c r="J516" s="99">
        <f>IF(G516/ActivitySum!$C$1300=0%,"",G516/ActivitySum!$C$1300)</f>
        <v>3.1736020132688359E-4</v>
      </c>
      <c r="K516" s="99">
        <f t="shared" si="22"/>
        <v>0.83664600048626303</v>
      </c>
      <c r="L516" s="104">
        <f t="shared" si="23"/>
        <v>0.83664600048626303</v>
      </c>
    </row>
    <row r="517" spans="3:12" x14ac:dyDescent="0.25">
      <c r="C517" t="s">
        <v>623</v>
      </c>
      <c r="D517" t="s">
        <v>1910</v>
      </c>
      <c r="E517" s="6">
        <v>10780</v>
      </c>
      <c r="F517" s="32">
        <v>10782</v>
      </c>
      <c r="G517" s="32">
        <v>9165</v>
      </c>
      <c r="H517" s="90">
        <f t="shared" si="21"/>
        <v>1.0001855287569574</v>
      </c>
      <c r="I517" s="90">
        <f>IF(F517/ActivitySum!$C$1300=0%,"",F517/ActivitySum!$C$1300)</f>
        <v>1.2429720261202581E-4</v>
      </c>
      <c r="J517" s="99">
        <f>IF(G517/ActivitySum!$C$1300=0%,"",G517/ActivitySum!$C$1300)</f>
        <v>1.0565608068440147E-4</v>
      </c>
      <c r="K517" s="99">
        <f t="shared" si="22"/>
        <v>0.8501855287569573</v>
      </c>
      <c r="L517" s="104">
        <f t="shared" si="23"/>
        <v>0.85002782415136335</v>
      </c>
    </row>
    <row r="518" spans="3:12" x14ac:dyDescent="0.25">
      <c r="C518" t="s">
        <v>624</v>
      </c>
      <c r="D518" t="s">
        <v>1911</v>
      </c>
      <c r="E518" s="6">
        <v>84718</v>
      </c>
      <c r="F518" s="32">
        <v>84718</v>
      </c>
      <c r="G518" s="32">
        <v>72011</v>
      </c>
      <c r="H518" s="90">
        <f t="shared" si="21"/>
        <v>1</v>
      </c>
      <c r="I518" s="90">
        <f>IF(F518/ActivitySum!$C$1300=0%,"",F518/ActivitySum!$C$1300)</f>
        <v>9.7664722786918964E-4</v>
      </c>
      <c r="J518" s="99">
        <f>IF(G518/ActivitySum!$C$1300=0%,"",G518/ActivitySum!$C$1300)</f>
        <v>8.3015821343856348E-4</v>
      </c>
      <c r="K518" s="99">
        <f t="shared" si="22"/>
        <v>0.8500082627068628</v>
      </c>
      <c r="L518" s="104">
        <f t="shared" si="23"/>
        <v>0.8500082627068628</v>
      </c>
    </row>
    <row r="519" spans="3:12" x14ac:dyDescent="0.25">
      <c r="C519" t="s">
        <v>625</v>
      </c>
      <c r="D519" t="s">
        <v>1912</v>
      </c>
      <c r="E519" s="6">
        <v>64069</v>
      </c>
      <c r="F519" s="32">
        <v>64069</v>
      </c>
      <c r="G519" s="32">
        <v>54459</v>
      </c>
      <c r="H519" s="90">
        <f t="shared" ref="H519:H582" si="24">IFERROR(F519/E519,"")</f>
        <v>1</v>
      </c>
      <c r="I519" s="90">
        <f>IF(F519/ActivitySum!$C$1300=0%,"",F519/ActivitySum!$C$1300)</f>
        <v>7.3860113839268064E-4</v>
      </c>
      <c r="J519" s="99">
        <f>IF(G519/ActivitySum!$C$1300=0%,"",G519/ActivitySum!$C$1300)</f>
        <v>6.2781500250865463E-4</v>
      </c>
      <c r="K519" s="99">
        <f t="shared" ref="K519:K582" si="25">IFERROR(G519/E519,"")</f>
        <v>0.85000546286035372</v>
      </c>
      <c r="L519" s="104">
        <f t="shared" ref="L519:L582" si="26">IFERROR(G519/F519,"")</f>
        <v>0.85000546286035372</v>
      </c>
    </row>
    <row r="520" spans="3:12" x14ac:dyDescent="0.25">
      <c r="C520" t="s">
        <v>626</v>
      </c>
      <c r="D520" t="s">
        <v>1913</v>
      </c>
      <c r="E520" s="6">
        <v>61109</v>
      </c>
      <c r="F520" s="32">
        <v>61109</v>
      </c>
      <c r="G520" s="32">
        <v>27827</v>
      </c>
      <c r="H520" s="90">
        <f t="shared" si="24"/>
        <v>1</v>
      </c>
      <c r="I520" s="90">
        <f>IF(F520/ActivitySum!$C$1300=0%,"",F520/ActivitySum!$C$1300)</f>
        <v>7.0447762515472878E-4</v>
      </c>
      <c r="J520" s="99">
        <f>IF(G520/ActivitySum!$C$1300=0%,"",G520/ActivitySum!$C$1300)</f>
        <v>3.2079560907854223E-4</v>
      </c>
      <c r="K520" s="99">
        <f t="shared" si="25"/>
        <v>0.4553666399384706</v>
      </c>
      <c r="L520" s="104">
        <f t="shared" si="26"/>
        <v>0.4553666399384706</v>
      </c>
    </row>
    <row r="521" spans="3:12" x14ac:dyDescent="0.25">
      <c r="C521" t="s">
        <v>627</v>
      </c>
      <c r="D521" t="s">
        <v>1914</v>
      </c>
      <c r="E521" s="6">
        <v>78093</v>
      </c>
      <c r="F521" s="32">
        <v>78093</v>
      </c>
      <c r="G521" s="32">
        <v>66379</v>
      </c>
      <c r="H521" s="90">
        <f t="shared" si="24"/>
        <v>1</v>
      </c>
      <c r="I521" s="90">
        <f>IF(F521/ActivitySum!$C$1300=0%,"",F521/ActivitySum!$C$1300)</f>
        <v>9.0027281057140907E-4</v>
      </c>
      <c r="J521" s="99">
        <f>IF(G521/ActivitySum!$C$1300=0%,"",G521/ActivitySum!$C$1300)</f>
        <v>7.6523131257500115E-4</v>
      </c>
      <c r="K521" s="99">
        <f t="shared" si="25"/>
        <v>0.84999935973774854</v>
      </c>
      <c r="L521" s="104">
        <f t="shared" si="26"/>
        <v>0.84999935973774854</v>
      </c>
    </row>
    <row r="522" spans="3:12" x14ac:dyDescent="0.25">
      <c r="C522" t="s">
        <v>628</v>
      </c>
      <c r="D522" t="s">
        <v>1915</v>
      </c>
      <c r="E522" s="6">
        <v>115829</v>
      </c>
      <c r="F522" s="32">
        <v>115828</v>
      </c>
      <c r="G522" s="32">
        <v>98454</v>
      </c>
      <c r="H522" s="90">
        <f t="shared" si="24"/>
        <v>0.99999136658349808</v>
      </c>
      <c r="I522" s="90">
        <f>IF(F522/ActivitySum!$C$1300=0%,"",F522/ActivitySum!$C$1300)</f>
        <v>1.3352899632856359E-3</v>
      </c>
      <c r="J522" s="99">
        <f>IF(G522/ActivitySum!$C$1300=0%,"",G522/ActivitySum!$C$1300)</f>
        <v>1.134998774435577E-3</v>
      </c>
      <c r="K522" s="99">
        <f t="shared" si="25"/>
        <v>0.84999438827927376</v>
      </c>
      <c r="L522" s="104">
        <f t="shared" si="26"/>
        <v>0.85000172669820773</v>
      </c>
    </row>
    <row r="523" spans="3:12" x14ac:dyDescent="0.25">
      <c r="C523" t="s">
        <v>629</v>
      </c>
      <c r="D523" t="s">
        <v>1916</v>
      </c>
      <c r="E523" s="6">
        <v>11418</v>
      </c>
      <c r="F523" s="32">
        <v>11418</v>
      </c>
      <c r="G523" s="32">
        <v>3812</v>
      </c>
      <c r="H523" s="90">
        <f t="shared" si="24"/>
        <v>1</v>
      </c>
      <c r="I523" s="90">
        <f>IF(F523/ActivitySum!$C$1300=0%,"",F523/ActivitySum!$C$1300)</f>
        <v>1.3162914667261277E-4</v>
      </c>
      <c r="J523" s="99">
        <f>IF(G523/ActivitySum!$C$1300=0%,"",G523/ActivitySum!$C$1300)</f>
        <v>4.3945551507794701E-5</v>
      </c>
      <c r="K523" s="99">
        <f t="shared" si="25"/>
        <v>0.33385881940795237</v>
      </c>
      <c r="L523" s="104">
        <f t="shared" si="26"/>
        <v>0.33385881940795237</v>
      </c>
    </row>
    <row r="524" spans="3:12" x14ac:dyDescent="0.25">
      <c r="C524" t="s">
        <v>630</v>
      </c>
      <c r="D524" t="s">
        <v>1917</v>
      </c>
      <c r="E524" s="6">
        <v>51070</v>
      </c>
      <c r="F524" s="32">
        <v>51070</v>
      </c>
      <c r="G524" s="32">
        <v>43410</v>
      </c>
      <c r="H524" s="90">
        <f t="shared" si="24"/>
        <v>1</v>
      </c>
      <c r="I524" s="90">
        <f>IF(F524/ActivitySum!$C$1300=0%,"",F524/ActivitySum!$C$1300)</f>
        <v>5.8874588549398619E-4</v>
      </c>
      <c r="J524" s="99">
        <f>IF(G524/ActivitySum!$C$1300=0%,"",G524/ActivitySum!$C$1300)</f>
        <v>5.0043976677685413E-4</v>
      </c>
      <c r="K524" s="99">
        <f t="shared" si="25"/>
        <v>0.85000979048364989</v>
      </c>
      <c r="L524" s="104">
        <f t="shared" si="26"/>
        <v>0.85000979048364989</v>
      </c>
    </row>
    <row r="525" spans="3:12" x14ac:dyDescent="0.25">
      <c r="C525" t="s">
        <v>631</v>
      </c>
      <c r="D525" t="s">
        <v>1918</v>
      </c>
      <c r="E525" s="6">
        <v>43578</v>
      </c>
      <c r="F525" s="32">
        <v>43578</v>
      </c>
      <c r="G525" s="32">
        <v>37041</v>
      </c>
      <c r="H525" s="90">
        <f t="shared" si="24"/>
        <v>1</v>
      </c>
      <c r="I525" s="90">
        <f>IF(F525/ActivitySum!$C$1300=0%,"",F525/ActivitySum!$C$1300)</f>
        <v>5.0237650671738649E-4</v>
      </c>
      <c r="J525" s="99">
        <f>IF(G525/ActivitySum!$C$1300=0%,"",G525/ActivitySum!$C$1300)</f>
        <v>4.27016572245599E-4</v>
      </c>
      <c r="K525" s="99">
        <f t="shared" si="25"/>
        <v>0.84999311579237224</v>
      </c>
      <c r="L525" s="104">
        <f t="shared" si="26"/>
        <v>0.84999311579237224</v>
      </c>
    </row>
    <row r="526" spans="3:12" x14ac:dyDescent="0.25">
      <c r="C526" t="s">
        <v>632</v>
      </c>
      <c r="D526" t="s">
        <v>1919</v>
      </c>
      <c r="E526" s="6">
        <v>28739</v>
      </c>
      <c r="F526" s="32">
        <v>28739</v>
      </c>
      <c r="G526" s="32">
        <v>24428</v>
      </c>
      <c r="H526" s="90">
        <f t="shared" si="24"/>
        <v>1</v>
      </c>
      <c r="I526" s="90">
        <f>IF(F526/ActivitySum!$C$1300=0%,"",F526/ActivitySum!$C$1300)</f>
        <v>3.3130934018428955E-4</v>
      </c>
      <c r="J526" s="99">
        <f>IF(G526/ActivitySum!$C$1300=0%,"",G526/ActivitySum!$C$1300)</f>
        <v>2.8161120992455639E-4</v>
      </c>
      <c r="K526" s="99">
        <f t="shared" si="25"/>
        <v>0.8499947806117123</v>
      </c>
      <c r="L526" s="104">
        <f t="shared" si="26"/>
        <v>0.8499947806117123</v>
      </c>
    </row>
    <row r="527" spans="3:12" x14ac:dyDescent="0.25">
      <c r="C527" t="s">
        <v>633</v>
      </c>
      <c r="D527" t="s">
        <v>1920</v>
      </c>
      <c r="E527" s="6">
        <v>45974</v>
      </c>
      <c r="F527" s="32">
        <v>45974</v>
      </c>
      <c r="G527" s="32">
        <v>39078</v>
      </c>
      <c r="H527" s="90">
        <f t="shared" si="24"/>
        <v>1</v>
      </c>
      <c r="I527" s="90">
        <f>IF(F527/ActivitySum!$C$1300=0%,"",F527/ActivitySum!$C$1300)</f>
        <v>5.2999810729783669E-4</v>
      </c>
      <c r="J527" s="99">
        <f>IF(G527/ActivitySum!$C$1300=0%,"",G527/ActivitySum!$C$1300)</f>
        <v>4.5049954402455434E-4</v>
      </c>
      <c r="K527" s="99">
        <f t="shared" si="25"/>
        <v>0.85000217514247178</v>
      </c>
      <c r="L527" s="104">
        <f t="shared" si="26"/>
        <v>0.85000217514247178</v>
      </c>
    </row>
    <row r="528" spans="3:12" x14ac:dyDescent="0.25">
      <c r="C528" t="s">
        <v>642</v>
      </c>
      <c r="D528" t="s">
        <v>1929</v>
      </c>
      <c r="E528" s="6">
        <v>26755</v>
      </c>
      <c r="F528" s="32">
        <v>26755</v>
      </c>
      <c r="G528" s="32">
        <v>22742</v>
      </c>
      <c r="H528" s="90">
        <f t="shared" si="24"/>
        <v>1</v>
      </c>
      <c r="I528" s="90">
        <f>IF(F528/ActivitySum!$C$1300=0%,"",F528/ActivitySum!$C$1300)</f>
        <v>3.0843736374371646E-4</v>
      </c>
      <c r="J528" s="99">
        <f>IF(G528/ActivitySum!$C$1300=0%,"",G528/ActivitySum!$C$1300)</f>
        <v>2.6217464123564195E-4</v>
      </c>
      <c r="K528" s="99">
        <f t="shared" si="25"/>
        <v>0.85000934404784156</v>
      </c>
      <c r="L528" s="104">
        <f t="shared" si="26"/>
        <v>0.85000934404784156</v>
      </c>
    </row>
    <row r="529" spans="1:12" x14ac:dyDescent="0.25">
      <c r="C529" t="s">
        <v>649</v>
      </c>
      <c r="D529" t="s">
        <v>1936</v>
      </c>
      <c r="E529" s="6">
        <v>35620</v>
      </c>
      <c r="F529" s="32">
        <v>35620</v>
      </c>
      <c r="G529" s="32">
        <v>30277</v>
      </c>
      <c r="H529" s="90">
        <f t="shared" si="24"/>
        <v>1</v>
      </c>
      <c r="I529" s="90">
        <f>IF(F529/ActivitySum!$C$1300=0%,"",F529/ActivitySum!$C$1300)</f>
        <v>4.1063498024859578E-4</v>
      </c>
      <c r="J529" s="99">
        <f>IF(G529/ActivitySum!$C$1300=0%,"",G529/ActivitySum!$C$1300)</f>
        <v>3.4903973321130644E-4</v>
      </c>
      <c r="K529" s="99">
        <f t="shared" si="25"/>
        <v>0.85</v>
      </c>
      <c r="L529" s="104">
        <f t="shared" si="26"/>
        <v>0.85</v>
      </c>
    </row>
    <row r="530" spans="1:12" x14ac:dyDescent="0.25">
      <c r="C530" t="s">
        <v>650</v>
      </c>
      <c r="D530" t="s">
        <v>1937</v>
      </c>
      <c r="E530" s="6">
        <v>46003</v>
      </c>
      <c r="F530" s="32">
        <v>46003</v>
      </c>
      <c r="G530" s="32">
        <v>39103</v>
      </c>
      <c r="H530" s="90">
        <f t="shared" si="24"/>
        <v>1</v>
      </c>
      <c r="I530" s="90">
        <f>IF(F530/ActivitySum!$C$1300=0%,"",F530/ActivitySum!$C$1300)</f>
        <v>5.3033242550185717E-4</v>
      </c>
      <c r="J530" s="99">
        <f>IF(G530/ActivitySum!$C$1300=0%,"",G530/ActivitySum!$C$1300)</f>
        <v>4.5078774937284787E-4</v>
      </c>
      <c r="K530" s="99">
        <f t="shared" si="25"/>
        <v>0.85000978197074106</v>
      </c>
      <c r="L530" s="104">
        <f t="shared" si="26"/>
        <v>0.85000978197074106</v>
      </c>
    </row>
    <row r="531" spans="1:12" x14ac:dyDescent="0.25">
      <c r="C531" t="s">
        <v>651</v>
      </c>
      <c r="D531" t="s">
        <v>1938</v>
      </c>
      <c r="E531" s="6">
        <v>32904</v>
      </c>
      <c r="F531" s="32">
        <v>32905</v>
      </c>
      <c r="G531" s="32">
        <v>33629</v>
      </c>
      <c r="H531" s="90">
        <f t="shared" si="24"/>
        <v>1.0000303914417701</v>
      </c>
      <c r="I531" s="90">
        <f>IF(F531/ActivitySum!$C$1300=0%,"",F531/ActivitySum!$C$1300)</f>
        <v>3.7933587942392042E-4</v>
      </c>
      <c r="J531" s="99">
        <f>IF(G531/ActivitySum!$C$1300=0%,"",G531/ActivitySum!$C$1300)</f>
        <v>3.8768230631050049E-4</v>
      </c>
      <c r="K531" s="99">
        <f t="shared" si="25"/>
        <v>1.0220337952832483</v>
      </c>
      <c r="L531" s="104">
        <f t="shared" si="26"/>
        <v>1.0220027351466343</v>
      </c>
    </row>
    <row r="532" spans="1:12" x14ac:dyDescent="0.25">
      <c r="C532" t="s">
        <v>652</v>
      </c>
      <c r="D532" t="s">
        <v>1939</v>
      </c>
      <c r="E532" s="6">
        <v>10780</v>
      </c>
      <c r="F532" s="32">
        <v>10782</v>
      </c>
      <c r="G532" s="32">
        <v>9165</v>
      </c>
      <c r="H532" s="90">
        <f t="shared" si="24"/>
        <v>1.0001855287569574</v>
      </c>
      <c r="I532" s="90">
        <f>IF(F532/ActivitySum!$C$1300=0%,"",F532/ActivitySum!$C$1300)</f>
        <v>1.2429720261202581E-4</v>
      </c>
      <c r="J532" s="99">
        <f>IF(G532/ActivitySum!$C$1300=0%,"",G532/ActivitySum!$C$1300)</f>
        <v>1.0565608068440147E-4</v>
      </c>
      <c r="K532" s="99">
        <f t="shared" si="25"/>
        <v>0.8501855287569573</v>
      </c>
      <c r="L532" s="104">
        <f t="shared" si="26"/>
        <v>0.85002782415136335</v>
      </c>
    </row>
    <row r="533" spans="1:12" x14ac:dyDescent="0.25">
      <c r="C533" t="s">
        <v>653</v>
      </c>
      <c r="D533" t="s">
        <v>1940</v>
      </c>
      <c r="E533" s="6">
        <v>84718</v>
      </c>
      <c r="F533" s="32">
        <v>84717</v>
      </c>
      <c r="G533" s="32">
        <v>72010</v>
      </c>
      <c r="H533" s="90">
        <f t="shared" si="24"/>
        <v>0.99998819613305323</v>
      </c>
      <c r="I533" s="90">
        <f>IF(F533/ActivitySum!$C$1300=0%,"",F533/ActivitySum!$C$1300)</f>
        <v>9.7663569965525799E-4</v>
      </c>
      <c r="J533" s="99">
        <f>IF(G533/ActivitySum!$C$1300=0%,"",G533/ActivitySum!$C$1300)</f>
        <v>8.3014668522463173E-4</v>
      </c>
      <c r="K533" s="99">
        <f t="shared" si="25"/>
        <v>0.84999645883991592</v>
      </c>
      <c r="L533" s="104">
        <f t="shared" si="26"/>
        <v>0.85000649220345381</v>
      </c>
    </row>
    <row r="534" spans="1:12" x14ac:dyDescent="0.25">
      <c r="C534" t="s">
        <v>654</v>
      </c>
      <c r="D534" t="s">
        <v>1941</v>
      </c>
      <c r="E534" s="6">
        <v>64069</v>
      </c>
      <c r="F534" s="32">
        <v>64069</v>
      </c>
      <c r="G534" s="32">
        <v>54459</v>
      </c>
      <c r="H534" s="90">
        <f t="shared" si="24"/>
        <v>1</v>
      </c>
      <c r="I534" s="90">
        <f>IF(F534/ActivitySum!$C$1300=0%,"",F534/ActivitySum!$C$1300)</f>
        <v>7.3860113839268064E-4</v>
      </c>
      <c r="J534" s="99">
        <f>IF(G534/ActivitySum!$C$1300=0%,"",G534/ActivitySum!$C$1300)</f>
        <v>6.2781500250865463E-4</v>
      </c>
      <c r="K534" s="99">
        <f t="shared" si="25"/>
        <v>0.85000546286035372</v>
      </c>
      <c r="L534" s="104">
        <f t="shared" si="26"/>
        <v>0.85000546286035372</v>
      </c>
    </row>
    <row r="535" spans="1:12" x14ac:dyDescent="0.25">
      <c r="C535" t="s">
        <v>655</v>
      </c>
      <c r="D535" t="s">
        <v>1942</v>
      </c>
      <c r="E535" s="6">
        <v>61109</v>
      </c>
      <c r="F535" s="32">
        <v>61109</v>
      </c>
      <c r="G535" s="32">
        <v>51943</v>
      </c>
      <c r="H535" s="90">
        <f t="shared" si="24"/>
        <v>1</v>
      </c>
      <c r="I535" s="90">
        <f>IF(F535/ActivitySum!$C$1300=0%,"",F535/ActivitySum!$C$1300)</f>
        <v>7.0447762515472878E-4</v>
      </c>
      <c r="J535" s="99">
        <f>IF(G535/ActivitySum!$C$1300=0%,"",G535/ActivitySum!$C$1300)</f>
        <v>5.9881001625639561E-4</v>
      </c>
      <c r="K535" s="99">
        <f t="shared" si="25"/>
        <v>0.85000572747058534</v>
      </c>
      <c r="L535" s="104">
        <f t="shared" si="26"/>
        <v>0.85000572747058534</v>
      </c>
    </row>
    <row r="536" spans="1:12" x14ac:dyDescent="0.25">
      <c r="C536" t="s">
        <v>656</v>
      </c>
      <c r="D536" t="s">
        <v>1943</v>
      </c>
      <c r="E536" s="6">
        <v>78093</v>
      </c>
      <c r="F536" s="32">
        <v>78093</v>
      </c>
      <c r="G536" s="32">
        <v>66379</v>
      </c>
      <c r="H536" s="90">
        <f t="shared" si="24"/>
        <v>1</v>
      </c>
      <c r="I536" s="90">
        <f>IF(F536/ActivitySum!$C$1300=0%,"",F536/ActivitySum!$C$1300)</f>
        <v>9.0027281057140907E-4</v>
      </c>
      <c r="J536" s="99">
        <f>IF(G536/ActivitySum!$C$1300=0%,"",G536/ActivitySum!$C$1300)</f>
        <v>7.6523131257500115E-4</v>
      </c>
      <c r="K536" s="99">
        <f t="shared" si="25"/>
        <v>0.84999935973774854</v>
      </c>
      <c r="L536" s="104">
        <f t="shared" si="26"/>
        <v>0.84999935973774854</v>
      </c>
    </row>
    <row r="537" spans="1:12" x14ac:dyDescent="0.25">
      <c r="C537" t="s">
        <v>657</v>
      </c>
      <c r="D537" t="s">
        <v>1944</v>
      </c>
      <c r="E537" s="6">
        <v>115828</v>
      </c>
      <c r="F537" s="32">
        <v>115828</v>
      </c>
      <c r="G537" s="32">
        <v>98454</v>
      </c>
      <c r="H537" s="90">
        <f t="shared" si="24"/>
        <v>1</v>
      </c>
      <c r="I537" s="90">
        <f>IF(F537/ActivitySum!$C$1300=0%,"",F537/ActivitySum!$C$1300)</f>
        <v>1.3352899632856359E-3</v>
      </c>
      <c r="J537" s="99">
        <f>IF(G537/ActivitySum!$C$1300=0%,"",G537/ActivitySum!$C$1300)</f>
        <v>1.134998774435577E-3</v>
      </c>
      <c r="K537" s="99">
        <f t="shared" si="25"/>
        <v>0.85000172669820773</v>
      </c>
      <c r="L537" s="104">
        <f t="shared" si="26"/>
        <v>0.85000172669820773</v>
      </c>
    </row>
    <row r="538" spans="1:12" x14ac:dyDescent="0.25">
      <c r="C538" t="s">
        <v>658</v>
      </c>
      <c r="D538" t="s">
        <v>1945</v>
      </c>
      <c r="E538" s="6">
        <v>11417</v>
      </c>
      <c r="F538" s="32">
        <v>11418</v>
      </c>
      <c r="G538" s="32">
        <v>9705</v>
      </c>
      <c r="H538" s="90">
        <f t="shared" si="24"/>
        <v>1.0000875886835421</v>
      </c>
      <c r="I538" s="90">
        <f>IF(F538/ActivitySum!$C$1300=0%,"",F538/ActivitySum!$C$1300)</f>
        <v>1.3162914667261277E-4</v>
      </c>
      <c r="J538" s="99">
        <f>IF(G538/ActivitySum!$C$1300=0%,"",G538/ActivitySum!$C$1300)</f>
        <v>1.1188131620754133E-4</v>
      </c>
      <c r="K538" s="99">
        <f t="shared" si="25"/>
        <v>0.8500481737759481</v>
      </c>
      <c r="L538" s="104">
        <f t="shared" si="26"/>
        <v>0.84997372569626906</v>
      </c>
    </row>
    <row r="539" spans="1:12" x14ac:dyDescent="0.25">
      <c r="C539" t="s">
        <v>659</v>
      </c>
      <c r="D539" t="s">
        <v>1946</v>
      </c>
      <c r="E539" s="6">
        <v>51070</v>
      </c>
      <c r="F539" s="32">
        <v>51070</v>
      </c>
      <c r="G539" s="32">
        <v>43410</v>
      </c>
      <c r="H539" s="90">
        <f t="shared" si="24"/>
        <v>1</v>
      </c>
      <c r="I539" s="90">
        <f>IF(F539/ActivitySum!$C$1300=0%,"",F539/ActivitySum!$C$1300)</f>
        <v>5.8874588549398619E-4</v>
      </c>
      <c r="J539" s="99">
        <f>IF(G539/ActivitySum!$C$1300=0%,"",G539/ActivitySum!$C$1300)</f>
        <v>5.0043976677685413E-4</v>
      </c>
      <c r="K539" s="99">
        <f t="shared" si="25"/>
        <v>0.85000979048364989</v>
      </c>
      <c r="L539" s="104">
        <f t="shared" si="26"/>
        <v>0.85000979048364989</v>
      </c>
    </row>
    <row r="540" spans="1:12" x14ac:dyDescent="0.25">
      <c r="C540" t="s">
        <v>660</v>
      </c>
      <c r="D540" t="s">
        <v>1947</v>
      </c>
      <c r="E540" s="6">
        <v>43578</v>
      </c>
      <c r="F540" s="32">
        <v>43578</v>
      </c>
      <c r="G540" s="32">
        <v>37042</v>
      </c>
      <c r="H540" s="90">
        <f t="shared" si="24"/>
        <v>1</v>
      </c>
      <c r="I540" s="90">
        <f>IF(F540/ActivitySum!$C$1300=0%,"",F540/ActivitySum!$C$1300)</f>
        <v>5.0237650671738649E-4</v>
      </c>
      <c r="J540" s="99">
        <f>IF(G540/ActivitySum!$C$1300=0%,"",G540/ActivitySum!$C$1300)</f>
        <v>4.2702810045953075E-4</v>
      </c>
      <c r="K540" s="99">
        <f t="shared" si="25"/>
        <v>0.85001606315113132</v>
      </c>
      <c r="L540" s="104">
        <f t="shared" si="26"/>
        <v>0.85001606315113132</v>
      </c>
    </row>
    <row r="541" spans="1:12" x14ac:dyDescent="0.25">
      <c r="C541" t="s">
        <v>661</v>
      </c>
      <c r="D541" t="s">
        <v>1948</v>
      </c>
      <c r="E541" s="6">
        <v>28739</v>
      </c>
      <c r="F541" s="32">
        <v>28739</v>
      </c>
      <c r="G541" s="32">
        <v>24428</v>
      </c>
      <c r="H541" s="90">
        <f t="shared" si="24"/>
        <v>1</v>
      </c>
      <c r="I541" s="90">
        <f>IF(F541/ActivitySum!$C$1300=0%,"",F541/ActivitySum!$C$1300)</f>
        <v>3.3130934018428955E-4</v>
      </c>
      <c r="J541" s="99">
        <f>IF(G541/ActivitySum!$C$1300=0%,"",G541/ActivitySum!$C$1300)</f>
        <v>2.8161120992455639E-4</v>
      </c>
      <c r="K541" s="99">
        <f t="shared" si="25"/>
        <v>0.8499947806117123</v>
      </c>
      <c r="L541" s="104">
        <f t="shared" si="26"/>
        <v>0.8499947806117123</v>
      </c>
    </row>
    <row r="542" spans="1:12" x14ac:dyDescent="0.25">
      <c r="C542" t="s">
        <v>662</v>
      </c>
      <c r="D542" t="s">
        <v>1949</v>
      </c>
      <c r="E542" s="6">
        <v>45974</v>
      </c>
      <c r="F542" s="32">
        <v>45974</v>
      </c>
      <c r="G542" s="32">
        <v>39078</v>
      </c>
      <c r="H542" s="90">
        <f t="shared" si="24"/>
        <v>1</v>
      </c>
      <c r="I542" s="90">
        <f>IF(F542/ActivitySum!$C$1300=0%,"",F542/ActivitySum!$C$1300)</f>
        <v>5.2999810729783669E-4</v>
      </c>
      <c r="J542" s="99">
        <f>IF(G542/ActivitySum!$C$1300=0%,"",G542/ActivitySum!$C$1300)</f>
        <v>4.5049954402455434E-4</v>
      </c>
      <c r="K542" s="99">
        <f t="shared" si="25"/>
        <v>0.85000217514247178</v>
      </c>
      <c r="L542" s="104">
        <f t="shared" si="26"/>
        <v>0.85000217514247178</v>
      </c>
    </row>
    <row r="543" spans="1:12" x14ac:dyDescent="0.25">
      <c r="C543" t="s">
        <v>675</v>
      </c>
      <c r="D543" t="s">
        <v>1962</v>
      </c>
      <c r="E543" s="6">
        <v>61105</v>
      </c>
      <c r="F543" s="32">
        <v>61108</v>
      </c>
      <c r="G543" s="32">
        <v>51941</v>
      </c>
      <c r="H543" s="90">
        <f t="shared" si="24"/>
        <v>1.0000490958186727</v>
      </c>
      <c r="I543" s="90">
        <f>IF(F543/ActivitySum!$C$1300=0%,"",F543/ActivitySum!$C$1300)</f>
        <v>7.0446609694079702E-4</v>
      </c>
      <c r="J543" s="99">
        <f>IF(G543/ActivitySum!$C$1300=0%,"",G543/ActivitySum!$C$1300)</f>
        <v>5.9878695982853211E-4</v>
      </c>
      <c r="K543" s="99">
        <f t="shared" si="25"/>
        <v>0.85002863922755911</v>
      </c>
      <c r="L543" s="104">
        <f t="shared" si="26"/>
        <v>0.84998690842442892</v>
      </c>
    </row>
    <row r="544" spans="1:12" x14ac:dyDescent="0.25">
      <c r="A544" t="s">
        <v>2647</v>
      </c>
      <c r="B544" t="s">
        <v>2596</v>
      </c>
      <c r="C544" t="s">
        <v>79</v>
      </c>
      <c r="D544" t="s">
        <v>1375</v>
      </c>
      <c r="E544" s="6">
        <v>4687620</v>
      </c>
      <c r="F544" s="32">
        <v>4634826</v>
      </c>
      <c r="G544" s="32">
        <v>22628141</v>
      </c>
      <c r="H544" s="90">
        <f t="shared" si="24"/>
        <v>0.9887375683182511</v>
      </c>
      <c r="I544" s="90">
        <f>IF(F544/ActivitySum!$C$1300=0%,"",F544/ActivitySum!$C$1300)</f>
        <v>5.3431265664392991E-2</v>
      </c>
      <c r="J544" s="99">
        <f>IF(G544/ActivitySum!$C$1300=0%,"",G544/ActivitySum!$C$1300)</f>
        <v>0.2608620503255879</v>
      </c>
      <c r="K544" s="99">
        <f t="shared" si="25"/>
        <v>4.8272131700095144</v>
      </c>
      <c r="L544" s="104">
        <f t="shared" si="26"/>
        <v>4.8821985981782268</v>
      </c>
    </row>
    <row r="545" spans="2:12" x14ac:dyDescent="0.25">
      <c r="B545" t="s">
        <v>2566</v>
      </c>
      <c r="C545" t="s">
        <v>33</v>
      </c>
      <c r="D545" t="s">
        <v>1329</v>
      </c>
      <c r="E545" s="6">
        <v>199500</v>
      </c>
      <c r="F545" s="32">
        <v>199500</v>
      </c>
      <c r="G545" s="32">
        <v>169575</v>
      </c>
      <c r="H545" s="90">
        <f t="shared" si="24"/>
        <v>1</v>
      </c>
      <c r="I545" s="90">
        <f>IF(F545/ActivitySum!$C$1300=0%,"",F545/ActivitySum!$C$1300)</f>
        <v>2.2998786793822249E-3</v>
      </c>
      <c r="J545" s="99">
        <f>IF(G545/ActivitySum!$C$1300=0%,"",G545/ActivitySum!$C$1300)</f>
        <v>1.9548968774748912E-3</v>
      </c>
      <c r="K545" s="99">
        <f t="shared" si="25"/>
        <v>0.85</v>
      </c>
      <c r="L545" s="104">
        <f t="shared" si="26"/>
        <v>0.85</v>
      </c>
    </row>
    <row r="546" spans="2:12" x14ac:dyDescent="0.25">
      <c r="C546" t="s">
        <v>39</v>
      </c>
      <c r="D546" t="s">
        <v>1335</v>
      </c>
      <c r="E546" s="6">
        <v>440461</v>
      </c>
      <c r="F546" s="32">
        <v>440460</v>
      </c>
      <c r="G546" s="32">
        <v>285198</v>
      </c>
      <c r="H546" s="90">
        <f t="shared" si="24"/>
        <v>0.99999772965143341</v>
      </c>
      <c r="I546" s="90">
        <f>IF(F546/ActivitySum!$C$1300=0%,"",F546/ActivitySum!$C$1300)</f>
        <v>5.0777171083744108E-3</v>
      </c>
      <c r="J546" s="99">
        <f>IF(G546/ActivitySum!$C$1300=0%,"",G546/ActivitySum!$C$1300)</f>
        <v>3.2878235569045204E-3</v>
      </c>
      <c r="K546" s="99">
        <f t="shared" si="25"/>
        <v>0.64749887050158816</v>
      </c>
      <c r="L546" s="104">
        <f t="shared" si="26"/>
        <v>0.64750034055305816</v>
      </c>
    </row>
    <row r="547" spans="2:12" x14ac:dyDescent="0.25">
      <c r="C547" t="s">
        <v>41</v>
      </c>
      <c r="D547" t="s">
        <v>1337</v>
      </c>
      <c r="E547" s="6">
        <v>254480</v>
      </c>
      <c r="F547" s="32">
        <v>254480</v>
      </c>
      <c r="G547" s="32">
        <v>216308</v>
      </c>
      <c r="H547" s="90">
        <f t="shared" si="24"/>
        <v>1</v>
      </c>
      <c r="I547" s="90">
        <f>IF(F547/ActivitySum!$C$1300=0%,"",F547/ActivitySum!$C$1300)</f>
        <v>2.9336998813493166E-3</v>
      </c>
      <c r="J547" s="99">
        <f>IF(G547/ActivitySum!$C$1300=0%,"",G547/ActivitySum!$C$1300)</f>
        <v>2.493644899146919E-3</v>
      </c>
      <c r="K547" s="99">
        <f t="shared" si="25"/>
        <v>0.85</v>
      </c>
      <c r="L547" s="104">
        <f t="shared" si="26"/>
        <v>0.85</v>
      </c>
    </row>
    <row r="548" spans="2:12" x14ac:dyDescent="0.25">
      <c r="C548" t="s">
        <v>42</v>
      </c>
      <c r="D548" t="s">
        <v>1338</v>
      </c>
      <c r="E548" s="6">
        <v>348229</v>
      </c>
      <c r="F548" s="32">
        <v>348230</v>
      </c>
      <c r="G548" s="32">
        <v>212669</v>
      </c>
      <c r="H548" s="90">
        <f t="shared" si="24"/>
        <v>1.0000028716735252</v>
      </c>
      <c r="I548" s="90">
        <f>IF(F548/ActivitySum!$C$1300=0%,"",F548/ActivitySum!$C$1300)</f>
        <v>4.0144699374499862E-3</v>
      </c>
      <c r="J548" s="99">
        <f>IF(G548/ActivitySum!$C$1300=0%,"",G548/ActivitySum!$C$1300)</f>
        <v>2.4516937286493154E-3</v>
      </c>
      <c r="K548" s="99">
        <f t="shared" si="25"/>
        <v>0.61071593692656267</v>
      </c>
      <c r="L548" s="104">
        <f t="shared" si="26"/>
        <v>0.61071418315481152</v>
      </c>
    </row>
    <row r="549" spans="2:12" x14ac:dyDescent="0.25">
      <c r="C549" t="s">
        <v>69</v>
      </c>
      <c r="D549" t="s">
        <v>1365</v>
      </c>
      <c r="E549" s="6">
        <v>162250</v>
      </c>
      <c r="F549" s="32">
        <v>162250</v>
      </c>
      <c r="G549" s="32">
        <v>178476</v>
      </c>
      <c r="H549" s="90">
        <f t="shared" si="24"/>
        <v>1</v>
      </c>
      <c r="I549" s="90">
        <f>IF(F549/ActivitySum!$C$1300=0%,"",F549/ActivitySum!$C$1300)</f>
        <v>1.8704527104248924E-3</v>
      </c>
      <c r="J549" s="99">
        <f>IF(G549/ActivitySum!$C$1300=0%,"",G549/ActivitySum!$C$1300)</f>
        <v>2.0575095096813135E-3</v>
      </c>
      <c r="K549" s="99">
        <f t="shared" si="25"/>
        <v>1.1000061633281972</v>
      </c>
      <c r="L549" s="104">
        <f t="shared" si="26"/>
        <v>1.1000061633281972</v>
      </c>
    </row>
    <row r="550" spans="2:12" x14ac:dyDescent="0.25">
      <c r="C550" t="s">
        <v>70</v>
      </c>
      <c r="D550" t="s">
        <v>1366</v>
      </c>
      <c r="E550" s="6">
        <v>2987501</v>
      </c>
      <c r="F550" s="32">
        <v>2987500</v>
      </c>
      <c r="G550" s="32">
        <v>1643125</v>
      </c>
      <c r="H550" s="90">
        <f t="shared" si="24"/>
        <v>0.99999966527207862</v>
      </c>
      <c r="I550" s="90">
        <f>IF(F550/ActivitySum!$C$1300=0%,"",F550/ActivitySum!$C$1300)</f>
        <v>3.4440539121074677E-2</v>
      </c>
      <c r="J550" s="99">
        <f>IF(G550/ActivitySum!$C$1300=0%,"",G550/ActivitySum!$C$1300)</f>
        <v>1.8942296516591073E-2</v>
      </c>
      <c r="K550" s="99">
        <f t="shared" si="25"/>
        <v>0.5499998158996432</v>
      </c>
      <c r="L550" s="104">
        <f t="shared" si="26"/>
        <v>0.55000000000000004</v>
      </c>
    </row>
    <row r="551" spans="2:12" x14ac:dyDescent="0.25">
      <c r="C551" t="s">
        <v>71</v>
      </c>
      <c r="D551" t="s">
        <v>1367</v>
      </c>
      <c r="E551" s="6">
        <v>271284</v>
      </c>
      <c r="F551" s="32">
        <v>271284</v>
      </c>
      <c r="G551" s="32">
        <v>298412</v>
      </c>
      <c r="H551" s="90">
        <f t="shared" si="24"/>
        <v>1</v>
      </c>
      <c r="I551" s="90">
        <f>IF(F551/ActivitySum!$C$1300=0%,"",F551/ActivitySum!$C$1300)</f>
        <v>3.1274199882582836E-3</v>
      </c>
      <c r="J551" s="99">
        <f>IF(G551/ActivitySum!$C$1300=0%,"",G551/ActivitySum!$C$1300)</f>
        <v>3.4401573757985391E-3</v>
      </c>
      <c r="K551" s="99">
        <f t="shared" si="25"/>
        <v>1.0999985255304405</v>
      </c>
      <c r="L551" s="104">
        <f t="shared" si="26"/>
        <v>1.0999985255304405</v>
      </c>
    </row>
    <row r="552" spans="2:12" x14ac:dyDescent="0.25">
      <c r="B552" t="s">
        <v>2567</v>
      </c>
      <c r="C552" t="s">
        <v>40</v>
      </c>
      <c r="D552" t="s">
        <v>1336</v>
      </c>
      <c r="E552" s="6">
        <v>228837</v>
      </c>
      <c r="F552" s="32">
        <v>228838</v>
      </c>
      <c r="G552" s="32">
        <v>2288</v>
      </c>
      <c r="H552" s="90">
        <f t="shared" si="24"/>
        <v>1.0000043699226961</v>
      </c>
      <c r="I552" s="90">
        <f>IF(F552/ActivitySum!$C$1300=0%,"",F552/ActivitySum!$C$1300)</f>
        <v>2.6380934197116272E-3</v>
      </c>
      <c r="J552" s="99">
        <f>IF(G552/ActivitySum!$C$1300=0%,"",G552/ActivitySum!$C$1300)</f>
        <v>2.6376553475822211E-5</v>
      </c>
      <c r="K552" s="99">
        <f t="shared" si="25"/>
        <v>9.9983831286024547E-3</v>
      </c>
      <c r="L552" s="104">
        <f t="shared" si="26"/>
        <v>9.9983394366320276E-3</v>
      </c>
    </row>
    <row r="553" spans="2:12" x14ac:dyDescent="0.25">
      <c r="C553" t="s">
        <v>1019</v>
      </c>
      <c r="D553" t="s">
        <v>2302</v>
      </c>
      <c r="E553" s="6">
        <v>18819</v>
      </c>
      <c r="F553" s="32">
        <v>18819</v>
      </c>
      <c r="G553" s="32">
        <v>4705</v>
      </c>
      <c r="H553" s="90">
        <f t="shared" si="24"/>
        <v>1</v>
      </c>
      <c r="I553" s="90">
        <f>IF(F553/ActivitySum!$C$1300=0%,"",F553/ActivitySum!$C$1300)</f>
        <v>2.1694945798142402E-4</v>
      </c>
      <c r="J553" s="99">
        <f>IF(G553/ActivitySum!$C$1300=0%,"",G553/ActivitySum!$C$1300)</f>
        <v>5.4240246548838944E-5</v>
      </c>
      <c r="K553" s="99">
        <f t="shared" si="25"/>
        <v>0.25001328444656995</v>
      </c>
      <c r="L553" s="104">
        <f t="shared" si="26"/>
        <v>0.25001328444656995</v>
      </c>
    </row>
    <row r="554" spans="2:12" x14ac:dyDescent="0.25">
      <c r="C554" t="s">
        <v>1020</v>
      </c>
      <c r="D554" t="s">
        <v>2303</v>
      </c>
      <c r="E554" s="6">
        <v>19103</v>
      </c>
      <c r="F554" s="32">
        <v>19104</v>
      </c>
      <c r="G554" s="32">
        <v>16238</v>
      </c>
      <c r="H554" s="90">
        <f t="shared" si="24"/>
        <v>1.0000523477987751</v>
      </c>
      <c r="I554" s="90">
        <f>IF(F554/ActivitySum!$C$1300=0%,"",F554/ActivitySum!$C$1300)</f>
        <v>2.2023499895197006E-4</v>
      </c>
      <c r="J554" s="99">
        <f>IF(G554/ActivitySum!$C$1300=0%,"",G554/ActivitySum!$C$1300)</f>
        <v>1.8719513782360187E-4</v>
      </c>
      <c r="K554" s="99">
        <f t="shared" si="25"/>
        <v>0.85002355650944883</v>
      </c>
      <c r="L554" s="104">
        <f t="shared" si="26"/>
        <v>0.84997906197654938</v>
      </c>
    </row>
    <row r="555" spans="2:12" x14ac:dyDescent="0.25">
      <c r="C555" t="s">
        <v>1021</v>
      </c>
      <c r="D555" t="s">
        <v>2304</v>
      </c>
      <c r="E555" s="6">
        <v>19044</v>
      </c>
      <c r="F555" s="32">
        <v>19044</v>
      </c>
      <c r="G555" s="32">
        <v>16187</v>
      </c>
      <c r="H555" s="90">
        <f t="shared" si="24"/>
        <v>1</v>
      </c>
      <c r="I555" s="90">
        <f>IF(F555/ActivitySum!$C$1300=0%,"",F555/ActivitySum!$C$1300)</f>
        <v>2.1954330611606565E-4</v>
      </c>
      <c r="J555" s="99">
        <f>IF(G555/ActivitySum!$C$1300=0%,"",G555/ActivitySum!$C$1300)</f>
        <v>1.8660719891308309E-4</v>
      </c>
      <c r="K555" s="99">
        <f t="shared" si="25"/>
        <v>0.84997899600924176</v>
      </c>
      <c r="L555" s="104">
        <f t="shared" si="26"/>
        <v>0.84997899600924176</v>
      </c>
    </row>
    <row r="556" spans="2:12" x14ac:dyDescent="0.25">
      <c r="C556" t="s">
        <v>1022</v>
      </c>
      <c r="D556" t="s">
        <v>2305</v>
      </c>
      <c r="E556" s="6">
        <v>15998</v>
      </c>
      <c r="F556" s="32">
        <v>15998</v>
      </c>
      <c r="G556" s="32">
        <v>13598</v>
      </c>
      <c r="H556" s="90">
        <f t="shared" si="24"/>
        <v>1</v>
      </c>
      <c r="I556" s="90">
        <f>IF(F556/ActivitySum!$C$1300=0%,"",F556/ActivitySum!$C$1300)</f>
        <v>1.8442836647998415E-4</v>
      </c>
      <c r="J556" s="99">
        <f>IF(G556/ActivitySum!$C$1300=0%,"",G556/ActivitySum!$C$1300)</f>
        <v>1.56760653043807E-4</v>
      </c>
      <c r="K556" s="99">
        <f t="shared" si="25"/>
        <v>0.84998124765595695</v>
      </c>
      <c r="L556" s="104">
        <f t="shared" si="26"/>
        <v>0.84998124765595695</v>
      </c>
    </row>
    <row r="557" spans="2:12" x14ac:dyDescent="0.25">
      <c r="C557" t="s">
        <v>1023</v>
      </c>
      <c r="D557" t="s">
        <v>2306</v>
      </c>
      <c r="E557" s="6">
        <v>8610</v>
      </c>
      <c r="F557" s="32">
        <v>8610</v>
      </c>
      <c r="G557" s="32">
        <v>86</v>
      </c>
      <c r="H557" s="90">
        <f t="shared" si="24"/>
        <v>1</v>
      </c>
      <c r="I557" s="90">
        <f>IF(F557/ActivitySum!$C$1300=0%,"",F557/ActivitySum!$C$1300)</f>
        <v>9.92579219522855E-5</v>
      </c>
      <c r="J557" s="99">
        <f>IF(G557/ActivitySum!$C$1300=0%,"",G557/ActivitySum!$C$1300)</f>
        <v>9.9142639812968094E-7</v>
      </c>
      <c r="K557" s="99">
        <f t="shared" si="25"/>
        <v>9.9883855981416966E-3</v>
      </c>
      <c r="L557" s="104">
        <f t="shared" si="26"/>
        <v>9.9883855981416966E-3</v>
      </c>
    </row>
    <row r="558" spans="2:12" x14ac:dyDescent="0.25">
      <c r="C558" t="s">
        <v>1024</v>
      </c>
      <c r="D558" t="s">
        <v>2307</v>
      </c>
      <c r="E558" s="6">
        <v>51140</v>
      </c>
      <c r="F558" s="32">
        <v>51140</v>
      </c>
      <c r="G558" s="32">
        <v>511</v>
      </c>
      <c r="H558" s="90">
        <f t="shared" si="24"/>
        <v>1</v>
      </c>
      <c r="I558" s="90">
        <f>IF(F558/ActivitySum!$C$1300=0%,"",F558/ActivitySum!$C$1300)</f>
        <v>5.8955286046920795E-4</v>
      </c>
      <c r="J558" s="99">
        <f>IF(G558/ActivitySum!$C$1300=0%,"",G558/ActivitySum!$C$1300)</f>
        <v>5.8909173191193838E-6</v>
      </c>
      <c r="K558" s="99">
        <f t="shared" si="25"/>
        <v>9.992178333985139E-3</v>
      </c>
      <c r="L558" s="104">
        <f t="shared" si="26"/>
        <v>9.992178333985139E-3</v>
      </c>
    </row>
    <row r="559" spans="2:12" x14ac:dyDescent="0.25">
      <c r="C559" t="s">
        <v>1025</v>
      </c>
      <c r="D559" t="s">
        <v>2308</v>
      </c>
      <c r="E559" s="6">
        <v>5490</v>
      </c>
      <c r="F559" s="32">
        <v>5490</v>
      </c>
      <c r="G559" s="32">
        <v>55</v>
      </c>
      <c r="H559" s="90">
        <f t="shared" si="24"/>
        <v>1</v>
      </c>
      <c r="I559" s="90">
        <f>IF(F559/ActivitySum!$C$1300=0%,"",F559/ActivitySum!$C$1300)</f>
        <v>6.3289894485255217E-5</v>
      </c>
      <c r="J559" s="99">
        <f>IF(G559/ActivitySum!$C$1300=0%,"",G559/ActivitySum!$C$1300)</f>
        <v>6.3405176624572621E-7</v>
      </c>
      <c r="K559" s="99">
        <f t="shared" si="25"/>
        <v>1.0018214936247723E-2</v>
      </c>
      <c r="L559" s="104">
        <f t="shared" si="26"/>
        <v>1.0018214936247723E-2</v>
      </c>
    </row>
    <row r="560" spans="2:12" x14ac:dyDescent="0.25">
      <c r="C560" t="s">
        <v>1026</v>
      </c>
      <c r="D560" t="s">
        <v>2309</v>
      </c>
      <c r="E560" s="6">
        <v>15186</v>
      </c>
      <c r="F560" s="32">
        <v>15186</v>
      </c>
      <c r="G560" s="32">
        <v>304</v>
      </c>
      <c r="H560" s="90">
        <f t="shared" si="24"/>
        <v>1</v>
      </c>
      <c r="I560" s="90">
        <f>IF(F560/ActivitySum!$C$1300=0%,"",F560/ActivitySum!$C$1300)</f>
        <v>1.7506745676741089E-4</v>
      </c>
      <c r="J560" s="99">
        <f>IF(G560/ActivitySum!$C$1300=0%,"",G560/ActivitySum!$C$1300)</f>
        <v>3.5045770352491049E-6</v>
      </c>
      <c r="K560" s="99">
        <f t="shared" si="25"/>
        <v>2.0018438035032268E-2</v>
      </c>
      <c r="L560" s="104">
        <f t="shared" si="26"/>
        <v>2.0018438035032268E-2</v>
      </c>
    </row>
    <row r="561" spans="3:12" x14ac:dyDescent="0.25">
      <c r="C561" t="s">
        <v>1027</v>
      </c>
      <c r="D561" t="s">
        <v>2310</v>
      </c>
      <c r="E561" s="6">
        <v>15186</v>
      </c>
      <c r="F561" s="32">
        <v>15186</v>
      </c>
      <c r="G561" s="32">
        <v>3227</v>
      </c>
      <c r="H561" s="90">
        <f t="shared" si="24"/>
        <v>1</v>
      </c>
      <c r="I561" s="90">
        <f>IF(F561/ActivitySum!$C$1300=0%,"",F561/ActivitySum!$C$1300)</f>
        <v>1.7506745676741089E-4</v>
      </c>
      <c r="J561" s="99">
        <f>IF(G561/ActivitySum!$C$1300=0%,"",G561/ActivitySum!$C$1300)</f>
        <v>3.7201546357726522E-5</v>
      </c>
      <c r="K561" s="99">
        <f t="shared" si="25"/>
        <v>0.21249835374687212</v>
      </c>
      <c r="L561" s="104">
        <f t="shared" si="26"/>
        <v>0.21249835374687212</v>
      </c>
    </row>
    <row r="562" spans="3:12" x14ac:dyDescent="0.25">
      <c r="C562" t="s">
        <v>1028</v>
      </c>
      <c r="D562" t="s">
        <v>2311</v>
      </c>
      <c r="E562" s="6">
        <v>43050</v>
      </c>
      <c r="F562" s="32">
        <v>43050</v>
      </c>
      <c r="G562" s="32">
        <v>9148</v>
      </c>
      <c r="H562" s="90">
        <f t="shared" si="24"/>
        <v>1</v>
      </c>
      <c r="I562" s="90">
        <f>IF(F562/ActivitySum!$C$1300=0%,"",F562/ActivitySum!$C$1300)</f>
        <v>4.9628960976142757E-4</v>
      </c>
      <c r="J562" s="99">
        <f>IF(G562/ActivitySum!$C$1300=0%,"",G562/ActivitySum!$C$1300)</f>
        <v>1.0546010104756189E-4</v>
      </c>
      <c r="K562" s="99">
        <f t="shared" si="25"/>
        <v>0.21249709639953543</v>
      </c>
      <c r="L562" s="104">
        <f t="shared" si="26"/>
        <v>0.21249709639953543</v>
      </c>
    </row>
    <row r="563" spans="3:12" x14ac:dyDescent="0.25">
      <c r="C563" t="s">
        <v>1029</v>
      </c>
      <c r="D563" t="s">
        <v>2312</v>
      </c>
      <c r="E563" s="6">
        <v>27450</v>
      </c>
      <c r="F563" s="32">
        <v>27450</v>
      </c>
      <c r="G563" s="32">
        <v>5833</v>
      </c>
      <c r="H563" s="90">
        <f t="shared" si="24"/>
        <v>1</v>
      </c>
      <c r="I563" s="90">
        <f>IF(F563/ActivitySum!$C$1300=0%,"",F563/ActivitySum!$C$1300)</f>
        <v>3.1644947242627611E-4</v>
      </c>
      <c r="J563" s="99">
        <f>IF(G563/ActivitySum!$C$1300=0%,"",G563/ActivitySum!$C$1300)</f>
        <v>6.7244071863842197E-5</v>
      </c>
      <c r="K563" s="99">
        <f t="shared" si="25"/>
        <v>0.21249544626593808</v>
      </c>
      <c r="L563" s="104">
        <f t="shared" si="26"/>
        <v>0.21249544626593808</v>
      </c>
    </row>
    <row r="564" spans="3:12" x14ac:dyDescent="0.25">
      <c r="C564" t="s">
        <v>1030</v>
      </c>
      <c r="D564" t="s">
        <v>2313</v>
      </c>
      <c r="E564" s="6">
        <v>255700</v>
      </c>
      <c r="F564" s="32">
        <v>255700</v>
      </c>
      <c r="G564" s="32">
        <v>54336</v>
      </c>
      <c r="H564" s="90">
        <f t="shared" si="24"/>
        <v>1</v>
      </c>
      <c r="I564" s="90">
        <f>IF(F564/ActivitySum!$C$1300=0%,"",F564/ActivitySum!$C$1300)</f>
        <v>2.94776430234604E-3</v>
      </c>
      <c r="J564" s="99">
        <f>IF(G564/ActivitySum!$C$1300=0%,"",G564/ActivitySum!$C$1300)</f>
        <v>6.2639703219505055E-4</v>
      </c>
      <c r="K564" s="99">
        <f t="shared" si="25"/>
        <v>0.21249902229174814</v>
      </c>
      <c r="L564" s="104">
        <f t="shared" si="26"/>
        <v>0.21249902229174814</v>
      </c>
    </row>
    <row r="565" spans="3:12" x14ac:dyDescent="0.25">
      <c r="C565" t="s">
        <v>1031</v>
      </c>
      <c r="D565" t="s">
        <v>2314</v>
      </c>
      <c r="E565" s="6">
        <v>746627</v>
      </c>
      <c r="F565" s="32">
        <v>746626</v>
      </c>
      <c r="G565" s="32">
        <v>634632</v>
      </c>
      <c r="H565" s="90">
        <f t="shared" si="24"/>
        <v>0.99999866064313236</v>
      </c>
      <c r="I565" s="90">
        <f>IF(F565/ActivitySum!$C$1300=0%,"",F565/ActivitySum!$C$1300)</f>
        <v>8.6072642549996654E-3</v>
      </c>
      <c r="J565" s="99">
        <f>IF(G565/ActivitySum!$C$1300=0%,"",G565/ActivitySum!$C$1300)</f>
        <v>7.3161734639283224E-3</v>
      </c>
      <c r="K565" s="99">
        <f t="shared" si="25"/>
        <v>0.84999872761097572</v>
      </c>
      <c r="L565" s="104">
        <f t="shared" si="26"/>
        <v>0.8499998660641338</v>
      </c>
    </row>
    <row r="566" spans="3:12" x14ac:dyDescent="0.25">
      <c r="C566" t="s">
        <v>1033</v>
      </c>
      <c r="D566" t="s">
        <v>2316</v>
      </c>
      <c r="E566" s="6">
        <v>30991</v>
      </c>
      <c r="F566" s="32">
        <v>30991</v>
      </c>
      <c r="G566" s="32">
        <v>26342</v>
      </c>
      <c r="H566" s="90">
        <f t="shared" si="24"/>
        <v>1</v>
      </c>
      <c r="I566" s="90">
        <f>IF(F566/ActivitySum!$C$1300=0%,"",F566/ActivitySum!$C$1300)</f>
        <v>3.572708779585691E-4</v>
      </c>
      <c r="J566" s="99">
        <f>IF(G566/ActivitySum!$C$1300=0%,"",G566/ActivitySum!$C$1300)</f>
        <v>3.0367621138990765E-4</v>
      </c>
      <c r="K566" s="99">
        <f t="shared" si="25"/>
        <v>0.84998870639863189</v>
      </c>
      <c r="L566" s="104">
        <f t="shared" si="26"/>
        <v>0.84998870639863189</v>
      </c>
    </row>
    <row r="567" spans="3:12" x14ac:dyDescent="0.25">
      <c r="C567" t="s">
        <v>1034</v>
      </c>
      <c r="D567" t="s">
        <v>2317</v>
      </c>
      <c r="E567" s="6">
        <v>548054</v>
      </c>
      <c r="F567" s="32">
        <v>548054</v>
      </c>
      <c r="G567" s="32">
        <v>465846</v>
      </c>
      <c r="H567" s="90">
        <f t="shared" si="24"/>
        <v>1</v>
      </c>
      <c r="I567" s="90">
        <f>IF(F567/ActivitySum!$C$1300=0%,"",F567/ActivitySum!$C$1300)</f>
        <v>6.3180837581460958E-3</v>
      </c>
      <c r="J567" s="99">
        <f>IF(G567/ActivitySum!$C$1300=0%,"",G567/ActivitySum!$C$1300)</f>
        <v>5.3703723472455743E-3</v>
      </c>
      <c r="K567" s="99">
        <f t="shared" si="25"/>
        <v>0.85000018246377185</v>
      </c>
      <c r="L567" s="104">
        <f t="shared" si="26"/>
        <v>0.85000018246377185</v>
      </c>
    </row>
    <row r="568" spans="3:12" x14ac:dyDescent="0.25">
      <c r="C568" t="s">
        <v>1035</v>
      </c>
      <c r="D568" t="s">
        <v>2318</v>
      </c>
      <c r="E568" s="6">
        <v>47430</v>
      </c>
      <c r="F568" s="32">
        <v>47430</v>
      </c>
      <c r="G568" s="32">
        <v>40316</v>
      </c>
      <c r="H568" s="90">
        <f t="shared" si="24"/>
        <v>1</v>
      </c>
      <c r="I568" s="90">
        <f>IF(F568/ActivitySum!$C$1300=0%,"",F568/ActivitySum!$C$1300)</f>
        <v>5.4678318678245085E-4</v>
      </c>
      <c r="J568" s="99">
        <f>IF(G568/ActivitySum!$C$1300=0%,"",G568/ActivitySum!$C$1300)</f>
        <v>4.6477147287204908E-4</v>
      </c>
      <c r="K568" s="99">
        <f t="shared" si="25"/>
        <v>0.8500105418511491</v>
      </c>
      <c r="L568" s="104">
        <f t="shared" si="26"/>
        <v>0.8500105418511491</v>
      </c>
    </row>
    <row r="569" spans="3:12" x14ac:dyDescent="0.25">
      <c r="C569" t="s">
        <v>1036</v>
      </c>
      <c r="D569" t="s">
        <v>2319</v>
      </c>
      <c r="E569" s="6">
        <v>23715</v>
      </c>
      <c r="F569" s="32">
        <v>23715</v>
      </c>
      <c r="G569" s="32">
        <v>20158</v>
      </c>
      <c r="H569" s="90">
        <f t="shared" si="24"/>
        <v>1</v>
      </c>
      <c r="I569" s="90">
        <f>IF(F569/ActivitySum!$C$1300=0%,"",F569/ActivitySum!$C$1300)</f>
        <v>2.7339159339122542E-4</v>
      </c>
      <c r="J569" s="99">
        <f>IF(G569/ActivitySum!$C$1300=0%,"",G569/ActivitySum!$C$1300)</f>
        <v>2.3238573643602454E-4</v>
      </c>
      <c r="K569" s="99">
        <f t="shared" si="25"/>
        <v>0.8500105418511491</v>
      </c>
      <c r="L569" s="104">
        <f t="shared" si="26"/>
        <v>0.8500105418511491</v>
      </c>
    </row>
    <row r="570" spans="3:12" x14ac:dyDescent="0.25">
      <c r="C570" t="s">
        <v>1037</v>
      </c>
      <c r="D570" t="s">
        <v>2320</v>
      </c>
      <c r="E570" s="6">
        <v>47431</v>
      </c>
      <c r="F570" s="32">
        <v>47430</v>
      </c>
      <c r="G570" s="32">
        <v>40316</v>
      </c>
      <c r="H570" s="90">
        <f t="shared" si="24"/>
        <v>0.99997891674221495</v>
      </c>
      <c r="I570" s="90">
        <f>IF(F570/ActivitySum!$C$1300=0%,"",F570/ActivitySum!$C$1300)</f>
        <v>5.4678318678245085E-4</v>
      </c>
      <c r="J570" s="99">
        <f>IF(G570/ActivitySum!$C$1300=0%,"",G570/ActivitySum!$C$1300)</f>
        <v>4.6477147287204908E-4</v>
      </c>
      <c r="K570" s="99">
        <f t="shared" si="25"/>
        <v>0.84999262085977523</v>
      </c>
      <c r="L570" s="104">
        <f t="shared" si="26"/>
        <v>0.8500105418511491</v>
      </c>
    </row>
    <row r="571" spans="3:12" x14ac:dyDescent="0.25">
      <c r="C571" t="s">
        <v>1038</v>
      </c>
      <c r="D571" t="s">
        <v>2321</v>
      </c>
      <c r="E571" s="6">
        <v>65426</v>
      </c>
      <c r="F571" s="32">
        <v>65427</v>
      </c>
      <c r="G571" s="32">
        <v>55613</v>
      </c>
      <c r="H571" s="90">
        <f t="shared" si="24"/>
        <v>1.0000152844434933</v>
      </c>
      <c r="I571" s="90">
        <f>IF(F571/ActivitySum!$C$1300=0%,"",F571/ActivitySum!$C$1300)</f>
        <v>7.542564529119842E-4</v>
      </c>
      <c r="J571" s="99">
        <f>IF(G571/ActivitySum!$C$1300=0%,"",G571/ActivitySum!$C$1300)</f>
        <v>6.4111856138588318E-4</v>
      </c>
      <c r="K571" s="99">
        <f t="shared" si="25"/>
        <v>0.85001375599914408</v>
      </c>
      <c r="L571" s="104">
        <f t="shared" si="26"/>
        <v>0.85000076421049409</v>
      </c>
    </row>
    <row r="572" spans="3:12" x14ac:dyDescent="0.25">
      <c r="C572" t="s">
        <v>1039</v>
      </c>
      <c r="D572" t="s">
        <v>2322</v>
      </c>
      <c r="E572" s="6">
        <v>32713</v>
      </c>
      <c r="F572" s="32">
        <v>32714</v>
      </c>
      <c r="G572" s="32">
        <v>27807</v>
      </c>
      <c r="H572" s="90">
        <f t="shared" si="24"/>
        <v>1.0000305688869868</v>
      </c>
      <c r="I572" s="90">
        <f>IF(F572/ActivitySum!$C$1300=0%,"",F572/ActivitySum!$C$1300)</f>
        <v>3.7713399056295798E-4</v>
      </c>
      <c r="J572" s="99">
        <f>IF(G572/ActivitySum!$C$1300=0%,"",G572/ActivitySum!$C$1300)</f>
        <v>3.2056504479990747E-4</v>
      </c>
      <c r="K572" s="99">
        <f t="shared" si="25"/>
        <v>0.8500290404426375</v>
      </c>
      <c r="L572" s="104">
        <f t="shared" si="26"/>
        <v>0.8500030567952559</v>
      </c>
    </row>
    <row r="573" spans="3:12" x14ac:dyDescent="0.25">
      <c r="C573" t="s">
        <v>1040</v>
      </c>
      <c r="D573" t="s">
        <v>2323</v>
      </c>
      <c r="E573" s="6">
        <v>65427</v>
      </c>
      <c r="F573" s="32">
        <v>65427</v>
      </c>
      <c r="G573" s="32">
        <v>55613</v>
      </c>
      <c r="H573" s="90">
        <f t="shared" si="24"/>
        <v>1</v>
      </c>
      <c r="I573" s="90">
        <f>IF(F573/ActivitySum!$C$1300=0%,"",F573/ActivitySum!$C$1300)</f>
        <v>7.542564529119842E-4</v>
      </c>
      <c r="J573" s="99">
        <f>IF(G573/ActivitySum!$C$1300=0%,"",G573/ActivitySum!$C$1300)</f>
        <v>6.4111856138588318E-4</v>
      </c>
      <c r="K573" s="99">
        <f t="shared" si="25"/>
        <v>0.85000076421049409</v>
      </c>
      <c r="L573" s="104">
        <f t="shared" si="26"/>
        <v>0.85000076421049409</v>
      </c>
    </row>
    <row r="574" spans="3:12" x14ac:dyDescent="0.25">
      <c r="C574" t="s">
        <v>1041</v>
      </c>
      <c r="D574" t="s">
        <v>2324</v>
      </c>
      <c r="E574" s="6">
        <v>33489</v>
      </c>
      <c r="F574" s="32">
        <v>33489</v>
      </c>
      <c r="G574" s="32">
        <v>28466</v>
      </c>
      <c r="H574" s="90">
        <f t="shared" si="24"/>
        <v>1</v>
      </c>
      <c r="I574" s="90">
        <f>IF(F574/ActivitySum!$C$1300=0%,"",F574/ActivitySum!$C$1300)</f>
        <v>3.8606835636005685E-4</v>
      </c>
      <c r="J574" s="99">
        <f>IF(G574/ActivitySum!$C$1300=0%,"",G574/ActivitySum!$C$1300)</f>
        <v>3.2816213778092443E-4</v>
      </c>
      <c r="K574" s="99">
        <f t="shared" si="25"/>
        <v>0.85001045119292906</v>
      </c>
      <c r="L574" s="104">
        <f t="shared" si="26"/>
        <v>0.85001045119292906</v>
      </c>
    </row>
    <row r="575" spans="3:12" x14ac:dyDescent="0.25">
      <c r="C575" t="s">
        <v>1042</v>
      </c>
      <c r="D575" t="s">
        <v>2325</v>
      </c>
      <c r="E575" s="6">
        <v>25118</v>
      </c>
      <c r="F575" s="32">
        <v>25117</v>
      </c>
      <c r="G575" s="32">
        <v>21349</v>
      </c>
      <c r="H575" s="90">
        <f t="shared" si="24"/>
        <v>0.99996018791305041</v>
      </c>
      <c r="I575" s="90">
        <f>IF(F575/ActivitySum!$C$1300=0%,"",F575/ActivitySum!$C$1300)</f>
        <v>2.8955414932352558E-4</v>
      </c>
      <c r="J575" s="99">
        <f>IF(G575/ActivitySum!$C$1300=0%,"",G575/ActivitySum!$C$1300)</f>
        <v>2.4611583922872746E-4</v>
      </c>
      <c r="K575" s="99">
        <f t="shared" si="25"/>
        <v>0.84994824428696547</v>
      </c>
      <c r="L575" s="104">
        <f t="shared" si="26"/>
        <v>0.84998208384759322</v>
      </c>
    </row>
    <row r="576" spans="3:12" x14ac:dyDescent="0.25">
      <c r="C576" t="s">
        <v>1043</v>
      </c>
      <c r="D576" t="s">
        <v>2326</v>
      </c>
      <c r="E576" s="6">
        <v>25117</v>
      </c>
      <c r="F576" s="32">
        <v>25117</v>
      </c>
      <c r="G576" s="32">
        <v>21349</v>
      </c>
      <c r="H576" s="90">
        <f t="shared" si="24"/>
        <v>1</v>
      </c>
      <c r="I576" s="90">
        <f>IF(F576/ActivitySum!$C$1300=0%,"",F576/ActivitySum!$C$1300)</f>
        <v>2.8955414932352558E-4</v>
      </c>
      <c r="J576" s="99">
        <f>IF(G576/ActivitySum!$C$1300=0%,"",G576/ActivitySum!$C$1300)</f>
        <v>2.4611583922872746E-4</v>
      </c>
      <c r="K576" s="99">
        <f t="shared" si="25"/>
        <v>0.84998208384759322</v>
      </c>
      <c r="L576" s="104">
        <f t="shared" si="26"/>
        <v>0.84998208384759322</v>
      </c>
    </row>
    <row r="577" spans="3:12" x14ac:dyDescent="0.25">
      <c r="C577" t="s">
        <v>1044</v>
      </c>
      <c r="D577" t="s">
        <v>2327</v>
      </c>
      <c r="E577" s="6">
        <v>1864</v>
      </c>
      <c r="F577" s="32">
        <v>1865</v>
      </c>
      <c r="G577" s="32">
        <v>37</v>
      </c>
      <c r="H577" s="90">
        <f t="shared" si="24"/>
        <v>1.0005364806866952</v>
      </c>
      <c r="I577" s="90">
        <f>IF(F577/ActivitySum!$C$1300=0%,"",F577/ActivitySum!$C$1300)</f>
        <v>2.1500118982695991E-5</v>
      </c>
      <c r="J577" s="99">
        <f>IF(G577/ActivitySum!$C$1300=0%,"",G577/ActivitySum!$C$1300)</f>
        <v>4.2654391547439766E-7</v>
      </c>
      <c r="K577" s="99">
        <f t="shared" si="25"/>
        <v>1.9849785407725321E-2</v>
      </c>
      <c r="L577" s="104">
        <f t="shared" si="26"/>
        <v>1.9839142091152815E-2</v>
      </c>
    </row>
    <row r="578" spans="3:12" x14ac:dyDescent="0.25">
      <c r="C578" t="s">
        <v>1045</v>
      </c>
      <c r="D578" t="s">
        <v>2328</v>
      </c>
      <c r="E578" s="6">
        <v>3729</v>
      </c>
      <c r="F578" s="32">
        <v>3729</v>
      </c>
      <c r="G578" s="32">
        <v>75</v>
      </c>
      <c r="H578" s="90">
        <f t="shared" si="24"/>
        <v>1</v>
      </c>
      <c r="I578" s="90">
        <f>IF(F578/ActivitySum!$C$1300=0%,"",F578/ActivitySum!$C$1300)</f>
        <v>4.2988709751460236E-5</v>
      </c>
      <c r="J578" s="99">
        <f>IF(G578/ActivitySum!$C$1300=0%,"",G578/ActivitySum!$C$1300)</f>
        <v>8.6461604488053577E-7</v>
      </c>
      <c r="K578" s="99">
        <f t="shared" si="25"/>
        <v>2.0112630732099759E-2</v>
      </c>
      <c r="L578" s="104">
        <f t="shared" si="26"/>
        <v>2.0112630732099759E-2</v>
      </c>
    </row>
    <row r="579" spans="3:12" x14ac:dyDescent="0.25">
      <c r="C579" t="s">
        <v>1046</v>
      </c>
      <c r="D579" t="s">
        <v>2329</v>
      </c>
      <c r="E579" s="6">
        <v>3729</v>
      </c>
      <c r="F579" s="32">
        <v>3729</v>
      </c>
      <c r="G579" s="32">
        <v>507</v>
      </c>
      <c r="H579" s="90">
        <f t="shared" si="24"/>
        <v>1</v>
      </c>
      <c r="I579" s="90">
        <f>IF(F579/ActivitySum!$C$1300=0%,"",F579/ActivitySum!$C$1300)</f>
        <v>4.2988709751460236E-5</v>
      </c>
      <c r="J579" s="99">
        <f>IF(G579/ActivitySum!$C$1300=0%,"",G579/ActivitySum!$C$1300)</f>
        <v>5.844804463392422E-6</v>
      </c>
      <c r="K579" s="99">
        <f t="shared" si="25"/>
        <v>0.13596138374899436</v>
      </c>
      <c r="L579" s="104">
        <f t="shared" si="26"/>
        <v>0.13596138374899436</v>
      </c>
    </row>
    <row r="580" spans="3:12" x14ac:dyDescent="0.25">
      <c r="C580" t="s">
        <v>1047</v>
      </c>
      <c r="D580" t="s">
        <v>2330</v>
      </c>
      <c r="E580" s="6">
        <v>65428</v>
      </c>
      <c r="F580" s="32">
        <v>65427</v>
      </c>
      <c r="G580" s="32">
        <v>8898</v>
      </c>
      <c r="H580" s="90">
        <f t="shared" si="24"/>
        <v>0.99998471602372074</v>
      </c>
      <c r="I580" s="90">
        <f>IF(F580/ActivitySum!$C$1300=0%,"",F580/ActivitySum!$C$1300)</f>
        <v>7.542564529119842E-4</v>
      </c>
      <c r="J580" s="99">
        <f>IF(G580/ActivitySum!$C$1300=0%,"",G580/ActivitySum!$C$1300)</f>
        <v>1.0257804756462676E-4</v>
      </c>
      <c r="K580" s="99">
        <f t="shared" si="25"/>
        <v>0.13599682093293392</v>
      </c>
      <c r="L580" s="104">
        <f t="shared" si="26"/>
        <v>0.13599889953688843</v>
      </c>
    </row>
    <row r="581" spans="3:12" x14ac:dyDescent="0.25">
      <c r="C581" t="s">
        <v>1048</v>
      </c>
      <c r="D581" t="s">
        <v>2331</v>
      </c>
      <c r="E581" s="6">
        <v>32713</v>
      </c>
      <c r="F581" s="32">
        <v>32714</v>
      </c>
      <c r="G581" s="32">
        <v>7525</v>
      </c>
      <c r="H581" s="90">
        <f t="shared" si="24"/>
        <v>1.0000305688869868</v>
      </c>
      <c r="I581" s="90">
        <f>IF(F581/ActivitySum!$C$1300=0%,"",F581/ActivitySum!$C$1300)</f>
        <v>3.7713399056295798E-4</v>
      </c>
      <c r="J581" s="99">
        <f>IF(G581/ActivitySum!$C$1300=0%,"",G581/ActivitySum!$C$1300)</f>
        <v>8.674980983634709E-5</v>
      </c>
      <c r="K581" s="99">
        <f t="shared" si="25"/>
        <v>0.23003087457585669</v>
      </c>
      <c r="L581" s="104">
        <f t="shared" si="26"/>
        <v>0.23002384300299566</v>
      </c>
    </row>
    <row r="582" spans="3:12" x14ac:dyDescent="0.25">
      <c r="C582" t="s">
        <v>1049</v>
      </c>
      <c r="D582" t="s">
        <v>2332</v>
      </c>
      <c r="E582" s="6">
        <v>65427</v>
      </c>
      <c r="F582" s="32">
        <v>65427</v>
      </c>
      <c r="G582" s="32">
        <v>3926</v>
      </c>
      <c r="H582" s="90">
        <f t="shared" si="24"/>
        <v>1</v>
      </c>
      <c r="I582" s="90">
        <f>IF(F582/ActivitySum!$C$1300=0%,"",F582/ActivitySum!$C$1300)</f>
        <v>7.542564529119842E-4</v>
      </c>
      <c r="J582" s="99">
        <f>IF(G582/ActivitySum!$C$1300=0%,"",G582/ActivitySum!$C$1300)</f>
        <v>4.5259767896013115E-5</v>
      </c>
      <c r="K582" s="99">
        <f t="shared" si="25"/>
        <v>6.0005807999755453E-2</v>
      </c>
      <c r="L582" s="104">
        <f t="shared" si="26"/>
        <v>6.0005807999755453E-2</v>
      </c>
    </row>
    <row r="583" spans="3:12" x14ac:dyDescent="0.25">
      <c r="C583" t="s">
        <v>1050</v>
      </c>
      <c r="D583" t="s">
        <v>2333</v>
      </c>
      <c r="E583" s="6">
        <v>25118</v>
      </c>
      <c r="F583" s="32">
        <v>25117</v>
      </c>
      <c r="G583" s="32">
        <v>21349</v>
      </c>
      <c r="H583" s="90">
        <f t="shared" ref="H583:H646" si="27">IFERROR(F583/E583,"")</f>
        <v>0.99996018791305041</v>
      </c>
      <c r="I583" s="90">
        <f>IF(F583/ActivitySum!$C$1300=0%,"",F583/ActivitySum!$C$1300)</f>
        <v>2.8955414932352558E-4</v>
      </c>
      <c r="J583" s="99">
        <f>IF(G583/ActivitySum!$C$1300=0%,"",G583/ActivitySum!$C$1300)</f>
        <v>2.4611583922872746E-4</v>
      </c>
      <c r="K583" s="99">
        <f t="shared" ref="K583:K646" si="28">IFERROR(G583/E583,"")</f>
        <v>0.84994824428696547</v>
      </c>
      <c r="L583" s="104">
        <f t="shared" ref="L583:L646" si="29">IFERROR(G583/F583,"")</f>
        <v>0.84998208384759322</v>
      </c>
    </row>
    <row r="584" spans="3:12" x14ac:dyDescent="0.25">
      <c r="C584" t="s">
        <v>1051</v>
      </c>
      <c r="D584" t="s">
        <v>2334</v>
      </c>
      <c r="E584" s="6">
        <v>25117</v>
      </c>
      <c r="F584" s="32">
        <v>25117</v>
      </c>
      <c r="G584" s="32">
        <v>502</v>
      </c>
      <c r="H584" s="90">
        <f t="shared" si="27"/>
        <v>1</v>
      </c>
      <c r="I584" s="90">
        <f>IF(F584/ActivitySum!$C$1300=0%,"",F584/ActivitySum!$C$1300)</f>
        <v>2.8955414932352558E-4</v>
      </c>
      <c r="J584" s="99">
        <f>IF(G584/ActivitySum!$C$1300=0%,"",G584/ActivitySum!$C$1300)</f>
        <v>5.7871633937337193E-6</v>
      </c>
      <c r="K584" s="99">
        <f t="shared" si="28"/>
        <v>1.998646335151491E-2</v>
      </c>
      <c r="L584" s="104">
        <f t="shared" si="29"/>
        <v>1.998646335151491E-2</v>
      </c>
    </row>
    <row r="585" spans="3:12" x14ac:dyDescent="0.25">
      <c r="C585" t="s">
        <v>1052</v>
      </c>
      <c r="D585" t="s">
        <v>2335</v>
      </c>
      <c r="E585" s="6">
        <v>33489</v>
      </c>
      <c r="F585" s="32">
        <v>33489</v>
      </c>
      <c r="G585" s="32">
        <v>1674</v>
      </c>
      <c r="H585" s="90">
        <f t="shared" si="27"/>
        <v>1</v>
      </c>
      <c r="I585" s="90">
        <f>IF(F585/ActivitySum!$C$1300=0%,"",F585/ActivitySum!$C$1300)</f>
        <v>3.8606835636005685E-4</v>
      </c>
      <c r="J585" s="99">
        <f>IF(G585/ActivitySum!$C$1300=0%,"",G585/ActivitySum!$C$1300)</f>
        <v>1.9298230121733559E-5</v>
      </c>
      <c r="K585" s="99">
        <f t="shared" si="28"/>
        <v>4.9986562751948398E-2</v>
      </c>
      <c r="L585" s="104">
        <f t="shared" si="29"/>
        <v>4.9986562751948398E-2</v>
      </c>
    </row>
    <row r="586" spans="3:12" x14ac:dyDescent="0.25">
      <c r="C586" t="s">
        <v>1053</v>
      </c>
      <c r="D586" t="s">
        <v>2336</v>
      </c>
      <c r="E586" s="6">
        <v>47430</v>
      </c>
      <c r="F586" s="32">
        <v>47430</v>
      </c>
      <c r="G586" s="32">
        <v>949</v>
      </c>
      <c r="H586" s="90">
        <f t="shared" si="27"/>
        <v>1</v>
      </c>
      <c r="I586" s="90">
        <f>IF(F586/ActivitySum!$C$1300=0%,"",F586/ActivitySum!$C$1300)</f>
        <v>5.4678318678245085E-4</v>
      </c>
      <c r="J586" s="99">
        <f>IF(G586/ActivitySum!$C$1300=0%,"",G586/ActivitySum!$C$1300)</f>
        <v>1.0940275021221713E-5</v>
      </c>
      <c r="K586" s="99">
        <f t="shared" si="28"/>
        <v>2.0008433480919248E-2</v>
      </c>
      <c r="L586" s="104">
        <f t="shared" si="29"/>
        <v>2.0008433480919248E-2</v>
      </c>
    </row>
    <row r="587" spans="3:12" x14ac:dyDescent="0.25">
      <c r="C587" t="s">
        <v>1054</v>
      </c>
      <c r="D587" t="s">
        <v>2337</v>
      </c>
      <c r="E587" s="6">
        <v>23714</v>
      </c>
      <c r="F587" s="32">
        <v>23715</v>
      </c>
      <c r="G587" s="32">
        <v>3225</v>
      </c>
      <c r="H587" s="90">
        <f t="shared" si="27"/>
        <v>1.0000421691827612</v>
      </c>
      <c r="I587" s="90">
        <f>IF(F587/ActivitySum!$C$1300=0%,"",F587/ActivitySum!$C$1300)</f>
        <v>2.7339159339122542E-4</v>
      </c>
      <c r="J587" s="99">
        <f>IF(G587/ActivitySum!$C$1300=0%,"",G587/ActivitySum!$C$1300)</f>
        <v>3.7178489929863039E-5</v>
      </c>
      <c r="K587" s="99">
        <f t="shared" si="28"/>
        <v>0.13599561440499283</v>
      </c>
      <c r="L587" s="104">
        <f t="shared" si="29"/>
        <v>0.1359898798228969</v>
      </c>
    </row>
    <row r="588" spans="3:12" x14ac:dyDescent="0.25">
      <c r="C588" t="s">
        <v>1055</v>
      </c>
      <c r="D588" t="s">
        <v>2338</v>
      </c>
      <c r="E588" s="6">
        <v>47431</v>
      </c>
      <c r="F588" s="32">
        <v>47430</v>
      </c>
      <c r="G588" s="32">
        <v>6451</v>
      </c>
      <c r="H588" s="90">
        <f t="shared" si="27"/>
        <v>0.99997891674221495</v>
      </c>
      <c r="I588" s="90">
        <f>IF(F588/ActivitySum!$C$1300=0%,"",F588/ActivitySum!$C$1300)</f>
        <v>5.4678318678245085E-4</v>
      </c>
      <c r="J588" s="99">
        <f>IF(G588/ActivitySum!$C$1300=0%,"",G588/ActivitySum!$C$1300)</f>
        <v>7.4368508073657815E-5</v>
      </c>
      <c r="K588" s="99">
        <f t="shared" si="28"/>
        <v>0.13600809597098945</v>
      </c>
      <c r="L588" s="104">
        <f t="shared" si="29"/>
        <v>0.13601096352519501</v>
      </c>
    </row>
    <row r="589" spans="3:12" x14ac:dyDescent="0.25">
      <c r="C589" t="s">
        <v>1056</v>
      </c>
      <c r="D589" t="s">
        <v>2339</v>
      </c>
      <c r="E589" s="6">
        <v>1864</v>
      </c>
      <c r="F589" s="32">
        <v>1865</v>
      </c>
      <c r="G589" s="32">
        <v>186</v>
      </c>
      <c r="H589" s="90">
        <f t="shared" si="27"/>
        <v>1.0005364806866952</v>
      </c>
      <c r="I589" s="90">
        <f>IF(F589/ActivitySum!$C$1300=0%,"",F589/ActivitySum!$C$1300)</f>
        <v>2.1500118982695991E-5</v>
      </c>
      <c r="J589" s="99">
        <f>IF(G589/ActivitySum!$C$1300=0%,"",G589/ActivitySum!$C$1300)</f>
        <v>2.1442477913037286E-6</v>
      </c>
      <c r="K589" s="99">
        <f t="shared" si="28"/>
        <v>9.9785407725321892E-2</v>
      </c>
      <c r="L589" s="104">
        <f t="shared" si="29"/>
        <v>9.9731903485254694E-2</v>
      </c>
    </row>
    <row r="590" spans="3:12" x14ac:dyDescent="0.25">
      <c r="C590" t="s">
        <v>1057</v>
      </c>
      <c r="D590" t="s">
        <v>2340</v>
      </c>
      <c r="E590" s="6">
        <v>3729</v>
      </c>
      <c r="F590" s="32">
        <v>3729</v>
      </c>
      <c r="G590" s="32">
        <v>373</v>
      </c>
      <c r="H590" s="90">
        <f t="shared" si="27"/>
        <v>1</v>
      </c>
      <c r="I590" s="90">
        <f>IF(F590/ActivitySum!$C$1300=0%,"",F590/ActivitySum!$C$1300)</f>
        <v>4.2988709751460236E-5</v>
      </c>
      <c r="J590" s="99">
        <f>IF(G590/ActivitySum!$C$1300=0%,"",G590/ActivitySum!$C$1300)</f>
        <v>4.3000237965391981E-6</v>
      </c>
      <c r="K590" s="99">
        <f t="shared" si="28"/>
        <v>0.10002681684097613</v>
      </c>
      <c r="L590" s="104">
        <f t="shared" si="29"/>
        <v>0.10002681684097613</v>
      </c>
    </row>
    <row r="591" spans="3:12" x14ac:dyDescent="0.25">
      <c r="C591" t="s">
        <v>1058</v>
      </c>
      <c r="D591" t="s">
        <v>2341</v>
      </c>
      <c r="E591" s="6">
        <v>3729</v>
      </c>
      <c r="F591" s="32">
        <v>3729</v>
      </c>
      <c r="G591" s="32">
        <v>373</v>
      </c>
      <c r="H591" s="90">
        <f t="shared" si="27"/>
        <v>1</v>
      </c>
      <c r="I591" s="90">
        <f>IF(F591/ActivitySum!$C$1300=0%,"",F591/ActivitySum!$C$1300)</f>
        <v>4.2988709751460236E-5</v>
      </c>
      <c r="J591" s="99">
        <f>IF(G591/ActivitySum!$C$1300=0%,"",G591/ActivitySum!$C$1300)</f>
        <v>4.3000237965391981E-6</v>
      </c>
      <c r="K591" s="99">
        <f t="shared" si="28"/>
        <v>0.10002681684097613</v>
      </c>
      <c r="L591" s="104">
        <f t="shared" si="29"/>
        <v>0.10002681684097613</v>
      </c>
    </row>
    <row r="592" spans="3:12" x14ac:dyDescent="0.25">
      <c r="C592" t="s">
        <v>1059</v>
      </c>
      <c r="D592" t="s">
        <v>2342</v>
      </c>
      <c r="E592" s="6">
        <v>100188</v>
      </c>
      <c r="F592" s="32">
        <v>100188</v>
      </c>
      <c r="G592" s="32">
        <v>85160</v>
      </c>
      <c r="H592" s="90">
        <f t="shared" si="27"/>
        <v>1</v>
      </c>
      <c r="I592" s="90">
        <f>IF(F592/ActivitySum!$C$1300=0%,"",F592/ActivitySum!$C$1300)</f>
        <v>1.1549886973932148E-3</v>
      </c>
      <c r="J592" s="99">
        <f>IF(G592/ActivitySum!$C$1300=0%,"",G592/ActivitySum!$C$1300)</f>
        <v>9.8174269842701898E-4</v>
      </c>
      <c r="K592" s="99">
        <f t="shared" si="28"/>
        <v>0.85000199624705552</v>
      </c>
      <c r="L592" s="104">
        <f t="shared" si="29"/>
        <v>0.85000199624705552</v>
      </c>
    </row>
    <row r="593" spans="3:12" x14ac:dyDescent="0.25">
      <c r="C593" t="s">
        <v>1060</v>
      </c>
      <c r="D593" t="s">
        <v>2343</v>
      </c>
      <c r="E593" s="6">
        <v>200376</v>
      </c>
      <c r="F593" s="32">
        <v>200376</v>
      </c>
      <c r="G593" s="32">
        <v>6012</v>
      </c>
      <c r="H593" s="90">
        <f t="shared" si="27"/>
        <v>1</v>
      </c>
      <c r="I593" s="90">
        <f>IF(F593/ActivitySum!$C$1300=0%,"",F593/ActivitySum!$C$1300)</f>
        <v>2.3099773947864296E-3</v>
      </c>
      <c r="J593" s="99">
        <f>IF(G593/ActivitySum!$C$1300=0%,"",G593/ActivitySum!$C$1300)</f>
        <v>6.9307622157623752E-5</v>
      </c>
      <c r="K593" s="99">
        <f t="shared" si="28"/>
        <v>3.0003593244699964E-2</v>
      </c>
      <c r="L593" s="104">
        <f t="shared" si="29"/>
        <v>3.0003593244699964E-2</v>
      </c>
    </row>
    <row r="594" spans="3:12" x14ac:dyDescent="0.25">
      <c r="C594" t="s">
        <v>1061</v>
      </c>
      <c r="D594" t="s">
        <v>2344</v>
      </c>
      <c r="E594" s="6">
        <v>200376</v>
      </c>
      <c r="F594" s="32">
        <v>200376</v>
      </c>
      <c r="G594" s="32">
        <v>4008</v>
      </c>
      <c r="H594" s="90">
        <f t="shared" si="27"/>
        <v>1</v>
      </c>
      <c r="I594" s="90">
        <f>IF(F594/ActivitySum!$C$1300=0%,"",F594/ActivitySum!$C$1300)</f>
        <v>2.3099773947864296E-3</v>
      </c>
      <c r="J594" s="99">
        <f>IF(G594/ActivitySum!$C$1300=0%,"",G594/ActivitySum!$C$1300)</f>
        <v>4.6205081438415835E-5</v>
      </c>
      <c r="K594" s="99">
        <f t="shared" si="28"/>
        <v>2.0002395496466641E-2</v>
      </c>
      <c r="L594" s="104">
        <f t="shared" si="29"/>
        <v>2.0002395496466641E-2</v>
      </c>
    </row>
    <row r="595" spans="3:12" x14ac:dyDescent="0.25">
      <c r="C595" t="s">
        <v>1062</v>
      </c>
      <c r="D595" t="s">
        <v>2345</v>
      </c>
      <c r="E595" s="6">
        <v>5440</v>
      </c>
      <c r="F595" s="32">
        <v>5440</v>
      </c>
      <c r="G595" s="32">
        <v>849</v>
      </c>
      <c r="H595" s="90">
        <f t="shared" si="27"/>
        <v>1</v>
      </c>
      <c r="I595" s="90">
        <f>IF(F595/ActivitySum!$C$1300=0%,"",F595/ActivitySum!$C$1300)</f>
        <v>6.2713483788668192E-5</v>
      </c>
      <c r="J595" s="99">
        <f>IF(G595/ActivitySum!$C$1300=0%,"",G595/ActivitySum!$C$1300)</f>
        <v>9.7874536280476649E-6</v>
      </c>
      <c r="K595" s="99">
        <f t="shared" si="28"/>
        <v>0.15606617647058824</v>
      </c>
      <c r="L595" s="104">
        <f t="shared" si="29"/>
        <v>0.15606617647058824</v>
      </c>
    </row>
    <row r="596" spans="3:12" x14ac:dyDescent="0.25">
      <c r="C596" t="s">
        <v>1063</v>
      </c>
      <c r="D596" t="s">
        <v>2346</v>
      </c>
      <c r="E596" s="6">
        <v>54255</v>
      </c>
      <c r="F596" s="32">
        <v>54254</v>
      </c>
      <c r="G596" s="32">
        <v>5426</v>
      </c>
      <c r="H596" s="90">
        <f t="shared" si="27"/>
        <v>0.99998156851903053</v>
      </c>
      <c r="I596" s="90">
        <f>IF(F596/ActivitySum!$C$1300=0%,"",F596/ActivitySum!$C$1300)</f>
        <v>6.2545171865264787E-4</v>
      </c>
      <c r="J596" s="99">
        <f>IF(G596/ActivitySum!$C$1300=0%,"",G596/ActivitySum!$C$1300)</f>
        <v>6.2552088793623828E-5</v>
      </c>
      <c r="K596" s="99">
        <f t="shared" si="28"/>
        <v>0.10000921574048474</v>
      </c>
      <c r="L596" s="104">
        <f t="shared" si="29"/>
        <v>0.10001105909241714</v>
      </c>
    </row>
    <row r="597" spans="3:12" x14ac:dyDescent="0.25">
      <c r="C597" t="s">
        <v>1064</v>
      </c>
      <c r="D597" t="s">
        <v>2347</v>
      </c>
      <c r="E597" s="6">
        <v>28239</v>
      </c>
      <c r="F597" s="32">
        <v>28238</v>
      </c>
      <c r="G597" s="32">
        <v>2824</v>
      </c>
      <c r="H597" s="90">
        <f t="shared" si="27"/>
        <v>0.99996458798116084</v>
      </c>
      <c r="I597" s="90">
        <f>IF(F597/ActivitySum!$C$1300=0%,"",F597/ActivitySum!$C$1300)</f>
        <v>3.255337050044876E-4</v>
      </c>
      <c r="J597" s="99">
        <f>IF(G597/ActivitySum!$C$1300=0%,"",G597/ActivitySum!$C$1300)</f>
        <v>3.2555676143235106E-5</v>
      </c>
      <c r="K597" s="99">
        <f t="shared" si="28"/>
        <v>0.10000354120188391</v>
      </c>
      <c r="L597" s="104">
        <f t="shared" si="29"/>
        <v>0.10000708265457893</v>
      </c>
    </row>
    <row r="598" spans="3:12" x14ac:dyDescent="0.25">
      <c r="C598" t="s">
        <v>1065</v>
      </c>
      <c r="D598" t="s">
        <v>2348</v>
      </c>
      <c r="E598" s="6">
        <v>55661</v>
      </c>
      <c r="F598" s="32">
        <v>55661</v>
      </c>
      <c r="G598" s="32">
        <v>19871</v>
      </c>
      <c r="H598" s="90">
        <f t="shared" si="27"/>
        <v>1</v>
      </c>
      <c r="I598" s="90">
        <f>IF(F598/ActivitySum!$C$1300=0%,"",F598/ActivitySum!$C$1300)</f>
        <v>6.4167191565460673E-4</v>
      </c>
      <c r="J598" s="99">
        <f>IF(G598/ActivitySum!$C$1300=0%,"",G598/ActivitySum!$C$1300)</f>
        <v>2.2907713903761503E-4</v>
      </c>
      <c r="K598" s="99">
        <f t="shared" si="28"/>
        <v>0.35700041321571657</v>
      </c>
      <c r="L598" s="104">
        <f t="shared" si="29"/>
        <v>0.35700041321571657</v>
      </c>
    </row>
    <row r="599" spans="3:12" x14ac:dyDescent="0.25">
      <c r="C599" t="s">
        <v>1066</v>
      </c>
      <c r="D599" t="s">
        <v>2349</v>
      </c>
      <c r="E599" s="6">
        <v>72503</v>
      </c>
      <c r="F599" s="32">
        <v>72503</v>
      </c>
      <c r="G599" s="32">
        <v>7250</v>
      </c>
      <c r="H599" s="90">
        <f t="shared" si="27"/>
        <v>1</v>
      </c>
      <c r="I599" s="90">
        <f>IF(F599/ActivitySum!$C$1300=0%,"",F599/ActivitySum!$C$1300)</f>
        <v>8.3583009469297977E-4</v>
      </c>
      <c r="J599" s="99">
        <f>IF(G599/ActivitySum!$C$1300=0%,"",G599/ActivitySum!$C$1300)</f>
        <v>8.3579551005118452E-5</v>
      </c>
      <c r="K599" s="99">
        <f t="shared" si="28"/>
        <v>9.999586224018317E-2</v>
      </c>
      <c r="L599" s="104">
        <f t="shared" si="29"/>
        <v>9.999586224018317E-2</v>
      </c>
    </row>
    <row r="600" spans="3:12" x14ac:dyDescent="0.25">
      <c r="C600" t="s">
        <v>1067</v>
      </c>
      <c r="D600" t="s">
        <v>2350</v>
      </c>
      <c r="E600" s="6">
        <v>38017</v>
      </c>
      <c r="F600" s="32">
        <v>38017</v>
      </c>
      <c r="G600" s="32">
        <v>3802</v>
      </c>
      <c r="H600" s="90">
        <f t="shared" si="27"/>
        <v>1</v>
      </c>
      <c r="I600" s="90">
        <f>IF(F600/ActivitySum!$C$1300=0%,"",F600/ActivitySum!$C$1300)</f>
        <v>4.3826810904297773E-4</v>
      </c>
      <c r="J600" s="99">
        <f>IF(G600/ActivitySum!$C$1300=0%,"",G600/ActivitySum!$C$1300)</f>
        <v>4.383026936847729E-5</v>
      </c>
      <c r="K600" s="99">
        <f t="shared" si="28"/>
        <v>0.10000789120656549</v>
      </c>
      <c r="L600" s="104">
        <f t="shared" si="29"/>
        <v>0.10000789120656549</v>
      </c>
    </row>
    <row r="601" spans="3:12" x14ac:dyDescent="0.25">
      <c r="C601" t="s">
        <v>1068</v>
      </c>
      <c r="D601" t="s">
        <v>2351</v>
      </c>
      <c r="E601" s="6">
        <v>76127</v>
      </c>
      <c r="F601" s="32">
        <v>76127</v>
      </c>
      <c r="G601" s="32">
        <v>7613</v>
      </c>
      <c r="H601" s="90">
        <f t="shared" si="27"/>
        <v>1</v>
      </c>
      <c r="I601" s="90">
        <f>IF(F601/ActivitySum!$C$1300=0%,"",F601/ActivitySum!$C$1300)</f>
        <v>8.776083419816073E-4</v>
      </c>
      <c r="J601" s="99">
        <f>IF(G601/ActivitySum!$C$1300=0%,"",G601/ActivitySum!$C$1300)</f>
        <v>8.7764292662340253E-5</v>
      </c>
      <c r="K601" s="99">
        <f t="shared" si="28"/>
        <v>0.10000394078316498</v>
      </c>
      <c r="L601" s="104">
        <f t="shared" si="29"/>
        <v>0.10000394078316498</v>
      </c>
    </row>
    <row r="602" spans="3:12" x14ac:dyDescent="0.25">
      <c r="C602" t="s">
        <v>1069</v>
      </c>
      <c r="D602" t="s">
        <v>2352</v>
      </c>
      <c r="E602" s="6">
        <v>2419</v>
      </c>
      <c r="F602" s="32">
        <v>2419</v>
      </c>
      <c r="G602" s="32">
        <v>605</v>
      </c>
      <c r="H602" s="90">
        <f t="shared" si="27"/>
        <v>1</v>
      </c>
      <c r="I602" s="90">
        <f>IF(F602/ActivitySum!$C$1300=0%,"",F602/ActivitySum!$C$1300)</f>
        <v>2.7886749500880214E-5</v>
      </c>
      <c r="J602" s="99">
        <f>IF(G602/ActivitySum!$C$1300=0%,"",G602/ActivitySum!$C$1300)</f>
        <v>6.9745694287029888E-6</v>
      </c>
      <c r="K602" s="99">
        <f t="shared" si="28"/>
        <v>0.25010334849111204</v>
      </c>
      <c r="L602" s="104">
        <f t="shared" si="29"/>
        <v>0.25010334849111204</v>
      </c>
    </row>
    <row r="603" spans="3:12" x14ac:dyDescent="0.25">
      <c r="C603" t="s">
        <v>1070</v>
      </c>
      <c r="D603" t="s">
        <v>2353</v>
      </c>
      <c r="E603" s="6">
        <v>4838</v>
      </c>
      <c r="F603" s="32">
        <v>4839</v>
      </c>
      <c r="G603" s="32">
        <v>2420</v>
      </c>
      <c r="H603" s="90">
        <f t="shared" si="27"/>
        <v>1.0002066969822241</v>
      </c>
      <c r="I603" s="90">
        <f>IF(F603/ActivitySum!$C$1300=0%,"",F603/ActivitySum!$C$1300)</f>
        <v>5.5785027215692165E-5</v>
      </c>
      <c r="J603" s="99">
        <f>IF(G603/ActivitySum!$C$1300=0%,"",G603/ActivitySum!$C$1300)</f>
        <v>2.7898277714811955E-5</v>
      </c>
      <c r="K603" s="99">
        <f t="shared" si="28"/>
        <v>0.50020669698222409</v>
      </c>
      <c r="L603" s="104">
        <f t="shared" si="29"/>
        <v>0.50010332713370531</v>
      </c>
    </row>
    <row r="604" spans="3:12" x14ac:dyDescent="0.25">
      <c r="C604" t="s">
        <v>1071</v>
      </c>
      <c r="D604" t="s">
        <v>2354</v>
      </c>
      <c r="E604" s="6">
        <v>4839</v>
      </c>
      <c r="F604" s="32">
        <v>4839</v>
      </c>
      <c r="G604" s="32">
        <v>1210</v>
      </c>
      <c r="H604" s="90">
        <f t="shared" si="27"/>
        <v>1</v>
      </c>
      <c r="I604" s="90">
        <f>IF(F604/ActivitySum!$C$1300=0%,"",F604/ActivitySum!$C$1300)</f>
        <v>5.5785027215692165E-5</v>
      </c>
      <c r="J604" s="99">
        <f>IF(G604/ActivitySum!$C$1300=0%,"",G604/ActivitySum!$C$1300)</f>
        <v>1.3949138857405978E-5</v>
      </c>
      <c r="K604" s="99">
        <f t="shared" si="28"/>
        <v>0.25005166356685266</v>
      </c>
      <c r="L604" s="104">
        <f t="shared" si="29"/>
        <v>0.25005166356685266</v>
      </c>
    </row>
    <row r="605" spans="3:12" x14ac:dyDescent="0.25">
      <c r="C605" t="s">
        <v>1072</v>
      </c>
      <c r="D605" t="s">
        <v>2355</v>
      </c>
      <c r="E605" s="6">
        <v>129638</v>
      </c>
      <c r="F605" s="32">
        <v>129637</v>
      </c>
      <c r="G605" s="32">
        <v>7778</v>
      </c>
      <c r="H605" s="90">
        <f t="shared" si="27"/>
        <v>0.99999228621237601</v>
      </c>
      <c r="I605" s="90">
        <f>IF(F605/ActivitySum!$C$1300=0%,"",F605/ActivitySum!$C$1300)</f>
        <v>1.4944830694690401E-3</v>
      </c>
      <c r="J605" s="99">
        <f>IF(G605/ActivitySum!$C$1300=0%,"",G605/ActivitySum!$C$1300)</f>
        <v>8.9666447961077431E-5</v>
      </c>
      <c r="K605" s="99">
        <f t="shared" si="28"/>
        <v>5.9997840139465283E-2</v>
      </c>
      <c r="L605" s="104">
        <f t="shared" si="29"/>
        <v>5.9998302953632066E-2</v>
      </c>
    </row>
    <row r="606" spans="3:12" x14ac:dyDescent="0.25">
      <c r="C606" t="s">
        <v>1073</v>
      </c>
      <c r="D606" t="s">
        <v>2356</v>
      </c>
      <c r="E606" s="6">
        <v>259274</v>
      </c>
      <c r="F606" s="32">
        <v>259275</v>
      </c>
      <c r="G606" s="32">
        <v>136767</v>
      </c>
      <c r="H606" s="90">
        <f t="shared" si="27"/>
        <v>1.0000038569235634</v>
      </c>
      <c r="I606" s="90">
        <f>IF(F606/ActivitySum!$C$1300=0%,"",F606/ActivitySum!$C$1300)</f>
        <v>2.9889776671520123E-3</v>
      </c>
      <c r="J606" s="99">
        <f>IF(G606/ActivitySum!$C$1300=0%,"",G606/ActivitySum!$C$1300)</f>
        <v>1.5766792348023498E-3</v>
      </c>
      <c r="K606" s="99">
        <f t="shared" si="28"/>
        <v>0.52749986500767532</v>
      </c>
      <c r="L606" s="104">
        <f t="shared" si="29"/>
        <v>0.52749783048886323</v>
      </c>
    </row>
    <row r="607" spans="3:12" x14ac:dyDescent="0.25">
      <c r="C607" t="s">
        <v>1074</v>
      </c>
      <c r="D607" t="s">
        <v>2357</v>
      </c>
      <c r="E607" s="6">
        <v>259275</v>
      </c>
      <c r="F607" s="32">
        <v>259275</v>
      </c>
      <c r="G607" s="32">
        <v>25928</v>
      </c>
      <c r="H607" s="90">
        <f t="shared" si="27"/>
        <v>1</v>
      </c>
      <c r="I607" s="90">
        <f>IF(F607/ActivitySum!$C$1300=0%,"",F607/ActivitySum!$C$1300)</f>
        <v>2.9889776671520123E-3</v>
      </c>
      <c r="J607" s="99">
        <f>IF(G607/ActivitySum!$C$1300=0%,"",G607/ActivitySum!$C$1300)</f>
        <v>2.9890353082216709E-4</v>
      </c>
      <c r="K607" s="99">
        <f t="shared" si="28"/>
        <v>0.10000192845434384</v>
      </c>
      <c r="L607" s="104">
        <f t="shared" si="29"/>
        <v>0.10000192845434384</v>
      </c>
    </row>
    <row r="608" spans="3:12" x14ac:dyDescent="0.25">
      <c r="C608" t="s">
        <v>1075</v>
      </c>
      <c r="D608" t="s">
        <v>2358</v>
      </c>
      <c r="E608" s="6">
        <v>5440</v>
      </c>
      <c r="F608" s="32">
        <v>5440</v>
      </c>
      <c r="G608" s="32">
        <v>2543</v>
      </c>
      <c r="H608" s="90">
        <f t="shared" si="27"/>
        <v>1</v>
      </c>
      <c r="I608" s="90">
        <f>IF(F608/ActivitySum!$C$1300=0%,"",F608/ActivitySum!$C$1300)</f>
        <v>6.2713483788668192E-5</v>
      </c>
      <c r="J608" s="99">
        <f>IF(G608/ActivitySum!$C$1300=0%,"",G608/ActivitySum!$C$1300)</f>
        <v>2.9316248028416031E-5</v>
      </c>
      <c r="K608" s="99">
        <f t="shared" si="28"/>
        <v>0.46746323529411765</v>
      </c>
      <c r="L608" s="104">
        <f t="shared" si="29"/>
        <v>0.46746323529411765</v>
      </c>
    </row>
    <row r="609" spans="3:12" x14ac:dyDescent="0.25">
      <c r="C609" t="s">
        <v>1076</v>
      </c>
      <c r="D609" t="s">
        <v>2359</v>
      </c>
      <c r="E609" s="6">
        <v>144523</v>
      </c>
      <c r="F609" s="32">
        <v>144523</v>
      </c>
      <c r="G609" s="32">
        <v>73273</v>
      </c>
      <c r="H609" s="90">
        <f t="shared" si="27"/>
        <v>1</v>
      </c>
      <c r="I609" s="90">
        <f>IF(F609/ActivitySum!$C$1300=0%,"",F609/ActivitySum!$C$1300)</f>
        <v>1.6660920620569289E-3</v>
      </c>
      <c r="J609" s="99">
        <f>IF(G609/ActivitySum!$C$1300=0%,"",G609/ActivitySum!$C$1300)</f>
        <v>8.4470681942041994E-4</v>
      </c>
      <c r="K609" s="99">
        <f t="shared" si="28"/>
        <v>0.50699888599046516</v>
      </c>
      <c r="L609" s="104">
        <f t="shared" si="29"/>
        <v>0.50699888599046516</v>
      </c>
    </row>
    <row r="610" spans="3:12" x14ac:dyDescent="0.25">
      <c r="C610" t="s">
        <v>1077</v>
      </c>
      <c r="D610" t="s">
        <v>2360</v>
      </c>
      <c r="E610" s="6">
        <v>187928</v>
      </c>
      <c r="F610" s="32">
        <v>187929</v>
      </c>
      <c r="G610" s="32">
        <v>105428</v>
      </c>
      <c r="H610" s="90">
        <f t="shared" si="27"/>
        <v>1.0000053211868376</v>
      </c>
      <c r="I610" s="90">
        <f>IF(F610/ActivitySum!$C$1300=0%,"",F610/ActivitySum!$C$1300)</f>
        <v>2.166485715978056E-3</v>
      </c>
      <c r="J610" s="99">
        <f>IF(G610/ActivitySum!$C$1300=0%,"",G610/ActivitySum!$C$1300)</f>
        <v>1.2153965383955351E-3</v>
      </c>
      <c r="K610" s="99">
        <f t="shared" si="28"/>
        <v>0.56100208590524026</v>
      </c>
      <c r="L610" s="104">
        <f t="shared" si="29"/>
        <v>0.56099910072420967</v>
      </c>
    </row>
    <row r="611" spans="3:12" x14ac:dyDescent="0.25">
      <c r="C611" t="s">
        <v>1078</v>
      </c>
      <c r="D611" t="s">
        <v>2361</v>
      </c>
      <c r="E611" s="6">
        <v>5440</v>
      </c>
      <c r="F611" s="32">
        <v>5440</v>
      </c>
      <c r="G611" s="32">
        <v>3052</v>
      </c>
      <c r="H611" s="90">
        <f t="shared" si="27"/>
        <v>1</v>
      </c>
      <c r="I611" s="90">
        <f>IF(F611/ActivitySum!$C$1300=0%,"",F611/ActivitySum!$C$1300)</f>
        <v>6.2713483788668192E-5</v>
      </c>
      <c r="J611" s="99">
        <f>IF(G611/ActivitySum!$C$1300=0%,"",G611/ActivitySum!$C$1300)</f>
        <v>3.5184108919671934E-5</v>
      </c>
      <c r="K611" s="99">
        <f t="shared" si="28"/>
        <v>0.56102941176470589</v>
      </c>
      <c r="L611" s="104">
        <f t="shared" si="29"/>
        <v>0.56102941176470589</v>
      </c>
    </row>
    <row r="612" spans="3:12" x14ac:dyDescent="0.25">
      <c r="C612" t="s">
        <v>1079</v>
      </c>
      <c r="D612" t="s">
        <v>2362</v>
      </c>
      <c r="E612" s="6">
        <v>219801</v>
      </c>
      <c r="F612" s="32">
        <v>219801</v>
      </c>
      <c r="G612" s="32">
        <v>54950</v>
      </c>
      <c r="H612" s="90">
        <f t="shared" si="27"/>
        <v>1</v>
      </c>
      <c r="I612" s="90">
        <f>IF(F612/ActivitySum!$C$1300=0%,"",F612/ActivitySum!$C$1300)</f>
        <v>2.5339129504104887E-3</v>
      </c>
      <c r="J612" s="99">
        <f>IF(G612/ActivitySum!$C$1300=0%,"",G612/ActivitySum!$C$1300)</f>
        <v>6.3347535554913916E-4</v>
      </c>
      <c r="K612" s="99">
        <f t="shared" si="28"/>
        <v>0.24999886260754045</v>
      </c>
      <c r="L612" s="104">
        <f t="shared" si="29"/>
        <v>0.24999886260754045</v>
      </c>
    </row>
    <row r="613" spans="3:12" x14ac:dyDescent="0.25">
      <c r="C613" t="s">
        <v>1080</v>
      </c>
      <c r="D613" t="s">
        <v>2363</v>
      </c>
      <c r="E613" s="6">
        <v>53594</v>
      </c>
      <c r="F613" s="32">
        <v>53594</v>
      </c>
      <c r="G613" s="32">
        <v>13399</v>
      </c>
      <c r="H613" s="90">
        <f t="shared" si="27"/>
        <v>1</v>
      </c>
      <c r="I613" s="90">
        <f>IF(F613/ActivitySum!$C$1300=0%,"",F613/ActivitySum!$C$1300)</f>
        <v>6.1784309745769911E-4</v>
      </c>
      <c r="J613" s="99">
        <f>IF(G613/ActivitySum!$C$1300=0%,"",G613/ActivitySum!$C$1300)</f>
        <v>1.5446653847139065E-4</v>
      </c>
      <c r="K613" s="99">
        <f t="shared" si="28"/>
        <v>0.25000932940254506</v>
      </c>
      <c r="L613" s="104">
        <f t="shared" si="29"/>
        <v>0.25000932940254506</v>
      </c>
    </row>
    <row r="614" spans="3:12" x14ac:dyDescent="0.25">
      <c r="C614" t="s">
        <v>1081</v>
      </c>
      <c r="D614" t="s">
        <v>2364</v>
      </c>
      <c r="E614" s="6">
        <v>28287</v>
      </c>
      <c r="F614" s="32">
        <v>28287</v>
      </c>
      <c r="G614" s="32">
        <v>7072</v>
      </c>
      <c r="H614" s="90">
        <f t="shared" si="27"/>
        <v>1</v>
      </c>
      <c r="I614" s="90">
        <f>IF(F614/ActivitySum!$C$1300=0%,"",F614/ActivitySum!$C$1300)</f>
        <v>3.260985874871429E-4</v>
      </c>
      <c r="J614" s="99">
        <f>IF(G614/ActivitySum!$C$1300=0%,"",G614/ActivitySum!$C$1300)</f>
        <v>8.1527528925268649E-5</v>
      </c>
      <c r="K614" s="99">
        <f t="shared" si="28"/>
        <v>0.25000883798211193</v>
      </c>
      <c r="L614" s="104">
        <f t="shared" si="29"/>
        <v>0.25000883798211193</v>
      </c>
    </row>
    <row r="615" spans="3:12" x14ac:dyDescent="0.25">
      <c r="C615" t="s">
        <v>1082</v>
      </c>
      <c r="D615" t="s">
        <v>2365</v>
      </c>
      <c r="E615" s="6">
        <v>56412</v>
      </c>
      <c r="F615" s="32">
        <v>56412</v>
      </c>
      <c r="G615" s="32">
        <v>14103</v>
      </c>
      <c r="H615" s="90">
        <f t="shared" si="27"/>
        <v>1</v>
      </c>
      <c r="I615" s="90">
        <f>IF(F615/ActivitySum!$C$1300=0%,"",F615/ActivitySum!$C$1300)</f>
        <v>6.5032960431734383E-4</v>
      </c>
      <c r="J615" s="99">
        <f>IF(G615/ActivitySum!$C$1300=0%,"",G615/ActivitySum!$C$1300)</f>
        <v>1.6258240107933596E-4</v>
      </c>
      <c r="K615" s="99">
        <f t="shared" si="28"/>
        <v>0.25</v>
      </c>
      <c r="L615" s="104">
        <f t="shared" si="29"/>
        <v>0.25</v>
      </c>
    </row>
    <row r="616" spans="3:12" x14ac:dyDescent="0.25">
      <c r="C616" t="s">
        <v>1083</v>
      </c>
      <c r="D616" t="s">
        <v>2366</v>
      </c>
      <c r="E616" s="6">
        <v>73448</v>
      </c>
      <c r="F616" s="32">
        <v>73448</v>
      </c>
      <c r="G616" s="32">
        <v>36724</v>
      </c>
      <c r="H616" s="90">
        <f t="shared" si="27"/>
        <v>1</v>
      </c>
      <c r="I616" s="90">
        <f>IF(F616/ActivitySum!$C$1300=0%,"",F616/ActivitySum!$C$1300)</f>
        <v>8.4672425685847457E-4</v>
      </c>
      <c r="J616" s="99">
        <f>IF(G616/ActivitySum!$C$1300=0%,"",G616/ActivitySum!$C$1300)</f>
        <v>4.2336212842923729E-4</v>
      </c>
      <c r="K616" s="99">
        <f t="shared" si="28"/>
        <v>0.5</v>
      </c>
      <c r="L616" s="104">
        <f t="shared" si="29"/>
        <v>0.5</v>
      </c>
    </row>
    <row r="617" spans="3:12" x14ac:dyDescent="0.25">
      <c r="C617" t="s">
        <v>1084</v>
      </c>
      <c r="D617" t="s">
        <v>2367</v>
      </c>
      <c r="E617" s="6">
        <v>37830</v>
      </c>
      <c r="F617" s="32">
        <v>37831</v>
      </c>
      <c r="G617" s="32">
        <v>9458</v>
      </c>
      <c r="H617" s="90">
        <f t="shared" si="27"/>
        <v>1.0000264340470526</v>
      </c>
      <c r="I617" s="90">
        <f>IF(F617/ActivitySum!$C$1300=0%,"",F617/ActivitySum!$C$1300)</f>
        <v>4.3612386125167399E-4</v>
      </c>
      <c r="J617" s="99">
        <f>IF(G617/ActivitySum!$C$1300=0%,"",G617/ActivitySum!$C$1300)</f>
        <v>1.0903384736640144E-4</v>
      </c>
      <c r="K617" s="99">
        <f t="shared" si="28"/>
        <v>0.2500132170235263</v>
      </c>
      <c r="L617" s="104">
        <f t="shared" si="29"/>
        <v>0.25000660833707805</v>
      </c>
    </row>
    <row r="618" spans="3:12" x14ac:dyDescent="0.25">
      <c r="C618" t="s">
        <v>1085</v>
      </c>
      <c r="D618" t="s">
        <v>2368</v>
      </c>
      <c r="E618" s="6">
        <v>75888</v>
      </c>
      <c r="F618" s="32">
        <v>75889</v>
      </c>
      <c r="G618" s="32">
        <v>18972</v>
      </c>
      <c r="H618" s="90">
        <f t="shared" si="27"/>
        <v>1.0000131773139362</v>
      </c>
      <c r="I618" s="90">
        <f>IF(F618/ActivitySum!$C$1300=0%,"",F618/ActivitySum!$C$1300)</f>
        <v>8.7486462706585306E-4</v>
      </c>
      <c r="J618" s="99">
        <f>IF(G618/ActivitySum!$C$1300=0%,"",G618/ActivitySum!$C$1300)</f>
        <v>2.1871327471298033E-4</v>
      </c>
      <c r="K618" s="99">
        <f t="shared" si="28"/>
        <v>0.25</v>
      </c>
      <c r="L618" s="104">
        <f t="shared" si="29"/>
        <v>0.24999670571492574</v>
      </c>
    </row>
    <row r="619" spans="3:12" x14ac:dyDescent="0.25">
      <c r="C619" t="s">
        <v>1086</v>
      </c>
      <c r="D619" t="s">
        <v>2369</v>
      </c>
      <c r="E619" s="6">
        <v>2419</v>
      </c>
      <c r="F619" s="32">
        <v>2419</v>
      </c>
      <c r="G619" s="32">
        <v>605</v>
      </c>
      <c r="H619" s="90">
        <f t="shared" si="27"/>
        <v>1</v>
      </c>
      <c r="I619" s="90">
        <f>IF(F619/ActivitySum!$C$1300=0%,"",F619/ActivitySum!$C$1300)</f>
        <v>2.7886749500880214E-5</v>
      </c>
      <c r="J619" s="99">
        <f>IF(G619/ActivitySum!$C$1300=0%,"",G619/ActivitySum!$C$1300)</f>
        <v>6.9745694287029888E-6</v>
      </c>
      <c r="K619" s="99">
        <f t="shared" si="28"/>
        <v>0.25010334849111204</v>
      </c>
      <c r="L619" s="104">
        <f t="shared" si="29"/>
        <v>0.25010334849111204</v>
      </c>
    </row>
    <row r="620" spans="3:12" x14ac:dyDescent="0.25">
      <c r="C620" t="s">
        <v>1087</v>
      </c>
      <c r="D620" t="s">
        <v>2370</v>
      </c>
      <c r="E620" s="6">
        <v>4839</v>
      </c>
      <c r="F620" s="32">
        <v>4839</v>
      </c>
      <c r="G620" s="32">
        <v>1210</v>
      </c>
      <c r="H620" s="90">
        <f t="shared" si="27"/>
        <v>1</v>
      </c>
      <c r="I620" s="90">
        <f>IF(F620/ActivitySum!$C$1300=0%,"",F620/ActivitySum!$C$1300)</f>
        <v>5.5785027215692165E-5</v>
      </c>
      <c r="J620" s="99">
        <f>IF(G620/ActivitySum!$C$1300=0%,"",G620/ActivitySum!$C$1300)</f>
        <v>1.3949138857405978E-5</v>
      </c>
      <c r="K620" s="99">
        <f t="shared" si="28"/>
        <v>0.25005166356685266</v>
      </c>
      <c r="L620" s="104">
        <f t="shared" si="29"/>
        <v>0.25005166356685266</v>
      </c>
    </row>
    <row r="621" spans="3:12" x14ac:dyDescent="0.25">
      <c r="C621" t="s">
        <v>1088</v>
      </c>
      <c r="D621" t="s">
        <v>2371</v>
      </c>
      <c r="E621" s="6">
        <v>4839</v>
      </c>
      <c r="F621" s="32">
        <v>4839</v>
      </c>
      <c r="G621" s="32">
        <v>4113</v>
      </c>
      <c r="H621" s="90">
        <f t="shared" si="27"/>
        <v>1</v>
      </c>
      <c r="I621" s="90">
        <f>IF(F621/ActivitySum!$C$1300=0%,"",F621/ActivitySum!$C$1300)</f>
        <v>5.5785027215692165E-5</v>
      </c>
      <c r="J621" s="99">
        <f>IF(G621/ActivitySum!$C$1300=0%,"",G621/ActivitySum!$C$1300)</f>
        <v>4.7415543901248583E-5</v>
      </c>
      <c r="K621" s="99">
        <f t="shared" si="28"/>
        <v>0.84996900185988844</v>
      </c>
      <c r="L621" s="104">
        <f t="shared" si="29"/>
        <v>0.84996900185988844</v>
      </c>
    </row>
    <row r="622" spans="3:12" x14ac:dyDescent="0.25">
      <c r="C622" t="s">
        <v>1089</v>
      </c>
      <c r="D622" t="s">
        <v>2372</v>
      </c>
      <c r="E622" s="6">
        <v>193299</v>
      </c>
      <c r="F622" s="32">
        <v>193298</v>
      </c>
      <c r="G622" s="32">
        <v>386598</v>
      </c>
      <c r="H622" s="90">
        <f t="shared" si="27"/>
        <v>0.9999948266674944</v>
      </c>
      <c r="I622" s="90">
        <f>IF(F622/ActivitySum!$C$1300=0%,"",F622/ActivitySum!$C$1300)</f>
        <v>2.2283806965775707E-3</v>
      </c>
      <c r="J622" s="99">
        <f>IF(G622/ActivitySum!$C$1300=0%,"",G622/ActivitySum!$C$1300)</f>
        <v>4.4567844495830046E-3</v>
      </c>
      <c r="K622" s="99">
        <f t="shared" si="28"/>
        <v>2</v>
      </c>
      <c r="L622" s="104">
        <f t="shared" si="29"/>
        <v>2.0000103467185384</v>
      </c>
    </row>
    <row r="623" spans="3:12" x14ac:dyDescent="0.25">
      <c r="C623" t="s">
        <v>1090</v>
      </c>
      <c r="D623" t="s">
        <v>2373</v>
      </c>
      <c r="E623" s="6">
        <v>145945</v>
      </c>
      <c r="F623" s="32">
        <v>145945</v>
      </c>
      <c r="G623" s="32">
        <v>124053</v>
      </c>
      <c r="H623" s="90">
        <f t="shared" si="27"/>
        <v>1</v>
      </c>
      <c r="I623" s="90">
        <f>IF(F623/ActivitySum!$C$1300=0%,"",F623/ActivitySum!$C$1300)</f>
        <v>1.6824851822678638E-3</v>
      </c>
      <c r="J623" s="99">
        <f>IF(G623/ActivitySum!$C$1300=0%,"",G623/ActivitySum!$C$1300)</f>
        <v>1.4301095228742013E-3</v>
      </c>
      <c r="K623" s="99">
        <f t="shared" si="28"/>
        <v>0.84999828702593438</v>
      </c>
      <c r="L623" s="104">
        <f t="shared" si="29"/>
        <v>0.84999828702593438</v>
      </c>
    </row>
    <row r="624" spans="3:12" x14ac:dyDescent="0.25">
      <c r="C624" t="s">
        <v>1091</v>
      </c>
      <c r="D624" t="s">
        <v>2374</v>
      </c>
      <c r="E624" s="6">
        <v>455692</v>
      </c>
      <c r="F624" s="32">
        <v>455692</v>
      </c>
      <c r="G624" s="32">
        <v>387338</v>
      </c>
      <c r="H624" s="90">
        <f t="shared" si="27"/>
        <v>1</v>
      </c>
      <c r="I624" s="90">
        <f>IF(F624/ActivitySum!$C$1300=0%,"",F624/ActivitySum!$C$1300)</f>
        <v>5.2533148629826812E-3</v>
      </c>
      <c r="J624" s="99">
        <f>IF(G624/ActivitySum!$C$1300=0%,"",G624/ActivitySum!$C$1300)</f>
        <v>4.4653153278924928E-3</v>
      </c>
      <c r="K624" s="99">
        <f t="shared" si="28"/>
        <v>0.84999956110706354</v>
      </c>
      <c r="L624" s="104">
        <f t="shared" si="29"/>
        <v>0.84999956110706354</v>
      </c>
    </row>
    <row r="625" spans="3:12" x14ac:dyDescent="0.25">
      <c r="C625" t="s">
        <v>1092</v>
      </c>
      <c r="D625" t="s">
        <v>2375</v>
      </c>
      <c r="E625" s="6">
        <v>5440</v>
      </c>
      <c r="F625" s="32">
        <v>5440</v>
      </c>
      <c r="G625" s="32">
        <v>10880</v>
      </c>
      <c r="H625" s="90">
        <f t="shared" si="27"/>
        <v>1</v>
      </c>
      <c r="I625" s="90">
        <f>IF(F625/ActivitySum!$C$1300=0%,"",F625/ActivitySum!$C$1300)</f>
        <v>6.2713483788668192E-5</v>
      </c>
      <c r="J625" s="99">
        <f>IF(G625/ActivitySum!$C$1300=0%,"",G625/ActivitySum!$C$1300)</f>
        <v>1.2542696757733638E-4</v>
      </c>
      <c r="K625" s="99">
        <f t="shared" si="28"/>
        <v>2</v>
      </c>
      <c r="L625" s="104">
        <f t="shared" si="29"/>
        <v>2</v>
      </c>
    </row>
    <row r="626" spans="3:12" x14ac:dyDescent="0.25">
      <c r="C626" t="s">
        <v>1093</v>
      </c>
      <c r="D626" t="s">
        <v>2376</v>
      </c>
      <c r="E626" s="6">
        <v>35418</v>
      </c>
      <c r="F626" s="32">
        <v>35418</v>
      </c>
      <c r="G626" s="32">
        <v>30105</v>
      </c>
      <c r="H626" s="90">
        <f t="shared" si="27"/>
        <v>1</v>
      </c>
      <c r="I626" s="90">
        <f>IF(F626/ActivitySum!$C$1300=0%,"",F626/ActivitySum!$C$1300)</f>
        <v>4.0830628103438423E-4</v>
      </c>
      <c r="J626" s="99">
        <f>IF(G626/ActivitySum!$C$1300=0%,"",G626/ActivitySum!$C$1300)</f>
        <v>3.4705688041504707E-4</v>
      </c>
      <c r="K626" s="99">
        <f t="shared" si="28"/>
        <v>0.8499915297306454</v>
      </c>
      <c r="L626" s="104">
        <f t="shared" si="29"/>
        <v>0.8499915297306454</v>
      </c>
    </row>
    <row r="627" spans="3:12" x14ac:dyDescent="0.25">
      <c r="C627" t="s">
        <v>1094</v>
      </c>
      <c r="D627" t="s">
        <v>2377</v>
      </c>
      <c r="E627" s="6">
        <v>16704</v>
      </c>
      <c r="F627" s="32">
        <v>16705</v>
      </c>
      <c r="G627" s="32">
        <v>14199</v>
      </c>
      <c r="H627" s="90">
        <f t="shared" si="27"/>
        <v>1.0000598659003832</v>
      </c>
      <c r="I627" s="90">
        <f>IF(F627/ActivitySum!$C$1300=0%,"",F627/ActivitySum!$C$1300)</f>
        <v>1.9257881372972466E-4</v>
      </c>
      <c r="J627" s="99">
        <f>IF(G627/ActivitySum!$C$1300=0%,"",G627/ActivitySum!$C$1300)</f>
        <v>1.6368910961678303E-4</v>
      </c>
      <c r="K627" s="99">
        <f t="shared" si="28"/>
        <v>0.85003591954022983</v>
      </c>
      <c r="L627" s="104">
        <f t="shared" si="29"/>
        <v>0.84998503442083206</v>
      </c>
    </row>
    <row r="628" spans="3:12" x14ac:dyDescent="0.25">
      <c r="C628" t="s">
        <v>1095</v>
      </c>
      <c r="D628" t="s">
        <v>2378</v>
      </c>
      <c r="E628" s="6">
        <v>33899</v>
      </c>
      <c r="F628" s="32">
        <v>33899</v>
      </c>
      <c r="G628" s="32">
        <v>28814</v>
      </c>
      <c r="H628" s="90">
        <f t="shared" si="27"/>
        <v>1</v>
      </c>
      <c r="I628" s="90">
        <f>IF(F628/ActivitySum!$C$1300=0%,"",F628/ActivitySum!$C$1300)</f>
        <v>3.9079492407207041E-4</v>
      </c>
      <c r="J628" s="99">
        <f>IF(G628/ActivitySum!$C$1300=0%,"",G628/ActivitySum!$C$1300)</f>
        <v>3.3217395622917012E-4</v>
      </c>
      <c r="K628" s="99">
        <f t="shared" si="28"/>
        <v>0.84999557509071066</v>
      </c>
      <c r="L628" s="104">
        <f t="shared" si="29"/>
        <v>0.84999557509071066</v>
      </c>
    </row>
    <row r="629" spans="3:12" x14ac:dyDescent="0.25">
      <c r="C629" t="s">
        <v>1096</v>
      </c>
      <c r="D629" t="s">
        <v>2379</v>
      </c>
      <c r="E629" s="6">
        <v>50067</v>
      </c>
      <c r="F629" s="32">
        <v>50067</v>
      </c>
      <c r="G629" s="32">
        <v>42557</v>
      </c>
      <c r="H629" s="90">
        <f t="shared" si="27"/>
        <v>1</v>
      </c>
      <c r="I629" s="90">
        <f>IF(F629/ActivitySum!$C$1300=0%,"",F629/ActivitySum!$C$1300)</f>
        <v>5.7718308692045043E-4</v>
      </c>
      <c r="J629" s="99">
        <f>IF(G629/ActivitySum!$C$1300=0%,"",G629/ActivitySum!$C$1300)</f>
        <v>4.9060620029307952E-4</v>
      </c>
      <c r="K629" s="99">
        <f t="shared" si="28"/>
        <v>0.85000099866179324</v>
      </c>
      <c r="L629" s="104">
        <f t="shared" si="29"/>
        <v>0.85000099866179324</v>
      </c>
    </row>
    <row r="630" spans="3:12" x14ac:dyDescent="0.25">
      <c r="C630" t="s">
        <v>1097</v>
      </c>
      <c r="D630" t="s">
        <v>2380</v>
      </c>
      <c r="E630" s="6">
        <v>24315</v>
      </c>
      <c r="F630" s="32">
        <v>24316</v>
      </c>
      <c r="G630" s="32">
        <v>20669</v>
      </c>
      <c r="H630" s="90">
        <f t="shared" si="27"/>
        <v>1.0000411268764138</v>
      </c>
      <c r="I630" s="90">
        <f>IF(F630/ActivitySum!$C$1300=0%,"",F630/ActivitySum!$C$1300)</f>
        <v>2.8032004996420142E-4</v>
      </c>
      <c r="J630" s="99">
        <f>IF(G630/ActivitySum!$C$1300=0%,"",G630/ActivitySum!$C$1300)</f>
        <v>2.3827665375514393E-4</v>
      </c>
      <c r="K630" s="99">
        <f t="shared" si="28"/>
        <v>0.8500514085955172</v>
      </c>
      <c r="L630" s="104">
        <f t="shared" si="29"/>
        <v>0.85001645007402538</v>
      </c>
    </row>
    <row r="631" spans="3:12" x14ac:dyDescent="0.25">
      <c r="C631" t="s">
        <v>1098</v>
      </c>
      <c r="D631" t="s">
        <v>2381</v>
      </c>
      <c r="E631" s="6">
        <v>48001</v>
      </c>
      <c r="F631" s="32">
        <v>48002</v>
      </c>
      <c r="G631" s="32">
        <v>40802</v>
      </c>
      <c r="H631" s="90">
        <f t="shared" si="27"/>
        <v>1.0000208328993145</v>
      </c>
      <c r="I631" s="90">
        <f>IF(F631/ActivitySum!$C$1300=0%,"",F631/ActivitySum!$C$1300)</f>
        <v>5.5337732515140642E-4</v>
      </c>
      <c r="J631" s="99">
        <f>IF(G631/ActivitySum!$C$1300=0%,"",G631/ActivitySum!$C$1300)</f>
        <v>4.7037418484287497E-4</v>
      </c>
      <c r="K631" s="99">
        <f t="shared" si="28"/>
        <v>0.85002395783421181</v>
      </c>
      <c r="L631" s="104">
        <f t="shared" si="29"/>
        <v>0.85000624973959416</v>
      </c>
    </row>
    <row r="632" spans="3:12" x14ac:dyDescent="0.25">
      <c r="C632" t="s">
        <v>1099</v>
      </c>
      <c r="D632" t="s">
        <v>2382</v>
      </c>
      <c r="E632" s="6">
        <v>2419</v>
      </c>
      <c r="F632" s="32">
        <v>2419</v>
      </c>
      <c r="G632" s="32">
        <v>2056</v>
      </c>
      <c r="H632" s="90">
        <f t="shared" si="27"/>
        <v>1</v>
      </c>
      <c r="I632" s="90">
        <f>IF(F632/ActivitySum!$C$1300=0%,"",F632/ActivitySum!$C$1300)</f>
        <v>2.7886749500880214E-5</v>
      </c>
      <c r="J632" s="99">
        <f>IF(G632/ActivitySum!$C$1300=0%,"",G632/ActivitySum!$C$1300)</f>
        <v>2.3702007843658419E-5</v>
      </c>
      <c r="K632" s="99">
        <f t="shared" si="28"/>
        <v>0.84993799090533273</v>
      </c>
      <c r="L632" s="104">
        <f t="shared" si="29"/>
        <v>0.84993799090533273</v>
      </c>
    </row>
    <row r="633" spans="3:12" x14ac:dyDescent="0.25">
      <c r="C633" t="s">
        <v>1100</v>
      </c>
      <c r="D633" t="s">
        <v>2383</v>
      </c>
      <c r="E633" s="6">
        <v>4839</v>
      </c>
      <c r="F633" s="32">
        <v>4838</v>
      </c>
      <c r="G633" s="32">
        <v>4112</v>
      </c>
      <c r="H633" s="90">
        <f t="shared" si="27"/>
        <v>0.99979334573258938</v>
      </c>
      <c r="I633" s="90">
        <f>IF(F633/ActivitySum!$C$1300=0%,"",F633/ActivitySum!$C$1300)</f>
        <v>5.5773499001760427E-5</v>
      </c>
      <c r="J633" s="99">
        <f>IF(G633/ActivitySum!$C$1300=0%,"",G633/ActivitySum!$C$1300)</f>
        <v>4.7404015687316838E-5</v>
      </c>
      <c r="K633" s="99">
        <f t="shared" si="28"/>
        <v>0.84976234759247782</v>
      </c>
      <c r="L633" s="104">
        <f t="shared" si="29"/>
        <v>0.84993799090533273</v>
      </c>
    </row>
    <row r="634" spans="3:12" x14ac:dyDescent="0.25">
      <c r="C634" t="s">
        <v>1101</v>
      </c>
      <c r="D634" t="s">
        <v>2384</v>
      </c>
      <c r="E634" s="6">
        <v>4839</v>
      </c>
      <c r="F634" s="32">
        <v>4839</v>
      </c>
      <c r="G634" s="32">
        <v>4113</v>
      </c>
      <c r="H634" s="90">
        <f t="shared" si="27"/>
        <v>1</v>
      </c>
      <c r="I634" s="90">
        <f>IF(F634/ActivitySum!$C$1300=0%,"",F634/ActivitySum!$C$1300)</f>
        <v>5.5785027215692165E-5</v>
      </c>
      <c r="J634" s="99">
        <f>IF(G634/ActivitySum!$C$1300=0%,"",G634/ActivitySum!$C$1300)</f>
        <v>4.7415543901248583E-5</v>
      </c>
      <c r="K634" s="99">
        <f t="shared" si="28"/>
        <v>0.84996900185988844</v>
      </c>
      <c r="L634" s="104">
        <f t="shared" si="29"/>
        <v>0.84996900185988844</v>
      </c>
    </row>
    <row r="635" spans="3:12" x14ac:dyDescent="0.25">
      <c r="C635" t="s">
        <v>1102</v>
      </c>
      <c r="D635" t="s">
        <v>2385</v>
      </c>
      <c r="E635" s="6">
        <v>145648</v>
      </c>
      <c r="F635" s="32">
        <v>145647</v>
      </c>
      <c r="G635" s="32">
        <v>123800</v>
      </c>
      <c r="H635" s="90">
        <f t="shared" si="27"/>
        <v>0.99999313413160495</v>
      </c>
      <c r="I635" s="90">
        <f>IF(F635/ActivitySum!$C$1300=0%,"",F635/ActivitySum!$C$1300)</f>
        <v>1.6790497745162052E-3</v>
      </c>
      <c r="J635" s="99">
        <f>IF(G635/ActivitySum!$C$1300=0%,"",G635/ActivitySum!$C$1300)</f>
        <v>1.427192884749471E-3</v>
      </c>
      <c r="K635" s="99">
        <f t="shared" si="28"/>
        <v>0.84999450730528392</v>
      </c>
      <c r="L635" s="104">
        <f t="shared" si="29"/>
        <v>0.85000034329577678</v>
      </c>
    </row>
    <row r="636" spans="3:12" x14ac:dyDescent="0.25">
      <c r="C636" t="s">
        <v>1103</v>
      </c>
      <c r="D636" t="s">
        <v>2386</v>
      </c>
      <c r="E636" s="6">
        <v>114257</v>
      </c>
      <c r="F636" s="32">
        <v>114257</v>
      </c>
      <c r="G636" s="32">
        <v>97118</v>
      </c>
      <c r="H636" s="90">
        <f t="shared" si="27"/>
        <v>1</v>
      </c>
      <c r="I636" s="90">
        <f>IF(F636/ActivitySum!$C$1300=0%,"",F636/ActivitySum!$C$1300)</f>
        <v>1.3171791391988717E-3</v>
      </c>
      <c r="J636" s="99">
        <f>IF(G636/ActivitySum!$C$1300=0%,"",G636/ActivitySum!$C$1300)</f>
        <v>1.1195970806227716E-3</v>
      </c>
      <c r="K636" s="99">
        <f t="shared" si="28"/>
        <v>0.84999606151045448</v>
      </c>
      <c r="L636" s="104">
        <f t="shared" si="29"/>
        <v>0.84999606151045448</v>
      </c>
    </row>
    <row r="637" spans="3:12" x14ac:dyDescent="0.25">
      <c r="C637" t="s">
        <v>1104</v>
      </c>
      <c r="D637" t="s">
        <v>2387</v>
      </c>
      <c r="E637" s="6">
        <v>41824</v>
      </c>
      <c r="F637" s="32">
        <v>41824</v>
      </c>
      <c r="G637" s="32">
        <v>35550</v>
      </c>
      <c r="H637" s="90">
        <f t="shared" si="27"/>
        <v>1</v>
      </c>
      <c r="I637" s="90">
        <f>IF(F637/ActivitySum!$C$1300=0%,"",F637/ActivitySum!$C$1300)</f>
        <v>4.8215601948111369E-4</v>
      </c>
      <c r="J637" s="99">
        <f>IF(G637/ActivitySum!$C$1300=0%,"",G637/ActivitySum!$C$1300)</f>
        <v>4.0982800527337396E-4</v>
      </c>
      <c r="K637" s="99">
        <f t="shared" si="28"/>
        <v>0.84999043611323644</v>
      </c>
      <c r="L637" s="104">
        <f t="shared" si="29"/>
        <v>0.84999043611323644</v>
      </c>
    </row>
    <row r="638" spans="3:12" x14ac:dyDescent="0.25">
      <c r="C638" t="s">
        <v>1105</v>
      </c>
      <c r="D638" t="s">
        <v>2388</v>
      </c>
      <c r="E638" s="6">
        <v>5440</v>
      </c>
      <c r="F638" s="32">
        <v>5440</v>
      </c>
      <c r="G638" s="32">
        <v>4624</v>
      </c>
      <c r="H638" s="90">
        <f t="shared" si="27"/>
        <v>1</v>
      </c>
      <c r="I638" s="90">
        <f>IF(F638/ActivitySum!$C$1300=0%,"",F638/ActivitySum!$C$1300)</f>
        <v>6.2713483788668192E-5</v>
      </c>
      <c r="J638" s="99">
        <f>IF(G638/ActivitySum!$C$1300=0%,"",G638/ActivitySum!$C$1300)</f>
        <v>5.3306461220367963E-5</v>
      </c>
      <c r="K638" s="99">
        <f t="shared" si="28"/>
        <v>0.85</v>
      </c>
      <c r="L638" s="104">
        <f t="shared" si="29"/>
        <v>0.85</v>
      </c>
    </row>
    <row r="639" spans="3:12" x14ac:dyDescent="0.25">
      <c r="C639" t="s">
        <v>1106</v>
      </c>
      <c r="D639" t="s">
        <v>2389</v>
      </c>
      <c r="E639" s="6">
        <v>34810</v>
      </c>
      <c r="F639" s="32">
        <v>34809</v>
      </c>
      <c r="G639" s="32">
        <v>29588</v>
      </c>
      <c r="H639" s="90">
        <f t="shared" si="27"/>
        <v>0.99997127262280949</v>
      </c>
      <c r="I639" s="90">
        <f>IF(F639/ActivitySum!$C$1300=0%,"",F639/ActivitySum!$C$1300)</f>
        <v>4.0128559874995427E-4</v>
      </c>
      <c r="J639" s="99">
        <f>IF(G639/ActivitySum!$C$1300=0%,"",G639/ActivitySum!$C$1300)</f>
        <v>3.4109679381233725E-4</v>
      </c>
      <c r="K639" s="99">
        <f t="shared" si="28"/>
        <v>0.84998563631140478</v>
      </c>
      <c r="L639" s="104">
        <f t="shared" si="29"/>
        <v>0.85001005487086678</v>
      </c>
    </row>
    <row r="640" spans="3:12" x14ac:dyDescent="0.25">
      <c r="C640" t="s">
        <v>1107</v>
      </c>
      <c r="D640" t="s">
        <v>2390</v>
      </c>
      <c r="E640" s="6">
        <v>16641</v>
      </c>
      <c r="F640" s="32">
        <v>16642</v>
      </c>
      <c r="G640" s="32">
        <v>14146</v>
      </c>
      <c r="H640" s="90">
        <f t="shared" si="27"/>
        <v>1.0000600925425154</v>
      </c>
      <c r="I640" s="90">
        <f>IF(F640/ActivitySum!$C$1300=0%,"",F640/ActivitySum!$C$1300)</f>
        <v>1.9185253625202502E-4</v>
      </c>
      <c r="J640" s="99">
        <f>IF(G640/ActivitySum!$C$1300=0%,"",G640/ActivitySum!$C$1300)</f>
        <v>1.6307811427840077E-4</v>
      </c>
      <c r="K640" s="99">
        <f t="shared" si="28"/>
        <v>0.85006910642389277</v>
      </c>
      <c r="L640" s="104">
        <f t="shared" si="29"/>
        <v>0.85001802667948567</v>
      </c>
    </row>
    <row r="641" spans="3:12" x14ac:dyDescent="0.25">
      <c r="C641" t="s">
        <v>1108</v>
      </c>
      <c r="D641" t="s">
        <v>2391</v>
      </c>
      <c r="E641" s="6">
        <v>33788</v>
      </c>
      <c r="F641" s="32">
        <v>33788</v>
      </c>
      <c r="G641" s="32">
        <v>28720</v>
      </c>
      <c r="H641" s="90">
        <f t="shared" si="27"/>
        <v>1</v>
      </c>
      <c r="I641" s="90">
        <f>IF(F641/ActivitySum!$C$1300=0%,"",F641/ActivitySum!$C$1300)</f>
        <v>3.8951529232564725E-4</v>
      </c>
      <c r="J641" s="99">
        <f>IF(G641/ActivitySum!$C$1300=0%,"",G641/ActivitySum!$C$1300)</f>
        <v>3.3109030411958648E-4</v>
      </c>
      <c r="K641" s="99">
        <f t="shared" si="28"/>
        <v>0.85000591926127622</v>
      </c>
      <c r="L641" s="104">
        <f t="shared" si="29"/>
        <v>0.85000591926127622</v>
      </c>
    </row>
    <row r="642" spans="3:12" x14ac:dyDescent="0.25">
      <c r="C642" t="s">
        <v>1109</v>
      </c>
      <c r="D642" t="s">
        <v>2392</v>
      </c>
      <c r="E642" s="6">
        <v>40997</v>
      </c>
      <c r="F642" s="32">
        <v>40997</v>
      </c>
      <c r="G642" s="32">
        <v>34847</v>
      </c>
      <c r="H642" s="90">
        <f t="shared" si="27"/>
        <v>1</v>
      </c>
      <c r="I642" s="90">
        <f>IF(F642/ActivitySum!$C$1300=0%,"",F642/ActivitySum!$C$1300)</f>
        <v>4.7262218655956431E-4</v>
      </c>
      <c r="J642" s="99">
        <f>IF(G642/ActivitySum!$C$1300=0%,"",G642/ActivitySum!$C$1300)</f>
        <v>4.0172367087936041E-4</v>
      </c>
      <c r="K642" s="99">
        <f t="shared" si="28"/>
        <v>0.84998902358709172</v>
      </c>
      <c r="L642" s="104">
        <f t="shared" si="29"/>
        <v>0.84998902358709172</v>
      </c>
    </row>
    <row r="643" spans="3:12" x14ac:dyDescent="0.25">
      <c r="C643" t="s">
        <v>1110</v>
      </c>
      <c r="D643" t="s">
        <v>2393</v>
      </c>
      <c r="E643" s="6">
        <v>18849</v>
      </c>
      <c r="F643" s="32">
        <v>18849</v>
      </c>
      <c r="G643" s="32">
        <v>16022</v>
      </c>
      <c r="H643" s="90">
        <f t="shared" si="27"/>
        <v>1</v>
      </c>
      <c r="I643" s="90">
        <f>IF(F643/ActivitySum!$C$1300=0%,"",F643/ActivitySum!$C$1300)</f>
        <v>2.1729530439937626E-4</v>
      </c>
      <c r="J643" s="99">
        <f>IF(G643/ActivitySum!$C$1300=0%,"",G643/ActivitySum!$C$1300)</f>
        <v>1.8470504361434593E-4</v>
      </c>
      <c r="K643" s="99">
        <f t="shared" si="28"/>
        <v>0.85001856862433023</v>
      </c>
      <c r="L643" s="104">
        <f t="shared" si="29"/>
        <v>0.85001856862433023</v>
      </c>
    </row>
    <row r="644" spans="3:12" x14ac:dyDescent="0.25">
      <c r="C644" t="s">
        <v>1111</v>
      </c>
      <c r="D644" t="s">
        <v>2394</v>
      </c>
      <c r="E644" s="6">
        <v>38299</v>
      </c>
      <c r="F644" s="32">
        <v>38299</v>
      </c>
      <c r="G644" s="32">
        <v>32554</v>
      </c>
      <c r="H644" s="90">
        <f t="shared" si="27"/>
        <v>1</v>
      </c>
      <c r="I644" s="90">
        <f>IF(F644/ActivitySum!$C$1300=0%,"",F644/ActivitySum!$C$1300)</f>
        <v>4.4151906537172851E-4</v>
      </c>
      <c r="J644" s="99">
        <f>IF(G644/ActivitySum!$C$1300=0%,"",G644/ActivitySum!$C$1300)</f>
        <v>3.7528947633387946E-4</v>
      </c>
      <c r="K644" s="99">
        <f t="shared" si="28"/>
        <v>0.84999608344865396</v>
      </c>
      <c r="L644" s="104">
        <f t="shared" si="29"/>
        <v>0.84999608344865396</v>
      </c>
    </row>
    <row r="645" spans="3:12" x14ac:dyDescent="0.25">
      <c r="C645" t="s">
        <v>1112</v>
      </c>
      <c r="D645" t="s">
        <v>2395</v>
      </c>
      <c r="E645" s="6">
        <v>2419</v>
      </c>
      <c r="F645" s="32">
        <v>2419</v>
      </c>
      <c r="G645" s="32">
        <v>2056</v>
      </c>
      <c r="H645" s="90">
        <f t="shared" si="27"/>
        <v>1</v>
      </c>
      <c r="I645" s="90">
        <f>IF(F645/ActivitySum!$C$1300=0%,"",F645/ActivitySum!$C$1300)</f>
        <v>2.7886749500880214E-5</v>
      </c>
      <c r="J645" s="99">
        <f>IF(G645/ActivitySum!$C$1300=0%,"",G645/ActivitySum!$C$1300)</f>
        <v>2.3702007843658419E-5</v>
      </c>
      <c r="K645" s="99">
        <f t="shared" si="28"/>
        <v>0.84993799090533273</v>
      </c>
      <c r="L645" s="104">
        <f t="shared" si="29"/>
        <v>0.84993799090533273</v>
      </c>
    </row>
    <row r="646" spans="3:12" x14ac:dyDescent="0.25">
      <c r="C646" t="s">
        <v>1113</v>
      </c>
      <c r="D646" t="s">
        <v>2396</v>
      </c>
      <c r="E646" s="6">
        <v>4032</v>
      </c>
      <c r="F646" s="32">
        <v>4032</v>
      </c>
      <c r="G646" s="32">
        <v>3427</v>
      </c>
      <c r="H646" s="90">
        <f t="shared" si="27"/>
        <v>1</v>
      </c>
      <c r="I646" s="90">
        <f>IF(F646/ActivitySum!$C$1300=0%,"",F646/ActivitySum!$C$1300)</f>
        <v>4.6481758572777602E-5</v>
      </c>
      <c r="J646" s="99">
        <f>IF(G646/ActivitySum!$C$1300=0%,"",G646/ActivitySum!$C$1300)</f>
        <v>3.9507189144074616E-5</v>
      </c>
      <c r="K646" s="99">
        <f t="shared" si="28"/>
        <v>0.84995039682539686</v>
      </c>
      <c r="L646" s="104">
        <f t="shared" si="29"/>
        <v>0.84995039682539686</v>
      </c>
    </row>
    <row r="647" spans="3:12" x14ac:dyDescent="0.25">
      <c r="C647" t="s">
        <v>1114</v>
      </c>
      <c r="D647" t="s">
        <v>2397</v>
      </c>
      <c r="E647" s="6">
        <v>4032</v>
      </c>
      <c r="F647" s="32">
        <v>4032</v>
      </c>
      <c r="G647" s="32">
        <v>3427</v>
      </c>
      <c r="H647" s="90">
        <f t="shared" ref="H647:H710" si="30">IFERROR(F647/E647,"")</f>
        <v>1</v>
      </c>
      <c r="I647" s="90">
        <f>IF(F647/ActivitySum!$C$1300=0%,"",F647/ActivitySum!$C$1300)</f>
        <v>4.6481758572777602E-5</v>
      </c>
      <c r="J647" s="99">
        <f>IF(G647/ActivitySum!$C$1300=0%,"",G647/ActivitySum!$C$1300)</f>
        <v>3.9507189144074616E-5</v>
      </c>
      <c r="K647" s="99">
        <f t="shared" ref="K647:K710" si="31">IFERROR(G647/E647,"")</f>
        <v>0.84995039682539686</v>
      </c>
      <c r="L647" s="104">
        <f t="shared" ref="L647:L710" si="32">IFERROR(G647/F647,"")</f>
        <v>0.84995039682539686</v>
      </c>
    </row>
    <row r="648" spans="3:12" x14ac:dyDescent="0.25">
      <c r="C648" t="s">
        <v>1115</v>
      </c>
      <c r="D648" t="s">
        <v>2398</v>
      </c>
      <c r="E648" s="6">
        <v>130418</v>
      </c>
      <c r="F648" s="32">
        <v>130418</v>
      </c>
      <c r="G648" s="32">
        <v>110855</v>
      </c>
      <c r="H648" s="90">
        <f t="shared" si="30"/>
        <v>1</v>
      </c>
      <c r="I648" s="90">
        <f>IF(F648/ActivitySum!$C$1300=0%,"",F648/ActivitySum!$C$1300)</f>
        <v>1.5034866045497296E-3</v>
      </c>
      <c r="J648" s="99">
        <f>IF(G648/ActivitySum!$C$1300=0%,"",G648/ActivitySum!$C$1300)</f>
        <v>1.2779601554030906E-3</v>
      </c>
      <c r="K648" s="99">
        <f t="shared" si="31"/>
        <v>0.84999769970402861</v>
      </c>
      <c r="L648" s="104">
        <f t="shared" si="32"/>
        <v>0.84999769970402861</v>
      </c>
    </row>
    <row r="649" spans="3:12" x14ac:dyDescent="0.25">
      <c r="C649" t="s">
        <v>1116</v>
      </c>
      <c r="D649" t="s">
        <v>2399</v>
      </c>
      <c r="E649" s="6">
        <v>236165</v>
      </c>
      <c r="F649" s="32">
        <v>236165</v>
      </c>
      <c r="G649" s="32">
        <v>200740</v>
      </c>
      <c r="H649" s="90">
        <f t="shared" si="30"/>
        <v>1</v>
      </c>
      <c r="I649" s="90">
        <f>IF(F649/ActivitySum!$C$1300=0%,"",F649/ActivitySum!$C$1300)</f>
        <v>2.7225606431894897E-3</v>
      </c>
      <c r="J649" s="99">
        <f>IF(G649/ActivitySum!$C$1300=0%,"",G649/ActivitySum!$C$1300)</f>
        <v>2.3141736646575834E-3</v>
      </c>
      <c r="K649" s="99">
        <f t="shared" si="31"/>
        <v>0.8499989414180763</v>
      </c>
      <c r="L649" s="104">
        <f t="shared" si="32"/>
        <v>0.8499989414180763</v>
      </c>
    </row>
    <row r="650" spans="3:12" x14ac:dyDescent="0.25">
      <c r="C650" t="s">
        <v>1117</v>
      </c>
      <c r="D650" t="s">
        <v>2400</v>
      </c>
      <c r="E650" s="6">
        <v>274411</v>
      </c>
      <c r="F650" s="32">
        <v>274411</v>
      </c>
      <c r="G650" s="32">
        <v>233249</v>
      </c>
      <c r="H650" s="90">
        <f t="shared" si="30"/>
        <v>1</v>
      </c>
      <c r="I650" s="90">
        <f>IF(F650/ActivitySum!$C$1300=0%,"",F650/ActivitySum!$C$1300)</f>
        <v>3.1634687132228358E-3</v>
      </c>
      <c r="J650" s="99">
        <f>IF(G650/ActivitySum!$C$1300=0%,"",G650/ActivitySum!$C$1300)</f>
        <v>2.6889443713645346E-3</v>
      </c>
      <c r="K650" s="99">
        <f t="shared" si="31"/>
        <v>0.84999872454092584</v>
      </c>
      <c r="L650" s="104">
        <f t="shared" si="32"/>
        <v>0.84999872454092584</v>
      </c>
    </row>
    <row r="651" spans="3:12" x14ac:dyDescent="0.25">
      <c r="C651" t="s">
        <v>1118</v>
      </c>
      <c r="D651" t="s">
        <v>2401</v>
      </c>
      <c r="E651" s="6">
        <v>5440</v>
      </c>
      <c r="F651" s="32">
        <v>5440</v>
      </c>
      <c r="G651" s="32">
        <v>4624</v>
      </c>
      <c r="H651" s="90">
        <f t="shared" si="30"/>
        <v>1</v>
      </c>
      <c r="I651" s="90">
        <f>IF(F651/ActivitySum!$C$1300=0%,"",F651/ActivitySum!$C$1300)</f>
        <v>6.2713483788668192E-5</v>
      </c>
      <c r="J651" s="99">
        <f>IF(G651/ActivitySum!$C$1300=0%,"",G651/ActivitySum!$C$1300)</f>
        <v>5.3306461220367963E-5</v>
      </c>
      <c r="K651" s="99">
        <f t="shared" si="31"/>
        <v>0.85</v>
      </c>
      <c r="L651" s="104">
        <f t="shared" si="32"/>
        <v>0.85</v>
      </c>
    </row>
    <row r="652" spans="3:12" x14ac:dyDescent="0.25">
      <c r="C652" t="s">
        <v>1119</v>
      </c>
      <c r="D652" t="s">
        <v>2402</v>
      </c>
      <c r="E652" s="6">
        <v>20590</v>
      </c>
      <c r="F652" s="32">
        <v>20590</v>
      </c>
      <c r="G652" s="32">
        <v>17502</v>
      </c>
      <c r="H652" s="90">
        <f t="shared" si="30"/>
        <v>1</v>
      </c>
      <c r="I652" s="90">
        <f>IF(F652/ActivitySum!$C$1300=0%,"",F652/ActivitySum!$C$1300)</f>
        <v>2.3736592485453642E-4</v>
      </c>
      <c r="J652" s="99">
        <f>IF(G652/ActivitySum!$C$1300=0%,"",G652/ActivitySum!$C$1300)</f>
        <v>2.0176680023332183E-4</v>
      </c>
      <c r="K652" s="99">
        <f t="shared" si="31"/>
        <v>0.85002428363283145</v>
      </c>
      <c r="L652" s="104">
        <f t="shared" si="32"/>
        <v>0.85002428363283145</v>
      </c>
    </row>
    <row r="653" spans="3:12" x14ac:dyDescent="0.25">
      <c r="C653" t="s">
        <v>1120</v>
      </c>
      <c r="D653" t="s">
        <v>2403</v>
      </c>
      <c r="E653" s="6">
        <v>9461</v>
      </c>
      <c r="F653" s="32">
        <v>9462</v>
      </c>
      <c r="G653" s="32">
        <v>2171</v>
      </c>
      <c r="H653" s="90">
        <f t="shared" si="30"/>
        <v>1.0001056970721911</v>
      </c>
      <c r="I653" s="90">
        <f>IF(F653/ActivitySum!$C$1300=0%,"",F653/ActivitySum!$C$1300)</f>
        <v>1.0907996022212839E-4</v>
      </c>
      <c r="J653" s="99">
        <f>IF(G653/ActivitySum!$C$1300=0%,"",G653/ActivitySum!$C$1300)</f>
        <v>2.5027752445808575E-5</v>
      </c>
      <c r="K653" s="99">
        <f t="shared" si="31"/>
        <v>0.22946834372687877</v>
      </c>
      <c r="L653" s="104">
        <f t="shared" si="32"/>
        <v>0.2294440921581061</v>
      </c>
    </row>
    <row r="654" spans="3:12" x14ac:dyDescent="0.25">
      <c r="C654" t="s">
        <v>1121</v>
      </c>
      <c r="D654" t="s">
        <v>2404</v>
      </c>
      <c r="E654" s="6">
        <v>18906</v>
      </c>
      <c r="F654" s="32">
        <v>18906</v>
      </c>
      <c r="G654" s="32">
        <v>4339</v>
      </c>
      <c r="H654" s="90">
        <f t="shared" si="30"/>
        <v>1</v>
      </c>
      <c r="I654" s="90">
        <f>IF(F654/ActivitySum!$C$1300=0%,"",F654/ActivitySum!$C$1300)</f>
        <v>2.1795241259348546E-4</v>
      </c>
      <c r="J654" s="99">
        <f>IF(G654/ActivitySum!$C$1300=0%,"",G654/ActivitySum!$C$1300)</f>
        <v>5.0020920249821928E-5</v>
      </c>
      <c r="K654" s="99">
        <f t="shared" si="31"/>
        <v>0.22950386120808208</v>
      </c>
      <c r="L654" s="104">
        <f t="shared" si="32"/>
        <v>0.22950386120808208</v>
      </c>
    </row>
    <row r="655" spans="3:12" x14ac:dyDescent="0.25">
      <c r="C655" t="s">
        <v>1122</v>
      </c>
      <c r="D655" t="s">
        <v>2405</v>
      </c>
      <c r="E655" s="6">
        <v>3706</v>
      </c>
      <c r="F655" s="32">
        <v>3706</v>
      </c>
      <c r="G655" s="32">
        <v>3150</v>
      </c>
      <c r="H655" s="90">
        <f t="shared" si="30"/>
        <v>1</v>
      </c>
      <c r="I655" s="90">
        <f>IF(F655/ActivitySum!$C$1300=0%,"",F655/ActivitySum!$C$1300)</f>
        <v>4.2723560831030207E-5</v>
      </c>
      <c r="J655" s="99">
        <f>IF(G655/ActivitySum!$C$1300=0%,"",G655/ActivitySum!$C$1300)</f>
        <v>3.6313873884982501E-5</v>
      </c>
      <c r="K655" s="99">
        <f t="shared" si="31"/>
        <v>0.84997301672962766</v>
      </c>
      <c r="L655" s="104">
        <f t="shared" si="32"/>
        <v>0.84997301672962766</v>
      </c>
    </row>
    <row r="656" spans="3:12" x14ac:dyDescent="0.25">
      <c r="C656" t="s">
        <v>1123</v>
      </c>
      <c r="D656" t="s">
        <v>2406</v>
      </c>
      <c r="E656" s="6">
        <v>1349</v>
      </c>
      <c r="F656" s="32">
        <v>1349</v>
      </c>
      <c r="G656" s="32">
        <v>1147</v>
      </c>
      <c r="H656" s="90">
        <f t="shared" si="30"/>
        <v>1</v>
      </c>
      <c r="I656" s="90">
        <f>IF(F656/ActivitySum!$C$1300=0%,"",F656/ActivitySum!$C$1300)</f>
        <v>1.5551560593917902E-5</v>
      </c>
      <c r="J656" s="99">
        <f>IF(G656/ActivitySum!$C$1300=0%,"",G656/ActivitySum!$C$1300)</f>
        <v>1.3222861379706327E-5</v>
      </c>
      <c r="K656" s="99">
        <f t="shared" si="31"/>
        <v>0.85025945144551518</v>
      </c>
      <c r="L656" s="104">
        <f t="shared" si="32"/>
        <v>0.85025945144551518</v>
      </c>
    </row>
    <row r="657" spans="2:12" x14ac:dyDescent="0.25">
      <c r="C657" t="s">
        <v>1124</v>
      </c>
      <c r="D657" t="s">
        <v>2407</v>
      </c>
      <c r="E657" s="6">
        <v>2405</v>
      </c>
      <c r="F657" s="32">
        <v>2405</v>
      </c>
      <c r="G657" s="32">
        <v>552</v>
      </c>
      <c r="H657" s="90">
        <f t="shared" si="30"/>
        <v>1</v>
      </c>
      <c r="I657" s="90">
        <f>IF(F657/ActivitySum!$C$1300=0%,"",F657/ActivitySum!$C$1300)</f>
        <v>2.7725354505835846E-5</v>
      </c>
      <c r="J657" s="99">
        <f>IF(G657/ActivitySum!$C$1300=0%,"",G657/ActivitySum!$C$1300)</f>
        <v>6.3635740903207436E-6</v>
      </c>
      <c r="K657" s="99">
        <f t="shared" si="31"/>
        <v>0.22952182952182953</v>
      </c>
      <c r="L657" s="104">
        <f t="shared" si="32"/>
        <v>0.22952182952182953</v>
      </c>
    </row>
    <row r="658" spans="2:12" x14ac:dyDescent="0.25">
      <c r="C658" t="s">
        <v>1125</v>
      </c>
      <c r="D658" t="s">
        <v>2408</v>
      </c>
      <c r="E658" s="6">
        <v>807</v>
      </c>
      <c r="F658" s="32">
        <v>807</v>
      </c>
      <c r="G658" s="32">
        <v>686</v>
      </c>
      <c r="H658" s="90">
        <f t="shared" si="30"/>
        <v>1</v>
      </c>
      <c r="I658" s="90">
        <f>IF(F658/ActivitySum!$C$1300=0%,"",F658/ActivitySum!$C$1300)</f>
        <v>9.3032686429145651E-6</v>
      </c>
      <c r="J658" s="99">
        <f>IF(G658/ActivitySum!$C$1300=0%,"",G658/ActivitySum!$C$1300)</f>
        <v>7.9083547571739675E-6</v>
      </c>
      <c r="K658" s="99">
        <f t="shared" si="31"/>
        <v>0.85006195786864935</v>
      </c>
      <c r="L658" s="104">
        <f t="shared" si="32"/>
        <v>0.85006195786864935</v>
      </c>
    </row>
    <row r="659" spans="2:12" x14ac:dyDescent="0.25">
      <c r="C659" t="s">
        <v>1126</v>
      </c>
      <c r="D659" t="s">
        <v>2409</v>
      </c>
      <c r="E659" s="6">
        <v>14509</v>
      </c>
      <c r="F659" s="32">
        <v>14509</v>
      </c>
      <c r="G659" s="32">
        <v>12333</v>
      </c>
      <c r="H659" s="90">
        <f t="shared" si="30"/>
        <v>1</v>
      </c>
      <c r="I659" s="90">
        <f>IF(F659/ActivitySum!$C$1300=0%,"",F659/ActivitySum!$C$1300)</f>
        <v>1.6726285593562259E-4</v>
      </c>
      <c r="J659" s="99">
        <f>IF(G659/ActivitySum!$C$1300=0%,"",G659/ActivitySum!$C$1300)</f>
        <v>1.4217746242015531E-4</v>
      </c>
      <c r="K659" s="99">
        <f t="shared" si="31"/>
        <v>0.85002412295816387</v>
      </c>
      <c r="L659" s="104">
        <f t="shared" si="32"/>
        <v>0.85002412295816387</v>
      </c>
    </row>
    <row r="660" spans="2:12" x14ac:dyDescent="0.25">
      <c r="C660" t="s">
        <v>1127</v>
      </c>
      <c r="D660" t="s">
        <v>2410</v>
      </c>
      <c r="E660" s="6">
        <v>29019</v>
      </c>
      <c r="F660" s="32">
        <v>29019</v>
      </c>
      <c r="G660" s="32">
        <v>24666</v>
      </c>
      <c r="H660" s="90">
        <f t="shared" si="30"/>
        <v>1</v>
      </c>
      <c r="I660" s="90">
        <f>IF(F660/ActivitySum!$C$1300=0%,"",F660/ActivitySum!$C$1300)</f>
        <v>3.3453724008517688E-4</v>
      </c>
      <c r="J660" s="99">
        <f>IF(G660/ActivitySum!$C$1300=0%,"",G660/ActivitySum!$C$1300)</f>
        <v>2.8435492484031063E-4</v>
      </c>
      <c r="K660" s="99">
        <f t="shared" si="31"/>
        <v>0.84999483097281092</v>
      </c>
      <c r="L660" s="104">
        <f t="shared" si="32"/>
        <v>0.84999483097281092</v>
      </c>
    </row>
    <row r="661" spans="2:12" x14ac:dyDescent="0.25">
      <c r="C661" t="s">
        <v>1128</v>
      </c>
      <c r="D661" t="s">
        <v>2411</v>
      </c>
      <c r="E661" s="6">
        <v>29019</v>
      </c>
      <c r="F661" s="32">
        <v>29019</v>
      </c>
      <c r="G661" s="32">
        <v>6660</v>
      </c>
      <c r="H661" s="90">
        <f t="shared" si="30"/>
        <v>1</v>
      </c>
      <c r="I661" s="90">
        <f>IF(F661/ActivitySum!$C$1300=0%,"",F661/ActivitySum!$C$1300)</f>
        <v>3.3453724008517688E-4</v>
      </c>
      <c r="J661" s="99">
        <f>IF(G661/ActivitySum!$C$1300=0%,"",G661/ActivitySum!$C$1300)</f>
        <v>7.6777904785391574E-5</v>
      </c>
      <c r="K661" s="99">
        <f t="shared" si="31"/>
        <v>0.22950480719528585</v>
      </c>
      <c r="L661" s="104">
        <f t="shared" si="32"/>
        <v>0.22950480719528585</v>
      </c>
    </row>
    <row r="662" spans="2:12" x14ac:dyDescent="0.25">
      <c r="C662" t="s">
        <v>1129</v>
      </c>
      <c r="D662" t="s">
        <v>2412</v>
      </c>
      <c r="E662" s="6">
        <v>7663</v>
      </c>
      <c r="F662" s="32">
        <v>7663</v>
      </c>
      <c r="G662" s="32">
        <v>6514</v>
      </c>
      <c r="H662" s="90">
        <f t="shared" si="30"/>
        <v>1</v>
      </c>
      <c r="I662" s="90">
        <f>IF(F662/ActivitySum!$C$1300=0%,"",F662/ActivitySum!$C$1300)</f>
        <v>8.8340703358927278E-5</v>
      </c>
      <c r="J662" s="99">
        <f>IF(G662/ActivitySum!$C$1300=0%,"",G662/ActivitySum!$C$1300)</f>
        <v>7.5094785551357466E-5</v>
      </c>
      <c r="K662" s="99">
        <f t="shared" si="31"/>
        <v>0.85005872373743963</v>
      </c>
      <c r="L662" s="104">
        <f t="shared" si="32"/>
        <v>0.85005872373743963</v>
      </c>
    </row>
    <row r="663" spans="2:12" x14ac:dyDescent="0.25">
      <c r="C663" t="s">
        <v>1130</v>
      </c>
      <c r="D663" t="s">
        <v>2413</v>
      </c>
      <c r="E663" s="6">
        <v>15325</v>
      </c>
      <c r="F663" s="32">
        <v>15325</v>
      </c>
      <c r="G663" s="32">
        <v>13026</v>
      </c>
      <c r="H663" s="90">
        <f t="shared" si="30"/>
        <v>1</v>
      </c>
      <c r="I663" s="90">
        <f>IF(F663/ActivitySum!$C$1300=0%,"",F663/ActivitySum!$C$1300)</f>
        <v>1.766698785039228E-4</v>
      </c>
      <c r="J663" s="99">
        <f>IF(G663/ActivitySum!$C$1300=0%,"",G663/ActivitySum!$C$1300)</f>
        <v>1.5016651467485146E-4</v>
      </c>
      <c r="K663" s="99">
        <f t="shared" si="31"/>
        <v>0.84998368678629688</v>
      </c>
      <c r="L663" s="104">
        <f t="shared" si="32"/>
        <v>0.84998368678629688</v>
      </c>
    </row>
    <row r="664" spans="2:12" x14ac:dyDescent="0.25">
      <c r="C664" t="s">
        <v>1131</v>
      </c>
      <c r="D664" t="s">
        <v>2414</v>
      </c>
      <c r="E664" s="6">
        <v>15325</v>
      </c>
      <c r="F664" s="32">
        <v>15325</v>
      </c>
      <c r="G664" s="32">
        <v>13026</v>
      </c>
      <c r="H664" s="90">
        <f t="shared" si="30"/>
        <v>1</v>
      </c>
      <c r="I664" s="90">
        <f>IF(F664/ActivitySum!$C$1300=0%,"",F664/ActivitySum!$C$1300)</f>
        <v>1.766698785039228E-4</v>
      </c>
      <c r="J664" s="99">
        <f>IF(G664/ActivitySum!$C$1300=0%,"",G664/ActivitySum!$C$1300)</f>
        <v>1.5016651467485146E-4</v>
      </c>
      <c r="K664" s="99">
        <f t="shared" si="31"/>
        <v>0.84998368678629688</v>
      </c>
      <c r="L664" s="104">
        <f t="shared" si="32"/>
        <v>0.84998368678629688</v>
      </c>
    </row>
    <row r="665" spans="2:12" x14ac:dyDescent="0.25">
      <c r="C665" t="s">
        <v>1132</v>
      </c>
      <c r="D665" t="s">
        <v>2415</v>
      </c>
      <c r="E665" s="6">
        <v>5440</v>
      </c>
      <c r="F665" s="32">
        <v>5440</v>
      </c>
      <c r="G665" s="32">
        <v>4624</v>
      </c>
      <c r="H665" s="90">
        <f t="shared" si="30"/>
        <v>1</v>
      </c>
      <c r="I665" s="90">
        <f>IF(F665/ActivitySum!$C$1300=0%,"",F665/ActivitySum!$C$1300)</f>
        <v>6.2713483788668192E-5</v>
      </c>
      <c r="J665" s="99">
        <f>IF(G665/ActivitySum!$C$1300=0%,"",G665/ActivitySum!$C$1300)</f>
        <v>5.3306461220367963E-5</v>
      </c>
      <c r="K665" s="99">
        <f t="shared" si="31"/>
        <v>0.85</v>
      </c>
      <c r="L665" s="104">
        <f t="shared" si="32"/>
        <v>0.85</v>
      </c>
    </row>
    <row r="666" spans="2:12" x14ac:dyDescent="0.25">
      <c r="C666" t="s">
        <v>1133</v>
      </c>
      <c r="D666" t="s">
        <v>2416</v>
      </c>
      <c r="E666" s="6">
        <v>14509</v>
      </c>
      <c r="F666" s="32">
        <v>14509</v>
      </c>
      <c r="G666" s="32">
        <v>12333</v>
      </c>
      <c r="H666" s="90">
        <f t="shared" si="30"/>
        <v>1</v>
      </c>
      <c r="I666" s="90">
        <f>IF(F666/ActivitySum!$C$1300=0%,"",F666/ActivitySum!$C$1300)</f>
        <v>1.6726285593562259E-4</v>
      </c>
      <c r="J666" s="99">
        <f>IF(G666/ActivitySum!$C$1300=0%,"",G666/ActivitySum!$C$1300)</f>
        <v>1.4217746242015531E-4</v>
      </c>
      <c r="K666" s="99">
        <f t="shared" si="31"/>
        <v>0.85002412295816387</v>
      </c>
      <c r="L666" s="104">
        <f t="shared" si="32"/>
        <v>0.85002412295816387</v>
      </c>
    </row>
    <row r="667" spans="2:12" x14ac:dyDescent="0.25">
      <c r="C667" t="s">
        <v>1134</v>
      </c>
      <c r="D667" t="s">
        <v>2417</v>
      </c>
      <c r="E667" s="6">
        <v>29019</v>
      </c>
      <c r="F667" s="32">
        <v>29019</v>
      </c>
      <c r="G667" s="32">
        <v>24666</v>
      </c>
      <c r="H667" s="90">
        <f t="shared" si="30"/>
        <v>1</v>
      </c>
      <c r="I667" s="90">
        <f>IF(F667/ActivitySum!$C$1300=0%,"",F667/ActivitySum!$C$1300)</f>
        <v>3.3453724008517688E-4</v>
      </c>
      <c r="J667" s="99">
        <f>IF(G667/ActivitySum!$C$1300=0%,"",G667/ActivitySum!$C$1300)</f>
        <v>2.8435492484031063E-4</v>
      </c>
      <c r="K667" s="99">
        <f t="shared" si="31"/>
        <v>0.84999483097281092</v>
      </c>
      <c r="L667" s="104">
        <f t="shared" si="32"/>
        <v>0.84999483097281092</v>
      </c>
    </row>
    <row r="668" spans="2:12" x14ac:dyDescent="0.25">
      <c r="C668" t="s">
        <v>1135</v>
      </c>
      <c r="D668" t="s">
        <v>2418</v>
      </c>
      <c r="E668" s="6">
        <v>29019</v>
      </c>
      <c r="F668" s="32">
        <v>29019</v>
      </c>
      <c r="G668" s="32">
        <v>24666</v>
      </c>
      <c r="H668" s="90">
        <f t="shared" si="30"/>
        <v>1</v>
      </c>
      <c r="I668" s="90">
        <f>IF(F668/ActivitySum!$C$1300=0%,"",F668/ActivitySum!$C$1300)</f>
        <v>3.3453724008517688E-4</v>
      </c>
      <c r="J668" s="99">
        <f>IF(G668/ActivitySum!$C$1300=0%,"",G668/ActivitySum!$C$1300)</f>
        <v>2.8435492484031063E-4</v>
      </c>
      <c r="K668" s="99">
        <f t="shared" si="31"/>
        <v>0.84999483097281092</v>
      </c>
      <c r="L668" s="104">
        <f t="shared" si="32"/>
        <v>0.84999483097281092</v>
      </c>
    </row>
    <row r="669" spans="2:12" x14ac:dyDescent="0.25">
      <c r="B669" t="s">
        <v>2568</v>
      </c>
      <c r="C669" t="s">
        <v>105</v>
      </c>
      <c r="D669" t="s">
        <v>1400</v>
      </c>
      <c r="E669" s="6">
        <v>32535</v>
      </c>
      <c r="F669" s="32">
        <v>32535</v>
      </c>
      <c r="G669" s="32">
        <v>27655</v>
      </c>
      <c r="H669" s="90">
        <f t="shared" si="30"/>
        <v>1</v>
      </c>
      <c r="I669" s="90">
        <f>IF(F669/ActivitySum!$C$1300=0%,"",F669/ActivitySum!$C$1300)</f>
        <v>3.7507044026917639E-4</v>
      </c>
      <c r="J669" s="99">
        <f>IF(G669/ActivitySum!$C$1300=0%,"",G669/ActivitySum!$C$1300)</f>
        <v>3.1881275628228292E-4</v>
      </c>
      <c r="K669" s="99">
        <f t="shared" si="31"/>
        <v>0.85000768403258031</v>
      </c>
      <c r="L669" s="104">
        <f t="shared" si="32"/>
        <v>0.85000768403258031</v>
      </c>
    </row>
    <row r="670" spans="2:12" x14ac:dyDescent="0.25">
      <c r="C670" t="s">
        <v>678</v>
      </c>
      <c r="D670" t="s">
        <v>1965</v>
      </c>
      <c r="E670" s="6">
        <v>4593</v>
      </c>
      <c r="F670" s="32">
        <v>4593</v>
      </c>
      <c r="G670" s="32">
        <v>2329</v>
      </c>
      <c r="H670" s="90">
        <f t="shared" si="30"/>
        <v>1</v>
      </c>
      <c r="I670" s="90">
        <f>IF(F670/ActivitySum!$C$1300=0%,"",F670/ActivitySum!$C$1300)</f>
        <v>5.2949086588484013E-5</v>
      </c>
      <c r="J670" s="99">
        <f>IF(G670/ActivitySum!$C$1300=0%,"",G670/ActivitySum!$C$1300)</f>
        <v>2.684921024702357E-5</v>
      </c>
      <c r="K670" s="99">
        <f t="shared" si="31"/>
        <v>0.50707598519486174</v>
      </c>
      <c r="L670" s="104">
        <f t="shared" si="32"/>
        <v>0.50707598519486174</v>
      </c>
    </row>
    <row r="671" spans="2:12" x14ac:dyDescent="0.25">
      <c r="C671" t="s">
        <v>693</v>
      </c>
      <c r="D671" t="s">
        <v>1978</v>
      </c>
      <c r="E671" s="6">
        <v>45508</v>
      </c>
      <c r="F671" s="32">
        <v>45508</v>
      </c>
      <c r="G671" s="32">
        <v>11377</v>
      </c>
      <c r="H671" s="90">
        <f t="shared" si="30"/>
        <v>1</v>
      </c>
      <c r="I671" s="90">
        <f>IF(F671/ActivitySum!$C$1300=0%,"",F671/ActivitySum!$C$1300)</f>
        <v>5.2462595960564562E-4</v>
      </c>
      <c r="J671" s="99">
        <f>IF(G671/ActivitySum!$C$1300=0%,"",G671/ActivitySum!$C$1300)</f>
        <v>1.3115648990141141E-4</v>
      </c>
      <c r="K671" s="99">
        <f t="shared" si="31"/>
        <v>0.25</v>
      </c>
      <c r="L671" s="104">
        <f t="shared" si="32"/>
        <v>0.25</v>
      </c>
    </row>
    <row r="672" spans="2:12" x14ac:dyDescent="0.25">
      <c r="C672" t="s">
        <v>706</v>
      </c>
      <c r="D672" t="s">
        <v>1990</v>
      </c>
      <c r="E672" s="6">
        <v>104153</v>
      </c>
      <c r="F672" s="32">
        <v>104152</v>
      </c>
      <c r="G672" s="32">
        <v>88529</v>
      </c>
      <c r="H672" s="90">
        <f t="shared" si="30"/>
        <v>0.9999903987403147</v>
      </c>
      <c r="I672" s="90">
        <f>IF(F672/ActivitySum!$C$1300=0%,"",F672/ActivitySum!$C$1300)</f>
        <v>1.2006865374186342E-3</v>
      </c>
      <c r="J672" s="99">
        <f>IF(G672/ActivitySum!$C$1300=0%,"",G672/ActivitySum!$C$1300)</f>
        <v>1.0205812511630526E-3</v>
      </c>
      <c r="K672" s="99">
        <f t="shared" si="31"/>
        <v>0.84998991867733042</v>
      </c>
      <c r="L672" s="104">
        <f t="shared" si="32"/>
        <v>0.84999807972962593</v>
      </c>
    </row>
    <row r="673" spans="2:12" x14ac:dyDescent="0.25">
      <c r="C673" t="s">
        <v>732</v>
      </c>
      <c r="D673" t="s">
        <v>2016</v>
      </c>
      <c r="E673" s="6">
        <v>335154</v>
      </c>
      <c r="F673" s="32">
        <v>335153</v>
      </c>
      <c r="G673" s="32">
        <v>670308</v>
      </c>
      <c r="H673" s="90">
        <f t="shared" si="30"/>
        <v>0.9999970162969859</v>
      </c>
      <c r="I673" s="90">
        <f>IF(F673/ActivitySum!$C$1300=0%,"",F673/ActivitySum!$C$1300)</f>
        <v>3.8637154838646161E-3</v>
      </c>
      <c r="J673" s="99">
        <f>IF(G673/ActivitySum!$C$1300=0%,"",G673/ActivitySum!$C$1300)</f>
        <v>7.7274540241570955E-3</v>
      </c>
      <c r="K673" s="99">
        <f t="shared" si="31"/>
        <v>2</v>
      </c>
      <c r="L673" s="104">
        <f t="shared" si="32"/>
        <v>2.0000059674238333</v>
      </c>
    </row>
    <row r="674" spans="2:12" x14ac:dyDescent="0.25">
      <c r="C674" t="s">
        <v>749</v>
      </c>
      <c r="D674" t="s">
        <v>2033</v>
      </c>
      <c r="E674" s="6">
        <v>127099</v>
      </c>
      <c r="F674" s="32">
        <v>127099</v>
      </c>
      <c r="G674" s="32">
        <v>108034</v>
      </c>
      <c r="H674" s="90">
        <f t="shared" si="30"/>
        <v>1</v>
      </c>
      <c r="I674" s="90">
        <f>IF(F674/ActivitySum!$C$1300=0%,"",F674/ActivitySum!$C$1300)</f>
        <v>1.4652244625102829E-3</v>
      </c>
      <c r="J674" s="99">
        <f>IF(G674/ActivitySum!$C$1300=0%,"",G674/ActivitySum!$C$1300)</f>
        <v>1.2454390639016508E-3</v>
      </c>
      <c r="K674" s="99">
        <f t="shared" si="31"/>
        <v>0.84999881981762249</v>
      </c>
      <c r="L674" s="104">
        <f t="shared" si="32"/>
        <v>0.84999881981762249</v>
      </c>
    </row>
    <row r="675" spans="2:12" x14ac:dyDescent="0.25">
      <c r="C675" t="s">
        <v>752</v>
      </c>
      <c r="D675" t="s">
        <v>2036</v>
      </c>
      <c r="E675" s="6">
        <v>127099</v>
      </c>
      <c r="F675" s="32">
        <v>127099</v>
      </c>
      <c r="G675" s="32">
        <v>108034</v>
      </c>
      <c r="H675" s="90">
        <f t="shared" si="30"/>
        <v>1</v>
      </c>
      <c r="I675" s="90">
        <f>IF(F675/ActivitySum!$C$1300=0%,"",F675/ActivitySum!$C$1300)</f>
        <v>1.4652244625102829E-3</v>
      </c>
      <c r="J675" s="99">
        <f>IF(G675/ActivitySum!$C$1300=0%,"",G675/ActivitySum!$C$1300)</f>
        <v>1.2454390639016508E-3</v>
      </c>
      <c r="K675" s="99">
        <f t="shared" si="31"/>
        <v>0.84999881981762249</v>
      </c>
      <c r="L675" s="104">
        <f t="shared" si="32"/>
        <v>0.84999881981762249</v>
      </c>
    </row>
    <row r="676" spans="2:12" x14ac:dyDescent="0.25">
      <c r="C676" t="s">
        <v>788</v>
      </c>
      <c r="D676" t="s">
        <v>2072</v>
      </c>
      <c r="E676" s="6">
        <v>108948</v>
      </c>
      <c r="F676" s="32">
        <v>108947</v>
      </c>
      <c r="G676" s="32">
        <v>92605</v>
      </c>
      <c r="H676" s="90">
        <f t="shared" si="30"/>
        <v>0.99999082130924843</v>
      </c>
      <c r="I676" s="90">
        <f>IF(F676/ActivitySum!$C$1300=0%,"",F676/ActivitySum!$C$1300)</f>
        <v>1.2559643232213297E-3</v>
      </c>
      <c r="J676" s="99">
        <f>IF(G676/ActivitySum!$C$1300=0%,"",G676/ActivitySum!$C$1300)</f>
        <v>1.0675702511488269E-3</v>
      </c>
      <c r="K676" s="99">
        <f t="shared" si="31"/>
        <v>0.84999265704739879</v>
      </c>
      <c r="L676" s="104">
        <f t="shared" si="32"/>
        <v>0.85000045893874998</v>
      </c>
    </row>
    <row r="677" spans="2:12" x14ac:dyDescent="0.25">
      <c r="C677" t="s">
        <v>791</v>
      </c>
      <c r="D677" t="s">
        <v>2075</v>
      </c>
      <c r="E677" s="6">
        <v>108948</v>
      </c>
      <c r="F677" s="32">
        <v>108947</v>
      </c>
      <c r="G677" s="32">
        <v>92605</v>
      </c>
      <c r="H677" s="90">
        <f t="shared" si="30"/>
        <v>0.99999082130924843</v>
      </c>
      <c r="I677" s="90">
        <f>IF(F677/ActivitySum!$C$1300=0%,"",F677/ActivitySum!$C$1300)</f>
        <v>1.2559643232213297E-3</v>
      </c>
      <c r="J677" s="99">
        <f>IF(G677/ActivitySum!$C$1300=0%,"",G677/ActivitySum!$C$1300)</f>
        <v>1.0675702511488269E-3</v>
      </c>
      <c r="K677" s="99">
        <f t="shared" si="31"/>
        <v>0.84999265704739879</v>
      </c>
      <c r="L677" s="104">
        <f t="shared" si="32"/>
        <v>0.85000045893874998</v>
      </c>
    </row>
    <row r="678" spans="2:12" x14ac:dyDescent="0.25">
      <c r="B678" t="s">
        <v>2569</v>
      </c>
      <c r="C678" t="s">
        <v>12</v>
      </c>
      <c r="D678" t="s">
        <v>1314</v>
      </c>
      <c r="E678" s="6">
        <v>55001</v>
      </c>
      <c r="F678" s="32">
        <v>55000</v>
      </c>
      <c r="G678" s="32">
        <v>46750</v>
      </c>
      <c r="H678" s="90">
        <f t="shared" si="30"/>
        <v>0.99998181851239065</v>
      </c>
      <c r="I678" s="90">
        <f>IF(F678/ActivitySum!$C$1300=0%,"",F678/ActivitySum!$C$1300)</f>
        <v>6.3405176624572622E-4</v>
      </c>
      <c r="J678" s="99">
        <f>IF(G678/ActivitySum!$C$1300=0%,"",G678/ActivitySum!$C$1300)</f>
        <v>5.3894400130886726E-4</v>
      </c>
      <c r="K678" s="99">
        <f t="shared" si="31"/>
        <v>0.84998454573553206</v>
      </c>
      <c r="L678" s="104">
        <f t="shared" si="32"/>
        <v>0.85</v>
      </c>
    </row>
    <row r="679" spans="2:12" x14ac:dyDescent="0.25">
      <c r="C679" t="s">
        <v>57</v>
      </c>
      <c r="D679" t="s">
        <v>1353</v>
      </c>
      <c r="E679" s="6">
        <v>60000</v>
      </c>
      <c r="F679" s="32">
        <v>60000</v>
      </c>
      <c r="G679" s="32">
        <v>51000</v>
      </c>
      <c r="H679" s="90">
        <f t="shared" si="30"/>
        <v>1</v>
      </c>
      <c r="I679" s="90">
        <f>IF(F679/ActivitySum!$C$1300=0%,"",F679/ActivitySum!$C$1300)</f>
        <v>6.9169283590442862E-4</v>
      </c>
      <c r="J679" s="99">
        <f>IF(G679/ActivitySum!$C$1300=0%,"",G679/ActivitySum!$C$1300)</f>
        <v>5.8793891051876432E-4</v>
      </c>
      <c r="K679" s="99">
        <f t="shared" si="31"/>
        <v>0.85</v>
      </c>
      <c r="L679" s="104">
        <f t="shared" si="32"/>
        <v>0.85</v>
      </c>
    </row>
    <row r="680" spans="2:12" x14ac:dyDescent="0.25">
      <c r="C680" t="s">
        <v>62</v>
      </c>
      <c r="D680" t="s">
        <v>1358</v>
      </c>
      <c r="E680" s="6">
        <v>59364</v>
      </c>
      <c r="F680" s="32">
        <v>59364</v>
      </c>
      <c r="G680" s="32">
        <v>50460</v>
      </c>
      <c r="H680" s="90">
        <f t="shared" si="30"/>
        <v>1</v>
      </c>
      <c r="I680" s="90">
        <f>IF(F680/ActivitySum!$C$1300=0%,"",F680/ActivitySum!$C$1300)</f>
        <v>6.8436089184384168E-4</v>
      </c>
      <c r="J680" s="99">
        <f>IF(G680/ActivitySum!$C$1300=0%,"",G680/ActivitySum!$C$1300)</f>
        <v>5.8171367499562448E-4</v>
      </c>
      <c r="K680" s="99">
        <f t="shared" si="31"/>
        <v>0.85001010713563774</v>
      </c>
      <c r="L680" s="104">
        <f t="shared" si="32"/>
        <v>0.85001010713563774</v>
      </c>
    </row>
    <row r="681" spans="2:12" x14ac:dyDescent="0.25">
      <c r="C681" t="s">
        <v>121</v>
      </c>
      <c r="D681" t="s">
        <v>1416</v>
      </c>
      <c r="E681" s="6">
        <v>43910</v>
      </c>
      <c r="F681" s="32">
        <v>43910</v>
      </c>
      <c r="G681" s="32">
        <v>37324</v>
      </c>
      <c r="H681" s="90">
        <f t="shared" si="30"/>
        <v>1</v>
      </c>
      <c r="I681" s="90">
        <f>IF(F681/ActivitySum!$C$1300=0%,"",F681/ActivitySum!$C$1300)</f>
        <v>5.0620387374272432E-4</v>
      </c>
      <c r="J681" s="99">
        <f>IF(G681/ActivitySum!$C$1300=0%,"",G681/ActivitySum!$C$1300)</f>
        <v>4.3027905678828159E-4</v>
      </c>
      <c r="K681" s="99">
        <f t="shared" si="31"/>
        <v>0.85001138692780687</v>
      </c>
      <c r="L681" s="104">
        <f t="shared" si="32"/>
        <v>0.85001138692780687</v>
      </c>
    </row>
    <row r="682" spans="2:12" x14ac:dyDescent="0.25">
      <c r="B682" t="s">
        <v>2570</v>
      </c>
      <c r="C682" t="s">
        <v>763</v>
      </c>
      <c r="D682" t="s">
        <v>2047</v>
      </c>
      <c r="E682" s="6">
        <v>89500</v>
      </c>
      <c r="F682" s="32">
        <v>89500</v>
      </c>
      <c r="G682" s="32">
        <v>76075</v>
      </c>
      <c r="H682" s="90">
        <f t="shared" si="30"/>
        <v>1</v>
      </c>
      <c r="I682" s="90">
        <f>IF(F682/ActivitySum!$C$1300=0%,"",F682/ActivitySum!$C$1300)</f>
        <v>1.0317751468907727E-3</v>
      </c>
      <c r="J682" s="99">
        <f>IF(G682/ActivitySum!$C$1300=0%,"",G682/ActivitySum!$C$1300)</f>
        <v>8.7700887485715675E-4</v>
      </c>
      <c r="K682" s="99">
        <f t="shared" si="31"/>
        <v>0.85</v>
      </c>
      <c r="L682" s="104">
        <f t="shared" si="32"/>
        <v>0.85</v>
      </c>
    </row>
    <row r="683" spans="2:12" x14ac:dyDescent="0.25">
      <c r="C683" t="s">
        <v>802</v>
      </c>
      <c r="D683" t="s">
        <v>2086</v>
      </c>
      <c r="E683" s="6">
        <v>89500</v>
      </c>
      <c r="F683" s="32">
        <v>89500</v>
      </c>
      <c r="G683" s="32">
        <v>76075</v>
      </c>
      <c r="H683" s="90">
        <f t="shared" si="30"/>
        <v>1</v>
      </c>
      <c r="I683" s="90">
        <f>IF(F683/ActivitySum!$C$1300=0%,"",F683/ActivitySum!$C$1300)</f>
        <v>1.0317751468907727E-3</v>
      </c>
      <c r="J683" s="99">
        <f>IF(G683/ActivitySum!$C$1300=0%,"",G683/ActivitySum!$C$1300)</f>
        <v>8.7700887485715675E-4</v>
      </c>
      <c r="K683" s="99">
        <f t="shared" si="31"/>
        <v>0.85</v>
      </c>
      <c r="L683" s="104">
        <f t="shared" si="32"/>
        <v>0.85</v>
      </c>
    </row>
    <row r="684" spans="2:12" x14ac:dyDescent="0.25">
      <c r="B684" t="s">
        <v>2571</v>
      </c>
      <c r="C684" t="s">
        <v>58</v>
      </c>
      <c r="D684" t="s">
        <v>1354</v>
      </c>
      <c r="E684" s="6">
        <v>55965</v>
      </c>
      <c r="F684" s="32">
        <v>55965</v>
      </c>
      <c r="G684" s="32">
        <v>47570</v>
      </c>
      <c r="H684" s="90">
        <f t="shared" si="30"/>
        <v>1</v>
      </c>
      <c r="I684" s="90">
        <f>IF(F684/ActivitySum!$C$1300=0%,"",F684/ActivitySum!$C$1300)</f>
        <v>6.4517649268985584E-4</v>
      </c>
      <c r="J684" s="99">
        <f>IF(G684/ActivitySum!$C$1300=0%,"",G684/ActivitySum!$C$1300)</f>
        <v>5.4839713673289449E-4</v>
      </c>
      <c r="K684" s="99">
        <f t="shared" si="31"/>
        <v>0.84999553292236218</v>
      </c>
      <c r="L684" s="104">
        <f t="shared" si="32"/>
        <v>0.84999553292236218</v>
      </c>
    </row>
    <row r="685" spans="2:12" x14ac:dyDescent="0.25">
      <c r="C685" t="s">
        <v>109</v>
      </c>
      <c r="D685" t="s">
        <v>1404</v>
      </c>
      <c r="E685" s="6">
        <v>130693</v>
      </c>
      <c r="F685" s="32">
        <v>130693</v>
      </c>
      <c r="G685" s="32">
        <v>111089</v>
      </c>
      <c r="H685" s="90">
        <f t="shared" si="30"/>
        <v>1</v>
      </c>
      <c r="I685" s="90">
        <f>IF(F685/ActivitySum!$C$1300=0%,"",F685/ActivitySum!$C$1300)</f>
        <v>1.5066568633809582E-3</v>
      </c>
      <c r="J685" s="99">
        <f>IF(G685/ActivitySum!$C$1300=0%,"",G685/ActivitySum!$C$1300)</f>
        <v>1.2806577574631178E-3</v>
      </c>
      <c r="K685" s="99">
        <f t="shared" si="31"/>
        <v>0.84999961742403951</v>
      </c>
      <c r="L685" s="104">
        <f t="shared" si="32"/>
        <v>0.84999961742403951</v>
      </c>
    </row>
    <row r="686" spans="2:12" x14ac:dyDescent="0.25">
      <c r="C686" t="s">
        <v>110</v>
      </c>
      <c r="D686" t="s">
        <v>1405</v>
      </c>
      <c r="E686" s="6">
        <v>130693</v>
      </c>
      <c r="F686" s="32">
        <v>130693</v>
      </c>
      <c r="G686" s="32">
        <v>111089</v>
      </c>
      <c r="H686" s="90">
        <f t="shared" si="30"/>
        <v>1</v>
      </c>
      <c r="I686" s="90">
        <f>IF(F686/ActivitySum!$C$1300=0%,"",F686/ActivitySum!$C$1300)</f>
        <v>1.5066568633809582E-3</v>
      </c>
      <c r="J686" s="99">
        <f>IF(G686/ActivitySum!$C$1300=0%,"",G686/ActivitySum!$C$1300)</f>
        <v>1.2806577574631178E-3</v>
      </c>
      <c r="K686" s="99">
        <f t="shared" si="31"/>
        <v>0.84999961742403951</v>
      </c>
      <c r="L686" s="104">
        <f t="shared" si="32"/>
        <v>0.84999961742403951</v>
      </c>
    </row>
    <row r="687" spans="2:12" x14ac:dyDescent="0.25">
      <c r="C687" t="s">
        <v>111</v>
      </c>
      <c r="D687" t="s">
        <v>1406</v>
      </c>
      <c r="E687" s="6">
        <v>3898</v>
      </c>
      <c r="F687" s="32">
        <v>3898</v>
      </c>
      <c r="G687" s="32">
        <v>3313</v>
      </c>
      <c r="H687" s="90">
        <f t="shared" si="30"/>
        <v>1</v>
      </c>
      <c r="I687" s="90">
        <f>IF(F687/ActivitySum!$C$1300=0%,"",F687/ActivitySum!$C$1300)</f>
        <v>4.4936977905924381E-5</v>
      </c>
      <c r="J687" s="99">
        <f>IF(G687/ActivitySum!$C$1300=0%,"",G687/ActivitySum!$C$1300)</f>
        <v>3.8192972755856202E-5</v>
      </c>
      <c r="K687" s="99">
        <f t="shared" si="31"/>
        <v>0.84992303745510522</v>
      </c>
      <c r="L687" s="104">
        <f t="shared" si="32"/>
        <v>0.84992303745510522</v>
      </c>
    </row>
    <row r="688" spans="2:12" x14ac:dyDescent="0.25">
      <c r="C688" t="s">
        <v>112</v>
      </c>
      <c r="D688" t="s">
        <v>1407</v>
      </c>
      <c r="E688" s="6">
        <v>130694</v>
      </c>
      <c r="F688" s="32">
        <v>130694</v>
      </c>
      <c r="G688" s="32">
        <v>85539</v>
      </c>
      <c r="H688" s="90">
        <f t="shared" si="30"/>
        <v>1</v>
      </c>
      <c r="I688" s="90">
        <f>IF(F688/ActivitySum!$C$1300=0%,"",F688/ActivitySum!$C$1300)</f>
        <v>1.5066683915948898E-3</v>
      </c>
      <c r="J688" s="99">
        <f>IF(G688/ActivitySum!$C$1300=0%,"",G688/ActivitySum!$C$1300)</f>
        <v>9.8611189150714872E-4</v>
      </c>
      <c r="K688" s="99">
        <f t="shared" si="31"/>
        <v>0.65449829372427193</v>
      </c>
      <c r="L688" s="104">
        <f t="shared" si="32"/>
        <v>0.65449829372427193</v>
      </c>
    </row>
    <row r="689" spans="3:12" x14ac:dyDescent="0.25">
      <c r="C689" t="s">
        <v>117</v>
      </c>
      <c r="D689" t="s">
        <v>1412</v>
      </c>
      <c r="E689" s="6">
        <v>3898</v>
      </c>
      <c r="F689" s="32">
        <v>3898</v>
      </c>
      <c r="G689" s="32">
        <v>3313</v>
      </c>
      <c r="H689" s="90">
        <f t="shared" si="30"/>
        <v>1</v>
      </c>
      <c r="I689" s="90">
        <f>IF(F689/ActivitySum!$C$1300=0%,"",F689/ActivitySum!$C$1300)</f>
        <v>4.4936977905924381E-5</v>
      </c>
      <c r="J689" s="99">
        <f>IF(G689/ActivitySum!$C$1300=0%,"",G689/ActivitySum!$C$1300)</f>
        <v>3.8192972755856202E-5</v>
      </c>
      <c r="K689" s="99">
        <f t="shared" si="31"/>
        <v>0.84992303745510522</v>
      </c>
      <c r="L689" s="104">
        <f t="shared" si="32"/>
        <v>0.84992303745510522</v>
      </c>
    </row>
    <row r="690" spans="3:12" x14ac:dyDescent="0.25">
      <c r="C690" t="s">
        <v>118</v>
      </c>
      <c r="D690" t="s">
        <v>1413</v>
      </c>
      <c r="E690" s="6">
        <v>3898</v>
      </c>
      <c r="F690" s="32">
        <v>3898</v>
      </c>
      <c r="G690" s="32">
        <v>3313</v>
      </c>
      <c r="H690" s="90">
        <f t="shared" si="30"/>
        <v>1</v>
      </c>
      <c r="I690" s="90">
        <f>IF(F690/ActivitySum!$C$1300=0%,"",F690/ActivitySum!$C$1300)</f>
        <v>4.4936977905924381E-5</v>
      </c>
      <c r="J690" s="99">
        <f>IF(G690/ActivitySum!$C$1300=0%,"",G690/ActivitySum!$C$1300)</f>
        <v>3.8192972755856202E-5</v>
      </c>
      <c r="K690" s="99">
        <f t="shared" si="31"/>
        <v>0.84992303745510522</v>
      </c>
      <c r="L690" s="104">
        <f t="shared" si="32"/>
        <v>0.84992303745510522</v>
      </c>
    </row>
    <row r="691" spans="3:12" x14ac:dyDescent="0.25">
      <c r="C691" t="s">
        <v>712</v>
      </c>
      <c r="D691" t="s">
        <v>1996</v>
      </c>
      <c r="E691" s="6">
        <v>3898</v>
      </c>
      <c r="F691" s="32">
        <v>3898</v>
      </c>
      <c r="G691" s="32">
        <v>3313</v>
      </c>
      <c r="H691" s="90">
        <f t="shared" si="30"/>
        <v>1</v>
      </c>
      <c r="I691" s="90">
        <f>IF(F691/ActivitySum!$C$1300=0%,"",F691/ActivitySum!$C$1300)</f>
        <v>4.4936977905924381E-5</v>
      </c>
      <c r="J691" s="99">
        <f>IF(G691/ActivitySum!$C$1300=0%,"",G691/ActivitySum!$C$1300)</f>
        <v>3.8192972755856202E-5</v>
      </c>
      <c r="K691" s="99">
        <f t="shared" si="31"/>
        <v>0.84992303745510522</v>
      </c>
      <c r="L691" s="104">
        <f t="shared" si="32"/>
        <v>0.84992303745510522</v>
      </c>
    </row>
    <row r="692" spans="3:12" x14ac:dyDescent="0.25">
      <c r="C692" t="s">
        <v>717</v>
      </c>
      <c r="D692" t="s">
        <v>2001</v>
      </c>
      <c r="E692" s="6">
        <v>3898</v>
      </c>
      <c r="F692" s="32">
        <v>3898</v>
      </c>
      <c r="G692" s="32">
        <v>3313</v>
      </c>
      <c r="H692" s="90">
        <f t="shared" si="30"/>
        <v>1</v>
      </c>
      <c r="I692" s="90">
        <f>IF(F692/ActivitySum!$C$1300=0%,"",F692/ActivitySum!$C$1300)</f>
        <v>4.4936977905924381E-5</v>
      </c>
      <c r="J692" s="99">
        <f>IF(G692/ActivitySum!$C$1300=0%,"",G692/ActivitySum!$C$1300)</f>
        <v>3.8192972755856202E-5</v>
      </c>
      <c r="K692" s="99">
        <f t="shared" si="31"/>
        <v>0.84992303745510522</v>
      </c>
      <c r="L692" s="104">
        <f t="shared" si="32"/>
        <v>0.84992303745510522</v>
      </c>
    </row>
    <row r="693" spans="3:12" x14ac:dyDescent="0.25">
      <c r="C693" t="s">
        <v>736</v>
      </c>
      <c r="D693" t="s">
        <v>2020</v>
      </c>
      <c r="E693" s="6">
        <v>3898</v>
      </c>
      <c r="F693" s="32">
        <v>3898</v>
      </c>
      <c r="G693" s="32">
        <v>3313</v>
      </c>
      <c r="H693" s="90">
        <f t="shared" si="30"/>
        <v>1</v>
      </c>
      <c r="I693" s="90">
        <f>IF(F693/ActivitySum!$C$1300=0%,"",F693/ActivitySum!$C$1300)</f>
        <v>4.4936977905924381E-5</v>
      </c>
      <c r="J693" s="99">
        <f>IF(G693/ActivitySum!$C$1300=0%,"",G693/ActivitySum!$C$1300)</f>
        <v>3.8192972755856202E-5</v>
      </c>
      <c r="K693" s="99">
        <f t="shared" si="31"/>
        <v>0.84992303745510522</v>
      </c>
      <c r="L693" s="104">
        <f t="shared" si="32"/>
        <v>0.84992303745510522</v>
      </c>
    </row>
    <row r="694" spans="3:12" x14ac:dyDescent="0.25">
      <c r="C694" t="s">
        <v>758</v>
      </c>
      <c r="D694" t="s">
        <v>2042</v>
      </c>
      <c r="E694" s="6">
        <v>3898</v>
      </c>
      <c r="F694" s="32">
        <v>3898</v>
      </c>
      <c r="G694" s="32">
        <v>3313</v>
      </c>
      <c r="H694" s="90">
        <f t="shared" si="30"/>
        <v>1</v>
      </c>
      <c r="I694" s="90">
        <f>IF(F694/ActivitySum!$C$1300=0%,"",F694/ActivitySum!$C$1300)</f>
        <v>4.4936977905924381E-5</v>
      </c>
      <c r="J694" s="99">
        <f>IF(G694/ActivitySum!$C$1300=0%,"",G694/ActivitySum!$C$1300)</f>
        <v>3.8192972755856202E-5</v>
      </c>
      <c r="K694" s="99">
        <f t="shared" si="31"/>
        <v>0.84992303745510522</v>
      </c>
      <c r="L694" s="104">
        <f t="shared" si="32"/>
        <v>0.84992303745510522</v>
      </c>
    </row>
    <row r="695" spans="3:12" x14ac:dyDescent="0.25">
      <c r="C695" t="s">
        <v>759</v>
      </c>
      <c r="D695" t="s">
        <v>2043</v>
      </c>
      <c r="E695" s="6">
        <v>3898</v>
      </c>
      <c r="F695" s="32">
        <v>3898</v>
      </c>
      <c r="G695" s="32">
        <v>3313</v>
      </c>
      <c r="H695" s="90">
        <f t="shared" si="30"/>
        <v>1</v>
      </c>
      <c r="I695" s="90">
        <f>IF(F695/ActivitySum!$C$1300=0%,"",F695/ActivitySum!$C$1300)</f>
        <v>4.4936977905924381E-5</v>
      </c>
      <c r="J695" s="99">
        <f>IF(G695/ActivitySum!$C$1300=0%,"",G695/ActivitySum!$C$1300)</f>
        <v>3.8192972755856202E-5</v>
      </c>
      <c r="K695" s="99">
        <f t="shared" si="31"/>
        <v>0.84992303745510522</v>
      </c>
      <c r="L695" s="104">
        <f t="shared" si="32"/>
        <v>0.84992303745510522</v>
      </c>
    </row>
    <row r="696" spans="3:12" x14ac:dyDescent="0.25">
      <c r="C696" t="s">
        <v>767</v>
      </c>
      <c r="D696" t="s">
        <v>2051</v>
      </c>
      <c r="E696" s="6">
        <v>3899</v>
      </c>
      <c r="F696" s="32">
        <v>3898</v>
      </c>
      <c r="G696" s="32">
        <v>3313</v>
      </c>
      <c r="H696" s="90">
        <f t="shared" si="30"/>
        <v>0.99974352398050781</v>
      </c>
      <c r="I696" s="90">
        <f>IF(F696/ActivitySum!$C$1300=0%,"",F696/ActivitySum!$C$1300)</f>
        <v>4.4936977905924381E-5</v>
      </c>
      <c r="J696" s="99">
        <f>IF(G696/ActivitySum!$C$1300=0%,"",G696/ActivitySum!$C$1300)</f>
        <v>3.8192972755856202E-5</v>
      </c>
      <c r="K696" s="99">
        <f t="shared" si="31"/>
        <v>0.849705052577584</v>
      </c>
      <c r="L696" s="104">
        <f t="shared" si="32"/>
        <v>0.84992303745510522</v>
      </c>
    </row>
    <row r="697" spans="3:12" x14ac:dyDescent="0.25">
      <c r="C697" t="s">
        <v>768</v>
      </c>
      <c r="D697" t="s">
        <v>2052</v>
      </c>
      <c r="E697" s="6">
        <v>3899</v>
      </c>
      <c r="F697" s="32">
        <v>3898</v>
      </c>
      <c r="G697" s="32">
        <v>3313</v>
      </c>
      <c r="H697" s="90">
        <f t="shared" si="30"/>
        <v>0.99974352398050781</v>
      </c>
      <c r="I697" s="90">
        <f>IF(F697/ActivitySum!$C$1300=0%,"",F697/ActivitySum!$C$1300)</f>
        <v>4.4936977905924381E-5</v>
      </c>
      <c r="J697" s="99">
        <f>IF(G697/ActivitySum!$C$1300=0%,"",G697/ActivitySum!$C$1300)</f>
        <v>3.8192972755856202E-5</v>
      </c>
      <c r="K697" s="99">
        <f t="shared" si="31"/>
        <v>0.849705052577584</v>
      </c>
      <c r="L697" s="104">
        <f t="shared" si="32"/>
        <v>0.84992303745510522</v>
      </c>
    </row>
    <row r="698" spans="3:12" x14ac:dyDescent="0.25">
      <c r="C698" t="s">
        <v>774</v>
      </c>
      <c r="D698" t="s">
        <v>2058</v>
      </c>
      <c r="E698" s="6">
        <v>3899</v>
      </c>
      <c r="F698" s="32">
        <v>3898</v>
      </c>
      <c r="G698" s="32">
        <v>3313</v>
      </c>
      <c r="H698" s="90">
        <f t="shared" si="30"/>
        <v>0.99974352398050781</v>
      </c>
      <c r="I698" s="90">
        <f>IF(F698/ActivitySum!$C$1300=0%,"",F698/ActivitySum!$C$1300)</f>
        <v>4.4936977905924381E-5</v>
      </c>
      <c r="J698" s="99">
        <f>IF(G698/ActivitySum!$C$1300=0%,"",G698/ActivitySum!$C$1300)</f>
        <v>3.8192972755856202E-5</v>
      </c>
      <c r="K698" s="99">
        <f t="shared" si="31"/>
        <v>0.849705052577584</v>
      </c>
      <c r="L698" s="104">
        <f t="shared" si="32"/>
        <v>0.84992303745510522</v>
      </c>
    </row>
    <row r="699" spans="3:12" x14ac:dyDescent="0.25">
      <c r="C699" t="s">
        <v>775</v>
      </c>
      <c r="D699" t="s">
        <v>2059</v>
      </c>
      <c r="E699" s="6">
        <v>3899</v>
      </c>
      <c r="F699" s="32">
        <v>3898</v>
      </c>
      <c r="G699" s="32">
        <v>3313</v>
      </c>
      <c r="H699" s="90">
        <f t="shared" si="30"/>
        <v>0.99974352398050781</v>
      </c>
      <c r="I699" s="90">
        <f>IF(F699/ActivitySum!$C$1300=0%,"",F699/ActivitySum!$C$1300)</f>
        <v>4.4936977905924381E-5</v>
      </c>
      <c r="J699" s="99">
        <f>IF(G699/ActivitySum!$C$1300=0%,"",G699/ActivitySum!$C$1300)</f>
        <v>3.8192972755856202E-5</v>
      </c>
      <c r="K699" s="99">
        <f t="shared" si="31"/>
        <v>0.849705052577584</v>
      </c>
      <c r="L699" s="104">
        <f t="shared" si="32"/>
        <v>0.84992303745510522</v>
      </c>
    </row>
    <row r="700" spans="3:12" x14ac:dyDescent="0.25">
      <c r="C700" t="s">
        <v>797</v>
      </c>
      <c r="D700" t="s">
        <v>2081</v>
      </c>
      <c r="E700" s="6">
        <v>3898</v>
      </c>
      <c r="F700" s="32">
        <v>3898</v>
      </c>
      <c r="G700" s="32">
        <v>3313</v>
      </c>
      <c r="H700" s="90">
        <f t="shared" si="30"/>
        <v>1</v>
      </c>
      <c r="I700" s="90">
        <f>IF(F700/ActivitySum!$C$1300=0%,"",F700/ActivitySum!$C$1300)</f>
        <v>4.4936977905924381E-5</v>
      </c>
      <c r="J700" s="99">
        <f>IF(G700/ActivitySum!$C$1300=0%,"",G700/ActivitySum!$C$1300)</f>
        <v>3.8192972755856202E-5</v>
      </c>
      <c r="K700" s="99">
        <f t="shared" si="31"/>
        <v>0.84992303745510522</v>
      </c>
      <c r="L700" s="104">
        <f t="shared" si="32"/>
        <v>0.84992303745510522</v>
      </c>
    </row>
    <row r="701" spans="3:12" x14ac:dyDescent="0.25">
      <c r="C701" t="s">
        <v>798</v>
      </c>
      <c r="D701" t="s">
        <v>2082</v>
      </c>
      <c r="E701" s="6">
        <v>3898</v>
      </c>
      <c r="F701" s="32">
        <v>3898</v>
      </c>
      <c r="G701" s="32">
        <v>3313</v>
      </c>
      <c r="H701" s="90">
        <f t="shared" si="30"/>
        <v>1</v>
      </c>
      <c r="I701" s="90">
        <f>IF(F701/ActivitySum!$C$1300=0%,"",F701/ActivitySum!$C$1300)</f>
        <v>4.4936977905924381E-5</v>
      </c>
      <c r="J701" s="99">
        <f>IF(G701/ActivitySum!$C$1300=0%,"",G701/ActivitySum!$C$1300)</f>
        <v>3.8192972755856202E-5</v>
      </c>
      <c r="K701" s="99">
        <f t="shared" si="31"/>
        <v>0.84992303745510522</v>
      </c>
      <c r="L701" s="104">
        <f t="shared" si="32"/>
        <v>0.84992303745510522</v>
      </c>
    </row>
    <row r="702" spans="3:12" x14ac:dyDescent="0.25">
      <c r="C702" t="s">
        <v>806</v>
      </c>
      <c r="D702" t="s">
        <v>2090</v>
      </c>
      <c r="E702" s="6">
        <v>3898</v>
      </c>
      <c r="F702" s="32">
        <v>3898</v>
      </c>
      <c r="G702" s="32">
        <v>3313</v>
      </c>
      <c r="H702" s="90">
        <f t="shared" si="30"/>
        <v>1</v>
      </c>
      <c r="I702" s="90">
        <f>IF(F702/ActivitySum!$C$1300=0%,"",F702/ActivitySum!$C$1300)</f>
        <v>4.4936977905924381E-5</v>
      </c>
      <c r="J702" s="99">
        <f>IF(G702/ActivitySum!$C$1300=0%,"",G702/ActivitySum!$C$1300)</f>
        <v>3.8192972755856202E-5</v>
      </c>
      <c r="K702" s="99">
        <f t="shared" si="31"/>
        <v>0.84992303745510522</v>
      </c>
      <c r="L702" s="104">
        <f t="shared" si="32"/>
        <v>0.84992303745510522</v>
      </c>
    </row>
    <row r="703" spans="3:12" x14ac:dyDescent="0.25">
      <c r="C703" t="s">
        <v>807</v>
      </c>
      <c r="D703" t="s">
        <v>2091</v>
      </c>
      <c r="E703" s="6">
        <v>3899</v>
      </c>
      <c r="F703" s="32">
        <v>3898</v>
      </c>
      <c r="G703" s="32">
        <v>3313</v>
      </c>
      <c r="H703" s="90">
        <f t="shared" si="30"/>
        <v>0.99974352398050781</v>
      </c>
      <c r="I703" s="90">
        <f>IF(F703/ActivitySum!$C$1300=0%,"",F703/ActivitySum!$C$1300)</f>
        <v>4.4936977905924381E-5</v>
      </c>
      <c r="J703" s="99">
        <f>IF(G703/ActivitySum!$C$1300=0%,"",G703/ActivitySum!$C$1300)</f>
        <v>3.8192972755856202E-5</v>
      </c>
      <c r="K703" s="99">
        <f t="shared" si="31"/>
        <v>0.849705052577584</v>
      </c>
      <c r="L703" s="104">
        <f t="shared" si="32"/>
        <v>0.84992303745510522</v>
      </c>
    </row>
    <row r="704" spans="3:12" x14ac:dyDescent="0.25">
      <c r="C704" t="s">
        <v>813</v>
      </c>
      <c r="D704" t="s">
        <v>2097</v>
      </c>
      <c r="E704" s="6">
        <v>3898</v>
      </c>
      <c r="F704" s="32">
        <v>3898</v>
      </c>
      <c r="G704" s="32">
        <v>3313</v>
      </c>
      <c r="H704" s="90">
        <f t="shared" si="30"/>
        <v>1</v>
      </c>
      <c r="I704" s="90">
        <f>IF(F704/ActivitySum!$C$1300=0%,"",F704/ActivitySum!$C$1300)</f>
        <v>4.4936977905924381E-5</v>
      </c>
      <c r="J704" s="99">
        <f>IF(G704/ActivitySum!$C$1300=0%,"",G704/ActivitySum!$C$1300)</f>
        <v>3.8192972755856202E-5</v>
      </c>
      <c r="K704" s="99">
        <f t="shared" si="31"/>
        <v>0.84992303745510522</v>
      </c>
      <c r="L704" s="104">
        <f t="shared" si="32"/>
        <v>0.84992303745510522</v>
      </c>
    </row>
    <row r="705" spans="2:12" x14ac:dyDescent="0.25">
      <c r="C705" t="s">
        <v>814</v>
      </c>
      <c r="D705" t="s">
        <v>2098</v>
      </c>
      <c r="E705" s="6">
        <v>3899</v>
      </c>
      <c r="F705" s="32">
        <v>3898</v>
      </c>
      <c r="G705" s="32">
        <v>3313</v>
      </c>
      <c r="H705" s="90">
        <f t="shared" si="30"/>
        <v>0.99974352398050781</v>
      </c>
      <c r="I705" s="90">
        <f>IF(F705/ActivitySum!$C$1300=0%,"",F705/ActivitySum!$C$1300)</f>
        <v>4.4936977905924381E-5</v>
      </c>
      <c r="J705" s="99">
        <f>IF(G705/ActivitySum!$C$1300=0%,"",G705/ActivitySum!$C$1300)</f>
        <v>3.8192972755856202E-5</v>
      </c>
      <c r="K705" s="99">
        <f t="shared" si="31"/>
        <v>0.849705052577584</v>
      </c>
      <c r="L705" s="104">
        <f t="shared" si="32"/>
        <v>0.84992303745510522</v>
      </c>
    </row>
    <row r="706" spans="2:12" x14ac:dyDescent="0.25">
      <c r="B706" t="s">
        <v>2572</v>
      </c>
      <c r="C706" t="s">
        <v>4</v>
      </c>
      <c r="D706" t="s">
        <v>1306</v>
      </c>
      <c r="E706" s="6">
        <v>20821</v>
      </c>
      <c r="F706" s="32">
        <v>20821</v>
      </c>
      <c r="G706" s="32">
        <v>17698</v>
      </c>
      <c r="H706" s="90">
        <f t="shared" si="30"/>
        <v>1</v>
      </c>
      <c r="I706" s="90">
        <f>IF(F706/ActivitySum!$C$1300=0%,"",F706/ActivitySum!$C$1300)</f>
        <v>2.4002894227276848E-4</v>
      </c>
      <c r="J706" s="99">
        <f>IF(G706/ActivitySum!$C$1300=0%,"",G706/ActivitySum!$C$1300)</f>
        <v>2.0402633016394295E-4</v>
      </c>
      <c r="K706" s="99">
        <f t="shared" si="31"/>
        <v>0.85000720426492482</v>
      </c>
      <c r="L706" s="104">
        <f t="shared" si="32"/>
        <v>0.85000720426492482</v>
      </c>
    </row>
    <row r="707" spans="2:12" x14ac:dyDescent="0.25">
      <c r="C707" t="s">
        <v>5</v>
      </c>
      <c r="D707" t="s">
        <v>1307</v>
      </c>
      <c r="E707" s="6">
        <v>20821</v>
      </c>
      <c r="F707" s="32">
        <v>20821</v>
      </c>
      <c r="G707" s="32">
        <v>17698</v>
      </c>
      <c r="H707" s="90">
        <f t="shared" si="30"/>
        <v>1</v>
      </c>
      <c r="I707" s="90">
        <f>IF(F707/ActivitySum!$C$1300=0%,"",F707/ActivitySum!$C$1300)</f>
        <v>2.4002894227276848E-4</v>
      </c>
      <c r="J707" s="99">
        <f>IF(G707/ActivitySum!$C$1300=0%,"",G707/ActivitySum!$C$1300)</f>
        <v>2.0402633016394295E-4</v>
      </c>
      <c r="K707" s="99">
        <f t="shared" si="31"/>
        <v>0.85000720426492482</v>
      </c>
      <c r="L707" s="104">
        <f t="shared" si="32"/>
        <v>0.85000720426492482</v>
      </c>
    </row>
    <row r="708" spans="2:12" x14ac:dyDescent="0.25">
      <c r="C708" t="s">
        <v>7</v>
      </c>
      <c r="D708" t="s">
        <v>1309</v>
      </c>
      <c r="E708" s="6">
        <v>20822</v>
      </c>
      <c r="F708" s="32">
        <v>20821</v>
      </c>
      <c r="G708" s="32">
        <v>17698</v>
      </c>
      <c r="H708" s="90">
        <f t="shared" si="30"/>
        <v>0.99995197387378731</v>
      </c>
      <c r="I708" s="90">
        <f>IF(F708/ActivitySum!$C$1300=0%,"",F708/ActivitySum!$C$1300)</f>
        <v>2.4002894227276848E-4</v>
      </c>
      <c r="J708" s="99">
        <f>IF(G708/ActivitySum!$C$1300=0%,"",G708/ActivitySum!$C$1300)</f>
        <v>2.0402633016394295E-4</v>
      </c>
      <c r="K708" s="99">
        <f t="shared" si="31"/>
        <v>0.84996638171165118</v>
      </c>
      <c r="L708" s="104">
        <f t="shared" si="32"/>
        <v>0.85000720426492482</v>
      </c>
    </row>
    <row r="709" spans="2:12" x14ac:dyDescent="0.25">
      <c r="C709" t="s">
        <v>8</v>
      </c>
      <c r="D709" t="s">
        <v>1310</v>
      </c>
      <c r="E709" s="6">
        <v>20821</v>
      </c>
      <c r="F709" s="32">
        <v>20821</v>
      </c>
      <c r="G709" s="32">
        <v>17698</v>
      </c>
      <c r="H709" s="90">
        <f t="shared" si="30"/>
        <v>1</v>
      </c>
      <c r="I709" s="90">
        <f>IF(F709/ActivitySum!$C$1300=0%,"",F709/ActivitySum!$C$1300)</f>
        <v>2.4002894227276848E-4</v>
      </c>
      <c r="J709" s="99">
        <f>IF(G709/ActivitySum!$C$1300=0%,"",G709/ActivitySum!$C$1300)</f>
        <v>2.0402633016394295E-4</v>
      </c>
      <c r="K709" s="99">
        <f t="shared" si="31"/>
        <v>0.85000720426492482</v>
      </c>
      <c r="L709" s="104">
        <f t="shared" si="32"/>
        <v>0.85000720426492482</v>
      </c>
    </row>
    <row r="710" spans="2:12" x14ac:dyDescent="0.25">
      <c r="C710" t="s">
        <v>59</v>
      </c>
      <c r="D710" t="s">
        <v>1355</v>
      </c>
      <c r="E710" s="6">
        <v>822232</v>
      </c>
      <c r="F710" s="32">
        <v>822234</v>
      </c>
      <c r="G710" s="32">
        <v>509613</v>
      </c>
      <c r="H710" s="90">
        <f t="shared" si="30"/>
        <v>1.0000024324035066</v>
      </c>
      <c r="I710" s="90">
        <f>IF(F710/ActivitySum!$C$1300=0%,"",F710/ActivitySum!$C$1300)</f>
        <v>9.478889453950699E-3</v>
      </c>
      <c r="J710" s="99">
        <f>IF(G710/ActivitySum!$C$1300=0%,"",G710/ActivitySum!$C$1300)</f>
        <v>5.8749276863960601E-3</v>
      </c>
      <c r="K710" s="99">
        <f t="shared" si="31"/>
        <v>0.61979222409247026</v>
      </c>
      <c r="L710" s="104">
        <f t="shared" si="32"/>
        <v>0.61979071651135809</v>
      </c>
    </row>
    <row r="711" spans="2:12" x14ac:dyDescent="0.25">
      <c r="C711" t="s">
        <v>107</v>
      </c>
      <c r="D711" t="s">
        <v>1402</v>
      </c>
      <c r="E711" s="6">
        <v>20821</v>
      </c>
      <c r="F711" s="32">
        <v>20821</v>
      </c>
      <c r="G711" s="32">
        <v>17698</v>
      </c>
      <c r="H711" s="90">
        <f t="shared" ref="H711:H774" si="33">IFERROR(F711/E711,"")</f>
        <v>1</v>
      </c>
      <c r="I711" s="90">
        <f>IF(F711/ActivitySum!$C$1300=0%,"",F711/ActivitySum!$C$1300)</f>
        <v>2.4002894227276848E-4</v>
      </c>
      <c r="J711" s="99">
        <f>IF(G711/ActivitySum!$C$1300=0%,"",G711/ActivitySum!$C$1300)</f>
        <v>2.0402633016394295E-4</v>
      </c>
      <c r="K711" s="99">
        <f t="shared" ref="K711:K774" si="34">IFERROR(G711/E711,"")</f>
        <v>0.85000720426492482</v>
      </c>
      <c r="L711" s="104">
        <f t="shared" ref="L711:L774" si="35">IFERROR(G711/F711,"")</f>
        <v>0.85000720426492482</v>
      </c>
    </row>
    <row r="712" spans="2:12" x14ac:dyDescent="0.25">
      <c r="C712" t="s">
        <v>114</v>
      </c>
      <c r="D712" t="s">
        <v>1409</v>
      </c>
      <c r="E712" s="6">
        <v>42000</v>
      </c>
      <c r="F712" s="32">
        <v>42000</v>
      </c>
      <c r="G712" s="32">
        <v>35700</v>
      </c>
      <c r="H712" s="90">
        <f t="shared" si="33"/>
        <v>1</v>
      </c>
      <c r="I712" s="90">
        <f>IF(F712/ActivitySum!$C$1300=0%,"",F712/ActivitySum!$C$1300)</f>
        <v>4.8418498513310001E-4</v>
      </c>
      <c r="J712" s="99">
        <f>IF(G712/ActivitySum!$C$1300=0%,"",G712/ActivitySum!$C$1300)</f>
        <v>4.1155723736313501E-4</v>
      </c>
      <c r="K712" s="99">
        <f t="shared" si="34"/>
        <v>0.85</v>
      </c>
      <c r="L712" s="104">
        <f t="shared" si="35"/>
        <v>0.85</v>
      </c>
    </row>
    <row r="713" spans="2:12" x14ac:dyDescent="0.25">
      <c r="C713" t="s">
        <v>120</v>
      </c>
      <c r="D713" t="s">
        <v>1415</v>
      </c>
      <c r="E713" s="6">
        <v>42000</v>
      </c>
      <c r="F713" s="32">
        <v>42000</v>
      </c>
      <c r="G713" s="32">
        <v>32725</v>
      </c>
      <c r="H713" s="90">
        <f t="shared" si="33"/>
        <v>1</v>
      </c>
      <c r="I713" s="90">
        <f>IF(F713/ActivitySum!$C$1300=0%,"",F713/ActivitySum!$C$1300)</f>
        <v>4.8418498513310001E-4</v>
      </c>
      <c r="J713" s="99">
        <f>IF(G713/ActivitySum!$C$1300=0%,"",G713/ActivitySum!$C$1300)</f>
        <v>3.7726080091620708E-4</v>
      </c>
      <c r="K713" s="99">
        <f t="shared" si="34"/>
        <v>0.77916666666666667</v>
      </c>
      <c r="L713" s="104">
        <f t="shared" si="35"/>
        <v>0.77916666666666667</v>
      </c>
    </row>
    <row r="714" spans="2:12" x14ac:dyDescent="0.25">
      <c r="C714" t="s">
        <v>139</v>
      </c>
      <c r="D714" t="s">
        <v>1434</v>
      </c>
      <c r="E714" s="6">
        <v>20821</v>
      </c>
      <c r="F714" s="32">
        <v>20822</v>
      </c>
      <c r="G714" s="32">
        <v>17698</v>
      </c>
      <c r="H714" s="90">
        <f t="shared" si="33"/>
        <v>1.0000480284328321</v>
      </c>
      <c r="I714" s="90">
        <f>IF(F714/ActivitySum!$C$1300=0%,"",F714/ActivitySum!$C$1300)</f>
        <v>2.400404704867002E-4</v>
      </c>
      <c r="J714" s="99">
        <f>IF(G714/ActivitySum!$C$1300=0%,"",G714/ActivitySum!$C$1300)</f>
        <v>2.0402633016394295E-4</v>
      </c>
      <c r="K714" s="99">
        <f t="shared" si="34"/>
        <v>0.85000720426492482</v>
      </c>
      <c r="L714" s="104">
        <f t="shared" si="35"/>
        <v>0.84996638171165118</v>
      </c>
    </row>
    <row r="715" spans="2:12" x14ac:dyDescent="0.25">
      <c r="C715" t="s">
        <v>140</v>
      </c>
      <c r="D715" t="s">
        <v>1435</v>
      </c>
      <c r="E715" s="6">
        <v>20821</v>
      </c>
      <c r="F715" s="32">
        <v>20821</v>
      </c>
      <c r="G715" s="32">
        <v>17698</v>
      </c>
      <c r="H715" s="90">
        <f t="shared" si="33"/>
        <v>1</v>
      </c>
      <c r="I715" s="90">
        <f>IF(F715/ActivitySum!$C$1300=0%,"",F715/ActivitySum!$C$1300)</f>
        <v>2.4002894227276848E-4</v>
      </c>
      <c r="J715" s="99">
        <f>IF(G715/ActivitySum!$C$1300=0%,"",G715/ActivitySum!$C$1300)</f>
        <v>2.0402633016394295E-4</v>
      </c>
      <c r="K715" s="99">
        <f t="shared" si="34"/>
        <v>0.85000720426492482</v>
      </c>
      <c r="L715" s="104">
        <f t="shared" si="35"/>
        <v>0.85000720426492482</v>
      </c>
    </row>
    <row r="716" spans="2:12" x14ac:dyDescent="0.25">
      <c r="C716" t="s">
        <v>684</v>
      </c>
      <c r="D716" t="s">
        <v>1971</v>
      </c>
      <c r="E716" s="6">
        <v>20822</v>
      </c>
      <c r="F716" s="32">
        <v>20821</v>
      </c>
      <c r="G716" s="32">
        <v>17698</v>
      </c>
      <c r="H716" s="90">
        <f t="shared" si="33"/>
        <v>0.99995197387378731</v>
      </c>
      <c r="I716" s="90">
        <f>IF(F716/ActivitySum!$C$1300=0%,"",F716/ActivitySum!$C$1300)</f>
        <v>2.4002894227276848E-4</v>
      </c>
      <c r="J716" s="99">
        <f>IF(G716/ActivitySum!$C$1300=0%,"",G716/ActivitySum!$C$1300)</f>
        <v>2.0402633016394295E-4</v>
      </c>
      <c r="K716" s="99">
        <f t="shared" si="34"/>
        <v>0.84996638171165118</v>
      </c>
      <c r="L716" s="104">
        <f t="shared" si="35"/>
        <v>0.85000720426492482</v>
      </c>
    </row>
    <row r="717" spans="2:12" x14ac:dyDescent="0.25">
      <c r="C717" t="s">
        <v>688</v>
      </c>
      <c r="D717" t="s">
        <v>1971</v>
      </c>
      <c r="E717" s="6">
        <v>20821</v>
      </c>
      <c r="F717" s="32">
        <v>20821</v>
      </c>
      <c r="G717" s="32">
        <v>17698</v>
      </c>
      <c r="H717" s="90">
        <f t="shared" si="33"/>
        <v>1</v>
      </c>
      <c r="I717" s="90">
        <f>IF(F717/ActivitySum!$C$1300=0%,"",F717/ActivitySum!$C$1300)</f>
        <v>2.4002894227276848E-4</v>
      </c>
      <c r="J717" s="99">
        <f>IF(G717/ActivitySum!$C$1300=0%,"",G717/ActivitySum!$C$1300)</f>
        <v>2.0402633016394295E-4</v>
      </c>
      <c r="K717" s="99">
        <f t="shared" si="34"/>
        <v>0.85000720426492482</v>
      </c>
      <c r="L717" s="104">
        <f t="shared" si="35"/>
        <v>0.85000720426492482</v>
      </c>
    </row>
    <row r="718" spans="2:12" x14ac:dyDescent="0.25">
      <c r="C718" t="s">
        <v>692</v>
      </c>
      <c r="D718" t="s">
        <v>1971</v>
      </c>
      <c r="E718" s="6">
        <v>20821</v>
      </c>
      <c r="F718" s="32">
        <v>20821</v>
      </c>
      <c r="G718" s="32">
        <v>13534</v>
      </c>
      <c r="H718" s="90">
        <f t="shared" si="33"/>
        <v>1</v>
      </c>
      <c r="I718" s="90">
        <f>IF(F718/ActivitySum!$C$1300=0%,"",F718/ActivitySum!$C$1300)</f>
        <v>2.4002894227276848E-4</v>
      </c>
      <c r="J718" s="99">
        <f>IF(G718/ActivitySum!$C$1300=0%,"",G718/ActivitySum!$C$1300)</f>
        <v>1.5602284735217561E-4</v>
      </c>
      <c r="K718" s="99">
        <f t="shared" si="34"/>
        <v>0.65001680995149125</v>
      </c>
      <c r="L718" s="104">
        <f t="shared" si="35"/>
        <v>0.65001680995149125</v>
      </c>
    </row>
    <row r="719" spans="2:12" x14ac:dyDescent="0.25">
      <c r="C719" t="s">
        <v>698</v>
      </c>
      <c r="D719" t="s">
        <v>1983</v>
      </c>
      <c r="E719" s="6">
        <v>20821</v>
      </c>
      <c r="F719" s="32">
        <v>20821</v>
      </c>
      <c r="G719" s="32">
        <v>17698</v>
      </c>
      <c r="H719" s="90">
        <f t="shared" si="33"/>
        <v>1</v>
      </c>
      <c r="I719" s="90">
        <f>IF(F719/ActivitySum!$C$1300=0%,"",F719/ActivitySum!$C$1300)</f>
        <v>2.4002894227276848E-4</v>
      </c>
      <c r="J719" s="99">
        <f>IF(G719/ActivitySum!$C$1300=0%,"",G719/ActivitySum!$C$1300)</f>
        <v>2.0402633016394295E-4</v>
      </c>
      <c r="K719" s="99">
        <f t="shared" si="34"/>
        <v>0.85000720426492482</v>
      </c>
      <c r="L719" s="104">
        <f t="shared" si="35"/>
        <v>0.85000720426492482</v>
      </c>
    </row>
    <row r="720" spans="2:12" x14ac:dyDescent="0.25">
      <c r="C720" t="s">
        <v>702</v>
      </c>
      <c r="D720" t="s">
        <v>1983</v>
      </c>
      <c r="E720" s="6">
        <v>20821</v>
      </c>
      <c r="F720" s="32">
        <v>20821</v>
      </c>
      <c r="G720" s="32">
        <v>17698</v>
      </c>
      <c r="H720" s="90">
        <f t="shared" si="33"/>
        <v>1</v>
      </c>
      <c r="I720" s="90">
        <f>IF(F720/ActivitySum!$C$1300=0%,"",F720/ActivitySum!$C$1300)</f>
        <v>2.4002894227276848E-4</v>
      </c>
      <c r="J720" s="99">
        <f>IF(G720/ActivitySum!$C$1300=0%,"",G720/ActivitySum!$C$1300)</f>
        <v>2.0402633016394295E-4</v>
      </c>
      <c r="K720" s="99">
        <f t="shared" si="34"/>
        <v>0.85000720426492482</v>
      </c>
      <c r="L720" s="104">
        <f t="shared" si="35"/>
        <v>0.85000720426492482</v>
      </c>
    </row>
    <row r="721" spans="2:12" x14ac:dyDescent="0.25">
      <c r="C721" t="s">
        <v>708</v>
      </c>
      <c r="D721" t="s">
        <v>1992</v>
      </c>
      <c r="E721" s="6">
        <v>20821</v>
      </c>
      <c r="F721" s="32">
        <v>20822</v>
      </c>
      <c r="G721" s="32">
        <v>17698</v>
      </c>
      <c r="H721" s="90">
        <f t="shared" si="33"/>
        <v>1.0000480284328321</v>
      </c>
      <c r="I721" s="90">
        <f>IF(F721/ActivitySum!$C$1300=0%,"",F721/ActivitySum!$C$1300)</f>
        <v>2.400404704867002E-4</v>
      </c>
      <c r="J721" s="99">
        <f>IF(G721/ActivitySum!$C$1300=0%,"",G721/ActivitySum!$C$1300)</f>
        <v>2.0402633016394295E-4</v>
      </c>
      <c r="K721" s="99">
        <f t="shared" si="34"/>
        <v>0.85000720426492482</v>
      </c>
      <c r="L721" s="104">
        <f t="shared" si="35"/>
        <v>0.84996638171165118</v>
      </c>
    </row>
    <row r="722" spans="2:12" x14ac:dyDescent="0.25">
      <c r="C722" t="s">
        <v>715</v>
      </c>
      <c r="D722" t="s">
        <v>1999</v>
      </c>
      <c r="E722" s="6">
        <v>20821</v>
      </c>
      <c r="F722" s="32">
        <v>20821</v>
      </c>
      <c r="G722" s="32">
        <v>4778</v>
      </c>
      <c r="H722" s="90">
        <f t="shared" si="33"/>
        <v>1</v>
      </c>
      <c r="I722" s="90">
        <f>IF(F722/ActivitySum!$C$1300=0%,"",F722/ActivitySum!$C$1300)</f>
        <v>2.4002894227276848E-4</v>
      </c>
      <c r="J722" s="99">
        <f>IF(G722/ActivitySum!$C$1300=0%,"",G722/ActivitySum!$C$1300)</f>
        <v>5.5081806165855998E-5</v>
      </c>
      <c r="K722" s="99">
        <f t="shared" si="34"/>
        <v>0.22947985207242688</v>
      </c>
      <c r="L722" s="104">
        <f t="shared" si="35"/>
        <v>0.22947985207242688</v>
      </c>
    </row>
    <row r="723" spans="2:12" x14ac:dyDescent="0.25">
      <c r="C723" t="s">
        <v>721</v>
      </c>
      <c r="D723" t="s">
        <v>2005</v>
      </c>
      <c r="E723" s="6">
        <v>20821</v>
      </c>
      <c r="F723" s="32">
        <v>20821</v>
      </c>
      <c r="G723" s="32">
        <v>17698</v>
      </c>
      <c r="H723" s="90">
        <f t="shared" si="33"/>
        <v>1</v>
      </c>
      <c r="I723" s="90">
        <f>IF(F723/ActivitySum!$C$1300=0%,"",F723/ActivitySum!$C$1300)</f>
        <v>2.4002894227276848E-4</v>
      </c>
      <c r="J723" s="99">
        <f>IF(G723/ActivitySum!$C$1300=0%,"",G723/ActivitySum!$C$1300)</f>
        <v>2.0402633016394295E-4</v>
      </c>
      <c r="K723" s="99">
        <f t="shared" si="34"/>
        <v>0.85000720426492482</v>
      </c>
      <c r="L723" s="104">
        <f t="shared" si="35"/>
        <v>0.85000720426492482</v>
      </c>
    </row>
    <row r="724" spans="2:12" x14ac:dyDescent="0.25">
      <c r="C724" t="s">
        <v>729</v>
      </c>
      <c r="D724" t="s">
        <v>2013</v>
      </c>
      <c r="E724" s="6">
        <v>20821</v>
      </c>
      <c r="F724" s="32">
        <v>20821</v>
      </c>
      <c r="G724" s="32">
        <v>4778</v>
      </c>
      <c r="H724" s="90">
        <f t="shared" si="33"/>
        <v>1</v>
      </c>
      <c r="I724" s="90">
        <f>IF(F724/ActivitySum!$C$1300=0%,"",F724/ActivitySum!$C$1300)</f>
        <v>2.4002894227276848E-4</v>
      </c>
      <c r="J724" s="99">
        <f>IF(G724/ActivitySum!$C$1300=0%,"",G724/ActivitySum!$C$1300)</f>
        <v>5.5081806165855998E-5</v>
      </c>
      <c r="K724" s="99">
        <f t="shared" si="34"/>
        <v>0.22947985207242688</v>
      </c>
      <c r="L724" s="104">
        <f t="shared" si="35"/>
        <v>0.22947985207242688</v>
      </c>
    </row>
    <row r="725" spans="2:12" x14ac:dyDescent="0.25">
      <c r="C725" t="s">
        <v>735</v>
      </c>
      <c r="D725" t="s">
        <v>2019</v>
      </c>
      <c r="E725" s="6">
        <v>20821</v>
      </c>
      <c r="F725" s="32">
        <v>20821</v>
      </c>
      <c r="G725" s="32">
        <v>17698</v>
      </c>
      <c r="H725" s="90">
        <f t="shared" si="33"/>
        <v>1</v>
      </c>
      <c r="I725" s="90">
        <f>IF(F725/ActivitySum!$C$1300=0%,"",F725/ActivitySum!$C$1300)</f>
        <v>2.4002894227276848E-4</v>
      </c>
      <c r="J725" s="99">
        <f>IF(G725/ActivitySum!$C$1300=0%,"",G725/ActivitySum!$C$1300)</f>
        <v>2.0402633016394295E-4</v>
      </c>
      <c r="K725" s="99">
        <f t="shared" si="34"/>
        <v>0.85000720426492482</v>
      </c>
      <c r="L725" s="104">
        <f t="shared" si="35"/>
        <v>0.85000720426492482</v>
      </c>
    </row>
    <row r="726" spans="2:12" x14ac:dyDescent="0.25">
      <c r="C726" t="s">
        <v>739</v>
      </c>
      <c r="D726" t="s">
        <v>2023</v>
      </c>
      <c r="E726" s="6">
        <v>20821</v>
      </c>
      <c r="F726" s="32">
        <v>20821</v>
      </c>
      <c r="G726" s="32">
        <v>17698</v>
      </c>
      <c r="H726" s="90">
        <f t="shared" si="33"/>
        <v>1</v>
      </c>
      <c r="I726" s="90">
        <f>IF(F726/ActivitySum!$C$1300=0%,"",F726/ActivitySum!$C$1300)</f>
        <v>2.4002894227276848E-4</v>
      </c>
      <c r="J726" s="99">
        <f>IF(G726/ActivitySum!$C$1300=0%,"",G726/ActivitySum!$C$1300)</f>
        <v>2.0402633016394295E-4</v>
      </c>
      <c r="K726" s="99">
        <f t="shared" si="34"/>
        <v>0.85000720426492482</v>
      </c>
      <c r="L726" s="104">
        <f t="shared" si="35"/>
        <v>0.85000720426492482</v>
      </c>
    </row>
    <row r="727" spans="2:12" x14ac:dyDescent="0.25">
      <c r="C727" t="s">
        <v>751</v>
      </c>
      <c r="D727" t="s">
        <v>2035</v>
      </c>
      <c r="E727" s="6">
        <v>20821</v>
      </c>
      <c r="F727" s="32">
        <v>20821</v>
      </c>
      <c r="G727" s="32">
        <v>17698</v>
      </c>
      <c r="H727" s="90">
        <f t="shared" si="33"/>
        <v>1</v>
      </c>
      <c r="I727" s="90">
        <f>IF(F727/ActivitySum!$C$1300=0%,"",F727/ActivitySum!$C$1300)</f>
        <v>2.4002894227276848E-4</v>
      </c>
      <c r="J727" s="99">
        <f>IF(G727/ActivitySum!$C$1300=0%,"",G727/ActivitySum!$C$1300)</f>
        <v>2.0402633016394295E-4</v>
      </c>
      <c r="K727" s="99">
        <f t="shared" si="34"/>
        <v>0.85000720426492482</v>
      </c>
      <c r="L727" s="104">
        <f t="shared" si="35"/>
        <v>0.85000720426492482</v>
      </c>
    </row>
    <row r="728" spans="2:12" x14ac:dyDescent="0.25">
      <c r="C728" t="s">
        <v>754</v>
      </c>
      <c r="D728" t="s">
        <v>2038</v>
      </c>
      <c r="E728" s="6">
        <v>20821</v>
      </c>
      <c r="F728" s="32">
        <v>20821</v>
      </c>
      <c r="G728" s="32">
        <v>17698</v>
      </c>
      <c r="H728" s="90">
        <f t="shared" si="33"/>
        <v>1</v>
      </c>
      <c r="I728" s="90">
        <f>IF(F728/ActivitySum!$C$1300=0%,"",F728/ActivitySum!$C$1300)</f>
        <v>2.4002894227276848E-4</v>
      </c>
      <c r="J728" s="99">
        <f>IF(G728/ActivitySum!$C$1300=0%,"",G728/ActivitySum!$C$1300)</f>
        <v>2.0402633016394295E-4</v>
      </c>
      <c r="K728" s="99">
        <f t="shared" si="34"/>
        <v>0.85000720426492482</v>
      </c>
      <c r="L728" s="104">
        <f t="shared" si="35"/>
        <v>0.85000720426492482</v>
      </c>
    </row>
    <row r="729" spans="2:12" x14ac:dyDescent="0.25">
      <c r="C729" t="s">
        <v>790</v>
      </c>
      <c r="D729" t="s">
        <v>2074</v>
      </c>
      <c r="E729" s="6">
        <v>20821</v>
      </c>
      <c r="F729" s="32">
        <v>20821</v>
      </c>
      <c r="G729" s="32">
        <v>17698</v>
      </c>
      <c r="H729" s="90">
        <f t="shared" si="33"/>
        <v>1</v>
      </c>
      <c r="I729" s="90">
        <f>IF(F729/ActivitySum!$C$1300=0%,"",F729/ActivitySum!$C$1300)</f>
        <v>2.4002894227276848E-4</v>
      </c>
      <c r="J729" s="99">
        <f>IF(G729/ActivitySum!$C$1300=0%,"",G729/ActivitySum!$C$1300)</f>
        <v>2.0402633016394295E-4</v>
      </c>
      <c r="K729" s="99">
        <f t="shared" si="34"/>
        <v>0.85000720426492482</v>
      </c>
      <c r="L729" s="104">
        <f t="shared" si="35"/>
        <v>0.85000720426492482</v>
      </c>
    </row>
    <row r="730" spans="2:12" x14ac:dyDescent="0.25">
      <c r="C730" t="s">
        <v>793</v>
      </c>
      <c r="D730" t="s">
        <v>2077</v>
      </c>
      <c r="E730" s="6">
        <v>20821</v>
      </c>
      <c r="F730" s="32">
        <v>20821</v>
      </c>
      <c r="G730" s="32">
        <v>17698</v>
      </c>
      <c r="H730" s="90">
        <f t="shared" si="33"/>
        <v>1</v>
      </c>
      <c r="I730" s="90">
        <f>IF(F730/ActivitySum!$C$1300=0%,"",F730/ActivitySum!$C$1300)</f>
        <v>2.4002894227276848E-4</v>
      </c>
      <c r="J730" s="99">
        <f>IF(G730/ActivitySum!$C$1300=0%,"",G730/ActivitySum!$C$1300)</f>
        <v>2.0402633016394295E-4</v>
      </c>
      <c r="K730" s="99">
        <f t="shared" si="34"/>
        <v>0.85000720426492482</v>
      </c>
      <c r="L730" s="104">
        <f t="shared" si="35"/>
        <v>0.85000720426492482</v>
      </c>
    </row>
    <row r="731" spans="2:12" x14ac:dyDescent="0.25">
      <c r="C731" t="s">
        <v>830</v>
      </c>
      <c r="D731" t="s">
        <v>1983</v>
      </c>
      <c r="E731" s="6">
        <v>20821</v>
      </c>
      <c r="F731" s="32">
        <v>20821</v>
      </c>
      <c r="G731" s="32">
        <v>17698</v>
      </c>
      <c r="H731" s="90">
        <f t="shared" si="33"/>
        <v>1</v>
      </c>
      <c r="I731" s="90">
        <f>IF(F731/ActivitySum!$C$1300=0%,"",F731/ActivitySum!$C$1300)</f>
        <v>2.4002894227276848E-4</v>
      </c>
      <c r="J731" s="99">
        <f>IF(G731/ActivitySum!$C$1300=0%,"",G731/ActivitySum!$C$1300)</f>
        <v>2.0402633016394295E-4</v>
      </c>
      <c r="K731" s="99">
        <f t="shared" si="34"/>
        <v>0.85000720426492482</v>
      </c>
      <c r="L731" s="104">
        <f t="shared" si="35"/>
        <v>0.85000720426492482</v>
      </c>
    </row>
    <row r="732" spans="2:12" x14ac:dyDescent="0.25">
      <c r="C732" t="s">
        <v>833</v>
      </c>
      <c r="D732" t="s">
        <v>2116</v>
      </c>
      <c r="E732" s="6">
        <v>20821</v>
      </c>
      <c r="F732" s="32">
        <v>20821</v>
      </c>
      <c r="G732" s="32">
        <v>4778</v>
      </c>
      <c r="H732" s="90">
        <f t="shared" si="33"/>
        <v>1</v>
      </c>
      <c r="I732" s="90">
        <f>IF(F732/ActivitySum!$C$1300=0%,"",F732/ActivitySum!$C$1300)</f>
        <v>2.4002894227276848E-4</v>
      </c>
      <c r="J732" s="99">
        <f>IF(G732/ActivitySum!$C$1300=0%,"",G732/ActivitySum!$C$1300)</f>
        <v>5.5081806165855998E-5</v>
      </c>
      <c r="K732" s="99">
        <f t="shared" si="34"/>
        <v>0.22947985207242688</v>
      </c>
      <c r="L732" s="104">
        <f t="shared" si="35"/>
        <v>0.22947985207242688</v>
      </c>
    </row>
    <row r="733" spans="2:12" x14ac:dyDescent="0.25">
      <c r="B733" t="s">
        <v>2573</v>
      </c>
      <c r="C733" t="s">
        <v>0</v>
      </c>
      <c r="D733" t="s">
        <v>1302</v>
      </c>
      <c r="E733" s="6">
        <v>138667</v>
      </c>
      <c r="F733" s="32">
        <v>138667</v>
      </c>
      <c r="G733" s="32">
        <v>117867</v>
      </c>
      <c r="H733" s="90">
        <f t="shared" si="33"/>
        <v>1</v>
      </c>
      <c r="I733" s="90">
        <f>IF(F733/ActivitySum!$C$1300=0%,"",F733/ActivitySum!$C$1300)</f>
        <v>1.5985828412726567E-3</v>
      </c>
      <c r="J733" s="99">
        <f>IF(G733/ActivitySum!$C$1300=0%,"",G733/ActivitySum!$C$1300)</f>
        <v>1.3587959914924549E-3</v>
      </c>
      <c r="K733" s="99">
        <f t="shared" si="34"/>
        <v>0.85000036057605632</v>
      </c>
      <c r="L733" s="104">
        <f t="shared" si="35"/>
        <v>0.85000036057605632</v>
      </c>
    </row>
    <row r="734" spans="2:12" x14ac:dyDescent="0.25">
      <c r="C734" t="s">
        <v>2</v>
      </c>
      <c r="D734" t="s">
        <v>1304</v>
      </c>
      <c r="E734" s="6">
        <v>138666</v>
      </c>
      <c r="F734" s="32">
        <v>138667</v>
      </c>
      <c r="G734" s="32">
        <v>117867</v>
      </c>
      <c r="H734" s="90">
        <f t="shared" si="33"/>
        <v>1.0000072115731327</v>
      </c>
      <c r="I734" s="90">
        <f>IF(F734/ActivitySum!$C$1300=0%,"",F734/ActivitySum!$C$1300)</f>
        <v>1.5985828412726567E-3</v>
      </c>
      <c r="J734" s="99">
        <f>IF(G734/ActivitySum!$C$1300=0%,"",G734/ActivitySum!$C$1300)</f>
        <v>1.3587959914924549E-3</v>
      </c>
      <c r="K734" s="99">
        <f t="shared" si="34"/>
        <v>0.85000649041581933</v>
      </c>
      <c r="L734" s="104">
        <f t="shared" si="35"/>
        <v>0.85000036057605632</v>
      </c>
    </row>
    <row r="735" spans="2:12" x14ac:dyDescent="0.25">
      <c r="C735" t="s">
        <v>10</v>
      </c>
      <c r="D735" t="s">
        <v>1312</v>
      </c>
      <c r="E735" s="6">
        <v>107000</v>
      </c>
      <c r="F735" s="32">
        <v>107000</v>
      </c>
      <c r="G735" s="32">
        <v>90950</v>
      </c>
      <c r="H735" s="90">
        <f t="shared" si="33"/>
        <v>1</v>
      </c>
      <c r="I735" s="90">
        <f>IF(F735/ActivitySum!$C$1300=0%,"",F735/ActivitySum!$C$1300)</f>
        <v>1.233518890696231E-3</v>
      </c>
      <c r="J735" s="99">
        <f>IF(G735/ActivitySum!$C$1300=0%,"",G735/ActivitySum!$C$1300)</f>
        <v>1.0484910570917963E-3</v>
      </c>
      <c r="K735" s="99">
        <f t="shared" si="34"/>
        <v>0.85</v>
      </c>
      <c r="L735" s="104">
        <f t="shared" si="35"/>
        <v>0.85</v>
      </c>
    </row>
    <row r="736" spans="2:12" x14ac:dyDescent="0.25">
      <c r="C736" t="s">
        <v>11</v>
      </c>
      <c r="D736" t="s">
        <v>1313</v>
      </c>
      <c r="E736" s="6">
        <v>19950</v>
      </c>
      <c r="F736" s="32">
        <v>19950</v>
      </c>
      <c r="G736" s="32">
        <v>16958</v>
      </c>
      <c r="H736" s="90">
        <f t="shared" si="33"/>
        <v>1</v>
      </c>
      <c r="I736" s="90">
        <f>IF(F736/ActivitySum!$C$1300=0%,"",F736/ActivitySum!$C$1300)</f>
        <v>2.2998786793822251E-4</v>
      </c>
      <c r="J736" s="99">
        <f>IF(G736/ActivitySum!$C$1300=0%,"",G736/ActivitySum!$C$1300)</f>
        <v>1.9549545185445501E-4</v>
      </c>
      <c r="K736" s="99">
        <f t="shared" si="34"/>
        <v>0.85002506265664157</v>
      </c>
      <c r="L736" s="104">
        <f t="shared" si="35"/>
        <v>0.85002506265664157</v>
      </c>
    </row>
    <row r="737" spans="3:12" x14ac:dyDescent="0.25">
      <c r="C737" t="s">
        <v>21</v>
      </c>
      <c r="D737" t="s">
        <v>1317</v>
      </c>
      <c r="E737" s="6">
        <v>27930</v>
      </c>
      <c r="F737" s="32">
        <v>27930</v>
      </c>
      <c r="G737" s="32">
        <v>23740</v>
      </c>
      <c r="H737" s="90">
        <f t="shared" si="33"/>
        <v>1</v>
      </c>
      <c r="I737" s="90">
        <f>IF(F737/ActivitySum!$C$1300=0%,"",F737/ActivitySum!$C$1300)</f>
        <v>3.2198301511351154E-4</v>
      </c>
      <c r="J737" s="99">
        <f>IF(G737/ActivitySum!$C$1300=0%,"",G737/ActivitySum!$C$1300)</f>
        <v>2.736797987395189E-4</v>
      </c>
      <c r="K737" s="99">
        <f t="shared" si="34"/>
        <v>0.84998209810239889</v>
      </c>
      <c r="L737" s="104">
        <f t="shared" si="35"/>
        <v>0.84998209810239889</v>
      </c>
    </row>
    <row r="738" spans="3:12" x14ac:dyDescent="0.25">
      <c r="C738" t="s">
        <v>23</v>
      </c>
      <c r="D738" t="s">
        <v>1319</v>
      </c>
      <c r="E738" s="6">
        <v>4259</v>
      </c>
      <c r="F738" s="32">
        <v>4259</v>
      </c>
      <c r="G738" s="32">
        <v>3620</v>
      </c>
      <c r="H738" s="90">
        <f t="shared" si="33"/>
        <v>1</v>
      </c>
      <c r="I738" s="90">
        <f>IF(F738/ActivitySum!$C$1300=0%,"",F738/ActivitySum!$C$1300)</f>
        <v>4.9098663135282692E-5</v>
      </c>
      <c r="J738" s="99">
        <f>IF(G738/ActivitySum!$C$1300=0%,"",G738/ActivitySum!$C$1300)</f>
        <v>4.1732134432900527E-5</v>
      </c>
      <c r="K738" s="99">
        <f t="shared" si="34"/>
        <v>0.84996478046489787</v>
      </c>
      <c r="L738" s="104">
        <f t="shared" si="35"/>
        <v>0.84996478046489787</v>
      </c>
    </row>
    <row r="739" spans="3:12" x14ac:dyDescent="0.25">
      <c r="C739" t="s">
        <v>24</v>
      </c>
      <c r="D739" t="s">
        <v>1320</v>
      </c>
      <c r="E739" s="6">
        <v>4259</v>
      </c>
      <c r="F739" s="32">
        <v>4258</v>
      </c>
      <c r="G739" s="32">
        <v>3620</v>
      </c>
      <c r="H739" s="90">
        <f t="shared" si="33"/>
        <v>0.99976520309931904</v>
      </c>
      <c r="I739" s="90">
        <f>IF(F739/ActivitySum!$C$1300=0%,"",F739/ActivitySum!$C$1300)</f>
        <v>4.9087134921350953E-5</v>
      </c>
      <c r="J739" s="99">
        <f>IF(G739/ActivitySum!$C$1300=0%,"",G739/ActivitySum!$C$1300)</f>
        <v>4.1732134432900527E-5</v>
      </c>
      <c r="K739" s="99">
        <f t="shared" si="34"/>
        <v>0.84996478046489787</v>
      </c>
      <c r="L739" s="104">
        <f t="shared" si="35"/>
        <v>0.85016439643024899</v>
      </c>
    </row>
    <row r="740" spans="3:12" x14ac:dyDescent="0.25">
      <c r="C740" t="s">
        <v>60</v>
      </c>
      <c r="D740" t="s">
        <v>1356</v>
      </c>
      <c r="E740" s="6">
        <v>107625</v>
      </c>
      <c r="F740" s="32">
        <v>107626</v>
      </c>
      <c r="G740" s="32">
        <v>68611</v>
      </c>
      <c r="H740" s="90">
        <f t="shared" si="33"/>
        <v>1.0000092915214867</v>
      </c>
      <c r="I740" s="90">
        <f>IF(F740/ActivitySum!$C$1300=0%,"",F740/ActivitySum!$C$1300)</f>
        <v>1.2407355526175006E-3</v>
      </c>
      <c r="J740" s="99">
        <f>IF(G740/ActivitySum!$C$1300=0%,"",G740/ActivitySum!$C$1300)</f>
        <v>7.9096228607064588E-4</v>
      </c>
      <c r="K740" s="99">
        <f t="shared" si="34"/>
        <v>0.63750058072009297</v>
      </c>
      <c r="L740" s="104">
        <f t="shared" si="35"/>
        <v>0.63749465742478584</v>
      </c>
    </row>
    <row r="741" spans="3:12" x14ac:dyDescent="0.25">
      <c r="C741" t="s">
        <v>61</v>
      </c>
      <c r="D741" t="s">
        <v>1357</v>
      </c>
      <c r="E741" s="6">
        <v>965476</v>
      </c>
      <c r="F741" s="32">
        <v>968625</v>
      </c>
      <c r="G741" s="32">
        <v>823331</v>
      </c>
      <c r="H741" s="90">
        <f t="shared" si="33"/>
        <v>1.0032616036027824</v>
      </c>
      <c r="I741" s="90">
        <f>IF(F741/ActivitySum!$C$1300=0%,"",F741/ActivitySum!$C$1300)</f>
        <v>1.1166516219632119E-2</v>
      </c>
      <c r="J741" s="99">
        <f>IF(G741/ActivitySum!$C$1300=0%,"",G741/ActivitySum!$C$1300)</f>
        <v>9.4915359046338181E-3</v>
      </c>
      <c r="K741" s="99">
        <f t="shared" si="34"/>
        <v>0.85277210412273319</v>
      </c>
      <c r="L741" s="104">
        <f t="shared" si="35"/>
        <v>0.84999974190218097</v>
      </c>
    </row>
    <row r="742" spans="3:12" x14ac:dyDescent="0.25">
      <c r="C742" t="s">
        <v>63</v>
      </c>
      <c r="D742" t="s">
        <v>1359</v>
      </c>
      <c r="E742" s="6">
        <v>104055</v>
      </c>
      <c r="F742" s="32">
        <v>104055</v>
      </c>
      <c r="G742" s="32">
        <v>88447</v>
      </c>
      <c r="H742" s="90">
        <f t="shared" si="33"/>
        <v>1</v>
      </c>
      <c r="I742" s="90">
        <f>IF(F742/ActivitySum!$C$1300=0%,"",F742/ActivitySum!$C$1300)</f>
        <v>1.1995683006672552E-3</v>
      </c>
      <c r="J742" s="99">
        <f>IF(G742/ActivitySum!$C$1300=0%,"",G742/ActivitySum!$C$1300)</f>
        <v>1.01963593762065E-3</v>
      </c>
      <c r="K742" s="99">
        <f t="shared" si="34"/>
        <v>0.85000240257556103</v>
      </c>
      <c r="L742" s="104">
        <f t="shared" si="35"/>
        <v>0.85000240257556103</v>
      </c>
    </row>
    <row r="743" spans="3:12" x14ac:dyDescent="0.25">
      <c r="C743" t="s">
        <v>65</v>
      </c>
      <c r="D743" t="s">
        <v>1361</v>
      </c>
      <c r="E743" s="6">
        <v>1822</v>
      </c>
      <c r="F743" s="32">
        <v>1823</v>
      </c>
      <c r="G743" s="32">
        <v>1550</v>
      </c>
      <c r="H743" s="90">
        <f t="shared" si="33"/>
        <v>1.0005488474204172</v>
      </c>
      <c r="I743" s="90">
        <f>IF(F743/ActivitySum!$C$1300=0%,"",F743/ActivitySum!$C$1300)</f>
        <v>2.1015933997562889E-5</v>
      </c>
      <c r="J743" s="99">
        <f>IF(G743/ActivitySum!$C$1300=0%,"",G743/ActivitySum!$C$1300)</f>
        <v>1.7868731594197738E-5</v>
      </c>
      <c r="K743" s="99">
        <f t="shared" si="34"/>
        <v>0.85071350164654225</v>
      </c>
      <c r="L743" s="104">
        <f t="shared" si="35"/>
        <v>0.85024684585847499</v>
      </c>
    </row>
    <row r="744" spans="3:12" x14ac:dyDescent="0.25">
      <c r="C744" t="s">
        <v>106</v>
      </c>
      <c r="D744" t="s">
        <v>1401</v>
      </c>
      <c r="E744" s="6">
        <v>11122</v>
      </c>
      <c r="F744" s="32">
        <v>11123</v>
      </c>
      <c r="G744" s="32">
        <v>7766</v>
      </c>
      <c r="H744" s="90">
        <f t="shared" si="33"/>
        <v>1.0000899118863513</v>
      </c>
      <c r="I744" s="90">
        <f>IF(F744/ActivitySum!$C$1300=0%,"",F744/ActivitySum!$C$1300)</f>
        <v>1.2822832356274933E-4</v>
      </c>
      <c r="J744" s="99">
        <f>IF(G744/ActivitySum!$C$1300=0%,"",G744/ActivitySum!$C$1300)</f>
        <v>8.9528109393896543E-5</v>
      </c>
      <c r="K744" s="99">
        <f t="shared" si="34"/>
        <v>0.69825570940478332</v>
      </c>
      <c r="L744" s="104">
        <f t="shared" si="35"/>
        <v>0.69819293356108958</v>
      </c>
    </row>
    <row r="745" spans="3:12" x14ac:dyDescent="0.25">
      <c r="C745" t="s">
        <v>108</v>
      </c>
      <c r="D745" t="s">
        <v>1403</v>
      </c>
      <c r="E745" s="6">
        <v>231184</v>
      </c>
      <c r="F745" s="32">
        <v>231183</v>
      </c>
      <c r="G745" s="32">
        <v>196506</v>
      </c>
      <c r="H745" s="90">
        <f t="shared" si="33"/>
        <v>0.99999567444113779</v>
      </c>
      <c r="I745" s="90">
        <f>IF(F745/ActivitySum!$C$1300=0%,"",F745/ActivitySum!$C$1300)</f>
        <v>2.6651270813815588E-3</v>
      </c>
      <c r="J745" s="99">
        <f>IF(G745/ActivitySum!$C$1300=0%,"",G745/ActivitySum!$C$1300)</f>
        <v>2.2653632068705943E-3</v>
      </c>
      <c r="K745" s="99">
        <f t="shared" si="34"/>
        <v>0.8499982697764551</v>
      </c>
      <c r="L745" s="104">
        <f t="shared" si="35"/>
        <v>0.85000194650990779</v>
      </c>
    </row>
    <row r="746" spans="3:12" x14ac:dyDescent="0.25">
      <c r="C746" t="s">
        <v>115</v>
      </c>
      <c r="D746" t="s">
        <v>1410</v>
      </c>
      <c r="E746" s="6">
        <v>2432</v>
      </c>
      <c r="F746" s="32">
        <v>2432</v>
      </c>
      <c r="G746" s="32">
        <v>2067</v>
      </c>
      <c r="H746" s="90">
        <f t="shared" si="33"/>
        <v>1</v>
      </c>
      <c r="I746" s="90">
        <f>IF(F746/ActivitySum!$C$1300=0%,"",F746/ActivitySum!$C$1300)</f>
        <v>2.8036616281992839E-5</v>
      </c>
      <c r="J746" s="99">
        <f>IF(G746/ActivitySum!$C$1300=0%,"",G746/ActivitySum!$C$1300)</f>
        <v>2.3828818196907564E-5</v>
      </c>
      <c r="K746" s="99">
        <f t="shared" si="34"/>
        <v>0.84991776315789469</v>
      </c>
      <c r="L746" s="104">
        <f t="shared" si="35"/>
        <v>0.84991776315789469</v>
      </c>
    </row>
    <row r="747" spans="3:12" x14ac:dyDescent="0.25">
      <c r="C747" t="s">
        <v>116</v>
      </c>
      <c r="D747" t="s">
        <v>1411</v>
      </c>
      <c r="E747" s="6">
        <v>4834</v>
      </c>
      <c r="F747" s="32">
        <v>4833</v>
      </c>
      <c r="G747" s="32">
        <v>4108</v>
      </c>
      <c r="H747" s="90">
        <f t="shared" si="33"/>
        <v>0.99979313198179565</v>
      </c>
      <c r="I747" s="90">
        <f>IF(F747/ActivitySum!$C$1300=0%,"",F747/ActivitySum!$C$1300)</f>
        <v>5.5715857932101722E-5</v>
      </c>
      <c r="J747" s="99">
        <f>IF(G747/ActivitySum!$C$1300=0%,"",G747/ActivitySum!$C$1300)</f>
        <v>4.7357902831589878E-5</v>
      </c>
      <c r="K747" s="99">
        <f t="shared" si="34"/>
        <v>0.84981381878361606</v>
      </c>
      <c r="L747" s="104">
        <f t="shared" si="35"/>
        <v>0.84998965445892816</v>
      </c>
    </row>
    <row r="748" spans="3:12" x14ac:dyDescent="0.25">
      <c r="C748" t="s">
        <v>119</v>
      </c>
      <c r="D748" t="s">
        <v>1414</v>
      </c>
      <c r="E748" s="6">
        <v>2432</v>
      </c>
      <c r="F748" s="32">
        <v>2432</v>
      </c>
      <c r="G748" s="32">
        <v>2067</v>
      </c>
      <c r="H748" s="90">
        <f t="shared" si="33"/>
        <v>1</v>
      </c>
      <c r="I748" s="90">
        <f>IF(F748/ActivitySum!$C$1300=0%,"",F748/ActivitySum!$C$1300)</f>
        <v>2.8036616281992839E-5</v>
      </c>
      <c r="J748" s="99">
        <f>IF(G748/ActivitySum!$C$1300=0%,"",G748/ActivitySum!$C$1300)</f>
        <v>2.3828818196907564E-5</v>
      </c>
      <c r="K748" s="99">
        <f t="shared" si="34"/>
        <v>0.84991776315789469</v>
      </c>
      <c r="L748" s="104">
        <f t="shared" si="35"/>
        <v>0.84991776315789469</v>
      </c>
    </row>
    <row r="749" spans="3:12" x14ac:dyDescent="0.25">
      <c r="C749" t="s">
        <v>122</v>
      </c>
      <c r="D749" t="s">
        <v>1417</v>
      </c>
      <c r="E749" s="6">
        <v>1932</v>
      </c>
      <c r="F749" s="32">
        <v>1932</v>
      </c>
      <c r="G749" s="32">
        <v>1642</v>
      </c>
      <c r="H749" s="90">
        <f t="shared" si="33"/>
        <v>1</v>
      </c>
      <c r="I749" s="90">
        <f>IF(F749/ActivitySum!$C$1300=0%,"",F749/ActivitySum!$C$1300)</f>
        <v>2.2272509316122601E-5</v>
      </c>
      <c r="J749" s="99">
        <f>IF(G749/ActivitySum!$C$1300=0%,"",G749/ActivitySum!$C$1300)</f>
        <v>1.8929327275917865E-5</v>
      </c>
      <c r="K749" s="99">
        <f t="shared" si="34"/>
        <v>0.84989648033126297</v>
      </c>
      <c r="L749" s="104">
        <f t="shared" si="35"/>
        <v>0.84989648033126297</v>
      </c>
    </row>
    <row r="750" spans="3:12" x14ac:dyDescent="0.25">
      <c r="C750" t="s">
        <v>123</v>
      </c>
      <c r="D750" t="s">
        <v>1418</v>
      </c>
      <c r="E750" s="6">
        <v>6246</v>
      </c>
      <c r="F750" s="32">
        <v>6246</v>
      </c>
      <c r="G750" s="32">
        <v>5309</v>
      </c>
      <c r="H750" s="90">
        <f t="shared" si="33"/>
        <v>1</v>
      </c>
      <c r="I750" s="90">
        <f>IF(F750/ActivitySum!$C$1300=0%,"",F750/ActivitySum!$C$1300)</f>
        <v>7.2005224217651023E-5</v>
      </c>
      <c r="J750" s="99">
        <f>IF(G750/ActivitySum!$C$1300=0%,"",G750/ActivitySum!$C$1300)</f>
        <v>6.1203287763610199E-5</v>
      </c>
      <c r="K750" s="99">
        <f t="shared" si="34"/>
        <v>0.84998398975344225</v>
      </c>
      <c r="L750" s="104">
        <f t="shared" si="35"/>
        <v>0.84998398975344225</v>
      </c>
    </row>
    <row r="751" spans="3:12" x14ac:dyDescent="0.25">
      <c r="C751" t="s">
        <v>124</v>
      </c>
      <c r="D751" t="s">
        <v>1419</v>
      </c>
      <c r="E751" s="6">
        <v>10000</v>
      </c>
      <c r="F751" s="32">
        <v>10000</v>
      </c>
      <c r="G751" s="32">
        <v>8500</v>
      </c>
      <c r="H751" s="90">
        <f t="shared" si="33"/>
        <v>1</v>
      </c>
      <c r="I751" s="90">
        <f>IF(F751/ActivitySum!$C$1300=0%,"",F751/ActivitySum!$C$1300)</f>
        <v>1.1528213931740477E-4</v>
      </c>
      <c r="J751" s="99">
        <f>IF(G751/ActivitySum!$C$1300=0%,"",G751/ActivitySum!$C$1300)</f>
        <v>9.7989818419794053E-5</v>
      </c>
      <c r="K751" s="99">
        <f t="shared" si="34"/>
        <v>0.85</v>
      </c>
      <c r="L751" s="104">
        <f t="shared" si="35"/>
        <v>0.85</v>
      </c>
    </row>
    <row r="752" spans="3:12" x14ac:dyDescent="0.25">
      <c r="C752" t="s">
        <v>125</v>
      </c>
      <c r="D752" t="s">
        <v>1420</v>
      </c>
      <c r="E752" s="6">
        <v>1932</v>
      </c>
      <c r="F752" s="32">
        <v>1932</v>
      </c>
      <c r="G752" s="32">
        <v>1642</v>
      </c>
      <c r="H752" s="90">
        <f t="shared" si="33"/>
        <v>1</v>
      </c>
      <c r="I752" s="90">
        <f>IF(F752/ActivitySum!$C$1300=0%,"",F752/ActivitySum!$C$1300)</f>
        <v>2.2272509316122601E-5</v>
      </c>
      <c r="J752" s="99">
        <f>IF(G752/ActivitySum!$C$1300=0%,"",G752/ActivitySum!$C$1300)</f>
        <v>1.8929327275917865E-5</v>
      </c>
      <c r="K752" s="99">
        <f t="shared" si="34"/>
        <v>0.84989648033126297</v>
      </c>
      <c r="L752" s="104">
        <f t="shared" si="35"/>
        <v>0.84989648033126297</v>
      </c>
    </row>
    <row r="753" spans="3:12" x14ac:dyDescent="0.25">
      <c r="C753" t="s">
        <v>126</v>
      </c>
      <c r="D753" t="s">
        <v>1421</v>
      </c>
      <c r="E753" s="6">
        <v>1932</v>
      </c>
      <c r="F753" s="32">
        <v>1932</v>
      </c>
      <c r="G753" s="32">
        <v>1642</v>
      </c>
      <c r="H753" s="90">
        <f t="shared" si="33"/>
        <v>1</v>
      </c>
      <c r="I753" s="90">
        <f>IF(F753/ActivitySum!$C$1300=0%,"",F753/ActivitySum!$C$1300)</f>
        <v>2.2272509316122601E-5</v>
      </c>
      <c r="J753" s="99">
        <f>IF(G753/ActivitySum!$C$1300=0%,"",G753/ActivitySum!$C$1300)</f>
        <v>1.8929327275917865E-5</v>
      </c>
      <c r="K753" s="99">
        <f t="shared" si="34"/>
        <v>0.84989648033126297</v>
      </c>
      <c r="L753" s="104">
        <f t="shared" si="35"/>
        <v>0.84989648033126297</v>
      </c>
    </row>
    <row r="754" spans="3:12" x14ac:dyDescent="0.25">
      <c r="C754" t="s">
        <v>128</v>
      </c>
      <c r="D754" t="s">
        <v>1423</v>
      </c>
      <c r="E754" s="6">
        <v>2432</v>
      </c>
      <c r="F754" s="32">
        <v>2432</v>
      </c>
      <c r="G754" s="32">
        <v>2067</v>
      </c>
      <c r="H754" s="90">
        <f t="shared" si="33"/>
        <v>1</v>
      </c>
      <c r="I754" s="90">
        <f>IF(F754/ActivitySum!$C$1300=0%,"",F754/ActivitySum!$C$1300)</f>
        <v>2.8036616281992839E-5</v>
      </c>
      <c r="J754" s="99">
        <f>IF(G754/ActivitySum!$C$1300=0%,"",G754/ActivitySum!$C$1300)</f>
        <v>2.3828818196907564E-5</v>
      </c>
      <c r="K754" s="99">
        <f t="shared" si="34"/>
        <v>0.84991776315789469</v>
      </c>
      <c r="L754" s="104">
        <f t="shared" si="35"/>
        <v>0.84991776315789469</v>
      </c>
    </row>
    <row r="755" spans="3:12" x14ac:dyDescent="0.25">
      <c r="C755" t="s">
        <v>129</v>
      </c>
      <c r="D755" t="s">
        <v>1424</v>
      </c>
      <c r="E755" s="6">
        <v>4833</v>
      </c>
      <c r="F755" s="32">
        <v>4833</v>
      </c>
      <c r="G755" s="32">
        <v>4108</v>
      </c>
      <c r="H755" s="90">
        <f t="shared" si="33"/>
        <v>1</v>
      </c>
      <c r="I755" s="90">
        <f>IF(F755/ActivitySum!$C$1300=0%,"",F755/ActivitySum!$C$1300)</f>
        <v>5.5715857932101722E-5</v>
      </c>
      <c r="J755" s="99">
        <f>IF(G755/ActivitySum!$C$1300=0%,"",G755/ActivitySum!$C$1300)</f>
        <v>4.7357902831589878E-5</v>
      </c>
      <c r="K755" s="99">
        <f t="shared" si="34"/>
        <v>0.84998965445892816</v>
      </c>
      <c r="L755" s="104">
        <f t="shared" si="35"/>
        <v>0.84998965445892816</v>
      </c>
    </row>
    <row r="756" spans="3:12" x14ac:dyDescent="0.25">
      <c r="C756" t="s">
        <v>130</v>
      </c>
      <c r="D756" t="s">
        <v>1425</v>
      </c>
      <c r="E756" s="6">
        <v>2432</v>
      </c>
      <c r="F756" s="32">
        <v>2432</v>
      </c>
      <c r="G756" s="32">
        <v>2067</v>
      </c>
      <c r="H756" s="90">
        <f t="shared" si="33"/>
        <v>1</v>
      </c>
      <c r="I756" s="90">
        <f>IF(F756/ActivitySum!$C$1300=0%,"",F756/ActivitySum!$C$1300)</f>
        <v>2.8036616281992839E-5</v>
      </c>
      <c r="J756" s="99">
        <f>IF(G756/ActivitySum!$C$1300=0%,"",G756/ActivitySum!$C$1300)</f>
        <v>2.3828818196907564E-5</v>
      </c>
      <c r="K756" s="99">
        <f t="shared" si="34"/>
        <v>0.84991776315789469</v>
      </c>
      <c r="L756" s="104">
        <f t="shared" si="35"/>
        <v>0.84991776315789469</v>
      </c>
    </row>
    <row r="757" spans="3:12" x14ac:dyDescent="0.25">
      <c r="C757" t="s">
        <v>131</v>
      </c>
      <c r="D757" t="s">
        <v>1426</v>
      </c>
      <c r="E757" s="6">
        <v>8203</v>
      </c>
      <c r="F757" s="32">
        <v>8203</v>
      </c>
      <c r="G757" s="32">
        <v>6973</v>
      </c>
      <c r="H757" s="90">
        <f t="shared" si="33"/>
        <v>1</v>
      </c>
      <c r="I757" s="90">
        <f>IF(F757/ActivitySum!$C$1300=0%,"",F757/ActivitySum!$C$1300)</f>
        <v>9.456593888206713E-5</v>
      </c>
      <c r="J757" s="99">
        <f>IF(G757/ActivitySum!$C$1300=0%,"",G757/ActivitySum!$C$1300)</f>
        <v>8.0386235746026351E-5</v>
      </c>
      <c r="K757" s="99">
        <f t="shared" si="34"/>
        <v>0.85005485797878821</v>
      </c>
      <c r="L757" s="104">
        <f t="shared" si="35"/>
        <v>0.85005485797878821</v>
      </c>
    </row>
    <row r="758" spans="3:12" x14ac:dyDescent="0.25">
      <c r="C758" t="s">
        <v>132</v>
      </c>
      <c r="D758" t="s">
        <v>1427</v>
      </c>
      <c r="E758" s="6">
        <v>8203</v>
      </c>
      <c r="F758" s="32">
        <v>8202</v>
      </c>
      <c r="G758" s="32">
        <v>6972</v>
      </c>
      <c r="H758" s="90">
        <f t="shared" si="33"/>
        <v>0.99987809338047051</v>
      </c>
      <c r="I758" s="90">
        <f>IF(F758/ActivitySum!$C$1300=0%,"",F758/ActivitySum!$C$1300)</f>
        <v>9.4554410668135392E-5</v>
      </c>
      <c r="J758" s="99">
        <f>IF(G758/ActivitySum!$C$1300=0%,"",G758/ActivitySum!$C$1300)</f>
        <v>8.0374707532094599E-5</v>
      </c>
      <c r="K758" s="99">
        <f t="shared" si="34"/>
        <v>0.84993295135925884</v>
      </c>
      <c r="L758" s="104">
        <f t="shared" si="35"/>
        <v>0.8500365764447696</v>
      </c>
    </row>
    <row r="759" spans="3:12" x14ac:dyDescent="0.25">
      <c r="C759" t="s">
        <v>676</v>
      </c>
      <c r="D759" t="s">
        <v>1963</v>
      </c>
      <c r="E759" s="6">
        <v>46612</v>
      </c>
      <c r="F759" s="32">
        <v>46613</v>
      </c>
      <c r="G759" s="32">
        <v>39621</v>
      </c>
      <c r="H759" s="90">
        <f t="shared" si="33"/>
        <v>1.0000214537029091</v>
      </c>
      <c r="I759" s="90">
        <f>IF(F759/ActivitySum!$C$1300=0%,"",F759/ActivitySum!$C$1300)</f>
        <v>5.3736463600021888E-4</v>
      </c>
      <c r="J759" s="99">
        <f>IF(G759/ActivitySum!$C$1300=0%,"",G759/ActivitySum!$C$1300)</f>
        <v>4.5675936418948943E-4</v>
      </c>
      <c r="K759" s="99">
        <f t="shared" si="34"/>
        <v>0.85001716296232732</v>
      </c>
      <c r="L759" s="104">
        <f t="shared" si="35"/>
        <v>0.84999892733786708</v>
      </c>
    </row>
    <row r="760" spans="3:12" x14ac:dyDescent="0.25">
      <c r="C760" t="s">
        <v>677</v>
      </c>
      <c r="D760" t="s">
        <v>1964</v>
      </c>
      <c r="E760" s="6">
        <v>46612</v>
      </c>
      <c r="F760" s="32">
        <v>46613</v>
      </c>
      <c r="G760" s="32">
        <v>30298</v>
      </c>
      <c r="H760" s="90">
        <f t="shared" si="33"/>
        <v>1.0000214537029091</v>
      </c>
      <c r="I760" s="90">
        <f>IF(F760/ActivitySum!$C$1300=0%,"",F760/ActivitySum!$C$1300)</f>
        <v>5.3736463600021888E-4</v>
      </c>
      <c r="J760" s="99">
        <f>IF(G760/ActivitySum!$C$1300=0%,"",G760/ActivitySum!$C$1300)</f>
        <v>3.4928182570387296E-4</v>
      </c>
      <c r="K760" s="99">
        <f t="shared" si="34"/>
        <v>0.65000429074058186</v>
      </c>
      <c r="L760" s="104">
        <f t="shared" si="35"/>
        <v>0.64999034604080408</v>
      </c>
    </row>
    <row r="761" spans="3:12" x14ac:dyDescent="0.25">
      <c r="C761" t="s">
        <v>679</v>
      </c>
      <c r="D761" t="s">
        <v>1966</v>
      </c>
      <c r="E761" s="6">
        <v>97652</v>
      </c>
      <c r="F761" s="32">
        <v>97651</v>
      </c>
      <c r="G761" s="32">
        <v>54783</v>
      </c>
      <c r="H761" s="90">
        <f t="shared" si="33"/>
        <v>0.99998975955433578</v>
      </c>
      <c r="I761" s="90">
        <f>IF(F761/ActivitySum!$C$1300=0%,"",F761/ActivitySum!$C$1300)</f>
        <v>1.1257416186483892E-3</v>
      </c>
      <c r="J761" s="99">
        <f>IF(G761/ActivitySum!$C$1300=0%,"",G761/ActivitySum!$C$1300)</f>
        <v>6.3155014382253855E-4</v>
      </c>
      <c r="K761" s="99">
        <f t="shared" si="34"/>
        <v>0.56100233482161144</v>
      </c>
      <c r="L761" s="104">
        <f t="shared" si="35"/>
        <v>0.56100807979436973</v>
      </c>
    </row>
    <row r="762" spans="3:12" x14ac:dyDescent="0.25">
      <c r="C762" t="s">
        <v>680</v>
      </c>
      <c r="D762" t="s">
        <v>1967</v>
      </c>
      <c r="E762" s="6">
        <v>1794</v>
      </c>
      <c r="F762" s="32">
        <v>1793</v>
      </c>
      <c r="G762" s="32">
        <v>1524</v>
      </c>
      <c r="H762" s="90">
        <f t="shared" si="33"/>
        <v>0.9994425863991081</v>
      </c>
      <c r="I762" s="90">
        <f>IF(F762/ActivitySum!$C$1300=0%,"",F762/ActivitySum!$C$1300)</f>
        <v>2.0670087579610675E-5</v>
      </c>
      <c r="J762" s="99">
        <f>IF(G762/ActivitySum!$C$1300=0%,"",G762/ActivitySum!$C$1300)</f>
        <v>1.7568998031972487E-5</v>
      </c>
      <c r="K762" s="99">
        <f t="shared" si="34"/>
        <v>0.84949832775919731</v>
      </c>
      <c r="L762" s="104">
        <f t="shared" si="35"/>
        <v>0.84997211377579474</v>
      </c>
    </row>
    <row r="763" spans="3:12" x14ac:dyDescent="0.25">
      <c r="C763" t="s">
        <v>681</v>
      </c>
      <c r="D763" t="s">
        <v>1968</v>
      </c>
      <c r="E763" s="6">
        <v>6439</v>
      </c>
      <c r="F763" s="32">
        <v>6439</v>
      </c>
      <c r="G763" s="32">
        <v>1610</v>
      </c>
      <c r="H763" s="90">
        <f t="shared" si="33"/>
        <v>1</v>
      </c>
      <c r="I763" s="90">
        <f>IF(F763/ActivitySum!$C$1300=0%,"",F763/ActivitySum!$C$1300)</f>
        <v>7.4230169506476928E-5</v>
      </c>
      <c r="J763" s="99">
        <f>IF(G763/ActivitySum!$C$1300=0%,"",G763/ActivitySum!$C$1300)</f>
        <v>1.8560424430102167E-5</v>
      </c>
      <c r="K763" s="99">
        <f t="shared" si="34"/>
        <v>0.2500388259046436</v>
      </c>
      <c r="L763" s="104">
        <f t="shared" si="35"/>
        <v>0.2500388259046436</v>
      </c>
    </row>
    <row r="764" spans="3:12" x14ac:dyDescent="0.25">
      <c r="C764" t="s">
        <v>682</v>
      </c>
      <c r="D764" t="s">
        <v>1969</v>
      </c>
      <c r="E764" s="6">
        <v>6439</v>
      </c>
      <c r="F764" s="32">
        <v>6439</v>
      </c>
      <c r="G764" s="32">
        <v>1610</v>
      </c>
      <c r="H764" s="90">
        <f t="shared" si="33"/>
        <v>1</v>
      </c>
      <c r="I764" s="90">
        <f>IF(F764/ActivitySum!$C$1300=0%,"",F764/ActivitySum!$C$1300)</f>
        <v>7.4230169506476928E-5</v>
      </c>
      <c r="J764" s="99">
        <f>IF(G764/ActivitySum!$C$1300=0%,"",G764/ActivitySum!$C$1300)</f>
        <v>1.8560424430102167E-5</v>
      </c>
      <c r="K764" s="99">
        <f t="shared" si="34"/>
        <v>0.2500388259046436</v>
      </c>
      <c r="L764" s="104">
        <f t="shared" si="35"/>
        <v>0.2500388259046436</v>
      </c>
    </row>
    <row r="765" spans="3:12" x14ac:dyDescent="0.25">
      <c r="C765" t="s">
        <v>683</v>
      </c>
      <c r="D765" t="s">
        <v>1970</v>
      </c>
      <c r="E765" s="6">
        <v>1793</v>
      </c>
      <c r="F765" s="32">
        <v>1794</v>
      </c>
      <c r="G765" s="32">
        <v>1525</v>
      </c>
      <c r="H765" s="90">
        <f t="shared" si="33"/>
        <v>1.0005577244841048</v>
      </c>
      <c r="I765" s="90">
        <f>IF(F765/ActivitySum!$C$1300=0%,"",F765/ActivitySum!$C$1300)</f>
        <v>2.0681615793542417E-5</v>
      </c>
      <c r="J765" s="99">
        <f>IF(G765/ActivitySum!$C$1300=0%,"",G765/ActivitySum!$C$1300)</f>
        <v>1.7580526245904229E-5</v>
      </c>
      <c r="K765" s="99">
        <f t="shared" si="34"/>
        <v>0.85052983825989958</v>
      </c>
      <c r="L765" s="104">
        <f t="shared" si="35"/>
        <v>0.85005574136008921</v>
      </c>
    </row>
    <row r="766" spans="3:12" x14ac:dyDescent="0.25">
      <c r="C766" t="s">
        <v>685</v>
      </c>
      <c r="D766" t="s">
        <v>1972</v>
      </c>
      <c r="E766" s="6">
        <v>2432</v>
      </c>
      <c r="F766" s="32">
        <v>2432</v>
      </c>
      <c r="G766" s="32">
        <v>608</v>
      </c>
      <c r="H766" s="90">
        <f t="shared" si="33"/>
        <v>1</v>
      </c>
      <c r="I766" s="90">
        <f>IF(F766/ActivitySum!$C$1300=0%,"",F766/ActivitySum!$C$1300)</f>
        <v>2.8036616281992839E-5</v>
      </c>
      <c r="J766" s="99">
        <f>IF(G766/ActivitySum!$C$1300=0%,"",G766/ActivitySum!$C$1300)</f>
        <v>7.0091540704982097E-6</v>
      </c>
      <c r="K766" s="99">
        <f t="shared" si="34"/>
        <v>0.25</v>
      </c>
      <c r="L766" s="104">
        <f t="shared" si="35"/>
        <v>0.25</v>
      </c>
    </row>
    <row r="767" spans="3:12" x14ac:dyDescent="0.25">
      <c r="C767" t="s">
        <v>686</v>
      </c>
      <c r="D767" t="s">
        <v>1973</v>
      </c>
      <c r="E767" s="6">
        <v>2432</v>
      </c>
      <c r="F767" s="32">
        <v>2432</v>
      </c>
      <c r="G767" s="32">
        <v>608</v>
      </c>
      <c r="H767" s="90">
        <f t="shared" si="33"/>
        <v>1</v>
      </c>
      <c r="I767" s="90">
        <f>IF(F767/ActivitySum!$C$1300=0%,"",F767/ActivitySum!$C$1300)</f>
        <v>2.8036616281992839E-5</v>
      </c>
      <c r="J767" s="99">
        <f>IF(G767/ActivitySum!$C$1300=0%,"",G767/ActivitySum!$C$1300)</f>
        <v>7.0091540704982097E-6</v>
      </c>
      <c r="K767" s="99">
        <f t="shared" si="34"/>
        <v>0.25</v>
      </c>
      <c r="L767" s="104">
        <f t="shared" si="35"/>
        <v>0.25</v>
      </c>
    </row>
    <row r="768" spans="3:12" x14ac:dyDescent="0.25">
      <c r="C768" t="s">
        <v>687</v>
      </c>
      <c r="D768" t="s">
        <v>1974</v>
      </c>
      <c r="E768" s="6">
        <v>4833</v>
      </c>
      <c r="F768" s="32">
        <v>4833</v>
      </c>
      <c r="G768" s="32">
        <v>1208</v>
      </c>
      <c r="H768" s="90">
        <f t="shared" si="33"/>
        <v>1</v>
      </c>
      <c r="I768" s="90">
        <f>IF(F768/ActivitySum!$C$1300=0%,"",F768/ActivitySum!$C$1300)</f>
        <v>5.5715857932101722E-5</v>
      </c>
      <c r="J768" s="99">
        <f>IF(G768/ActivitySum!$C$1300=0%,"",G768/ActivitySum!$C$1300)</f>
        <v>1.3926082429542496E-5</v>
      </c>
      <c r="K768" s="99">
        <f t="shared" si="34"/>
        <v>0.24994827229464101</v>
      </c>
      <c r="L768" s="104">
        <f t="shared" si="35"/>
        <v>0.24994827229464101</v>
      </c>
    </row>
    <row r="769" spans="3:12" x14ac:dyDescent="0.25">
      <c r="C769" t="s">
        <v>689</v>
      </c>
      <c r="D769" t="s">
        <v>1975</v>
      </c>
      <c r="E769" s="6">
        <v>401</v>
      </c>
      <c r="F769" s="32">
        <v>401</v>
      </c>
      <c r="G769" s="32">
        <v>100</v>
      </c>
      <c r="H769" s="90">
        <f t="shared" si="33"/>
        <v>1</v>
      </c>
      <c r="I769" s="90">
        <f>IF(F769/ActivitySum!$C$1300=0%,"",F769/ActivitySum!$C$1300)</f>
        <v>4.6228137866279316E-6</v>
      </c>
      <c r="J769" s="99">
        <f>IF(G769/ActivitySum!$C$1300=0%,"",G769/ActivitySum!$C$1300)</f>
        <v>1.1528213931740477E-6</v>
      </c>
      <c r="K769" s="99">
        <f t="shared" si="34"/>
        <v>0.24937655860349128</v>
      </c>
      <c r="L769" s="104">
        <f t="shared" si="35"/>
        <v>0.24937655860349128</v>
      </c>
    </row>
    <row r="770" spans="3:12" x14ac:dyDescent="0.25">
      <c r="C770" t="s">
        <v>690</v>
      </c>
      <c r="D770" t="s">
        <v>1976</v>
      </c>
      <c r="E770" s="6">
        <v>10000</v>
      </c>
      <c r="F770" s="32">
        <v>10000</v>
      </c>
      <c r="G770" s="32">
        <v>2500</v>
      </c>
      <c r="H770" s="90">
        <f t="shared" si="33"/>
        <v>1</v>
      </c>
      <c r="I770" s="90">
        <f>IF(F770/ActivitySum!$C$1300=0%,"",F770/ActivitySum!$C$1300)</f>
        <v>1.1528213931740477E-4</v>
      </c>
      <c r="J770" s="99">
        <f>IF(G770/ActivitySum!$C$1300=0%,"",G770/ActivitySum!$C$1300)</f>
        <v>2.8820534829351191E-5</v>
      </c>
      <c r="K770" s="99">
        <f t="shared" si="34"/>
        <v>0.25</v>
      </c>
      <c r="L770" s="104">
        <f t="shared" si="35"/>
        <v>0.25</v>
      </c>
    </row>
    <row r="771" spans="3:12" x14ac:dyDescent="0.25">
      <c r="C771" t="s">
        <v>691</v>
      </c>
      <c r="D771" t="s">
        <v>1977</v>
      </c>
      <c r="E771" s="6">
        <v>6440</v>
      </c>
      <c r="F771" s="32">
        <v>6439</v>
      </c>
      <c r="G771" s="32">
        <v>1610</v>
      </c>
      <c r="H771" s="90">
        <f t="shared" si="33"/>
        <v>0.99984472049689443</v>
      </c>
      <c r="I771" s="90">
        <f>IF(F771/ActivitySum!$C$1300=0%,"",F771/ActivitySum!$C$1300)</f>
        <v>7.4230169506476928E-5</v>
      </c>
      <c r="J771" s="99">
        <f>IF(G771/ActivitySum!$C$1300=0%,"",G771/ActivitySum!$C$1300)</f>
        <v>1.8560424430102167E-5</v>
      </c>
      <c r="K771" s="99">
        <f t="shared" si="34"/>
        <v>0.25</v>
      </c>
      <c r="L771" s="104">
        <f t="shared" si="35"/>
        <v>0.2500388259046436</v>
      </c>
    </row>
    <row r="772" spans="3:12" x14ac:dyDescent="0.25">
      <c r="C772" t="s">
        <v>694</v>
      </c>
      <c r="D772" t="s">
        <v>1979</v>
      </c>
      <c r="E772" s="6">
        <v>103369</v>
      </c>
      <c r="F772" s="32">
        <v>103369</v>
      </c>
      <c r="G772" s="32">
        <v>178681</v>
      </c>
      <c r="H772" s="90">
        <f t="shared" si="33"/>
        <v>1</v>
      </c>
      <c r="I772" s="90">
        <f>IF(F772/ActivitySum!$C$1300=0%,"",F772/ActivitySum!$C$1300)</f>
        <v>1.1916599459100815E-3</v>
      </c>
      <c r="J772" s="99">
        <f>IF(G772/ActivitySum!$C$1300=0%,"",G772/ActivitySum!$C$1300)</f>
        <v>2.05987279353732E-3</v>
      </c>
      <c r="K772" s="99">
        <f t="shared" si="34"/>
        <v>1.7285743307954997</v>
      </c>
      <c r="L772" s="104">
        <f t="shared" si="35"/>
        <v>1.7285743307954997</v>
      </c>
    </row>
    <row r="773" spans="3:12" x14ac:dyDescent="0.25">
      <c r="C773" t="s">
        <v>695</v>
      </c>
      <c r="D773" t="s">
        <v>1980</v>
      </c>
      <c r="E773" s="6">
        <v>2432</v>
      </c>
      <c r="F773" s="32">
        <v>2432</v>
      </c>
      <c r="G773" s="32">
        <v>2067</v>
      </c>
      <c r="H773" s="90">
        <f t="shared" si="33"/>
        <v>1</v>
      </c>
      <c r="I773" s="90">
        <f>IF(F773/ActivitySum!$C$1300=0%,"",F773/ActivitySum!$C$1300)</f>
        <v>2.8036616281992839E-5</v>
      </c>
      <c r="J773" s="99">
        <f>IF(G773/ActivitySum!$C$1300=0%,"",G773/ActivitySum!$C$1300)</f>
        <v>2.3828818196907564E-5</v>
      </c>
      <c r="K773" s="99">
        <f t="shared" si="34"/>
        <v>0.84991776315789469</v>
      </c>
      <c r="L773" s="104">
        <f t="shared" si="35"/>
        <v>0.84991776315789469</v>
      </c>
    </row>
    <row r="774" spans="3:12" x14ac:dyDescent="0.25">
      <c r="C774" t="s">
        <v>696</v>
      </c>
      <c r="D774" t="s">
        <v>1981</v>
      </c>
      <c r="E774" s="6">
        <v>2432</v>
      </c>
      <c r="F774" s="32">
        <v>2432</v>
      </c>
      <c r="G774" s="32">
        <v>2067</v>
      </c>
      <c r="H774" s="90">
        <f t="shared" si="33"/>
        <v>1</v>
      </c>
      <c r="I774" s="90">
        <f>IF(F774/ActivitySum!$C$1300=0%,"",F774/ActivitySum!$C$1300)</f>
        <v>2.8036616281992839E-5</v>
      </c>
      <c r="J774" s="99">
        <f>IF(G774/ActivitySum!$C$1300=0%,"",G774/ActivitySum!$C$1300)</f>
        <v>2.3828818196907564E-5</v>
      </c>
      <c r="K774" s="99">
        <f t="shared" si="34"/>
        <v>0.84991776315789469</v>
      </c>
      <c r="L774" s="104">
        <f t="shared" si="35"/>
        <v>0.84991776315789469</v>
      </c>
    </row>
    <row r="775" spans="3:12" x14ac:dyDescent="0.25">
      <c r="C775" t="s">
        <v>697</v>
      </c>
      <c r="D775" t="s">
        <v>1982</v>
      </c>
      <c r="E775" s="6">
        <v>4833</v>
      </c>
      <c r="F775" s="32">
        <v>4833</v>
      </c>
      <c r="G775" s="32">
        <v>4108</v>
      </c>
      <c r="H775" s="90">
        <f t="shared" ref="H775:H838" si="36">IFERROR(F775/E775,"")</f>
        <v>1</v>
      </c>
      <c r="I775" s="90">
        <f>IF(F775/ActivitySum!$C$1300=0%,"",F775/ActivitySum!$C$1300)</f>
        <v>5.5715857932101722E-5</v>
      </c>
      <c r="J775" s="99">
        <f>IF(G775/ActivitySum!$C$1300=0%,"",G775/ActivitySum!$C$1300)</f>
        <v>4.7357902831589878E-5</v>
      </c>
      <c r="K775" s="99">
        <f t="shared" ref="K775:K838" si="37">IFERROR(G775/E775,"")</f>
        <v>0.84998965445892816</v>
      </c>
      <c r="L775" s="104">
        <f t="shared" ref="L775:L838" si="38">IFERROR(G775/F775,"")</f>
        <v>0.84998965445892816</v>
      </c>
    </row>
    <row r="776" spans="3:12" x14ac:dyDescent="0.25">
      <c r="C776" t="s">
        <v>699</v>
      </c>
      <c r="D776" t="s">
        <v>1984</v>
      </c>
      <c r="E776" s="6">
        <v>2621</v>
      </c>
      <c r="F776" s="32">
        <v>2622</v>
      </c>
      <c r="G776" s="32">
        <v>2229</v>
      </c>
      <c r="H776" s="90">
        <f t="shared" si="36"/>
        <v>1.0003815337657382</v>
      </c>
      <c r="I776" s="90">
        <f>IF(F776/ActivitySum!$C$1300=0%,"",F776/ActivitySum!$C$1300)</f>
        <v>3.0226976929023529E-5</v>
      </c>
      <c r="J776" s="99">
        <f>IF(G776/ActivitySum!$C$1300=0%,"",G776/ActivitySum!$C$1300)</f>
        <v>2.5696388853849523E-5</v>
      </c>
      <c r="K776" s="99">
        <f t="shared" si="37"/>
        <v>0.85043876383059902</v>
      </c>
      <c r="L776" s="104">
        <f t="shared" si="38"/>
        <v>0.85011441647597252</v>
      </c>
    </row>
    <row r="777" spans="3:12" x14ac:dyDescent="0.25">
      <c r="C777" t="s">
        <v>700</v>
      </c>
      <c r="D777" t="s">
        <v>1985</v>
      </c>
      <c r="E777" s="6">
        <v>4734</v>
      </c>
      <c r="F777" s="32">
        <v>4734</v>
      </c>
      <c r="G777" s="32">
        <v>4024</v>
      </c>
      <c r="H777" s="90">
        <f t="shared" si="36"/>
        <v>1</v>
      </c>
      <c r="I777" s="90">
        <f>IF(F777/ActivitySum!$C$1300=0%,"",F777/ActivitySum!$C$1300)</f>
        <v>5.4574564752859417E-5</v>
      </c>
      <c r="J777" s="99">
        <f>IF(G777/ActivitySum!$C$1300=0%,"",G777/ActivitySum!$C$1300)</f>
        <v>4.6389532861323682E-5</v>
      </c>
      <c r="K777" s="99">
        <f t="shared" si="37"/>
        <v>0.8500211237853823</v>
      </c>
      <c r="L777" s="104">
        <f t="shared" si="38"/>
        <v>0.8500211237853823</v>
      </c>
    </row>
    <row r="778" spans="3:12" x14ac:dyDescent="0.25">
      <c r="C778" t="s">
        <v>701</v>
      </c>
      <c r="D778" t="s">
        <v>1986</v>
      </c>
      <c r="E778" s="6">
        <v>4734</v>
      </c>
      <c r="F778" s="32">
        <v>4734</v>
      </c>
      <c r="G778" s="32">
        <v>4024</v>
      </c>
      <c r="H778" s="90">
        <f t="shared" si="36"/>
        <v>1</v>
      </c>
      <c r="I778" s="90">
        <f>IF(F778/ActivitySum!$C$1300=0%,"",F778/ActivitySum!$C$1300)</f>
        <v>5.4574564752859417E-5</v>
      </c>
      <c r="J778" s="99">
        <f>IF(G778/ActivitySum!$C$1300=0%,"",G778/ActivitySum!$C$1300)</f>
        <v>4.6389532861323682E-5</v>
      </c>
      <c r="K778" s="99">
        <f t="shared" si="37"/>
        <v>0.8500211237853823</v>
      </c>
      <c r="L778" s="104">
        <f t="shared" si="38"/>
        <v>0.8500211237853823</v>
      </c>
    </row>
    <row r="779" spans="3:12" x14ac:dyDescent="0.25">
      <c r="C779" t="s">
        <v>703</v>
      </c>
      <c r="D779" t="s">
        <v>1987</v>
      </c>
      <c r="E779" s="6">
        <v>2622</v>
      </c>
      <c r="F779" s="32">
        <v>2622</v>
      </c>
      <c r="G779" s="32">
        <v>2229</v>
      </c>
      <c r="H779" s="90">
        <f t="shared" si="36"/>
        <v>1</v>
      </c>
      <c r="I779" s="90">
        <f>IF(F779/ActivitySum!$C$1300=0%,"",F779/ActivitySum!$C$1300)</f>
        <v>3.0226976929023529E-5</v>
      </c>
      <c r="J779" s="99">
        <f>IF(G779/ActivitySum!$C$1300=0%,"",G779/ActivitySum!$C$1300)</f>
        <v>2.5696388853849523E-5</v>
      </c>
      <c r="K779" s="99">
        <f t="shared" si="37"/>
        <v>0.85011441647597252</v>
      </c>
      <c r="L779" s="104">
        <f t="shared" si="38"/>
        <v>0.85011441647597252</v>
      </c>
    </row>
    <row r="780" spans="3:12" x14ac:dyDescent="0.25">
      <c r="C780" t="s">
        <v>704</v>
      </c>
      <c r="D780" t="s">
        <v>1988</v>
      </c>
      <c r="E780" s="6">
        <v>46613</v>
      </c>
      <c r="F780" s="32">
        <v>46612</v>
      </c>
      <c r="G780" s="32">
        <v>39620</v>
      </c>
      <c r="H780" s="90">
        <f t="shared" si="36"/>
        <v>0.99997854675734232</v>
      </c>
      <c r="I780" s="90">
        <f>IF(F780/ActivitySum!$C$1300=0%,"",F780/ActivitySum!$C$1300)</f>
        <v>5.3735310778628713E-4</v>
      </c>
      <c r="J780" s="99">
        <f>IF(G780/ActivitySum!$C$1300=0%,"",G780/ActivitySum!$C$1300)</f>
        <v>4.5674783597555768E-4</v>
      </c>
      <c r="K780" s="99">
        <f t="shared" si="37"/>
        <v>0.84997747409520952</v>
      </c>
      <c r="L780" s="104">
        <f t="shared" si="38"/>
        <v>0.84999570925941814</v>
      </c>
    </row>
    <row r="781" spans="3:12" x14ac:dyDescent="0.25">
      <c r="C781" t="s">
        <v>705</v>
      </c>
      <c r="D781" t="s">
        <v>1989</v>
      </c>
      <c r="E781" s="6">
        <v>46613</v>
      </c>
      <c r="F781" s="32">
        <v>46613</v>
      </c>
      <c r="G781" s="32">
        <v>39621</v>
      </c>
      <c r="H781" s="90">
        <f t="shared" si="36"/>
        <v>1</v>
      </c>
      <c r="I781" s="90">
        <f>IF(F781/ActivitySum!$C$1300=0%,"",F781/ActivitySum!$C$1300)</f>
        <v>5.3736463600021888E-4</v>
      </c>
      <c r="J781" s="99">
        <f>IF(G781/ActivitySum!$C$1300=0%,"",G781/ActivitySum!$C$1300)</f>
        <v>4.5675936418948943E-4</v>
      </c>
      <c r="K781" s="99">
        <f t="shared" si="37"/>
        <v>0.84999892733786708</v>
      </c>
      <c r="L781" s="104">
        <f t="shared" si="38"/>
        <v>0.84999892733786708</v>
      </c>
    </row>
    <row r="782" spans="3:12" x14ac:dyDescent="0.25">
      <c r="C782" t="s">
        <v>707</v>
      </c>
      <c r="D782" t="s">
        <v>1991</v>
      </c>
      <c r="E782" s="6">
        <v>47439</v>
      </c>
      <c r="F782" s="32">
        <v>47439</v>
      </c>
      <c r="G782" s="32">
        <v>40323</v>
      </c>
      <c r="H782" s="90">
        <f t="shared" si="36"/>
        <v>1</v>
      </c>
      <c r="I782" s="90">
        <f>IF(F782/ActivitySum!$C$1300=0%,"",F782/ActivitySum!$C$1300)</f>
        <v>5.4688694070783651E-4</v>
      </c>
      <c r="J782" s="99">
        <f>IF(G782/ActivitySum!$C$1300=0%,"",G782/ActivitySum!$C$1300)</f>
        <v>4.6485217036957123E-4</v>
      </c>
      <c r="K782" s="99">
        <f t="shared" si="37"/>
        <v>0.84999683804464676</v>
      </c>
      <c r="L782" s="104">
        <f t="shared" si="38"/>
        <v>0.84999683804464676</v>
      </c>
    </row>
    <row r="783" spans="3:12" x14ac:dyDescent="0.25">
      <c r="C783" t="s">
        <v>709</v>
      </c>
      <c r="D783" t="s">
        <v>1993</v>
      </c>
      <c r="E783" s="6">
        <v>17190</v>
      </c>
      <c r="F783" s="32">
        <v>17190</v>
      </c>
      <c r="G783" s="32">
        <v>14612</v>
      </c>
      <c r="H783" s="90">
        <f t="shared" si="36"/>
        <v>1</v>
      </c>
      <c r="I783" s="90">
        <f>IF(F783/ActivitySum!$C$1300=0%,"",F783/ActivitySum!$C$1300)</f>
        <v>1.981699974866188E-4</v>
      </c>
      <c r="J783" s="99">
        <f>IF(G783/ActivitySum!$C$1300=0%,"",G783/ActivitySum!$C$1300)</f>
        <v>1.6845026197059184E-4</v>
      </c>
      <c r="K783" s="99">
        <f t="shared" si="37"/>
        <v>0.85002908667830135</v>
      </c>
      <c r="L783" s="104">
        <f t="shared" si="38"/>
        <v>0.85002908667830135</v>
      </c>
    </row>
    <row r="784" spans="3:12" x14ac:dyDescent="0.25">
      <c r="C784" t="s">
        <v>710</v>
      </c>
      <c r="D784" t="s">
        <v>1994</v>
      </c>
      <c r="E784" s="6">
        <v>28908</v>
      </c>
      <c r="F784" s="32">
        <v>28908</v>
      </c>
      <c r="G784" s="32">
        <v>24572</v>
      </c>
      <c r="H784" s="90">
        <f t="shared" si="36"/>
        <v>1</v>
      </c>
      <c r="I784" s="90">
        <f>IF(F784/ActivitySum!$C$1300=0%,"",F784/ActivitySum!$C$1300)</f>
        <v>3.3325760833875372E-4</v>
      </c>
      <c r="J784" s="99">
        <f>IF(G784/ActivitySum!$C$1300=0%,"",G784/ActivitySum!$C$1300)</f>
        <v>2.8327127273072698E-4</v>
      </c>
      <c r="K784" s="99">
        <f t="shared" si="37"/>
        <v>0.85000691850006915</v>
      </c>
      <c r="L784" s="104">
        <f t="shared" si="38"/>
        <v>0.85000691850006915</v>
      </c>
    </row>
    <row r="785" spans="3:12" x14ac:dyDescent="0.25">
      <c r="C785" t="s">
        <v>711</v>
      </c>
      <c r="D785" t="s">
        <v>1995</v>
      </c>
      <c r="E785" s="6">
        <v>6660</v>
      </c>
      <c r="F785" s="32">
        <v>6660</v>
      </c>
      <c r="G785" s="32">
        <v>1528</v>
      </c>
      <c r="H785" s="90">
        <f t="shared" si="36"/>
        <v>1</v>
      </c>
      <c r="I785" s="90">
        <f>IF(F785/ActivitySum!$C$1300=0%,"",F785/ActivitySum!$C$1300)</f>
        <v>7.6777904785391574E-5</v>
      </c>
      <c r="J785" s="99">
        <f>IF(G785/ActivitySum!$C$1300=0%,"",G785/ActivitySum!$C$1300)</f>
        <v>1.7615110887699447E-5</v>
      </c>
      <c r="K785" s="99">
        <f t="shared" si="37"/>
        <v>0.22942942942942943</v>
      </c>
      <c r="L785" s="104">
        <f t="shared" si="38"/>
        <v>0.22942942942942943</v>
      </c>
    </row>
    <row r="786" spans="3:12" x14ac:dyDescent="0.25">
      <c r="C786" t="s">
        <v>713</v>
      </c>
      <c r="D786" t="s">
        <v>1997</v>
      </c>
      <c r="E786" s="6">
        <v>17189</v>
      </c>
      <c r="F786" s="32">
        <v>17189</v>
      </c>
      <c r="G786" s="32">
        <v>14611</v>
      </c>
      <c r="H786" s="90">
        <f t="shared" si="36"/>
        <v>1</v>
      </c>
      <c r="I786" s="90">
        <f>IF(F786/ActivitySum!$C$1300=0%,"",F786/ActivitySum!$C$1300)</f>
        <v>1.9815846927268707E-4</v>
      </c>
      <c r="J786" s="99">
        <f>IF(G786/ActivitySum!$C$1300=0%,"",G786/ActivitySum!$C$1300)</f>
        <v>1.6843873375666012E-4</v>
      </c>
      <c r="K786" s="99">
        <f t="shared" si="37"/>
        <v>0.85002036185932861</v>
      </c>
      <c r="L786" s="104">
        <f t="shared" si="38"/>
        <v>0.85002036185932861</v>
      </c>
    </row>
    <row r="787" spans="3:12" x14ac:dyDescent="0.25">
      <c r="C787" t="s">
        <v>714</v>
      </c>
      <c r="D787" t="s">
        <v>1998</v>
      </c>
      <c r="E787" s="6">
        <v>17189</v>
      </c>
      <c r="F787" s="32">
        <v>17189</v>
      </c>
      <c r="G787" s="32">
        <v>14611</v>
      </c>
      <c r="H787" s="90">
        <f t="shared" si="36"/>
        <v>1</v>
      </c>
      <c r="I787" s="90">
        <f>IF(F787/ActivitySum!$C$1300=0%,"",F787/ActivitySum!$C$1300)</f>
        <v>1.9815846927268707E-4</v>
      </c>
      <c r="J787" s="99">
        <f>IF(G787/ActivitySum!$C$1300=0%,"",G787/ActivitySum!$C$1300)</f>
        <v>1.6843873375666012E-4</v>
      </c>
      <c r="K787" s="99">
        <f t="shared" si="37"/>
        <v>0.85002036185932861</v>
      </c>
      <c r="L787" s="104">
        <f t="shared" si="38"/>
        <v>0.85002036185932861</v>
      </c>
    </row>
    <row r="788" spans="3:12" x14ac:dyDescent="0.25">
      <c r="C788" t="s">
        <v>718</v>
      </c>
      <c r="D788" t="s">
        <v>2002</v>
      </c>
      <c r="E788" s="6">
        <v>17190</v>
      </c>
      <c r="F788" s="32">
        <v>17190</v>
      </c>
      <c r="G788" s="32">
        <v>14612</v>
      </c>
      <c r="H788" s="90">
        <f t="shared" si="36"/>
        <v>1</v>
      </c>
      <c r="I788" s="90">
        <f>IF(F788/ActivitySum!$C$1300=0%,"",F788/ActivitySum!$C$1300)</f>
        <v>1.981699974866188E-4</v>
      </c>
      <c r="J788" s="99">
        <f>IF(G788/ActivitySum!$C$1300=0%,"",G788/ActivitySum!$C$1300)</f>
        <v>1.6845026197059184E-4</v>
      </c>
      <c r="K788" s="99">
        <f t="shared" si="37"/>
        <v>0.85002908667830135</v>
      </c>
      <c r="L788" s="104">
        <f t="shared" si="38"/>
        <v>0.85002908667830135</v>
      </c>
    </row>
    <row r="789" spans="3:12" x14ac:dyDescent="0.25">
      <c r="C789" t="s">
        <v>719</v>
      </c>
      <c r="D789" t="s">
        <v>2003</v>
      </c>
      <c r="E789" s="6">
        <v>10000</v>
      </c>
      <c r="F789" s="32">
        <v>10000</v>
      </c>
      <c r="G789" s="32">
        <v>8500</v>
      </c>
      <c r="H789" s="90">
        <f t="shared" si="36"/>
        <v>1</v>
      </c>
      <c r="I789" s="90">
        <f>IF(F789/ActivitySum!$C$1300=0%,"",F789/ActivitySum!$C$1300)</f>
        <v>1.1528213931740477E-4</v>
      </c>
      <c r="J789" s="99">
        <f>IF(G789/ActivitySum!$C$1300=0%,"",G789/ActivitySum!$C$1300)</f>
        <v>9.7989818419794053E-5</v>
      </c>
      <c r="K789" s="99">
        <f t="shared" si="37"/>
        <v>0.85</v>
      </c>
      <c r="L789" s="104">
        <f t="shared" si="38"/>
        <v>0.85</v>
      </c>
    </row>
    <row r="790" spans="3:12" x14ac:dyDescent="0.25">
      <c r="C790" t="s">
        <v>720</v>
      </c>
      <c r="D790" t="s">
        <v>2004</v>
      </c>
      <c r="E790" s="6">
        <v>80417</v>
      </c>
      <c r="F790" s="32">
        <v>80417</v>
      </c>
      <c r="G790" s="32">
        <v>68354</v>
      </c>
      <c r="H790" s="90">
        <f t="shared" si="36"/>
        <v>1</v>
      </c>
      <c r="I790" s="90">
        <f>IF(F790/ActivitySum!$C$1300=0%,"",F790/ActivitySum!$C$1300)</f>
        <v>9.2706437974877389E-4</v>
      </c>
      <c r="J790" s="99">
        <f>IF(G790/ActivitySum!$C$1300=0%,"",G790/ActivitySum!$C$1300)</f>
        <v>7.8799953509018858E-4</v>
      </c>
      <c r="K790" s="99">
        <f t="shared" si="37"/>
        <v>0.84999440416827288</v>
      </c>
      <c r="L790" s="104">
        <f t="shared" si="38"/>
        <v>0.84999440416827288</v>
      </c>
    </row>
    <row r="791" spans="3:12" x14ac:dyDescent="0.25">
      <c r="C791" t="s">
        <v>722</v>
      </c>
      <c r="D791" t="s">
        <v>2006</v>
      </c>
      <c r="E791" s="6">
        <v>17190</v>
      </c>
      <c r="F791" s="32">
        <v>17189</v>
      </c>
      <c r="G791" s="32">
        <v>14611</v>
      </c>
      <c r="H791" s="90">
        <f t="shared" si="36"/>
        <v>0.99994182664339737</v>
      </c>
      <c r="I791" s="90">
        <f>IF(F791/ActivitySum!$C$1300=0%,"",F791/ActivitySum!$C$1300)</f>
        <v>1.9815846927268707E-4</v>
      </c>
      <c r="J791" s="99">
        <f>IF(G791/ActivitySum!$C$1300=0%,"",G791/ActivitySum!$C$1300)</f>
        <v>1.6843873375666012E-4</v>
      </c>
      <c r="K791" s="99">
        <f t="shared" si="37"/>
        <v>0.84997091332169861</v>
      </c>
      <c r="L791" s="104">
        <f t="shared" si="38"/>
        <v>0.85002036185932861</v>
      </c>
    </row>
    <row r="792" spans="3:12" x14ac:dyDescent="0.25">
      <c r="C792" t="s">
        <v>723</v>
      </c>
      <c r="D792" t="s">
        <v>2007</v>
      </c>
      <c r="E792" s="6">
        <v>17190</v>
      </c>
      <c r="F792" s="32">
        <v>17189</v>
      </c>
      <c r="G792" s="32">
        <v>14611</v>
      </c>
      <c r="H792" s="90">
        <f t="shared" si="36"/>
        <v>0.99994182664339737</v>
      </c>
      <c r="I792" s="90">
        <f>IF(F792/ActivitySum!$C$1300=0%,"",F792/ActivitySum!$C$1300)</f>
        <v>1.9815846927268707E-4</v>
      </c>
      <c r="J792" s="99">
        <f>IF(G792/ActivitySum!$C$1300=0%,"",G792/ActivitySum!$C$1300)</f>
        <v>1.6843873375666012E-4</v>
      </c>
      <c r="K792" s="99">
        <f t="shared" si="37"/>
        <v>0.84997091332169861</v>
      </c>
      <c r="L792" s="104">
        <f t="shared" si="38"/>
        <v>0.85002036185932861</v>
      </c>
    </row>
    <row r="793" spans="3:12" x14ac:dyDescent="0.25">
      <c r="C793" t="s">
        <v>725</v>
      </c>
      <c r="D793" t="s">
        <v>2009</v>
      </c>
      <c r="E793" s="6">
        <v>8203</v>
      </c>
      <c r="F793" s="32">
        <v>8203</v>
      </c>
      <c r="G793" s="32">
        <v>6973</v>
      </c>
      <c r="H793" s="90">
        <f t="shared" si="36"/>
        <v>1</v>
      </c>
      <c r="I793" s="90">
        <f>IF(F793/ActivitySum!$C$1300=0%,"",F793/ActivitySum!$C$1300)</f>
        <v>9.456593888206713E-5</v>
      </c>
      <c r="J793" s="99">
        <f>IF(G793/ActivitySum!$C$1300=0%,"",G793/ActivitySum!$C$1300)</f>
        <v>8.0386235746026351E-5</v>
      </c>
      <c r="K793" s="99">
        <f t="shared" si="37"/>
        <v>0.85005485797878821</v>
      </c>
      <c r="L793" s="104">
        <f t="shared" si="38"/>
        <v>0.85005485797878821</v>
      </c>
    </row>
    <row r="794" spans="3:12" x14ac:dyDescent="0.25">
      <c r="C794" t="s">
        <v>726</v>
      </c>
      <c r="D794" t="s">
        <v>2010</v>
      </c>
      <c r="E794" s="6">
        <v>8203</v>
      </c>
      <c r="F794" s="32">
        <v>8203</v>
      </c>
      <c r="G794" s="32">
        <v>6973</v>
      </c>
      <c r="H794" s="90">
        <f t="shared" si="36"/>
        <v>1</v>
      </c>
      <c r="I794" s="90">
        <f>IF(F794/ActivitySum!$C$1300=0%,"",F794/ActivitySum!$C$1300)</f>
        <v>9.456593888206713E-5</v>
      </c>
      <c r="J794" s="99">
        <f>IF(G794/ActivitySum!$C$1300=0%,"",G794/ActivitySum!$C$1300)</f>
        <v>8.0386235746026351E-5</v>
      </c>
      <c r="K794" s="99">
        <f t="shared" si="37"/>
        <v>0.85005485797878821</v>
      </c>
      <c r="L794" s="104">
        <f t="shared" si="38"/>
        <v>0.85005485797878821</v>
      </c>
    </row>
    <row r="795" spans="3:12" x14ac:dyDescent="0.25">
      <c r="C795" t="s">
        <v>727</v>
      </c>
      <c r="D795" t="s">
        <v>2011</v>
      </c>
      <c r="E795" s="6">
        <v>2432</v>
      </c>
      <c r="F795" s="32">
        <v>2432</v>
      </c>
      <c r="G795" s="32">
        <v>2067</v>
      </c>
      <c r="H795" s="90">
        <f t="shared" si="36"/>
        <v>1</v>
      </c>
      <c r="I795" s="90">
        <f>IF(F795/ActivitySum!$C$1300=0%,"",F795/ActivitySum!$C$1300)</f>
        <v>2.8036616281992839E-5</v>
      </c>
      <c r="J795" s="99">
        <f>IF(G795/ActivitySum!$C$1300=0%,"",G795/ActivitySum!$C$1300)</f>
        <v>2.3828818196907564E-5</v>
      </c>
      <c r="K795" s="99">
        <f t="shared" si="37"/>
        <v>0.84991776315789469</v>
      </c>
      <c r="L795" s="104">
        <f t="shared" si="38"/>
        <v>0.84991776315789469</v>
      </c>
    </row>
    <row r="796" spans="3:12" x14ac:dyDescent="0.25">
      <c r="C796" t="s">
        <v>728</v>
      </c>
      <c r="D796" t="s">
        <v>2012</v>
      </c>
      <c r="E796" s="6">
        <v>22200</v>
      </c>
      <c r="F796" s="32">
        <v>22200</v>
      </c>
      <c r="G796" s="32">
        <v>18870</v>
      </c>
      <c r="H796" s="90">
        <f t="shared" si="36"/>
        <v>1</v>
      </c>
      <c r="I796" s="90">
        <f>IF(F796/ActivitySum!$C$1300=0%,"",F796/ActivitySum!$C$1300)</f>
        <v>2.5592634928463861E-4</v>
      </c>
      <c r="J796" s="99">
        <f>IF(G796/ActivitySum!$C$1300=0%,"",G796/ActivitySum!$C$1300)</f>
        <v>2.175373968919428E-4</v>
      </c>
      <c r="K796" s="99">
        <f t="shared" si="37"/>
        <v>0.85</v>
      </c>
      <c r="L796" s="104">
        <f t="shared" si="38"/>
        <v>0.85</v>
      </c>
    </row>
    <row r="797" spans="3:12" x14ac:dyDescent="0.25">
      <c r="C797" t="s">
        <v>730</v>
      </c>
      <c r="D797" t="s">
        <v>2014</v>
      </c>
      <c r="E797" s="6">
        <v>2432</v>
      </c>
      <c r="F797" s="32">
        <v>2432</v>
      </c>
      <c r="G797" s="32">
        <v>2067</v>
      </c>
      <c r="H797" s="90">
        <f t="shared" si="36"/>
        <v>1</v>
      </c>
      <c r="I797" s="90">
        <f>IF(F797/ActivitySum!$C$1300=0%,"",F797/ActivitySum!$C$1300)</f>
        <v>2.8036616281992839E-5</v>
      </c>
      <c r="J797" s="99">
        <f>IF(G797/ActivitySum!$C$1300=0%,"",G797/ActivitySum!$C$1300)</f>
        <v>2.3828818196907564E-5</v>
      </c>
      <c r="K797" s="99">
        <f t="shared" si="37"/>
        <v>0.84991776315789469</v>
      </c>
      <c r="L797" s="104">
        <f t="shared" si="38"/>
        <v>0.84991776315789469</v>
      </c>
    </row>
    <row r="798" spans="3:12" x14ac:dyDescent="0.25">
      <c r="C798" t="s">
        <v>731</v>
      </c>
      <c r="D798" t="s">
        <v>2015</v>
      </c>
      <c r="E798" s="6">
        <v>8946</v>
      </c>
      <c r="F798" s="32">
        <v>8946</v>
      </c>
      <c r="G798" s="32">
        <v>7604</v>
      </c>
      <c r="H798" s="90">
        <f t="shared" si="36"/>
        <v>1</v>
      </c>
      <c r="I798" s="90">
        <f>IF(F798/ActivitySum!$C$1300=0%,"",F798/ActivitySum!$C$1300)</f>
        <v>1.0313140183335031E-4</v>
      </c>
      <c r="J798" s="99">
        <f>IF(G798/ActivitySum!$C$1300=0%,"",G798/ActivitySum!$C$1300)</f>
        <v>8.7660538736954581E-5</v>
      </c>
      <c r="K798" s="99">
        <f t="shared" si="37"/>
        <v>0.84998882181980773</v>
      </c>
      <c r="L798" s="104">
        <f t="shared" si="38"/>
        <v>0.84998882181980773</v>
      </c>
    </row>
    <row r="799" spans="3:12" x14ac:dyDescent="0.25">
      <c r="C799" t="s">
        <v>733</v>
      </c>
      <c r="D799" t="s">
        <v>2017</v>
      </c>
      <c r="E799" s="6">
        <v>70822</v>
      </c>
      <c r="F799" s="32">
        <v>70822</v>
      </c>
      <c r="G799" s="32">
        <v>60199</v>
      </c>
      <c r="H799" s="90">
        <f t="shared" si="36"/>
        <v>1</v>
      </c>
      <c r="I799" s="90">
        <f>IF(F799/ActivitySum!$C$1300=0%,"",F799/ActivitySum!$C$1300)</f>
        <v>8.1645116707372404E-4</v>
      </c>
      <c r="J799" s="99">
        <f>IF(G799/ActivitySum!$C$1300=0%,"",G799/ActivitySum!$C$1300)</f>
        <v>6.9398695047684497E-4</v>
      </c>
      <c r="K799" s="99">
        <f t="shared" si="37"/>
        <v>0.85000423597187313</v>
      </c>
      <c r="L799" s="104">
        <f t="shared" si="38"/>
        <v>0.85000423597187313</v>
      </c>
    </row>
    <row r="800" spans="3:12" x14ac:dyDescent="0.25">
      <c r="C800" t="s">
        <v>734</v>
      </c>
      <c r="D800" t="s">
        <v>2018</v>
      </c>
      <c r="E800" s="6">
        <v>4833</v>
      </c>
      <c r="F800" s="32">
        <v>4833</v>
      </c>
      <c r="G800" s="32">
        <v>4108</v>
      </c>
      <c r="H800" s="90">
        <f t="shared" si="36"/>
        <v>1</v>
      </c>
      <c r="I800" s="90">
        <f>IF(F800/ActivitySum!$C$1300=0%,"",F800/ActivitySum!$C$1300)</f>
        <v>5.5715857932101722E-5</v>
      </c>
      <c r="J800" s="99">
        <f>IF(G800/ActivitySum!$C$1300=0%,"",G800/ActivitySum!$C$1300)</f>
        <v>4.7357902831589878E-5</v>
      </c>
      <c r="K800" s="99">
        <f t="shared" si="37"/>
        <v>0.84998965445892816</v>
      </c>
      <c r="L800" s="104">
        <f t="shared" si="38"/>
        <v>0.84998965445892816</v>
      </c>
    </row>
    <row r="801" spans="3:12" x14ac:dyDescent="0.25">
      <c r="C801" t="s">
        <v>737</v>
      </c>
      <c r="D801" t="s">
        <v>2021</v>
      </c>
      <c r="E801" s="6">
        <v>401</v>
      </c>
      <c r="F801" s="32">
        <v>401</v>
      </c>
      <c r="G801" s="32">
        <v>341</v>
      </c>
      <c r="H801" s="90">
        <f t="shared" si="36"/>
        <v>1</v>
      </c>
      <c r="I801" s="90">
        <f>IF(F801/ActivitySum!$C$1300=0%,"",F801/ActivitySum!$C$1300)</f>
        <v>4.6228137866279316E-6</v>
      </c>
      <c r="J801" s="99">
        <f>IF(G801/ActivitySum!$C$1300=0%,"",G801/ActivitySum!$C$1300)</f>
        <v>3.9311209507235028E-6</v>
      </c>
      <c r="K801" s="99">
        <f t="shared" si="37"/>
        <v>0.85037406483790523</v>
      </c>
      <c r="L801" s="104">
        <f t="shared" si="38"/>
        <v>0.85037406483790523</v>
      </c>
    </row>
    <row r="802" spans="3:12" x14ac:dyDescent="0.25">
      <c r="C802" t="s">
        <v>738</v>
      </c>
      <c r="D802" t="s">
        <v>2022</v>
      </c>
      <c r="E802" s="6">
        <v>10000</v>
      </c>
      <c r="F802" s="32">
        <v>10000</v>
      </c>
      <c r="G802" s="32">
        <v>8500</v>
      </c>
      <c r="H802" s="90">
        <f t="shared" si="36"/>
        <v>1</v>
      </c>
      <c r="I802" s="90">
        <f>IF(F802/ActivitySum!$C$1300=0%,"",F802/ActivitySum!$C$1300)</f>
        <v>1.1528213931740477E-4</v>
      </c>
      <c r="J802" s="99">
        <f>IF(G802/ActivitySum!$C$1300=0%,"",G802/ActivitySum!$C$1300)</f>
        <v>9.7989818419794053E-5</v>
      </c>
      <c r="K802" s="99">
        <f t="shared" si="37"/>
        <v>0.85</v>
      </c>
      <c r="L802" s="104">
        <f t="shared" si="38"/>
        <v>0.85</v>
      </c>
    </row>
    <row r="803" spans="3:12" x14ac:dyDescent="0.25">
      <c r="C803" t="s">
        <v>740</v>
      </c>
      <c r="D803" t="s">
        <v>2024</v>
      </c>
      <c r="E803" s="6">
        <v>6812</v>
      </c>
      <c r="F803" s="32">
        <v>6812</v>
      </c>
      <c r="G803" s="32">
        <v>5790</v>
      </c>
      <c r="H803" s="90">
        <f t="shared" si="36"/>
        <v>1</v>
      </c>
      <c r="I803" s="90">
        <f>IF(F803/ActivitySum!$C$1300=0%,"",F803/ActivitySum!$C$1300)</f>
        <v>7.8530193303016126E-5</v>
      </c>
      <c r="J803" s="99">
        <f>IF(G803/ActivitySum!$C$1300=0%,"",G803/ActivitySum!$C$1300)</f>
        <v>6.6748358664777367E-5</v>
      </c>
      <c r="K803" s="99">
        <f t="shared" si="37"/>
        <v>0.84997064004697598</v>
      </c>
      <c r="L803" s="104">
        <f t="shared" si="38"/>
        <v>0.84997064004697598</v>
      </c>
    </row>
    <row r="804" spans="3:12" x14ac:dyDescent="0.25">
      <c r="C804" t="s">
        <v>742</v>
      </c>
      <c r="D804" t="s">
        <v>2026</v>
      </c>
      <c r="E804" s="6">
        <v>6812</v>
      </c>
      <c r="F804" s="32">
        <v>6812</v>
      </c>
      <c r="G804" s="32">
        <v>5790</v>
      </c>
      <c r="H804" s="90">
        <f t="shared" si="36"/>
        <v>1</v>
      </c>
      <c r="I804" s="90">
        <f>IF(F804/ActivitySum!$C$1300=0%,"",F804/ActivitySum!$C$1300)</f>
        <v>7.8530193303016126E-5</v>
      </c>
      <c r="J804" s="99">
        <f>IF(G804/ActivitySum!$C$1300=0%,"",G804/ActivitySum!$C$1300)</f>
        <v>6.6748358664777367E-5</v>
      </c>
      <c r="K804" s="99">
        <f t="shared" si="37"/>
        <v>0.84997064004697598</v>
      </c>
      <c r="L804" s="104">
        <f t="shared" si="38"/>
        <v>0.84997064004697598</v>
      </c>
    </row>
    <row r="805" spans="3:12" x14ac:dyDescent="0.25">
      <c r="C805" t="s">
        <v>743</v>
      </c>
      <c r="D805" t="s">
        <v>2027</v>
      </c>
      <c r="E805" s="6">
        <v>6812</v>
      </c>
      <c r="F805" s="32">
        <v>6812</v>
      </c>
      <c r="G805" s="32">
        <v>5790</v>
      </c>
      <c r="H805" s="90">
        <f t="shared" si="36"/>
        <v>1</v>
      </c>
      <c r="I805" s="90">
        <f>IF(F805/ActivitySum!$C$1300=0%,"",F805/ActivitySum!$C$1300)</f>
        <v>7.8530193303016126E-5</v>
      </c>
      <c r="J805" s="99">
        <f>IF(G805/ActivitySum!$C$1300=0%,"",G805/ActivitySum!$C$1300)</f>
        <v>6.6748358664777367E-5</v>
      </c>
      <c r="K805" s="99">
        <f t="shared" si="37"/>
        <v>0.84997064004697598</v>
      </c>
      <c r="L805" s="104">
        <f t="shared" si="38"/>
        <v>0.84997064004697598</v>
      </c>
    </row>
    <row r="806" spans="3:12" x14ac:dyDescent="0.25">
      <c r="C806" t="s">
        <v>744</v>
      </c>
      <c r="D806" t="s">
        <v>2028</v>
      </c>
      <c r="E806" s="6">
        <v>10000</v>
      </c>
      <c r="F806" s="32">
        <v>10000</v>
      </c>
      <c r="G806" s="32">
        <v>8500</v>
      </c>
      <c r="H806" s="90">
        <f t="shared" si="36"/>
        <v>1</v>
      </c>
      <c r="I806" s="90">
        <f>IF(F806/ActivitySum!$C$1300=0%,"",F806/ActivitySum!$C$1300)</f>
        <v>1.1528213931740477E-4</v>
      </c>
      <c r="J806" s="99">
        <f>IF(G806/ActivitySum!$C$1300=0%,"",G806/ActivitySum!$C$1300)</f>
        <v>9.7989818419794053E-5</v>
      </c>
      <c r="K806" s="99">
        <f t="shared" si="37"/>
        <v>0.85</v>
      </c>
      <c r="L806" s="104">
        <f t="shared" si="38"/>
        <v>0.85</v>
      </c>
    </row>
    <row r="807" spans="3:12" x14ac:dyDescent="0.25">
      <c r="C807" t="s">
        <v>745</v>
      </c>
      <c r="D807" t="s">
        <v>2029</v>
      </c>
      <c r="E807" s="6">
        <v>27710</v>
      </c>
      <c r="F807" s="32">
        <v>27710</v>
      </c>
      <c r="G807" s="32">
        <v>23554</v>
      </c>
      <c r="H807" s="90">
        <f t="shared" si="36"/>
        <v>1</v>
      </c>
      <c r="I807" s="90">
        <f>IF(F807/ActivitySum!$C$1300=0%,"",F807/ActivitySum!$C$1300)</f>
        <v>3.1944680804852862E-4</v>
      </c>
      <c r="J807" s="99">
        <f>IF(G807/ActivitySum!$C$1300=0%,"",G807/ActivitySum!$C$1300)</f>
        <v>2.7153555094821521E-4</v>
      </c>
      <c r="K807" s="99">
        <f t="shared" si="37"/>
        <v>0.85001804402742687</v>
      </c>
      <c r="L807" s="104">
        <f t="shared" si="38"/>
        <v>0.85001804402742687</v>
      </c>
    </row>
    <row r="808" spans="3:12" x14ac:dyDescent="0.25">
      <c r="C808" t="s">
        <v>746</v>
      </c>
      <c r="D808" t="s">
        <v>2030</v>
      </c>
      <c r="E808" s="6">
        <v>8203</v>
      </c>
      <c r="F808" s="32">
        <v>8203</v>
      </c>
      <c r="G808" s="32">
        <v>6973</v>
      </c>
      <c r="H808" s="90">
        <f t="shared" si="36"/>
        <v>1</v>
      </c>
      <c r="I808" s="90">
        <f>IF(F808/ActivitySum!$C$1300=0%,"",F808/ActivitySum!$C$1300)</f>
        <v>9.456593888206713E-5</v>
      </c>
      <c r="J808" s="99">
        <f>IF(G808/ActivitySum!$C$1300=0%,"",G808/ActivitySum!$C$1300)</f>
        <v>8.0386235746026351E-5</v>
      </c>
      <c r="K808" s="99">
        <f t="shared" si="37"/>
        <v>0.85005485797878821</v>
      </c>
      <c r="L808" s="104">
        <f t="shared" si="38"/>
        <v>0.85005485797878821</v>
      </c>
    </row>
    <row r="809" spans="3:12" x14ac:dyDescent="0.25">
      <c r="C809" t="s">
        <v>747</v>
      </c>
      <c r="D809" t="s">
        <v>2031</v>
      </c>
      <c r="E809" s="6">
        <v>8203</v>
      </c>
      <c r="F809" s="32">
        <v>8203</v>
      </c>
      <c r="G809" s="32">
        <v>6973</v>
      </c>
      <c r="H809" s="90">
        <f t="shared" si="36"/>
        <v>1</v>
      </c>
      <c r="I809" s="90">
        <f>IF(F809/ActivitySum!$C$1300=0%,"",F809/ActivitySum!$C$1300)</f>
        <v>9.456593888206713E-5</v>
      </c>
      <c r="J809" s="99">
        <f>IF(G809/ActivitySum!$C$1300=0%,"",G809/ActivitySum!$C$1300)</f>
        <v>8.0386235746026351E-5</v>
      </c>
      <c r="K809" s="99">
        <f t="shared" si="37"/>
        <v>0.85005485797878821</v>
      </c>
      <c r="L809" s="104">
        <f t="shared" si="38"/>
        <v>0.85005485797878821</v>
      </c>
    </row>
    <row r="810" spans="3:12" x14ac:dyDescent="0.25">
      <c r="C810" t="s">
        <v>748</v>
      </c>
      <c r="D810" t="s">
        <v>2032</v>
      </c>
      <c r="E810" s="6">
        <v>8946</v>
      </c>
      <c r="F810" s="32">
        <v>8946</v>
      </c>
      <c r="G810" s="32">
        <v>7604</v>
      </c>
      <c r="H810" s="90">
        <f t="shared" si="36"/>
        <v>1</v>
      </c>
      <c r="I810" s="90">
        <f>IF(F810/ActivitySum!$C$1300=0%,"",F810/ActivitySum!$C$1300)</f>
        <v>1.0313140183335031E-4</v>
      </c>
      <c r="J810" s="99">
        <f>IF(G810/ActivitySum!$C$1300=0%,"",G810/ActivitySum!$C$1300)</f>
        <v>8.7660538736954581E-5</v>
      </c>
      <c r="K810" s="99">
        <f t="shared" si="37"/>
        <v>0.84998882181980773</v>
      </c>
      <c r="L810" s="104">
        <f t="shared" si="38"/>
        <v>0.84998882181980773</v>
      </c>
    </row>
    <row r="811" spans="3:12" x14ac:dyDescent="0.25">
      <c r="C811" t="s">
        <v>750</v>
      </c>
      <c r="D811" t="s">
        <v>2034</v>
      </c>
      <c r="E811" s="6">
        <v>58518</v>
      </c>
      <c r="F811" s="32">
        <v>58517</v>
      </c>
      <c r="G811" s="32">
        <v>51326</v>
      </c>
      <c r="H811" s="90">
        <f t="shared" si="36"/>
        <v>0.99998291124098571</v>
      </c>
      <c r="I811" s="90">
        <f>IF(F811/ActivitySum!$C$1300=0%,"",F811/ActivitySum!$C$1300)</f>
        <v>6.7459649464365749E-4</v>
      </c>
      <c r="J811" s="99">
        <f>IF(G811/ActivitySum!$C$1300=0%,"",G811/ActivitySum!$C$1300)</f>
        <v>5.9169710826051174E-4</v>
      </c>
      <c r="K811" s="99">
        <f t="shared" si="37"/>
        <v>0.87709764516900779</v>
      </c>
      <c r="L811" s="104">
        <f t="shared" si="38"/>
        <v>0.87711263393543759</v>
      </c>
    </row>
    <row r="812" spans="3:12" x14ac:dyDescent="0.25">
      <c r="C812" t="s">
        <v>753</v>
      </c>
      <c r="D812" t="s">
        <v>2037</v>
      </c>
      <c r="E812" s="6">
        <v>58518</v>
      </c>
      <c r="F812" s="32">
        <v>58517</v>
      </c>
      <c r="G812" s="32">
        <v>51326</v>
      </c>
      <c r="H812" s="90">
        <f t="shared" si="36"/>
        <v>0.99998291124098571</v>
      </c>
      <c r="I812" s="90">
        <f>IF(F812/ActivitySum!$C$1300=0%,"",F812/ActivitySum!$C$1300)</f>
        <v>6.7459649464365749E-4</v>
      </c>
      <c r="J812" s="99">
        <f>IF(G812/ActivitySum!$C$1300=0%,"",G812/ActivitySum!$C$1300)</f>
        <v>5.9169710826051174E-4</v>
      </c>
      <c r="K812" s="99">
        <f t="shared" si="37"/>
        <v>0.87709764516900779</v>
      </c>
      <c r="L812" s="104">
        <f t="shared" si="38"/>
        <v>0.87711263393543759</v>
      </c>
    </row>
    <row r="813" spans="3:12" x14ac:dyDescent="0.25">
      <c r="C813" t="s">
        <v>755</v>
      </c>
      <c r="D813" t="s">
        <v>2039</v>
      </c>
      <c r="E813" s="6">
        <v>24288</v>
      </c>
      <c r="F813" s="32">
        <v>24288</v>
      </c>
      <c r="G813" s="32">
        <v>20645</v>
      </c>
      <c r="H813" s="90">
        <f t="shared" si="36"/>
        <v>1</v>
      </c>
      <c r="I813" s="90">
        <f>IF(F813/ActivitySum!$C$1300=0%,"",F813/ActivitySum!$C$1300)</f>
        <v>2.799972599741127E-4</v>
      </c>
      <c r="J813" s="99">
        <f>IF(G813/ActivitySum!$C$1300=0%,"",G813/ActivitySum!$C$1300)</f>
        <v>2.3799997662078215E-4</v>
      </c>
      <c r="K813" s="99">
        <f t="shared" si="37"/>
        <v>0.85000823451910412</v>
      </c>
      <c r="L813" s="104">
        <f t="shared" si="38"/>
        <v>0.85000823451910412</v>
      </c>
    </row>
    <row r="814" spans="3:12" x14ac:dyDescent="0.25">
      <c r="C814" t="s">
        <v>756</v>
      </c>
      <c r="D814" t="s">
        <v>2040</v>
      </c>
      <c r="E814" s="6">
        <v>28908</v>
      </c>
      <c r="F814" s="32">
        <v>28908</v>
      </c>
      <c r="G814" s="32">
        <v>24572</v>
      </c>
      <c r="H814" s="90">
        <f t="shared" si="36"/>
        <v>1</v>
      </c>
      <c r="I814" s="90">
        <f>IF(F814/ActivitySum!$C$1300=0%,"",F814/ActivitySum!$C$1300)</f>
        <v>3.3325760833875372E-4</v>
      </c>
      <c r="J814" s="99">
        <f>IF(G814/ActivitySum!$C$1300=0%,"",G814/ActivitySum!$C$1300)</f>
        <v>2.8327127273072698E-4</v>
      </c>
      <c r="K814" s="99">
        <f t="shared" si="37"/>
        <v>0.85000691850006915</v>
      </c>
      <c r="L814" s="104">
        <f t="shared" si="38"/>
        <v>0.85000691850006915</v>
      </c>
    </row>
    <row r="815" spans="3:12" x14ac:dyDescent="0.25">
      <c r="C815" t="s">
        <v>757</v>
      </c>
      <c r="D815" t="s">
        <v>2041</v>
      </c>
      <c r="E815" s="6">
        <v>6660</v>
      </c>
      <c r="F815" s="32">
        <v>6660</v>
      </c>
      <c r="G815" s="32">
        <v>5661</v>
      </c>
      <c r="H815" s="90">
        <f t="shared" si="36"/>
        <v>1</v>
      </c>
      <c r="I815" s="90">
        <f>IF(F815/ActivitySum!$C$1300=0%,"",F815/ActivitySum!$C$1300)</f>
        <v>7.6777904785391574E-5</v>
      </c>
      <c r="J815" s="99">
        <f>IF(G815/ActivitySum!$C$1300=0%,"",G815/ActivitySum!$C$1300)</f>
        <v>6.5261219067582838E-5</v>
      </c>
      <c r="K815" s="99">
        <f t="shared" si="37"/>
        <v>0.85</v>
      </c>
      <c r="L815" s="104">
        <f t="shared" si="38"/>
        <v>0.85</v>
      </c>
    </row>
    <row r="816" spans="3:12" x14ac:dyDescent="0.25">
      <c r="C816" t="s">
        <v>760</v>
      </c>
      <c r="D816" t="s">
        <v>2044</v>
      </c>
      <c r="E816" s="6">
        <v>24288</v>
      </c>
      <c r="F816" s="32">
        <v>24288</v>
      </c>
      <c r="G816" s="32">
        <v>20645</v>
      </c>
      <c r="H816" s="90">
        <f t="shared" si="36"/>
        <v>1</v>
      </c>
      <c r="I816" s="90">
        <f>IF(F816/ActivitySum!$C$1300=0%,"",F816/ActivitySum!$C$1300)</f>
        <v>2.799972599741127E-4</v>
      </c>
      <c r="J816" s="99">
        <f>IF(G816/ActivitySum!$C$1300=0%,"",G816/ActivitySum!$C$1300)</f>
        <v>2.3799997662078215E-4</v>
      </c>
      <c r="K816" s="99">
        <f t="shared" si="37"/>
        <v>0.85000823451910412</v>
      </c>
      <c r="L816" s="104">
        <f t="shared" si="38"/>
        <v>0.85000823451910412</v>
      </c>
    </row>
    <row r="817" spans="3:12" x14ac:dyDescent="0.25">
      <c r="C817" t="s">
        <v>761</v>
      </c>
      <c r="D817" t="s">
        <v>2045</v>
      </c>
      <c r="E817" s="6">
        <v>24288</v>
      </c>
      <c r="F817" s="32">
        <v>24288</v>
      </c>
      <c r="G817" s="32">
        <v>20645</v>
      </c>
      <c r="H817" s="90">
        <f t="shared" si="36"/>
        <v>1</v>
      </c>
      <c r="I817" s="90">
        <f>IF(F817/ActivitySum!$C$1300=0%,"",F817/ActivitySum!$C$1300)</f>
        <v>2.799972599741127E-4</v>
      </c>
      <c r="J817" s="99">
        <f>IF(G817/ActivitySum!$C$1300=0%,"",G817/ActivitySum!$C$1300)</f>
        <v>2.3799997662078215E-4</v>
      </c>
      <c r="K817" s="99">
        <f t="shared" si="37"/>
        <v>0.85000823451910412</v>
      </c>
      <c r="L817" s="104">
        <f t="shared" si="38"/>
        <v>0.85000823451910412</v>
      </c>
    </row>
    <row r="818" spans="3:12" x14ac:dyDescent="0.25">
      <c r="C818" t="s">
        <v>764</v>
      </c>
      <c r="D818" t="s">
        <v>2048</v>
      </c>
      <c r="E818" s="6">
        <v>24288</v>
      </c>
      <c r="F818" s="32">
        <v>24288</v>
      </c>
      <c r="G818" s="32">
        <v>20645</v>
      </c>
      <c r="H818" s="90">
        <f t="shared" si="36"/>
        <v>1</v>
      </c>
      <c r="I818" s="90">
        <f>IF(F818/ActivitySum!$C$1300=0%,"",F818/ActivitySum!$C$1300)</f>
        <v>2.799972599741127E-4</v>
      </c>
      <c r="J818" s="99">
        <f>IF(G818/ActivitySum!$C$1300=0%,"",G818/ActivitySum!$C$1300)</f>
        <v>2.3799997662078215E-4</v>
      </c>
      <c r="K818" s="99">
        <f t="shared" si="37"/>
        <v>0.85000823451910412</v>
      </c>
      <c r="L818" s="104">
        <f t="shared" si="38"/>
        <v>0.85000823451910412</v>
      </c>
    </row>
    <row r="819" spans="3:12" x14ac:dyDescent="0.25">
      <c r="C819" t="s">
        <v>765</v>
      </c>
      <c r="D819" t="s">
        <v>2049</v>
      </c>
      <c r="E819" s="6">
        <v>28908</v>
      </c>
      <c r="F819" s="32">
        <v>28908</v>
      </c>
      <c r="G819" s="32">
        <v>24572</v>
      </c>
      <c r="H819" s="90">
        <f t="shared" si="36"/>
        <v>1</v>
      </c>
      <c r="I819" s="90">
        <f>IF(F819/ActivitySum!$C$1300=0%,"",F819/ActivitySum!$C$1300)</f>
        <v>3.3325760833875372E-4</v>
      </c>
      <c r="J819" s="99">
        <f>IF(G819/ActivitySum!$C$1300=0%,"",G819/ActivitySum!$C$1300)</f>
        <v>2.8327127273072698E-4</v>
      </c>
      <c r="K819" s="99">
        <f t="shared" si="37"/>
        <v>0.85000691850006915</v>
      </c>
      <c r="L819" s="104">
        <f t="shared" si="38"/>
        <v>0.85000691850006915</v>
      </c>
    </row>
    <row r="820" spans="3:12" x14ac:dyDescent="0.25">
      <c r="C820" t="s">
        <v>766</v>
      </c>
      <c r="D820" t="s">
        <v>2050</v>
      </c>
      <c r="E820" s="6">
        <v>6660</v>
      </c>
      <c r="F820" s="32">
        <v>6660</v>
      </c>
      <c r="G820" s="32">
        <v>5661</v>
      </c>
      <c r="H820" s="90">
        <f t="shared" si="36"/>
        <v>1</v>
      </c>
      <c r="I820" s="90">
        <f>IF(F820/ActivitySum!$C$1300=0%,"",F820/ActivitySum!$C$1300)</f>
        <v>7.6777904785391574E-5</v>
      </c>
      <c r="J820" s="99">
        <f>IF(G820/ActivitySum!$C$1300=0%,"",G820/ActivitySum!$C$1300)</f>
        <v>6.5261219067582838E-5</v>
      </c>
      <c r="K820" s="99">
        <f t="shared" si="37"/>
        <v>0.85</v>
      </c>
      <c r="L820" s="104">
        <f t="shared" si="38"/>
        <v>0.85</v>
      </c>
    </row>
    <row r="821" spans="3:12" x14ac:dyDescent="0.25">
      <c r="C821" t="s">
        <v>769</v>
      </c>
      <c r="D821" t="s">
        <v>2053</v>
      </c>
      <c r="E821" s="6">
        <v>24288</v>
      </c>
      <c r="F821" s="32">
        <v>24288</v>
      </c>
      <c r="G821" s="32">
        <v>20645</v>
      </c>
      <c r="H821" s="90">
        <f t="shared" si="36"/>
        <v>1</v>
      </c>
      <c r="I821" s="90">
        <f>IF(F821/ActivitySum!$C$1300=0%,"",F821/ActivitySum!$C$1300)</f>
        <v>2.799972599741127E-4</v>
      </c>
      <c r="J821" s="99">
        <f>IF(G821/ActivitySum!$C$1300=0%,"",G821/ActivitySum!$C$1300)</f>
        <v>2.3799997662078215E-4</v>
      </c>
      <c r="K821" s="99">
        <f t="shared" si="37"/>
        <v>0.85000823451910412</v>
      </c>
      <c r="L821" s="104">
        <f t="shared" si="38"/>
        <v>0.85000823451910412</v>
      </c>
    </row>
    <row r="822" spans="3:12" x14ac:dyDescent="0.25">
      <c r="C822" t="s">
        <v>770</v>
      </c>
      <c r="D822" t="s">
        <v>2054</v>
      </c>
      <c r="E822" s="6">
        <v>24288</v>
      </c>
      <c r="F822" s="32">
        <v>24288</v>
      </c>
      <c r="G822" s="32">
        <v>20645</v>
      </c>
      <c r="H822" s="90">
        <f t="shared" si="36"/>
        <v>1</v>
      </c>
      <c r="I822" s="90">
        <f>IF(F822/ActivitySum!$C$1300=0%,"",F822/ActivitySum!$C$1300)</f>
        <v>2.799972599741127E-4</v>
      </c>
      <c r="J822" s="99">
        <f>IF(G822/ActivitySum!$C$1300=0%,"",G822/ActivitySum!$C$1300)</f>
        <v>2.3799997662078215E-4</v>
      </c>
      <c r="K822" s="99">
        <f t="shared" si="37"/>
        <v>0.85000823451910412</v>
      </c>
      <c r="L822" s="104">
        <f t="shared" si="38"/>
        <v>0.85000823451910412</v>
      </c>
    </row>
    <row r="823" spans="3:12" x14ac:dyDescent="0.25">
      <c r="C823" t="s">
        <v>772</v>
      </c>
      <c r="D823" t="s">
        <v>2056</v>
      </c>
      <c r="E823" s="6">
        <v>10000</v>
      </c>
      <c r="F823" s="32">
        <v>10000</v>
      </c>
      <c r="G823" s="32">
        <v>8500</v>
      </c>
      <c r="H823" s="90">
        <f t="shared" si="36"/>
        <v>1</v>
      </c>
      <c r="I823" s="90">
        <f>IF(F823/ActivitySum!$C$1300=0%,"",F823/ActivitySum!$C$1300)</f>
        <v>1.1528213931740477E-4</v>
      </c>
      <c r="J823" s="99">
        <f>IF(G823/ActivitySum!$C$1300=0%,"",G823/ActivitySum!$C$1300)</f>
        <v>9.7989818419794053E-5</v>
      </c>
      <c r="K823" s="99">
        <f t="shared" si="37"/>
        <v>0.85</v>
      </c>
      <c r="L823" s="104">
        <f t="shared" si="38"/>
        <v>0.85</v>
      </c>
    </row>
    <row r="824" spans="3:12" x14ac:dyDescent="0.25">
      <c r="C824" t="s">
        <v>773</v>
      </c>
      <c r="D824" t="s">
        <v>2057</v>
      </c>
      <c r="E824" s="6">
        <v>4833</v>
      </c>
      <c r="F824" s="32">
        <v>4833</v>
      </c>
      <c r="G824" s="32">
        <v>4108</v>
      </c>
      <c r="H824" s="90">
        <f t="shared" si="36"/>
        <v>1</v>
      </c>
      <c r="I824" s="90">
        <f>IF(F824/ActivitySum!$C$1300=0%,"",F824/ActivitySum!$C$1300)</f>
        <v>5.5715857932101722E-5</v>
      </c>
      <c r="J824" s="99">
        <f>IF(G824/ActivitySum!$C$1300=0%,"",G824/ActivitySum!$C$1300)</f>
        <v>4.7357902831589878E-5</v>
      </c>
      <c r="K824" s="99">
        <f t="shared" si="37"/>
        <v>0.84998965445892816</v>
      </c>
      <c r="L824" s="104">
        <f t="shared" si="38"/>
        <v>0.84998965445892816</v>
      </c>
    </row>
    <row r="825" spans="3:12" x14ac:dyDescent="0.25">
      <c r="C825" t="s">
        <v>776</v>
      </c>
      <c r="D825" t="s">
        <v>2060</v>
      </c>
      <c r="E825" s="6">
        <v>401</v>
      </c>
      <c r="F825" s="32">
        <v>402</v>
      </c>
      <c r="G825" s="32">
        <v>342</v>
      </c>
      <c r="H825" s="90">
        <f t="shared" si="36"/>
        <v>1.0024937655860349</v>
      </c>
      <c r="I825" s="90">
        <f>IF(F825/ActivitySum!$C$1300=0%,"",F825/ActivitySum!$C$1300)</f>
        <v>4.6343420005596717E-6</v>
      </c>
      <c r="J825" s="99">
        <f>IF(G825/ActivitySum!$C$1300=0%,"",G825/ActivitySum!$C$1300)</f>
        <v>3.9426491646552429E-6</v>
      </c>
      <c r="K825" s="99">
        <f t="shared" si="37"/>
        <v>0.8528678304239401</v>
      </c>
      <c r="L825" s="104">
        <f t="shared" si="38"/>
        <v>0.85074626865671643</v>
      </c>
    </row>
    <row r="826" spans="3:12" x14ac:dyDescent="0.25">
      <c r="C826" t="s">
        <v>777</v>
      </c>
      <c r="D826" t="s">
        <v>2061</v>
      </c>
      <c r="E826" s="6">
        <v>24288</v>
      </c>
      <c r="F826" s="32">
        <v>24288</v>
      </c>
      <c r="G826" s="32">
        <v>20645</v>
      </c>
      <c r="H826" s="90">
        <f t="shared" si="36"/>
        <v>1</v>
      </c>
      <c r="I826" s="90">
        <f>IF(F826/ActivitySum!$C$1300=0%,"",F826/ActivitySum!$C$1300)</f>
        <v>2.799972599741127E-4</v>
      </c>
      <c r="J826" s="99">
        <f>IF(G826/ActivitySum!$C$1300=0%,"",G826/ActivitySum!$C$1300)</f>
        <v>2.3799997662078215E-4</v>
      </c>
      <c r="K826" s="99">
        <f t="shared" si="37"/>
        <v>0.85000823451910412</v>
      </c>
      <c r="L826" s="104">
        <f t="shared" si="38"/>
        <v>0.85000823451910412</v>
      </c>
    </row>
    <row r="827" spans="3:12" x14ac:dyDescent="0.25">
      <c r="C827" t="s">
        <v>778</v>
      </c>
      <c r="D827" t="s">
        <v>2062</v>
      </c>
      <c r="E827" s="6">
        <v>10000</v>
      </c>
      <c r="F827" s="32">
        <v>10000</v>
      </c>
      <c r="G827" s="32">
        <v>8500</v>
      </c>
      <c r="H827" s="90">
        <f t="shared" si="36"/>
        <v>1</v>
      </c>
      <c r="I827" s="90">
        <f>IF(F827/ActivitySum!$C$1300=0%,"",F827/ActivitySum!$C$1300)</f>
        <v>1.1528213931740477E-4</v>
      </c>
      <c r="J827" s="99">
        <f>IF(G827/ActivitySum!$C$1300=0%,"",G827/ActivitySum!$C$1300)</f>
        <v>9.7989818419794053E-5</v>
      </c>
      <c r="K827" s="99">
        <f t="shared" si="37"/>
        <v>0.85</v>
      </c>
      <c r="L827" s="104">
        <f t="shared" si="38"/>
        <v>0.85</v>
      </c>
    </row>
    <row r="828" spans="3:12" x14ac:dyDescent="0.25">
      <c r="C828" t="s">
        <v>779</v>
      </c>
      <c r="D828" t="s">
        <v>2063</v>
      </c>
      <c r="E828" s="6">
        <v>208301</v>
      </c>
      <c r="F828" s="32">
        <v>208302</v>
      </c>
      <c r="G828" s="32">
        <v>177057</v>
      </c>
      <c r="H828" s="90">
        <f t="shared" si="36"/>
        <v>1.0000048007450757</v>
      </c>
      <c r="I828" s="90">
        <f>IF(F828/ActivitySum!$C$1300=0%,"",F828/ActivitySum!$C$1300)</f>
        <v>2.4013500184094047E-3</v>
      </c>
      <c r="J828" s="99">
        <f>IF(G828/ActivitySum!$C$1300=0%,"",G828/ActivitySum!$C$1300)</f>
        <v>2.0411509741121736E-3</v>
      </c>
      <c r="K828" s="99">
        <f t="shared" si="37"/>
        <v>0.850005520856837</v>
      </c>
      <c r="L828" s="104">
        <f t="shared" si="38"/>
        <v>0.85000144021660862</v>
      </c>
    </row>
    <row r="829" spans="3:12" x14ac:dyDescent="0.25">
      <c r="C829" t="s">
        <v>780</v>
      </c>
      <c r="D829" t="s">
        <v>2064</v>
      </c>
      <c r="E829" s="6">
        <v>24288</v>
      </c>
      <c r="F829" s="32">
        <v>24288</v>
      </c>
      <c r="G829" s="32">
        <v>20645</v>
      </c>
      <c r="H829" s="90">
        <f t="shared" si="36"/>
        <v>1</v>
      </c>
      <c r="I829" s="90">
        <f>IF(F829/ActivitySum!$C$1300=0%,"",F829/ActivitySum!$C$1300)</f>
        <v>2.799972599741127E-4</v>
      </c>
      <c r="J829" s="99">
        <f>IF(G829/ActivitySum!$C$1300=0%,"",G829/ActivitySum!$C$1300)</f>
        <v>2.3799997662078215E-4</v>
      </c>
      <c r="K829" s="99">
        <f t="shared" si="37"/>
        <v>0.85000823451910412</v>
      </c>
      <c r="L829" s="104">
        <f t="shared" si="38"/>
        <v>0.85000823451910412</v>
      </c>
    </row>
    <row r="830" spans="3:12" x14ac:dyDescent="0.25">
      <c r="C830" t="s">
        <v>781</v>
      </c>
      <c r="D830" t="s">
        <v>2065</v>
      </c>
      <c r="E830" s="6">
        <v>24288</v>
      </c>
      <c r="F830" s="32">
        <v>24288</v>
      </c>
      <c r="G830" s="32">
        <v>20645</v>
      </c>
      <c r="H830" s="90">
        <f t="shared" si="36"/>
        <v>1</v>
      </c>
      <c r="I830" s="90">
        <f>IF(F830/ActivitySum!$C$1300=0%,"",F830/ActivitySum!$C$1300)</f>
        <v>2.799972599741127E-4</v>
      </c>
      <c r="J830" s="99">
        <f>IF(G830/ActivitySum!$C$1300=0%,"",G830/ActivitySum!$C$1300)</f>
        <v>2.3799997662078215E-4</v>
      </c>
      <c r="K830" s="99">
        <f t="shared" si="37"/>
        <v>0.85000823451910412</v>
      </c>
      <c r="L830" s="104">
        <f t="shared" si="38"/>
        <v>0.85000823451910412</v>
      </c>
    </row>
    <row r="831" spans="3:12" x14ac:dyDescent="0.25">
      <c r="C831" t="s">
        <v>783</v>
      </c>
      <c r="D831" t="s">
        <v>2067</v>
      </c>
      <c r="E831" s="6">
        <v>8203</v>
      </c>
      <c r="F831" s="32">
        <v>8203</v>
      </c>
      <c r="G831" s="32">
        <v>6973</v>
      </c>
      <c r="H831" s="90">
        <f t="shared" si="36"/>
        <v>1</v>
      </c>
      <c r="I831" s="90">
        <f>IF(F831/ActivitySum!$C$1300=0%,"",F831/ActivitySum!$C$1300)</f>
        <v>9.456593888206713E-5</v>
      </c>
      <c r="J831" s="99">
        <f>IF(G831/ActivitySum!$C$1300=0%,"",G831/ActivitySum!$C$1300)</f>
        <v>8.0386235746026351E-5</v>
      </c>
      <c r="K831" s="99">
        <f t="shared" si="37"/>
        <v>0.85005485797878821</v>
      </c>
      <c r="L831" s="104">
        <f t="shared" si="38"/>
        <v>0.85005485797878821</v>
      </c>
    </row>
    <row r="832" spans="3:12" x14ac:dyDescent="0.25">
      <c r="C832" t="s">
        <v>784</v>
      </c>
      <c r="D832" t="s">
        <v>2068</v>
      </c>
      <c r="E832" s="6">
        <v>8203</v>
      </c>
      <c r="F832" s="32">
        <v>8203</v>
      </c>
      <c r="G832" s="32">
        <v>6973</v>
      </c>
      <c r="H832" s="90">
        <f t="shared" si="36"/>
        <v>1</v>
      </c>
      <c r="I832" s="90">
        <f>IF(F832/ActivitySum!$C$1300=0%,"",F832/ActivitySum!$C$1300)</f>
        <v>9.456593888206713E-5</v>
      </c>
      <c r="J832" s="99">
        <f>IF(G832/ActivitySum!$C$1300=0%,"",G832/ActivitySum!$C$1300)</f>
        <v>8.0386235746026351E-5</v>
      </c>
      <c r="K832" s="99">
        <f t="shared" si="37"/>
        <v>0.85005485797878821</v>
      </c>
      <c r="L832" s="104">
        <f t="shared" si="38"/>
        <v>0.85005485797878821</v>
      </c>
    </row>
    <row r="833" spans="3:12" x14ac:dyDescent="0.25">
      <c r="C833" t="s">
        <v>785</v>
      </c>
      <c r="D833" t="s">
        <v>2069</v>
      </c>
      <c r="E833" s="6">
        <v>2432</v>
      </c>
      <c r="F833" s="32">
        <v>2432</v>
      </c>
      <c r="G833" s="32">
        <v>2067</v>
      </c>
      <c r="H833" s="90">
        <f t="shared" si="36"/>
        <v>1</v>
      </c>
      <c r="I833" s="90">
        <f>IF(F833/ActivitySum!$C$1300=0%,"",F833/ActivitySum!$C$1300)</f>
        <v>2.8036616281992839E-5</v>
      </c>
      <c r="J833" s="99">
        <f>IF(G833/ActivitySum!$C$1300=0%,"",G833/ActivitySum!$C$1300)</f>
        <v>2.3828818196907564E-5</v>
      </c>
      <c r="K833" s="99">
        <f t="shared" si="37"/>
        <v>0.84991776315789469</v>
      </c>
      <c r="L833" s="104">
        <f t="shared" si="38"/>
        <v>0.84991776315789469</v>
      </c>
    </row>
    <row r="834" spans="3:12" x14ac:dyDescent="0.25">
      <c r="C834" t="s">
        <v>786</v>
      </c>
      <c r="D834" t="s">
        <v>2070</v>
      </c>
      <c r="E834" s="6">
        <v>2432</v>
      </c>
      <c r="F834" s="32">
        <v>2432</v>
      </c>
      <c r="G834" s="32">
        <v>2067</v>
      </c>
      <c r="H834" s="90">
        <f t="shared" si="36"/>
        <v>1</v>
      </c>
      <c r="I834" s="90">
        <f>IF(F834/ActivitySum!$C$1300=0%,"",F834/ActivitySum!$C$1300)</f>
        <v>2.8036616281992839E-5</v>
      </c>
      <c r="J834" s="99">
        <f>IF(G834/ActivitySum!$C$1300=0%,"",G834/ActivitySum!$C$1300)</f>
        <v>2.3828818196907564E-5</v>
      </c>
      <c r="K834" s="99">
        <f t="shared" si="37"/>
        <v>0.84991776315789469</v>
      </c>
      <c r="L834" s="104">
        <f t="shared" si="38"/>
        <v>0.84991776315789469</v>
      </c>
    </row>
    <row r="835" spans="3:12" x14ac:dyDescent="0.25">
      <c r="C835" t="s">
        <v>787</v>
      </c>
      <c r="D835" t="s">
        <v>2071</v>
      </c>
      <c r="E835" s="6">
        <v>4833</v>
      </c>
      <c r="F835" s="32">
        <v>4833</v>
      </c>
      <c r="G835" s="32">
        <v>4108</v>
      </c>
      <c r="H835" s="90">
        <f t="shared" si="36"/>
        <v>1</v>
      </c>
      <c r="I835" s="90">
        <f>IF(F835/ActivitySum!$C$1300=0%,"",F835/ActivitySum!$C$1300)</f>
        <v>5.5715857932101722E-5</v>
      </c>
      <c r="J835" s="99">
        <f>IF(G835/ActivitySum!$C$1300=0%,"",G835/ActivitySum!$C$1300)</f>
        <v>4.7357902831589878E-5</v>
      </c>
      <c r="K835" s="99">
        <f t="shared" si="37"/>
        <v>0.84998965445892816</v>
      </c>
      <c r="L835" s="104">
        <f t="shared" si="38"/>
        <v>0.84998965445892816</v>
      </c>
    </row>
    <row r="836" spans="3:12" x14ac:dyDescent="0.25">
      <c r="C836" t="s">
        <v>789</v>
      </c>
      <c r="D836" t="s">
        <v>2073</v>
      </c>
      <c r="E836" s="6">
        <v>49035</v>
      </c>
      <c r="F836" s="32">
        <v>49036</v>
      </c>
      <c r="G836" s="32">
        <v>41681</v>
      </c>
      <c r="H836" s="90">
        <f t="shared" si="36"/>
        <v>1.0000203935964107</v>
      </c>
      <c r="I836" s="90">
        <f>IF(F836/ActivitySum!$C$1300=0%,"",F836/ActivitySum!$C$1300)</f>
        <v>5.6529749835682605E-4</v>
      </c>
      <c r="J836" s="99">
        <f>IF(G836/ActivitySum!$C$1300=0%,"",G836/ActivitySum!$C$1300)</f>
        <v>4.8050748488887485E-4</v>
      </c>
      <c r="K836" s="99">
        <f t="shared" si="37"/>
        <v>0.85002549199551336</v>
      </c>
      <c r="L836" s="104">
        <f t="shared" si="38"/>
        <v>0.85000815727220813</v>
      </c>
    </row>
    <row r="837" spans="3:12" x14ac:dyDescent="0.25">
      <c r="C837" t="s">
        <v>792</v>
      </c>
      <c r="D837" t="s">
        <v>2076</v>
      </c>
      <c r="E837" s="6">
        <v>49035</v>
      </c>
      <c r="F837" s="32">
        <v>49036</v>
      </c>
      <c r="G837" s="32">
        <v>41681</v>
      </c>
      <c r="H837" s="90">
        <f t="shared" si="36"/>
        <v>1.0000203935964107</v>
      </c>
      <c r="I837" s="90">
        <f>IF(F837/ActivitySum!$C$1300=0%,"",F837/ActivitySum!$C$1300)</f>
        <v>5.6529749835682605E-4</v>
      </c>
      <c r="J837" s="99">
        <f>IF(G837/ActivitySum!$C$1300=0%,"",G837/ActivitySum!$C$1300)</f>
        <v>4.8050748488887485E-4</v>
      </c>
      <c r="K837" s="99">
        <f t="shared" si="37"/>
        <v>0.85002549199551336</v>
      </c>
      <c r="L837" s="104">
        <f t="shared" si="38"/>
        <v>0.85000815727220813</v>
      </c>
    </row>
    <row r="838" spans="3:12" x14ac:dyDescent="0.25">
      <c r="C838" t="s">
        <v>794</v>
      </c>
      <c r="D838" t="s">
        <v>2078</v>
      </c>
      <c r="E838" s="6">
        <v>18598</v>
      </c>
      <c r="F838" s="32">
        <v>18598</v>
      </c>
      <c r="G838" s="32">
        <v>15808</v>
      </c>
      <c r="H838" s="90">
        <f t="shared" si="36"/>
        <v>1</v>
      </c>
      <c r="I838" s="90">
        <f>IF(F838/ActivitySum!$C$1300=0%,"",F838/ActivitySum!$C$1300)</f>
        <v>2.1440172270250938E-4</v>
      </c>
      <c r="J838" s="99">
        <f>IF(G838/ActivitySum!$C$1300=0%,"",G838/ActivitySum!$C$1300)</f>
        <v>1.8223800583295346E-4</v>
      </c>
      <c r="K838" s="99">
        <f t="shared" si="37"/>
        <v>0.84998386923325087</v>
      </c>
      <c r="L838" s="104">
        <f t="shared" si="38"/>
        <v>0.84998386923325087</v>
      </c>
    </row>
    <row r="839" spans="3:12" x14ac:dyDescent="0.25">
      <c r="C839" t="s">
        <v>795</v>
      </c>
      <c r="D839" t="s">
        <v>2079</v>
      </c>
      <c r="E839" s="6">
        <v>28908</v>
      </c>
      <c r="F839" s="32">
        <v>28908</v>
      </c>
      <c r="G839" s="32">
        <v>24572</v>
      </c>
      <c r="H839" s="90">
        <f t="shared" ref="H839:H902" si="39">IFERROR(F839/E839,"")</f>
        <v>1</v>
      </c>
      <c r="I839" s="90">
        <f>IF(F839/ActivitySum!$C$1300=0%,"",F839/ActivitySum!$C$1300)</f>
        <v>3.3325760833875372E-4</v>
      </c>
      <c r="J839" s="99">
        <f>IF(G839/ActivitySum!$C$1300=0%,"",G839/ActivitySum!$C$1300)</f>
        <v>2.8327127273072698E-4</v>
      </c>
      <c r="K839" s="99">
        <f t="shared" ref="K839:K902" si="40">IFERROR(G839/E839,"")</f>
        <v>0.85000691850006915</v>
      </c>
      <c r="L839" s="104">
        <f t="shared" ref="L839:L902" si="41">IFERROR(G839/F839,"")</f>
        <v>0.85000691850006915</v>
      </c>
    </row>
    <row r="840" spans="3:12" x14ac:dyDescent="0.25">
      <c r="C840" t="s">
        <v>796</v>
      </c>
      <c r="D840" t="s">
        <v>2080</v>
      </c>
      <c r="E840" s="6">
        <v>6660</v>
      </c>
      <c r="F840" s="32">
        <v>6660</v>
      </c>
      <c r="G840" s="32">
        <v>5661</v>
      </c>
      <c r="H840" s="90">
        <f t="shared" si="39"/>
        <v>1</v>
      </c>
      <c r="I840" s="90">
        <f>IF(F840/ActivitySum!$C$1300=0%,"",F840/ActivitySum!$C$1300)</f>
        <v>7.6777904785391574E-5</v>
      </c>
      <c r="J840" s="99">
        <f>IF(G840/ActivitySum!$C$1300=0%,"",G840/ActivitySum!$C$1300)</f>
        <v>6.5261219067582838E-5</v>
      </c>
      <c r="K840" s="99">
        <f t="shared" si="40"/>
        <v>0.85</v>
      </c>
      <c r="L840" s="104">
        <f t="shared" si="41"/>
        <v>0.85</v>
      </c>
    </row>
    <row r="841" spans="3:12" x14ac:dyDescent="0.25">
      <c r="C841" t="s">
        <v>799</v>
      </c>
      <c r="D841" t="s">
        <v>2083</v>
      </c>
      <c r="E841" s="6">
        <v>18599</v>
      </c>
      <c r="F841" s="32">
        <v>18598</v>
      </c>
      <c r="G841" s="32">
        <v>15808</v>
      </c>
      <c r="H841" s="90">
        <f t="shared" si="39"/>
        <v>0.99994623366847679</v>
      </c>
      <c r="I841" s="90">
        <f>IF(F841/ActivitySum!$C$1300=0%,"",F841/ActivitySum!$C$1300)</f>
        <v>2.1440172270250938E-4</v>
      </c>
      <c r="J841" s="99">
        <f>IF(G841/ActivitySum!$C$1300=0%,"",G841/ActivitySum!$C$1300)</f>
        <v>1.8223800583295346E-4</v>
      </c>
      <c r="K841" s="99">
        <f t="shared" si="40"/>
        <v>0.84993816871874828</v>
      </c>
      <c r="L841" s="104">
        <f t="shared" si="41"/>
        <v>0.84998386923325087</v>
      </c>
    </row>
    <row r="842" spans="3:12" x14ac:dyDescent="0.25">
      <c r="C842" t="s">
        <v>800</v>
      </c>
      <c r="D842" t="s">
        <v>2084</v>
      </c>
      <c r="E842" s="6">
        <v>18599</v>
      </c>
      <c r="F842" s="32">
        <v>18598</v>
      </c>
      <c r="G842" s="32">
        <v>15808</v>
      </c>
      <c r="H842" s="90">
        <f t="shared" si="39"/>
        <v>0.99994623366847679</v>
      </c>
      <c r="I842" s="90">
        <f>IF(F842/ActivitySum!$C$1300=0%,"",F842/ActivitySum!$C$1300)</f>
        <v>2.1440172270250938E-4</v>
      </c>
      <c r="J842" s="99">
        <f>IF(G842/ActivitySum!$C$1300=0%,"",G842/ActivitySum!$C$1300)</f>
        <v>1.8223800583295346E-4</v>
      </c>
      <c r="K842" s="99">
        <f t="shared" si="40"/>
        <v>0.84993816871874828</v>
      </c>
      <c r="L842" s="104">
        <f t="shared" si="41"/>
        <v>0.84998386923325087</v>
      </c>
    </row>
    <row r="843" spans="3:12" x14ac:dyDescent="0.25">
      <c r="C843" t="s">
        <v>803</v>
      </c>
      <c r="D843" t="s">
        <v>2087</v>
      </c>
      <c r="E843" s="6">
        <v>18599</v>
      </c>
      <c r="F843" s="32">
        <v>18598</v>
      </c>
      <c r="G843" s="32">
        <v>15808</v>
      </c>
      <c r="H843" s="90">
        <f t="shared" si="39"/>
        <v>0.99994623366847679</v>
      </c>
      <c r="I843" s="90">
        <f>IF(F843/ActivitySum!$C$1300=0%,"",F843/ActivitySum!$C$1300)</f>
        <v>2.1440172270250938E-4</v>
      </c>
      <c r="J843" s="99">
        <f>IF(G843/ActivitySum!$C$1300=0%,"",G843/ActivitySum!$C$1300)</f>
        <v>1.8223800583295346E-4</v>
      </c>
      <c r="K843" s="99">
        <f t="shared" si="40"/>
        <v>0.84993816871874828</v>
      </c>
      <c r="L843" s="104">
        <f t="shared" si="41"/>
        <v>0.84998386923325087</v>
      </c>
    </row>
    <row r="844" spans="3:12" x14ac:dyDescent="0.25">
      <c r="C844" t="s">
        <v>804</v>
      </c>
      <c r="D844" t="s">
        <v>2088</v>
      </c>
      <c r="E844" s="6">
        <v>28908</v>
      </c>
      <c r="F844" s="32">
        <v>28908</v>
      </c>
      <c r="G844" s="32">
        <v>24572</v>
      </c>
      <c r="H844" s="90">
        <f t="shared" si="39"/>
        <v>1</v>
      </c>
      <c r="I844" s="90">
        <f>IF(F844/ActivitySum!$C$1300=0%,"",F844/ActivitySum!$C$1300)</f>
        <v>3.3325760833875372E-4</v>
      </c>
      <c r="J844" s="99">
        <f>IF(G844/ActivitySum!$C$1300=0%,"",G844/ActivitySum!$C$1300)</f>
        <v>2.8327127273072698E-4</v>
      </c>
      <c r="K844" s="99">
        <f t="shared" si="40"/>
        <v>0.85000691850006915</v>
      </c>
      <c r="L844" s="104">
        <f t="shared" si="41"/>
        <v>0.85000691850006915</v>
      </c>
    </row>
    <row r="845" spans="3:12" x14ac:dyDescent="0.25">
      <c r="C845" t="s">
        <v>805</v>
      </c>
      <c r="D845" t="s">
        <v>2089</v>
      </c>
      <c r="E845" s="6">
        <v>6660</v>
      </c>
      <c r="F845" s="32">
        <v>6660</v>
      </c>
      <c r="G845" s="32">
        <v>5661</v>
      </c>
      <c r="H845" s="90">
        <f t="shared" si="39"/>
        <v>1</v>
      </c>
      <c r="I845" s="90">
        <f>IF(F845/ActivitySum!$C$1300=0%,"",F845/ActivitySum!$C$1300)</f>
        <v>7.6777904785391574E-5</v>
      </c>
      <c r="J845" s="99">
        <f>IF(G845/ActivitySum!$C$1300=0%,"",G845/ActivitySum!$C$1300)</f>
        <v>6.5261219067582838E-5</v>
      </c>
      <c r="K845" s="99">
        <f t="shared" si="40"/>
        <v>0.85</v>
      </c>
      <c r="L845" s="104">
        <f t="shared" si="41"/>
        <v>0.85</v>
      </c>
    </row>
    <row r="846" spans="3:12" x14ac:dyDescent="0.25">
      <c r="C846" t="s">
        <v>808</v>
      </c>
      <c r="D846" t="s">
        <v>2092</v>
      </c>
      <c r="E846" s="6">
        <v>18598</v>
      </c>
      <c r="F846" s="32">
        <v>18598</v>
      </c>
      <c r="G846" s="32">
        <v>15808</v>
      </c>
      <c r="H846" s="90">
        <f t="shared" si="39"/>
        <v>1</v>
      </c>
      <c r="I846" s="90">
        <f>IF(F846/ActivitySum!$C$1300=0%,"",F846/ActivitySum!$C$1300)</f>
        <v>2.1440172270250938E-4</v>
      </c>
      <c r="J846" s="99">
        <f>IF(G846/ActivitySum!$C$1300=0%,"",G846/ActivitySum!$C$1300)</f>
        <v>1.8223800583295346E-4</v>
      </c>
      <c r="K846" s="99">
        <f t="shared" si="40"/>
        <v>0.84998386923325087</v>
      </c>
      <c r="L846" s="104">
        <f t="shared" si="41"/>
        <v>0.84998386923325087</v>
      </c>
    </row>
    <row r="847" spans="3:12" x14ac:dyDescent="0.25">
      <c r="C847" t="s">
        <v>809</v>
      </c>
      <c r="D847" t="s">
        <v>2093</v>
      </c>
      <c r="E847" s="6">
        <v>18599</v>
      </c>
      <c r="F847" s="32">
        <v>18599</v>
      </c>
      <c r="G847" s="32">
        <v>15809</v>
      </c>
      <c r="H847" s="90">
        <f t="shared" si="39"/>
        <v>1</v>
      </c>
      <c r="I847" s="90">
        <f>IF(F847/ActivitySum!$C$1300=0%,"",F847/ActivitySum!$C$1300)</f>
        <v>2.1441325091644113E-4</v>
      </c>
      <c r="J847" s="99">
        <f>IF(G847/ActivitySum!$C$1300=0%,"",G847/ActivitySum!$C$1300)</f>
        <v>1.8224953404688519E-4</v>
      </c>
      <c r="K847" s="99">
        <f t="shared" si="40"/>
        <v>0.84999193505027149</v>
      </c>
      <c r="L847" s="104">
        <f t="shared" si="41"/>
        <v>0.84999193505027149</v>
      </c>
    </row>
    <row r="848" spans="3:12" x14ac:dyDescent="0.25">
      <c r="C848" t="s">
        <v>811</v>
      </c>
      <c r="D848" t="s">
        <v>2095</v>
      </c>
      <c r="E848" s="6">
        <v>10000</v>
      </c>
      <c r="F848" s="32">
        <v>10000</v>
      </c>
      <c r="G848" s="32">
        <v>8500</v>
      </c>
      <c r="H848" s="90">
        <f t="shared" si="39"/>
        <v>1</v>
      </c>
      <c r="I848" s="90">
        <f>IF(F848/ActivitySum!$C$1300=0%,"",F848/ActivitySum!$C$1300)</f>
        <v>1.1528213931740477E-4</v>
      </c>
      <c r="J848" s="99">
        <f>IF(G848/ActivitySum!$C$1300=0%,"",G848/ActivitySum!$C$1300)</f>
        <v>9.7989818419794053E-5</v>
      </c>
      <c r="K848" s="99">
        <f t="shared" si="40"/>
        <v>0.85</v>
      </c>
      <c r="L848" s="104">
        <f t="shared" si="41"/>
        <v>0.85</v>
      </c>
    </row>
    <row r="849" spans="3:12" x14ac:dyDescent="0.25">
      <c r="C849" t="s">
        <v>812</v>
      </c>
      <c r="D849" t="s">
        <v>2096</v>
      </c>
      <c r="E849" s="6">
        <v>4833</v>
      </c>
      <c r="F849" s="32">
        <v>4833</v>
      </c>
      <c r="G849" s="32">
        <v>4108</v>
      </c>
      <c r="H849" s="90">
        <f t="shared" si="39"/>
        <v>1</v>
      </c>
      <c r="I849" s="90">
        <f>IF(F849/ActivitySum!$C$1300=0%,"",F849/ActivitySum!$C$1300)</f>
        <v>5.5715857932101722E-5</v>
      </c>
      <c r="J849" s="99">
        <f>IF(G849/ActivitySum!$C$1300=0%,"",G849/ActivitySum!$C$1300)</f>
        <v>4.7357902831589878E-5</v>
      </c>
      <c r="K849" s="99">
        <f t="shared" si="40"/>
        <v>0.84998965445892816</v>
      </c>
      <c r="L849" s="104">
        <f t="shared" si="41"/>
        <v>0.84998965445892816</v>
      </c>
    </row>
    <row r="850" spans="3:12" x14ac:dyDescent="0.25">
      <c r="C850" t="s">
        <v>815</v>
      </c>
      <c r="D850" t="s">
        <v>2099</v>
      </c>
      <c r="E850" s="6">
        <v>401</v>
      </c>
      <c r="F850" s="32">
        <v>401</v>
      </c>
      <c r="G850" s="32">
        <v>341</v>
      </c>
      <c r="H850" s="90">
        <f t="shared" si="39"/>
        <v>1</v>
      </c>
      <c r="I850" s="90">
        <f>IF(F850/ActivitySum!$C$1300=0%,"",F850/ActivitySum!$C$1300)</f>
        <v>4.6228137866279316E-6</v>
      </c>
      <c r="J850" s="99">
        <f>IF(G850/ActivitySum!$C$1300=0%,"",G850/ActivitySum!$C$1300)</f>
        <v>3.9311209507235028E-6</v>
      </c>
      <c r="K850" s="99">
        <f t="shared" si="40"/>
        <v>0.85037406483790523</v>
      </c>
      <c r="L850" s="104">
        <f t="shared" si="41"/>
        <v>0.85037406483790523</v>
      </c>
    </row>
    <row r="851" spans="3:12" x14ac:dyDescent="0.25">
      <c r="C851" t="s">
        <v>816</v>
      </c>
      <c r="D851" t="s">
        <v>2100</v>
      </c>
      <c r="E851" s="6">
        <v>18599</v>
      </c>
      <c r="F851" s="32">
        <v>18598</v>
      </c>
      <c r="G851" s="32">
        <v>15808</v>
      </c>
      <c r="H851" s="90">
        <f t="shared" si="39"/>
        <v>0.99994623366847679</v>
      </c>
      <c r="I851" s="90">
        <f>IF(F851/ActivitySum!$C$1300=0%,"",F851/ActivitySum!$C$1300)</f>
        <v>2.1440172270250938E-4</v>
      </c>
      <c r="J851" s="99">
        <f>IF(G851/ActivitySum!$C$1300=0%,"",G851/ActivitySum!$C$1300)</f>
        <v>1.8223800583295346E-4</v>
      </c>
      <c r="K851" s="99">
        <f t="shared" si="40"/>
        <v>0.84993816871874828</v>
      </c>
      <c r="L851" s="104">
        <f t="shared" si="41"/>
        <v>0.84998386923325087</v>
      </c>
    </row>
    <row r="852" spans="3:12" x14ac:dyDescent="0.25">
      <c r="C852" t="s">
        <v>817</v>
      </c>
      <c r="D852" t="s">
        <v>2101</v>
      </c>
      <c r="E852" s="6">
        <v>10000</v>
      </c>
      <c r="F852" s="32">
        <v>10000</v>
      </c>
      <c r="G852" s="32">
        <v>8500</v>
      </c>
      <c r="H852" s="90">
        <f t="shared" si="39"/>
        <v>1</v>
      </c>
      <c r="I852" s="90">
        <f>IF(F852/ActivitySum!$C$1300=0%,"",F852/ActivitySum!$C$1300)</f>
        <v>1.1528213931740477E-4</v>
      </c>
      <c r="J852" s="99">
        <f>IF(G852/ActivitySum!$C$1300=0%,"",G852/ActivitySum!$C$1300)</f>
        <v>9.7989818419794053E-5</v>
      </c>
      <c r="K852" s="99">
        <f t="shared" si="40"/>
        <v>0.85</v>
      </c>
      <c r="L852" s="104">
        <f t="shared" si="41"/>
        <v>0.85</v>
      </c>
    </row>
    <row r="853" spans="3:12" x14ac:dyDescent="0.25">
      <c r="C853" t="s">
        <v>818</v>
      </c>
      <c r="D853" t="s">
        <v>2102</v>
      </c>
      <c r="E853" s="6">
        <v>158821</v>
      </c>
      <c r="F853" s="32">
        <v>158821</v>
      </c>
      <c r="G853" s="32">
        <v>134998</v>
      </c>
      <c r="H853" s="90">
        <f t="shared" si="39"/>
        <v>1</v>
      </c>
      <c r="I853" s="90">
        <f>IF(F853/ActivitySum!$C$1300=0%,"",F853/ActivitySum!$C$1300)</f>
        <v>1.8309224648529543E-3</v>
      </c>
      <c r="J853" s="99">
        <f>IF(G853/ActivitySum!$C$1300=0%,"",G853/ActivitySum!$C$1300)</f>
        <v>1.5562858243571009E-3</v>
      </c>
      <c r="K853" s="99">
        <f t="shared" si="40"/>
        <v>0.85000094445948582</v>
      </c>
      <c r="L853" s="104">
        <f t="shared" si="41"/>
        <v>0.85000094445948582</v>
      </c>
    </row>
    <row r="854" spans="3:12" x14ac:dyDescent="0.25">
      <c r="C854" t="s">
        <v>819</v>
      </c>
      <c r="D854" t="s">
        <v>2103</v>
      </c>
      <c r="E854" s="6">
        <v>18598</v>
      </c>
      <c r="F854" s="32">
        <v>18598</v>
      </c>
      <c r="G854" s="32">
        <v>15808</v>
      </c>
      <c r="H854" s="90">
        <f t="shared" si="39"/>
        <v>1</v>
      </c>
      <c r="I854" s="90">
        <f>IF(F854/ActivitySum!$C$1300=0%,"",F854/ActivitySum!$C$1300)</f>
        <v>2.1440172270250938E-4</v>
      </c>
      <c r="J854" s="99">
        <f>IF(G854/ActivitySum!$C$1300=0%,"",G854/ActivitySum!$C$1300)</f>
        <v>1.8223800583295346E-4</v>
      </c>
      <c r="K854" s="99">
        <f t="shared" si="40"/>
        <v>0.84998386923325087</v>
      </c>
      <c r="L854" s="104">
        <f t="shared" si="41"/>
        <v>0.84998386923325087</v>
      </c>
    </row>
    <row r="855" spans="3:12" x14ac:dyDescent="0.25">
      <c r="C855" t="s">
        <v>820</v>
      </c>
      <c r="D855" t="s">
        <v>2104</v>
      </c>
      <c r="E855" s="6">
        <v>18598</v>
      </c>
      <c r="F855" s="32">
        <v>18598</v>
      </c>
      <c r="G855" s="32">
        <v>15808</v>
      </c>
      <c r="H855" s="90">
        <f t="shared" si="39"/>
        <v>1</v>
      </c>
      <c r="I855" s="90">
        <f>IF(F855/ActivitySum!$C$1300=0%,"",F855/ActivitySum!$C$1300)</f>
        <v>2.1440172270250938E-4</v>
      </c>
      <c r="J855" s="99">
        <f>IF(G855/ActivitySum!$C$1300=0%,"",G855/ActivitySum!$C$1300)</f>
        <v>1.8223800583295346E-4</v>
      </c>
      <c r="K855" s="99">
        <f t="shared" si="40"/>
        <v>0.84998386923325087</v>
      </c>
      <c r="L855" s="104">
        <f t="shared" si="41"/>
        <v>0.84998386923325087</v>
      </c>
    </row>
    <row r="856" spans="3:12" x14ac:dyDescent="0.25">
      <c r="C856" t="s">
        <v>822</v>
      </c>
      <c r="D856" t="s">
        <v>2106</v>
      </c>
      <c r="E856" s="6">
        <v>2432</v>
      </c>
      <c r="F856" s="32">
        <v>2432</v>
      </c>
      <c r="G856" s="32">
        <v>2067</v>
      </c>
      <c r="H856" s="90">
        <f t="shared" si="39"/>
        <v>1</v>
      </c>
      <c r="I856" s="90">
        <f>IF(F856/ActivitySum!$C$1300=0%,"",F856/ActivitySum!$C$1300)</f>
        <v>2.8036616281992839E-5</v>
      </c>
      <c r="J856" s="99">
        <f>IF(G856/ActivitySum!$C$1300=0%,"",G856/ActivitySum!$C$1300)</f>
        <v>2.3828818196907564E-5</v>
      </c>
      <c r="K856" s="99">
        <f t="shared" si="40"/>
        <v>0.84991776315789469</v>
      </c>
      <c r="L856" s="104">
        <f t="shared" si="41"/>
        <v>0.84991776315789469</v>
      </c>
    </row>
    <row r="857" spans="3:12" x14ac:dyDescent="0.25">
      <c r="C857" t="s">
        <v>823</v>
      </c>
      <c r="D857" t="s">
        <v>2107</v>
      </c>
      <c r="E857" s="6">
        <v>2432</v>
      </c>
      <c r="F857" s="32">
        <v>2432</v>
      </c>
      <c r="G857" s="32">
        <v>2067</v>
      </c>
      <c r="H857" s="90">
        <f t="shared" si="39"/>
        <v>1</v>
      </c>
      <c r="I857" s="90">
        <f>IF(F857/ActivitySum!$C$1300=0%,"",F857/ActivitySum!$C$1300)</f>
        <v>2.8036616281992839E-5</v>
      </c>
      <c r="J857" s="99">
        <f>IF(G857/ActivitySum!$C$1300=0%,"",G857/ActivitySum!$C$1300)</f>
        <v>2.3828818196907564E-5</v>
      </c>
      <c r="K857" s="99">
        <f t="shared" si="40"/>
        <v>0.84991776315789469</v>
      </c>
      <c r="L857" s="104">
        <f t="shared" si="41"/>
        <v>0.84991776315789469</v>
      </c>
    </row>
    <row r="858" spans="3:12" x14ac:dyDescent="0.25">
      <c r="C858" t="s">
        <v>824</v>
      </c>
      <c r="D858" t="s">
        <v>2108</v>
      </c>
      <c r="E858" s="6">
        <v>4833</v>
      </c>
      <c r="F858" s="32">
        <v>4834</v>
      </c>
      <c r="G858" s="32">
        <v>3081</v>
      </c>
      <c r="H858" s="90">
        <f t="shared" si="39"/>
        <v>1.000206910821436</v>
      </c>
      <c r="I858" s="90">
        <f>IF(F858/ActivitySum!$C$1300=0%,"",F858/ActivitySum!$C$1300)</f>
        <v>5.5727386146033467E-5</v>
      </c>
      <c r="J858" s="99">
        <f>IF(G858/ActivitySum!$C$1300=0%,"",G858/ActivitySum!$C$1300)</f>
        <v>3.5518427123692407E-5</v>
      </c>
      <c r="K858" s="99">
        <f t="shared" si="40"/>
        <v>0.6374922408441962</v>
      </c>
      <c r="L858" s="104">
        <f t="shared" si="41"/>
        <v>0.63736036408771202</v>
      </c>
    </row>
    <row r="859" spans="3:12" x14ac:dyDescent="0.25">
      <c r="C859" t="s">
        <v>825</v>
      </c>
      <c r="D859" t="s">
        <v>2109</v>
      </c>
      <c r="E859" s="6">
        <v>8202</v>
      </c>
      <c r="F859" s="32">
        <v>8203</v>
      </c>
      <c r="G859" s="32">
        <v>6973</v>
      </c>
      <c r="H859" s="90">
        <f t="shared" si="39"/>
        <v>1.0001219214825652</v>
      </c>
      <c r="I859" s="90">
        <f>IF(F859/ActivitySum!$C$1300=0%,"",F859/ActivitySum!$C$1300)</f>
        <v>9.456593888206713E-5</v>
      </c>
      <c r="J859" s="99">
        <f>IF(G859/ActivitySum!$C$1300=0%,"",G859/ActivitySum!$C$1300)</f>
        <v>8.0386235746026351E-5</v>
      </c>
      <c r="K859" s="99">
        <f t="shared" si="40"/>
        <v>0.85015849792733478</v>
      </c>
      <c r="L859" s="104">
        <f t="shared" si="41"/>
        <v>0.85005485797878821</v>
      </c>
    </row>
    <row r="860" spans="3:12" x14ac:dyDescent="0.25">
      <c r="C860" t="s">
        <v>826</v>
      </c>
      <c r="D860" t="s">
        <v>2110</v>
      </c>
      <c r="E860" s="6">
        <v>8203</v>
      </c>
      <c r="F860" s="32">
        <v>8203</v>
      </c>
      <c r="G860" s="32">
        <v>6973</v>
      </c>
      <c r="H860" s="90">
        <f t="shared" si="39"/>
        <v>1</v>
      </c>
      <c r="I860" s="90">
        <f>IF(F860/ActivitySum!$C$1300=0%,"",F860/ActivitySum!$C$1300)</f>
        <v>9.456593888206713E-5</v>
      </c>
      <c r="J860" s="99">
        <f>IF(G860/ActivitySum!$C$1300=0%,"",G860/ActivitySum!$C$1300)</f>
        <v>8.0386235746026351E-5</v>
      </c>
      <c r="K860" s="99">
        <f t="shared" si="40"/>
        <v>0.85005485797878821</v>
      </c>
      <c r="L860" s="104">
        <f t="shared" si="41"/>
        <v>0.85005485797878821</v>
      </c>
    </row>
    <row r="861" spans="3:12" x14ac:dyDescent="0.25">
      <c r="C861" t="s">
        <v>827</v>
      </c>
      <c r="D861" t="s">
        <v>2111</v>
      </c>
      <c r="E861" s="6">
        <v>401</v>
      </c>
      <c r="F861" s="32">
        <v>401</v>
      </c>
      <c r="G861" s="32">
        <v>341</v>
      </c>
      <c r="H861" s="90">
        <f t="shared" si="39"/>
        <v>1</v>
      </c>
      <c r="I861" s="90">
        <f>IF(F861/ActivitySum!$C$1300=0%,"",F861/ActivitySum!$C$1300)</f>
        <v>4.6228137866279316E-6</v>
      </c>
      <c r="J861" s="99">
        <f>IF(G861/ActivitySum!$C$1300=0%,"",G861/ActivitySum!$C$1300)</f>
        <v>3.9311209507235028E-6</v>
      </c>
      <c r="K861" s="99">
        <f t="shared" si="40"/>
        <v>0.85037406483790523</v>
      </c>
      <c r="L861" s="104">
        <f t="shared" si="41"/>
        <v>0.85037406483790523</v>
      </c>
    </row>
    <row r="862" spans="3:12" x14ac:dyDescent="0.25">
      <c r="C862" t="s">
        <v>828</v>
      </c>
      <c r="D862" t="s">
        <v>2112</v>
      </c>
      <c r="E862" s="6">
        <v>10000</v>
      </c>
      <c r="F862" s="32">
        <v>10000</v>
      </c>
      <c r="G862" s="32">
        <v>8500</v>
      </c>
      <c r="H862" s="90">
        <f t="shared" si="39"/>
        <v>1</v>
      </c>
      <c r="I862" s="90">
        <f>IF(F862/ActivitySum!$C$1300=0%,"",F862/ActivitySum!$C$1300)</f>
        <v>1.1528213931740477E-4</v>
      </c>
      <c r="J862" s="99">
        <f>IF(G862/ActivitySum!$C$1300=0%,"",G862/ActivitySum!$C$1300)</f>
        <v>9.7989818419794053E-5</v>
      </c>
      <c r="K862" s="99">
        <f t="shared" si="40"/>
        <v>0.85</v>
      </c>
      <c r="L862" s="104">
        <f t="shared" si="41"/>
        <v>0.85</v>
      </c>
    </row>
    <row r="863" spans="3:12" x14ac:dyDescent="0.25">
      <c r="C863" t="s">
        <v>829</v>
      </c>
      <c r="D863" t="s">
        <v>2113</v>
      </c>
      <c r="E863" s="6">
        <v>4734</v>
      </c>
      <c r="F863" s="32">
        <v>4733</v>
      </c>
      <c r="G863" s="32">
        <v>4024</v>
      </c>
      <c r="H863" s="90">
        <f t="shared" si="39"/>
        <v>0.99978876214617662</v>
      </c>
      <c r="I863" s="90">
        <f>IF(F863/ActivitySum!$C$1300=0%,"",F863/ActivitySum!$C$1300)</f>
        <v>5.4563036538927678E-5</v>
      </c>
      <c r="J863" s="99">
        <f>IF(G863/ActivitySum!$C$1300=0%,"",G863/ActivitySum!$C$1300)</f>
        <v>4.6389532861323682E-5</v>
      </c>
      <c r="K863" s="99">
        <f t="shared" si="40"/>
        <v>0.8500211237853823</v>
      </c>
      <c r="L863" s="104">
        <f t="shared" si="41"/>
        <v>0.85020071836044797</v>
      </c>
    </row>
    <row r="864" spans="3:12" x14ac:dyDescent="0.25">
      <c r="C864" t="s">
        <v>831</v>
      </c>
      <c r="D864" t="s">
        <v>2114</v>
      </c>
      <c r="E864" s="6">
        <v>2432</v>
      </c>
      <c r="F864" s="32">
        <v>2432</v>
      </c>
      <c r="G864" s="32">
        <v>2067</v>
      </c>
      <c r="H864" s="90">
        <f t="shared" si="39"/>
        <v>1</v>
      </c>
      <c r="I864" s="90">
        <f>IF(F864/ActivitySum!$C$1300=0%,"",F864/ActivitySum!$C$1300)</f>
        <v>2.8036616281992839E-5</v>
      </c>
      <c r="J864" s="99">
        <f>IF(G864/ActivitySum!$C$1300=0%,"",G864/ActivitySum!$C$1300)</f>
        <v>2.3828818196907564E-5</v>
      </c>
      <c r="K864" s="99">
        <f t="shared" si="40"/>
        <v>0.84991776315789469</v>
      </c>
      <c r="L864" s="104">
        <f t="shared" si="41"/>
        <v>0.84991776315789469</v>
      </c>
    </row>
    <row r="865" spans="3:12" x14ac:dyDescent="0.25">
      <c r="C865" t="s">
        <v>832</v>
      </c>
      <c r="D865" t="s">
        <v>2115</v>
      </c>
      <c r="E865" s="6">
        <v>4833</v>
      </c>
      <c r="F865" s="32">
        <v>4833</v>
      </c>
      <c r="G865" s="32">
        <v>4108</v>
      </c>
      <c r="H865" s="90">
        <f t="shared" si="39"/>
        <v>1</v>
      </c>
      <c r="I865" s="90">
        <f>IF(F865/ActivitySum!$C$1300=0%,"",F865/ActivitySum!$C$1300)</f>
        <v>5.5715857932101722E-5</v>
      </c>
      <c r="J865" s="99">
        <f>IF(G865/ActivitySum!$C$1300=0%,"",G865/ActivitySum!$C$1300)</f>
        <v>4.7357902831589878E-5</v>
      </c>
      <c r="K865" s="99">
        <f t="shared" si="40"/>
        <v>0.84998965445892816</v>
      </c>
      <c r="L865" s="104">
        <f t="shared" si="41"/>
        <v>0.84998965445892816</v>
      </c>
    </row>
    <row r="866" spans="3:12" x14ac:dyDescent="0.25">
      <c r="C866" t="s">
        <v>834</v>
      </c>
      <c r="D866" t="s">
        <v>2117</v>
      </c>
      <c r="E866" s="6">
        <v>2432</v>
      </c>
      <c r="F866" s="32">
        <v>2432</v>
      </c>
      <c r="G866" s="32">
        <v>2067</v>
      </c>
      <c r="H866" s="90">
        <f t="shared" si="39"/>
        <v>1</v>
      </c>
      <c r="I866" s="90">
        <f>IF(F866/ActivitySum!$C$1300=0%,"",F866/ActivitySum!$C$1300)</f>
        <v>2.8036616281992839E-5</v>
      </c>
      <c r="J866" s="99">
        <f>IF(G866/ActivitySum!$C$1300=0%,"",G866/ActivitySum!$C$1300)</f>
        <v>2.3828818196907564E-5</v>
      </c>
      <c r="K866" s="99">
        <f t="shared" si="40"/>
        <v>0.84991776315789469</v>
      </c>
      <c r="L866" s="104">
        <f t="shared" si="41"/>
        <v>0.84991776315789469</v>
      </c>
    </row>
    <row r="867" spans="3:12" x14ac:dyDescent="0.25">
      <c r="C867" t="s">
        <v>835</v>
      </c>
      <c r="D867" t="s">
        <v>2118</v>
      </c>
      <c r="E867" s="6">
        <v>6812</v>
      </c>
      <c r="F867" s="32">
        <v>6812</v>
      </c>
      <c r="G867" s="32">
        <v>5790</v>
      </c>
      <c r="H867" s="90">
        <f t="shared" si="39"/>
        <v>1</v>
      </c>
      <c r="I867" s="90">
        <f>IF(F867/ActivitySum!$C$1300=0%,"",F867/ActivitySum!$C$1300)</f>
        <v>7.8530193303016126E-5</v>
      </c>
      <c r="J867" s="99">
        <f>IF(G867/ActivitySum!$C$1300=0%,"",G867/ActivitySum!$C$1300)</f>
        <v>6.6748358664777367E-5</v>
      </c>
      <c r="K867" s="99">
        <f t="shared" si="40"/>
        <v>0.84997064004697598</v>
      </c>
      <c r="L867" s="104">
        <f t="shared" si="41"/>
        <v>0.84997064004697598</v>
      </c>
    </row>
    <row r="868" spans="3:12" x14ac:dyDescent="0.25">
      <c r="C868" t="s">
        <v>836</v>
      </c>
      <c r="D868" t="s">
        <v>2119</v>
      </c>
      <c r="E868" s="6">
        <v>6812</v>
      </c>
      <c r="F868" s="32">
        <v>6812</v>
      </c>
      <c r="G868" s="32">
        <v>5790</v>
      </c>
      <c r="H868" s="90">
        <f t="shared" si="39"/>
        <v>1</v>
      </c>
      <c r="I868" s="90">
        <f>IF(F868/ActivitySum!$C$1300=0%,"",F868/ActivitySum!$C$1300)</f>
        <v>7.8530193303016126E-5</v>
      </c>
      <c r="J868" s="99">
        <f>IF(G868/ActivitySum!$C$1300=0%,"",G868/ActivitySum!$C$1300)</f>
        <v>6.6748358664777367E-5</v>
      </c>
      <c r="K868" s="99">
        <f t="shared" si="40"/>
        <v>0.84997064004697598</v>
      </c>
      <c r="L868" s="104">
        <f t="shared" si="41"/>
        <v>0.84997064004697598</v>
      </c>
    </row>
    <row r="869" spans="3:12" x14ac:dyDescent="0.25">
      <c r="C869" t="s">
        <v>837</v>
      </c>
      <c r="D869" t="s">
        <v>2120</v>
      </c>
      <c r="E869" s="6">
        <v>6812</v>
      </c>
      <c r="F869" s="32">
        <v>6812</v>
      </c>
      <c r="G869" s="32">
        <v>5790</v>
      </c>
      <c r="H869" s="90">
        <f t="shared" si="39"/>
        <v>1</v>
      </c>
      <c r="I869" s="90">
        <f>IF(F869/ActivitySum!$C$1300=0%,"",F869/ActivitySum!$C$1300)</f>
        <v>7.8530193303016126E-5</v>
      </c>
      <c r="J869" s="99">
        <f>IF(G869/ActivitySum!$C$1300=0%,"",G869/ActivitySum!$C$1300)</f>
        <v>6.6748358664777367E-5</v>
      </c>
      <c r="K869" s="99">
        <f t="shared" si="40"/>
        <v>0.84997064004697598</v>
      </c>
      <c r="L869" s="104">
        <f t="shared" si="41"/>
        <v>0.84997064004697598</v>
      </c>
    </row>
    <row r="870" spans="3:12" x14ac:dyDescent="0.25">
      <c r="C870" t="s">
        <v>838</v>
      </c>
      <c r="D870" t="s">
        <v>2121</v>
      </c>
      <c r="E870" s="6">
        <v>10000</v>
      </c>
      <c r="F870" s="32">
        <v>10000</v>
      </c>
      <c r="G870" s="32">
        <v>8500</v>
      </c>
      <c r="H870" s="90">
        <f t="shared" si="39"/>
        <v>1</v>
      </c>
      <c r="I870" s="90">
        <f>IF(F870/ActivitySum!$C$1300=0%,"",F870/ActivitySum!$C$1300)</f>
        <v>1.1528213931740477E-4</v>
      </c>
      <c r="J870" s="99">
        <f>IF(G870/ActivitySum!$C$1300=0%,"",G870/ActivitySum!$C$1300)</f>
        <v>9.7989818419794053E-5</v>
      </c>
      <c r="K870" s="99">
        <f t="shared" si="40"/>
        <v>0.85</v>
      </c>
      <c r="L870" s="104">
        <f t="shared" si="41"/>
        <v>0.85</v>
      </c>
    </row>
    <row r="871" spans="3:12" x14ac:dyDescent="0.25">
      <c r="C871" t="s">
        <v>839</v>
      </c>
      <c r="D871" t="s">
        <v>2122</v>
      </c>
      <c r="E871" s="6">
        <v>27710</v>
      </c>
      <c r="F871" s="32">
        <v>27710</v>
      </c>
      <c r="G871" s="32">
        <v>23554</v>
      </c>
      <c r="H871" s="90">
        <f t="shared" si="39"/>
        <v>1</v>
      </c>
      <c r="I871" s="90">
        <f>IF(F871/ActivitySum!$C$1300=0%,"",F871/ActivitySum!$C$1300)</f>
        <v>3.1944680804852862E-4</v>
      </c>
      <c r="J871" s="99">
        <f>IF(G871/ActivitySum!$C$1300=0%,"",G871/ActivitySum!$C$1300)</f>
        <v>2.7153555094821521E-4</v>
      </c>
      <c r="K871" s="99">
        <f t="shared" si="40"/>
        <v>0.85001804402742687</v>
      </c>
      <c r="L871" s="104">
        <f t="shared" si="41"/>
        <v>0.85001804402742687</v>
      </c>
    </row>
    <row r="872" spans="3:12" x14ac:dyDescent="0.25">
      <c r="C872" t="s">
        <v>840</v>
      </c>
      <c r="D872" t="s">
        <v>2123</v>
      </c>
      <c r="E872" s="6">
        <v>6812</v>
      </c>
      <c r="F872" s="32">
        <v>6812</v>
      </c>
      <c r="G872" s="32">
        <v>5790</v>
      </c>
      <c r="H872" s="90">
        <f t="shared" si="39"/>
        <v>1</v>
      </c>
      <c r="I872" s="90">
        <f>IF(F872/ActivitySum!$C$1300=0%,"",F872/ActivitySum!$C$1300)</f>
        <v>7.8530193303016126E-5</v>
      </c>
      <c r="J872" s="99">
        <f>IF(G872/ActivitySum!$C$1300=0%,"",G872/ActivitySum!$C$1300)</f>
        <v>6.6748358664777367E-5</v>
      </c>
      <c r="K872" s="99">
        <f t="shared" si="40"/>
        <v>0.84997064004697598</v>
      </c>
      <c r="L872" s="104">
        <f t="shared" si="41"/>
        <v>0.84997064004697598</v>
      </c>
    </row>
    <row r="873" spans="3:12" x14ac:dyDescent="0.25">
      <c r="C873" t="s">
        <v>841</v>
      </c>
      <c r="D873" t="s">
        <v>2124</v>
      </c>
      <c r="E873" s="6">
        <v>28908</v>
      </c>
      <c r="F873" s="32">
        <v>28908</v>
      </c>
      <c r="G873" s="32">
        <v>24572</v>
      </c>
      <c r="H873" s="90">
        <f t="shared" si="39"/>
        <v>1</v>
      </c>
      <c r="I873" s="90">
        <f>IF(F873/ActivitySum!$C$1300=0%,"",F873/ActivitySum!$C$1300)</f>
        <v>3.3325760833875372E-4</v>
      </c>
      <c r="J873" s="99">
        <f>IF(G873/ActivitySum!$C$1300=0%,"",G873/ActivitySum!$C$1300)</f>
        <v>2.8327127273072698E-4</v>
      </c>
      <c r="K873" s="99">
        <f t="shared" si="40"/>
        <v>0.85000691850006915</v>
      </c>
      <c r="L873" s="104">
        <f t="shared" si="41"/>
        <v>0.85000691850006915</v>
      </c>
    </row>
    <row r="874" spans="3:12" x14ac:dyDescent="0.25">
      <c r="C874" t="s">
        <v>842</v>
      </c>
      <c r="D874" t="s">
        <v>2125</v>
      </c>
      <c r="E874" s="6">
        <v>6660</v>
      </c>
      <c r="F874" s="32">
        <v>6660</v>
      </c>
      <c r="G874" s="32">
        <v>5661</v>
      </c>
      <c r="H874" s="90">
        <f t="shared" si="39"/>
        <v>1</v>
      </c>
      <c r="I874" s="90">
        <f>IF(F874/ActivitySum!$C$1300=0%,"",F874/ActivitySum!$C$1300)</f>
        <v>7.6777904785391574E-5</v>
      </c>
      <c r="J874" s="99">
        <f>IF(G874/ActivitySum!$C$1300=0%,"",G874/ActivitySum!$C$1300)</f>
        <v>6.5261219067582838E-5</v>
      </c>
      <c r="K874" s="99">
        <f t="shared" si="40"/>
        <v>0.85</v>
      </c>
      <c r="L874" s="104">
        <f t="shared" si="41"/>
        <v>0.85</v>
      </c>
    </row>
    <row r="875" spans="3:12" x14ac:dyDescent="0.25">
      <c r="C875" t="s">
        <v>843</v>
      </c>
      <c r="D875" t="s">
        <v>2126</v>
      </c>
      <c r="E875" s="6">
        <v>6812</v>
      </c>
      <c r="F875" s="32">
        <v>6812</v>
      </c>
      <c r="G875" s="32">
        <v>5790</v>
      </c>
      <c r="H875" s="90">
        <f t="shared" si="39"/>
        <v>1</v>
      </c>
      <c r="I875" s="90">
        <f>IF(F875/ActivitySum!$C$1300=0%,"",F875/ActivitySum!$C$1300)</f>
        <v>7.8530193303016126E-5</v>
      </c>
      <c r="J875" s="99">
        <f>IF(G875/ActivitySum!$C$1300=0%,"",G875/ActivitySum!$C$1300)</f>
        <v>6.6748358664777367E-5</v>
      </c>
      <c r="K875" s="99">
        <f t="shared" si="40"/>
        <v>0.84997064004697598</v>
      </c>
      <c r="L875" s="104">
        <f t="shared" si="41"/>
        <v>0.84997064004697598</v>
      </c>
    </row>
    <row r="876" spans="3:12" x14ac:dyDescent="0.25">
      <c r="C876" t="s">
        <v>844</v>
      </c>
      <c r="D876" t="s">
        <v>2127</v>
      </c>
      <c r="E876" s="6">
        <v>6812</v>
      </c>
      <c r="F876" s="32">
        <v>6812</v>
      </c>
      <c r="G876" s="32">
        <v>5790</v>
      </c>
      <c r="H876" s="90">
        <f t="shared" si="39"/>
        <v>1</v>
      </c>
      <c r="I876" s="90">
        <f>IF(F876/ActivitySum!$C$1300=0%,"",F876/ActivitySum!$C$1300)</f>
        <v>7.8530193303016126E-5</v>
      </c>
      <c r="J876" s="99">
        <f>IF(G876/ActivitySum!$C$1300=0%,"",G876/ActivitySum!$C$1300)</f>
        <v>6.6748358664777367E-5</v>
      </c>
      <c r="K876" s="99">
        <f t="shared" si="40"/>
        <v>0.84997064004697598</v>
      </c>
      <c r="L876" s="104">
        <f t="shared" si="41"/>
        <v>0.84997064004697598</v>
      </c>
    </row>
    <row r="877" spans="3:12" x14ac:dyDescent="0.25">
      <c r="C877" t="s">
        <v>845</v>
      </c>
      <c r="D877" t="s">
        <v>2128</v>
      </c>
      <c r="E877" s="6">
        <v>6812</v>
      </c>
      <c r="F877" s="32">
        <v>6812</v>
      </c>
      <c r="G877" s="32">
        <v>5790</v>
      </c>
      <c r="H877" s="90">
        <f t="shared" si="39"/>
        <v>1</v>
      </c>
      <c r="I877" s="90">
        <f>IF(F877/ActivitySum!$C$1300=0%,"",F877/ActivitySum!$C$1300)</f>
        <v>7.8530193303016126E-5</v>
      </c>
      <c r="J877" s="99">
        <f>IF(G877/ActivitySum!$C$1300=0%,"",G877/ActivitySum!$C$1300)</f>
        <v>6.6748358664777367E-5</v>
      </c>
      <c r="K877" s="99">
        <f t="shared" si="40"/>
        <v>0.84997064004697598</v>
      </c>
      <c r="L877" s="104">
        <f t="shared" si="41"/>
        <v>0.84997064004697598</v>
      </c>
    </row>
    <row r="878" spans="3:12" x14ac:dyDescent="0.25">
      <c r="C878" t="s">
        <v>846</v>
      </c>
      <c r="D878" t="s">
        <v>2129</v>
      </c>
      <c r="E878" s="6">
        <v>6812</v>
      </c>
      <c r="F878" s="32">
        <v>6812</v>
      </c>
      <c r="G878" s="32">
        <v>5790</v>
      </c>
      <c r="H878" s="90">
        <f t="shared" si="39"/>
        <v>1</v>
      </c>
      <c r="I878" s="90">
        <f>IF(F878/ActivitySum!$C$1300=0%,"",F878/ActivitySum!$C$1300)</f>
        <v>7.8530193303016126E-5</v>
      </c>
      <c r="J878" s="99">
        <f>IF(G878/ActivitySum!$C$1300=0%,"",G878/ActivitySum!$C$1300)</f>
        <v>6.6748358664777367E-5</v>
      </c>
      <c r="K878" s="99">
        <f t="shared" si="40"/>
        <v>0.84997064004697598</v>
      </c>
      <c r="L878" s="104">
        <f t="shared" si="41"/>
        <v>0.84997064004697598</v>
      </c>
    </row>
    <row r="879" spans="3:12" x14ac:dyDescent="0.25">
      <c r="C879" t="s">
        <v>847</v>
      </c>
      <c r="D879" t="s">
        <v>2130</v>
      </c>
      <c r="E879" s="6">
        <v>6812</v>
      </c>
      <c r="F879" s="32">
        <v>6812</v>
      </c>
      <c r="G879" s="32">
        <v>5790</v>
      </c>
      <c r="H879" s="90">
        <f t="shared" si="39"/>
        <v>1</v>
      </c>
      <c r="I879" s="90">
        <f>IF(F879/ActivitySum!$C$1300=0%,"",F879/ActivitySum!$C$1300)</f>
        <v>7.8530193303016126E-5</v>
      </c>
      <c r="J879" s="99">
        <f>IF(G879/ActivitySum!$C$1300=0%,"",G879/ActivitySum!$C$1300)</f>
        <v>6.6748358664777367E-5</v>
      </c>
      <c r="K879" s="99">
        <f t="shared" si="40"/>
        <v>0.84997064004697598</v>
      </c>
      <c r="L879" s="104">
        <f t="shared" si="41"/>
        <v>0.84997064004697598</v>
      </c>
    </row>
    <row r="880" spans="3:12" x14ac:dyDescent="0.25">
      <c r="C880" t="s">
        <v>848</v>
      </c>
      <c r="D880" t="s">
        <v>2131</v>
      </c>
      <c r="E880" s="6">
        <v>21250</v>
      </c>
      <c r="F880" s="32">
        <v>21250</v>
      </c>
      <c r="G880" s="32">
        <v>18063</v>
      </c>
      <c r="H880" s="90">
        <f t="shared" si="39"/>
        <v>1</v>
      </c>
      <c r="I880" s="90">
        <f>IF(F880/ActivitySum!$C$1300=0%,"",F880/ActivitySum!$C$1300)</f>
        <v>2.4497454604948516E-4</v>
      </c>
      <c r="J880" s="99">
        <f>IF(G880/ActivitySum!$C$1300=0%,"",G880/ActivitySum!$C$1300)</f>
        <v>2.0823412824902824E-4</v>
      </c>
      <c r="K880" s="99">
        <f t="shared" si="40"/>
        <v>0.85002352941176473</v>
      </c>
      <c r="L880" s="104">
        <f t="shared" si="41"/>
        <v>0.85002352941176473</v>
      </c>
    </row>
    <row r="881" spans="3:12" x14ac:dyDescent="0.25">
      <c r="C881" t="s">
        <v>849</v>
      </c>
      <c r="D881" t="s">
        <v>2132</v>
      </c>
      <c r="E881" s="6">
        <v>4833</v>
      </c>
      <c r="F881" s="32">
        <v>4833</v>
      </c>
      <c r="G881" s="32">
        <v>4108</v>
      </c>
      <c r="H881" s="90">
        <f t="shared" si="39"/>
        <v>1</v>
      </c>
      <c r="I881" s="90">
        <f>IF(F881/ActivitySum!$C$1300=0%,"",F881/ActivitySum!$C$1300)</f>
        <v>5.5715857932101722E-5</v>
      </c>
      <c r="J881" s="99">
        <f>IF(G881/ActivitySum!$C$1300=0%,"",G881/ActivitySum!$C$1300)</f>
        <v>4.7357902831589878E-5</v>
      </c>
      <c r="K881" s="99">
        <f t="shared" si="40"/>
        <v>0.84998965445892816</v>
      </c>
      <c r="L881" s="104">
        <f t="shared" si="41"/>
        <v>0.84998965445892816</v>
      </c>
    </row>
    <row r="882" spans="3:12" x14ac:dyDescent="0.25">
      <c r="C882" t="s">
        <v>850</v>
      </c>
      <c r="D882" t="s">
        <v>2133</v>
      </c>
      <c r="E882" s="6">
        <v>401</v>
      </c>
      <c r="F882" s="32">
        <v>401</v>
      </c>
      <c r="G882" s="32">
        <v>341</v>
      </c>
      <c r="H882" s="90">
        <f t="shared" si="39"/>
        <v>1</v>
      </c>
      <c r="I882" s="90">
        <f>IF(F882/ActivitySum!$C$1300=0%,"",F882/ActivitySum!$C$1300)</f>
        <v>4.6228137866279316E-6</v>
      </c>
      <c r="J882" s="99">
        <f>IF(G882/ActivitySum!$C$1300=0%,"",G882/ActivitySum!$C$1300)</f>
        <v>3.9311209507235028E-6</v>
      </c>
      <c r="K882" s="99">
        <f t="shared" si="40"/>
        <v>0.85037406483790523</v>
      </c>
      <c r="L882" s="104">
        <f t="shared" si="41"/>
        <v>0.85037406483790523</v>
      </c>
    </row>
    <row r="883" spans="3:12" x14ac:dyDescent="0.25">
      <c r="C883" t="s">
        <v>851</v>
      </c>
      <c r="D883" t="s">
        <v>2134</v>
      </c>
      <c r="E883" s="6">
        <v>10000</v>
      </c>
      <c r="F883" s="32">
        <v>10000</v>
      </c>
      <c r="G883" s="32">
        <v>8500</v>
      </c>
      <c r="H883" s="90">
        <f t="shared" si="39"/>
        <v>1</v>
      </c>
      <c r="I883" s="90">
        <f>IF(F883/ActivitySum!$C$1300=0%,"",F883/ActivitySum!$C$1300)</f>
        <v>1.1528213931740477E-4</v>
      </c>
      <c r="J883" s="99">
        <f>IF(G883/ActivitySum!$C$1300=0%,"",G883/ActivitySum!$C$1300)</f>
        <v>9.7989818419794053E-5</v>
      </c>
      <c r="K883" s="99">
        <f t="shared" si="40"/>
        <v>0.85</v>
      </c>
      <c r="L883" s="104">
        <f t="shared" si="41"/>
        <v>0.85</v>
      </c>
    </row>
    <row r="884" spans="3:12" x14ac:dyDescent="0.25">
      <c r="C884" t="s">
        <v>852</v>
      </c>
      <c r="D884" t="s">
        <v>2135</v>
      </c>
      <c r="E884" s="6">
        <v>2432</v>
      </c>
      <c r="F884" s="32">
        <v>2432</v>
      </c>
      <c r="G884" s="32">
        <v>2067</v>
      </c>
      <c r="H884" s="90">
        <f t="shared" si="39"/>
        <v>1</v>
      </c>
      <c r="I884" s="90">
        <f>IF(F884/ActivitySum!$C$1300=0%,"",F884/ActivitySum!$C$1300)</f>
        <v>2.8036616281992839E-5</v>
      </c>
      <c r="J884" s="99">
        <f>IF(G884/ActivitySum!$C$1300=0%,"",G884/ActivitySum!$C$1300)</f>
        <v>2.3828818196907564E-5</v>
      </c>
      <c r="K884" s="99">
        <f t="shared" si="40"/>
        <v>0.84991776315789469</v>
      </c>
      <c r="L884" s="104">
        <f t="shared" si="41"/>
        <v>0.84991776315789469</v>
      </c>
    </row>
    <row r="885" spans="3:12" x14ac:dyDescent="0.25">
      <c r="C885" t="s">
        <v>853</v>
      </c>
      <c r="D885" t="s">
        <v>2136</v>
      </c>
      <c r="E885" s="6">
        <v>13600</v>
      </c>
      <c r="F885" s="32">
        <v>13600</v>
      </c>
      <c r="G885" s="32">
        <v>8901</v>
      </c>
      <c r="H885" s="90">
        <f t="shared" si="39"/>
        <v>1</v>
      </c>
      <c r="I885" s="90">
        <f>IF(F885/ActivitySum!$C$1300=0%,"",F885/ActivitySum!$C$1300)</f>
        <v>1.5678370947167048E-4</v>
      </c>
      <c r="J885" s="99">
        <f>IF(G885/ActivitySum!$C$1300=0%,"",G885/ActivitySum!$C$1300)</f>
        <v>1.0261263220642199E-4</v>
      </c>
      <c r="K885" s="99">
        <f t="shared" si="40"/>
        <v>0.65448529411764711</v>
      </c>
      <c r="L885" s="104">
        <f t="shared" si="41"/>
        <v>0.65448529411764711</v>
      </c>
    </row>
    <row r="886" spans="3:12" x14ac:dyDescent="0.25">
      <c r="C886" t="s">
        <v>854</v>
      </c>
      <c r="D886" t="s">
        <v>2137</v>
      </c>
      <c r="E886" s="6">
        <v>2432</v>
      </c>
      <c r="F886" s="32">
        <v>2432</v>
      </c>
      <c r="G886" s="32">
        <v>2067</v>
      </c>
      <c r="H886" s="90">
        <f t="shared" si="39"/>
        <v>1</v>
      </c>
      <c r="I886" s="90">
        <f>IF(F886/ActivitySum!$C$1300=0%,"",F886/ActivitySum!$C$1300)</f>
        <v>2.8036616281992839E-5</v>
      </c>
      <c r="J886" s="99">
        <f>IF(G886/ActivitySum!$C$1300=0%,"",G886/ActivitySum!$C$1300)</f>
        <v>2.3828818196907564E-5</v>
      </c>
      <c r="K886" s="99">
        <f t="shared" si="40"/>
        <v>0.84991776315789469</v>
      </c>
      <c r="L886" s="104">
        <f t="shared" si="41"/>
        <v>0.84991776315789469</v>
      </c>
    </row>
    <row r="887" spans="3:12" x14ac:dyDescent="0.25">
      <c r="C887" t="s">
        <v>855</v>
      </c>
      <c r="D887" t="s">
        <v>2138</v>
      </c>
      <c r="E887" s="6">
        <v>13599</v>
      </c>
      <c r="F887" s="32">
        <v>13599</v>
      </c>
      <c r="G887" s="32">
        <v>11559</v>
      </c>
      <c r="H887" s="90">
        <f t="shared" si="39"/>
        <v>1</v>
      </c>
      <c r="I887" s="90">
        <f>IF(F887/ActivitySum!$C$1300=0%,"",F887/ActivitySum!$C$1300)</f>
        <v>1.5677218125773875E-4</v>
      </c>
      <c r="J887" s="99">
        <f>IF(G887/ActivitySum!$C$1300=0%,"",G887/ActivitySum!$C$1300)</f>
        <v>1.3325462483698816E-4</v>
      </c>
      <c r="K887" s="99">
        <f t="shared" si="40"/>
        <v>0.84998896977718952</v>
      </c>
      <c r="L887" s="104">
        <f t="shared" si="41"/>
        <v>0.84998896977718952</v>
      </c>
    </row>
    <row r="888" spans="3:12" x14ac:dyDescent="0.25">
      <c r="C888" t="s">
        <v>856</v>
      </c>
      <c r="D888" t="s">
        <v>2139</v>
      </c>
      <c r="E888" s="6">
        <v>13558</v>
      </c>
      <c r="F888" s="32">
        <v>13558</v>
      </c>
      <c r="G888" s="32">
        <v>3112</v>
      </c>
      <c r="H888" s="90">
        <f t="shared" si="39"/>
        <v>1</v>
      </c>
      <c r="I888" s="90">
        <f>IF(F888/ActivitySum!$C$1300=0%,"",F888/ActivitySum!$C$1300)</f>
        <v>1.5629952448653739E-4</v>
      </c>
      <c r="J888" s="99">
        <f>IF(G888/ActivitySum!$C$1300=0%,"",G888/ActivitySum!$C$1300)</f>
        <v>3.5875801755576363E-5</v>
      </c>
      <c r="K888" s="99">
        <f t="shared" si="40"/>
        <v>0.22953237940699217</v>
      </c>
      <c r="L888" s="104">
        <f t="shared" si="41"/>
        <v>0.22953237940699217</v>
      </c>
    </row>
    <row r="889" spans="3:12" x14ac:dyDescent="0.25">
      <c r="C889" t="s">
        <v>857</v>
      </c>
      <c r="D889" t="s">
        <v>2140</v>
      </c>
      <c r="E889" s="6">
        <v>4258</v>
      </c>
      <c r="F889" s="32">
        <v>4259</v>
      </c>
      <c r="G889" s="32">
        <v>3620</v>
      </c>
      <c r="H889" s="90">
        <f t="shared" si="39"/>
        <v>1.0002348520432127</v>
      </c>
      <c r="I889" s="90">
        <f>IF(F889/ActivitySum!$C$1300=0%,"",F889/ActivitySum!$C$1300)</f>
        <v>4.9098663135282692E-5</v>
      </c>
      <c r="J889" s="99">
        <f>IF(G889/ActivitySum!$C$1300=0%,"",G889/ActivitySum!$C$1300)</f>
        <v>4.1732134432900527E-5</v>
      </c>
      <c r="K889" s="99">
        <f t="shared" si="40"/>
        <v>0.85016439643024899</v>
      </c>
      <c r="L889" s="104">
        <f t="shared" si="41"/>
        <v>0.84996478046489787</v>
      </c>
    </row>
    <row r="890" spans="3:12" x14ac:dyDescent="0.25">
      <c r="C890" t="s">
        <v>858</v>
      </c>
      <c r="D890" t="s">
        <v>2141</v>
      </c>
      <c r="E890" s="6">
        <v>4833</v>
      </c>
      <c r="F890" s="32">
        <v>4833</v>
      </c>
      <c r="G890" s="32">
        <v>4108</v>
      </c>
      <c r="H890" s="90">
        <f t="shared" si="39"/>
        <v>1</v>
      </c>
      <c r="I890" s="90">
        <f>IF(F890/ActivitySum!$C$1300=0%,"",F890/ActivitySum!$C$1300)</f>
        <v>5.5715857932101722E-5</v>
      </c>
      <c r="J890" s="99">
        <f>IF(G890/ActivitySum!$C$1300=0%,"",G890/ActivitySum!$C$1300)</f>
        <v>4.7357902831589878E-5</v>
      </c>
      <c r="K890" s="99">
        <f t="shared" si="40"/>
        <v>0.84998965445892816</v>
      </c>
      <c r="L890" s="104">
        <f t="shared" si="41"/>
        <v>0.84998965445892816</v>
      </c>
    </row>
    <row r="891" spans="3:12" x14ac:dyDescent="0.25">
      <c r="C891" t="s">
        <v>1137</v>
      </c>
      <c r="D891" t="s">
        <v>2420</v>
      </c>
      <c r="E891" s="6">
        <v>16800</v>
      </c>
      <c r="F891" s="32">
        <v>16800</v>
      </c>
      <c r="G891" s="32">
        <v>14280</v>
      </c>
      <c r="H891" s="90">
        <f t="shared" si="39"/>
        <v>1</v>
      </c>
      <c r="I891" s="90">
        <f>IF(F891/ActivitySum!$C$1300=0%,"",F891/ActivitySum!$C$1300)</f>
        <v>1.9367399405324E-4</v>
      </c>
      <c r="J891" s="99">
        <f>IF(G891/ActivitySum!$C$1300=0%,"",G891/ActivitySum!$C$1300)</f>
        <v>1.6462289494525401E-4</v>
      </c>
      <c r="K891" s="99">
        <f t="shared" si="40"/>
        <v>0.85</v>
      </c>
      <c r="L891" s="104">
        <f t="shared" si="41"/>
        <v>0.85</v>
      </c>
    </row>
    <row r="892" spans="3:12" x14ac:dyDescent="0.25">
      <c r="C892" t="s">
        <v>1138</v>
      </c>
      <c r="D892" t="s">
        <v>2421</v>
      </c>
      <c r="E892" s="6">
        <v>16800</v>
      </c>
      <c r="F892" s="32">
        <v>16800</v>
      </c>
      <c r="G892" s="32">
        <v>14280</v>
      </c>
      <c r="H892" s="90">
        <f t="shared" si="39"/>
        <v>1</v>
      </c>
      <c r="I892" s="90">
        <f>IF(F892/ActivitySum!$C$1300=0%,"",F892/ActivitySum!$C$1300)</f>
        <v>1.9367399405324E-4</v>
      </c>
      <c r="J892" s="99">
        <f>IF(G892/ActivitySum!$C$1300=0%,"",G892/ActivitySum!$C$1300)</f>
        <v>1.6462289494525401E-4</v>
      </c>
      <c r="K892" s="99">
        <f t="shared" si="40"/>
        <v>0.85</v>
      </c>
      <c r="L892" s="104">
        <f t="shared" si="41"/>
        <v>0.85</v>
      </c>
    </row>
    <row r="893" spans="3:12" x14ac:dyDescent="0.25">
      <c r="C893" t="s">
        <v>1139</v>
      </c>
      <c r="D893" t="s">
        <v>2422</v>
      </c>
      <c r="E893" s="6">
        <v>1391</v>
      </c>
      <c r="F893" s="32">
        <v>1390</v>
      </c>
      <c r="G893" s="32">
        <v>633</v>
      </c>
      <c r="H893" s="90">
        <f t="shared" si="39"/>
        <v>0.99928109273903665</v>
      </c>
      <c r="I893" s="90">
        <f>IF(F893/ActivitySum!$C$1300=0%,"",F893/ActivitySum!$C$1300)</f>
        <v>1.6024217365119262E-5</v>
      </c>
      <c r="J893" s="99">
        <f>IF(G893/ActivitySum!$C$1300=0%,"",G893/ActivitySum!$C$1300)</f>
        <v>7.2973594187917223E-6</v>
      </c>
      <c r="K893" s="99">
        <f t="shared" si="40"/>
        <v>0.4550682961897915</v>
      </c>
      <c r="L893" s="104">
        <f t="shared" si="41"/>
        <v>0.45539568345323739</v>
      </c>
    </row>
    <row r="894" spans="3:12" x14ac:dyDescent="0.25">
      <c r="C894" t="s">
        <v>1140</v>
      </c>
      <c r="D894" t="s">
        <v>2423</v>
      </c>
      <c r="E894" s="6">
        <v>16800</v>
      </c>
      <c r="F894" s="32">
        <v>16800</v>
      </c>
      <c r="G894" s="32">
        <v>14280</v>
      </c>
      <c r="H894" s="90">
        <f t="shared" si="39"/>
        <v>1</v>
      </c>
      <c r="I894" s="90">
        <f>IF(F894/ActivitySum!$C$1300=0%,"",F894/ActivitySum!$C$1300)</f>
        <v>1.9367399405324E-4</v>
      </c>
      <c r="J894" s="99">
        <f>IF(G894/ActivitySum!$C$1300=0%,"",G894/ActivitySum!$C$1300)</f>
        <v>1.6462289494525401E-4</v>
      </c>
      <c r="K894" s="99">
        <f t="shared" si="40"/>
        <v>0.85</v>
      </c>
      <c r="L894" s="104">
        <f t="shared" si="41"/>
        <v>0.85</v>
      </c>
    </row>
    <row r="895" spans="3:12" x14ac:dyDescent="0.25">
      <c r="C895" t="s">
        <v>1141</v>
      </c>
      <c r="D895" t="s">
        <v>1787</v>
      </c>
      <c r="E895" s="6">
        <v>16800</v>
      </c>
      <c r="F895" s="32">
        <v>16800</v>
      </c>
      <c r="G895" s="32">
        <v>14280</v>
      </c>
      <c r="H895" s="90">
        <f t="shared" si="39"/>
        <v>1</v>
      </c>
      <c r="I895" s="90">
        <f>IF(F895/ActivitySum!$C$1300=0%,"",F895/ActivitySum!$C$1300)</f>
        <v>1.9367399405324E-4</v>
      </c>
      <c r="J895" s="99">
        <f>IF(G895/ActivitySum!$C$1300=0%,"",G895/ActivitySum!$C$1300)</f>
        <v>1.6462289494525401E-4</v>
      </c>
      <c r="K895" s="99">
        <f t="shared" si="40"/>
        <v>0.85</v>
      </c>
      <c r="L895" s="104">
        <f t="shared" si="41"/>
        <v>0.85</v>
      </c>
    </row>
    <row r="896" spans="3:12" x14ac:dyDescent="0.25">
      <c r="C896" t="s">
        <v>1142</v>
      </c>
      <c r="D896" t="s">
        <v>1788</v>
      </c>
      <c r="E896" s="6">
        <v>16800</v>
      </c>
      <c r="F896" s="32">
        <v>16800</v>
      </c>
      <c r="G896" s="32">
        <v>14280</v>
      </c>
      <c r="H896" s="90">
        <f t="shared" si="39"/>
        <v>1</v>
      </c>
      <c r="I896" s="90">
        <f>IF(F896/ActivitySum!$C$1300=0%,"",F896/ActivitySum!$C$1300)</f>
        <v>1.9367399405324E-4</v>
      </c>
      <c r="J896" s="99">
        <f>IF(G896/ActivitySum!$C$1300=0%,"",G896/ActivitySum!$C$1300)</f>
        <v>1.6462289494525401E-4</v>
      </c>
      <c r="K896" s="99">
        <f t="shared" si="40"/>
        <v>0.85</v>
      </c>
      <c r="L896" s="104">
        <f t="shared" si="41"/>
        <v>0.85</v>
      </c>
    </row>
    <row r="897" spans="2:12" x14ac:dyDescent="0.25">
      <c r="B897" t="s">
        <v>2574</v>
      </c>
      <c r="C897" t="s">
        <v>13</v>
      </c>
      <c r="D897" t="s">
        <v>1315</v>
      </c>
      <c r="E897" s="6">
        <v>80001</v>
      </c>
      <c r="F897" s="32">
        <v>80000</v>
      </c>
      <c r="G897" s="32">
        <v>68000</v>
      </c>
      <c r="H897" s="90">
        <f t="shared" si="39"/>
        <v>0.99998750015624804</v>
      </c>
      <c r="I897" s="90">
        <f>IF(F897/ActivitySum!$C$1300=0%,"",F897/ActivitySum!$C$1300)</f>
        <v>9.2225711453923812E-4</v>
      </c>
      <c r="J897" s="99">
        <f>IF(G897/ActivitySum!$C$1300=0%,"",G897/ActivitySum!$C$1300)</f>
        <v>7.8391854735835242E-4</v>
      </c>
      <c r="K897" s="99">
        <f t="shared" si="40"/>
        <v>0.84998937513281081</v>
      </c>
      <c r="L897" s="104">
        <f t="shared" si="41"/>
        <v>0.85</v>
      </c>
    </row>
    <row r="898" spans="2:12" x14ac:dyDescent="0.25">
      <c r="C898" t="s">
        <v>22</v>
      </c>
      <c r="D898" t="s">
        <v>1318</v>
      </c>
      <c r="E898" s="6">
        <v>4400</v>
      </c>
      <c r="F898" s="32">
        <v>4400</v>
      </c>
      <c r="G898" s="32">
        <v>3740</v>
      </c>
      <c r="H898" s="90">
        <f t="shared" si="39"/>
        <v>1</v>
      </c>
      <c r="I898" s="90">
        <f>IF(F898/ActivitySum!$C$1300=0%,"",F898/ActivitySum!$C$1300)</f>
        <v>5.0724141299658102E-5</v>
      </c>
      <c r="J898" s="99">
        <f>IF(G898/ActivitySum!$C$1300=0%,"",G898/ActivitySum!$C$1300)</f>
        <v>4.3115520104709385E-5</v>
      </c>
      <c r="K898" s="99">
        <f t="shared" si="40"/>
        <v>0.85</v>
      </c>
      <c r="L898" s="104">
        <f t="shared" si="41"/>
        <v>0.85</v>
      </c>
    </row>
    <row r="899" spans="2:12" x14ac:dyDescent="0.25">
      <c r="C899" t="s">
        <v>35</v>
      </c>
      <c r="D899" t="s">
        <v>1331</v>
      </c>
      <c r="E899" s="6">
        <v>34210</v>
      </c>
      <c r="F899" s="32">
        <v>34210</v>
      </c>
      <c r="G899" s="32">
        <v>29078</v>
      </c>
      <c r="H899" s="90">
        <f t="shared" si="39"/>
        <v>1</v>
      </c>
      <c r="I899" s="90">
        <f>IF(F899/ActivitySum!$C$1300=0%,"",F899/ActivitySum!$C$1300)</f>
        <v>3.9438019860484172E-4</v>
      </c>
      <c r="J899" s="99">
        <f>IF(G899/ActivitySum!$C$1300=0%,"",G899/ActivitySum!$C$1300)</f>
        <v>3.3521740470714959E-4</v>
      </c>
      <c r="K899" s="99">
        <f t="shared" si="40"/>
        <v>0.84998538439052906</v>
      </c>
      <c r="L899" s="104">
        <f t="shared" si="41"/>
        <v>0.84998538439052906</v>
      </c>
    </row>
    <row r="900" spans="2:12" x14ac:dyDescent="0.25">
      <c r="C900" t="s">
        <v>80</v>
      </c>
      <c r="D900" t="s">
        <v>1376</v>
      </c>
      <c r="E900" s="6">
        <v>7000</v>
      </c>
      <c r="F900" s="32">
        <v>7000</v>
      </c>
      <c r="G900" s="32">
        <v>5950</v>
      </c>
      <c r="H900" s="90">
        <f t="shared" si="39"/>
        <v>1</v>
      </c>
      <c r="I900" s="90">
        <f>IF(F900/ActivitySum!$C$1300=0%,"",F900/ActivitySum!$C$1300)</f>
        <v>8.069749752218334E-5</v>
      </c>
      <c r="J900" s="99">
        <f>IF(G900/ActivitySum!$C$1300=0%,"",G900/ActivitySum!$C$1300)</f>
        <v>6.859287289385584E-5</v>
      </c>
      <c r="K900" s="99">
        <f t="shared" si="40"/>
        <v>0.85</v>
      </c>
      <c r="L900" s="104">
        <f t="shared" si="41"/>
        <v>0.85</v>
      </c>
    </row>
    <row r="901" spans="2:12" x14ac:dyDescent="0.25">
      <c r="C901" t="s">
        <v>81</v>
      </c>
      <c r="D901" t="s">
        <v>1377</v>
      </c>
      <c r="E901" s="6">
        <v>7000</v>
      </c>
      <c r="F901" s="32">
        <v>7000</v>
      </c>
      <c r="G901" s="32">
        <v>5950</v>
      </c>
      <c r="H901" s="90">
        <f t="shared" si="39"/>
        <v>1</v>
      </c>
      <c r="I901" s="90">
        <f>IF(F901/ActivitySum!$C$1300=0%,"",F901/ActivitySum!$C$1300)</f>
        <v>8.069749752218334E-5</v>
      </c>
      <c r="J901" s="99">
        <f>IF(G901/ActivitySum!$C$1300=0%,"",G901/ActivitySum!$C$1300)</f>
        <v>6.859287289385584E-5</v>
      </c>
      <c r="K901" s="99">
        <f t="shared" si="40"/>
        <v>0.85</v>
      </c>
      <c r="L901" s="104">
        <f t="shared" si="41"/>
        <v>0.85</v>
      </c>
    </row>
    <row r="902" spans="2:12" x14ac:dyDescent="0.25">
      <c r="C902" t="s">
        <v>113</v>
      </c>
      <c r="D902" t="s">
        <v>1408</v>
      </c>
      <c r="E902" s="6">
        <v>6000</v>
      </c>
      <c r="F902" s="32">
        <v>6000</v>
      </c>
      <c r="G902" s="32">
        <v>1377</v>
      </c>
      <c r="H902" s="90">
        <f t="shared" si="39"/>
        <v>1</v>
      </c>
      <c r="I902" s="90">
        <f>IF(F902/ActivitySum!$C$1300=0%,"",F902/ActivitySum!$C$1300)</f>
        <v>6.9169283590442865E-5</v>
      </c>
      <c r="J902" s="99">
        <f>IF(G902/ActivitySum!$C$1300=0%,"",G902/ActivitySum!$C$1300)</f>
        <v>1.5874350584006637E-5</v>
      </c>
      <c r="K902" s="99">
        <f t="shared" si="40"/>
        <v>0.22950000000000001</v>
      </c>
      <c r="L902" s="104">
        <f t="shared" si="41"/>
        <v>0.22950000000000001</v>
      </c>
    </row>
    <row r="903" spans="2:12" x14ac:dyDescent="0.25">
      <c r="C903" t="s">
        <v>141</v>
      </c>
      <c r="D903" t="s">
        <v>1436</v>
      </c>
      <c r="E903" s="6">
        <v>6591</v>
      </c>
      <c r="F903" s="32">
        <v>6591</v>
      </c>
      <c r="G903" s="32">
        <v>5602</v>
      </c>
      <c r="H903" s="90">
        <f t="shared" ref="H903:H966" si="42">IFERROR(F903/E903,"")</f>
        <v>1</v>
      </c>
      <c r="I903" s="90">
        <f>IF(F903/ActivitySum!$C$1300=0%,"",F903/ActivitySum!$C$1300)</f>
        <v>7.598245802410148E-5</v>
      </c>
      <c r="J903" s="99">
        <f>IF(G903/ActivitySum!$C$1300=0%,"",G903/ActivitySum!$C$1300)</f>
        <v>6.4581054445610154E-5</v>
      </c>
      <c r="K903" s="99">
        <f t="shared" ref="K903:K966" si="43">IFERROR(G903/E903,"")</f>
        <v>0.84994689728417538</v>
      </c>
      <c r="L903" s="104">
        <f t="shared" ref="L903:L966" si="44">IFERROR(G903/F903,"")</f>
        <v>0.84994689728417538</v>
      </c>
    </row>
    <row r="904" spans="2:12" x14ac:dyDescent="0.25">
      <c r="C904" t="s">
        <v>155</v>
      </c>
      <c r="D904" t="s">
        <v>1450</v>
      </c>
      <c r="E904" s="6">
        <v>6591</v>
      </c>
      <c r="F904" s="32">
        <v>6591</v>
      </c>
      <c r="G904" s="32">
        <v>5602</v>
      </c>
      <c r="H904" s="90">
        <f t="shared" si="42"/>
        <v>1</v>
      </c>
      <c r="I904" s="90">
        <f>IF(F904/ActivitySum!$C$1300=0%,"",F904/ActivitySum!$C$1300)</f>
        <v>7.598245802410148E-5</v>
      </c>
      <c r="J904" s="99">
        <f>IF(G904/ActivitySum!$C$1300=0%,"",G904/ActivitySum!$C$1300)</f>
        <v>6.4581054445610154E-5</v>
      </c>
      <c r="K904" s="99">
        <f t="shared" si="43"/>
        <v>0.84994689728417538</v>
      </c>
      <c r="L904" s="104">
        <f t="shared" si="44"/>
        <v>0.84994689728417538</v>
      </c>
    </row>
    <row r="905" spans="2:12" x14ac:dyDescent="0.25">
      <c r="C905" t="s">
        <v>156</v>
      </c>
      <c r="D905" t="s">
        <v>1451</v>
      </c>
      <c r="E905" s="6">
        <v>9368</v>
      </c>
      <c r="F905" s="32">
        <v>9368</v>
      </c>
      <c r="G905" s="32">
        <v>7963</v>
      </c>
      <c r="H905" s="90">
        <f t="shared" si="42"/>
        <v>1</v>
      </c>
      <c r="I905" s="90">
        <f>IF(F905/ActivitySum!$C$1300=0%,"",F905/ActivitySum!$C$1300)</f>
        <v>1.0799630811254478E-4</v>
      </c>
      <c r="J905" s="99">
        <f>IF(G905/ActivitySum!$C$1300=0%,"",G905/ActivitySum!$C$1300)</f>
        <v>9.1799167538449415E-5</v>
      </c>
      <c r="K905" s="99">
        <f t="shared" si="43"/>
        <v>0.85002134927412465</v>
      </c>
      <c r="L905" s="104">
        <f t="shared" si="44"/>
        <v>0.85002134927412465</v>
      </c>
    </row>
    <row r="906" spans="2:12" x14ac:dyDescent="0.25">
      <c r="C906" t="s">
        <v>167</v>
      </c>
      <c r="D906" t="s">
        <v>1462</v>
      </c>
      <c r="E906" s="6">
        <v>75575</v>
      </c>
      <c r="F906" s="32">
        <v>75575</v>
      </c>
      <c r="G906" s="32">
        <v>64239</v>
      </c>
      <c r="H906" s="90">
        <f t="shared" si="42"/>
        <v>1</v>
      </c>
      <c r="I906" s="90">
        <f>IF(F906/ActivitySum!$C$1300=0%,"",F906/ActivitySum!$C$1300)</f>
        <v>8.7124476789128655E-4</v>
      </c>
      <c r="J906" s="99">
        <f>IF(G906/ActivitySum!$C$1300=0%,"",G906/ActivitySum!$C$1300)</f>
        <v>7.4056093476107651E-4</v>
      </c>
      <c r="K906" s="99">
        <f t="shared" si="43"/>
        <v>0.85000330797221302</v>
      </c>
      <c r="L906" s="104">
        <f t="shared" si="44"/>
        <v>0.85000330797221302</v>
      </c>
    </row>
    <row r="907" spans="2:12" x14ac:dyDescent="0.25">
      <c r="C907" t="s">
        <v>172</v>
      </c>
      <c r="D907" t="s">
        <v>1467</v>
      </c>
      <c r="E907" s="6">
        <v>225500</v>
      </c>
      <c r="F907" s="32">
        <v>225500</v>
      </c>
      <c r="G907" s="32">
        <v>191675</v>
      </c>
      <c r="H907" s="90">
        <f t="shared" si="42"/>
        <v>1</v>
      </c>
      <c r="I907" s="90">
        <f>IF(F907/ActivitySum!$C$1300=0%,"",F907/ActivitySum!$C$1300)</f>
        <v>2.5996122416074774E-3</v>
      </c>
      <c r="J907" s="99">
        <f>IF(G907/ActivitySum!$C$1300=0%,"",G907/ActivitySum!$C$1300)</f>
        <v>2.2096704053663559E-3</v>
      </c>
      <c r="K907" s="99">
        <f t="shared" si="43"/>
        <v>0.85</v>
      </c>
      <c r="L907" s="104">
        <f t="shared" si="44"/>
        <v>0.85</v>
      </c>
    </row>
    <row r="908" spans="2:12" x14ac:dyDescent="0.25">
      <c r="C908" t="s">
        <v>173</v>
      </c>
      <c r="D908" t="s">
        <v>1468</v>
      </c>
      <c r="E908" s="6">
        <v>100000</v>
      </c>
      <c r="F908" s="32">
        <v>100000</v>
      </c>
      <c r="G908" s="32">
        <v>85000</v>
      </c>
      <c r="H908" s="90">
        <f t="shared" si="42"/>
        <v>1</v>
      </c>
      <c r="I908" s="90">
        <f>IF(F908/ActivitySum!$C$1300=0%,"",F908/ActivitySum!$C$1300)</f>
        <v>1.1528213931740476E-3</v>
      </c>
      <c r="J908" s="99">
        <f>IF(G908/ActivitySum!$C$1300=0%,"",G908/ActivitySum!$C$1300)</f>
        <v>9.7989818419794063E-4</v>
      </c>
      <c r="K908" s="99">
        <f t="shared" si="43"/>
        <v>0.85</v>
      </c>
      <c r="L908" s="104">
        <f t="shared" si="44"/>
        <v>0.85</v>
      </c>
    </row>
    <row r="909" spans="2:12" x14ac:dyDescent="0.25">
      <c r="C909" t="s">
        <v>867</v>
      </c>
      <c r="D909" t="s">
        <v>2150</v>
      </c>
      <c r="E909" s="6">
        <v>9366</v>
      </c>
      <c r="F909" s="32">
        <v>9368</v>
      </c>
      <c r="G909" s="32">
        <v>15454</v>
      </c>
      <c r="H909" s="90">
        <f t="shared" si="42"/>
        <v>1.0002135383301303</v>
      </c>
      <c r="I909" s="90">
        <f>IF(F909/ActivitySum!$C$1300=0%,"",F909/ActivitySum!$C$1300)</f>
        <v>1.0799630811254478E-4</v>
      </c>
      <c r="J909" s="99">
        <f>IF(G909/ActivitySum!$C$1300=0%,"",G909/ActivitySum!$C$1300)</f>
        <v>1.7815701810111733E-4</v>
      </c>
      <c r="K909" s="99">
        <f t="shared" si="43"/>
        <v>1.6500106769165066</v>
      </c>
      <c r="L909" s="104">
        <f t="shared" si="44"/>
        <v>1.6496584116140052</v>
      </c>
    </row>
    <row r="910" spans="2:12" x14ac:dyDescent="0.25">
      <c r="C910" t="s">
        <v>891</v>
      </c>
      <c r="D910" t="s">
        <v>2174</v>
      </c>
      <c r="E910" s="6">
        <v>9366</v>
      </c>
      <c r="F910" s="32">
        <v>9368</v>
      </c>
      <c r="G910" s="32">
        <v>7963</v>
      </c>
      <c r="H910" s="90">
        <f t="shared" si="42"/>
        <v>1.0002135383301303</v>
      </c>
      <c r="I910" s="90">
        <f>IF(F910/ActivitySum!$C$1300=0%,"",F910/ActivitySum!$C$1300)</f>
        <v>1.0799630811254478E-4</v>
      </c>
      <c r="J910" s="99">
        <f>IF(G910/ActivitySum!$C$1300=0%,"",G910/ActivitySum!$C$1300)</f>
        <v>9.1799167538449415E-5</v>
      </c>
      <c r="K910" s="99">
        <f t="shared" si="43"/>
        <v>0.85020286141362378</v>
      </c>
      <c r="L910" s="104">
        <f t="shared" si="44"/>
        <v>0.85002134927412465</v>
      </c>
    </row>
    <row r="911" spans="2:12" x14ac:dyDescent="0.25">
      <c r="C911" t="s">
        <v>908</v>
      </c>
      <c r="D911" t="s">
        <v>2191</v>
      </c>
      <c r="E911" s="6">
        <v>6591</v>
      </c>
      <c r="F911" s="32">
        <v>6591</v>
      </c>
      <c r="G911" s="32">
        <v>5603</v>
      </c>
      <c r="H911" s="90">
        <f t="shared" si="42"/>
        <v>1</v>
      </c>
      <c r="I911" s="90">
        <f>IF(F911/ActivitySum!$C$1300=0%,"",F911/ActivitySum!$C$1300)</f>
        <v>7.598245802410148E-5</v>
      </c>
      <c r="J911" s="99">
        <f>IF(G911/ActivitySum!$C$1300=0%,"",G911/ActivitySum!$C$1300)</f>
        <v>6.4592582659541892E-5</v>
      </c>
      <c r="K911" s="99">
        <f t="shared" si="43"/>
        <v>0.85009861932938857</v>
      </c>
      <c r="L911" s="104">
        <f t="shared" si="44"/>
        <v>0.85009861932938857</v>
      </c>
    </row>
    <row r="912" spans="2:12" x14ac:dyDescent="0.25">
      <c r="C912" t="s">
        <v>916</v>
      </c>
      <c r="D912" t="s">
        <v>2199</v>
      </c>
      <c r="E912" s="6">
        <v>9368</v>
      </c>
      <c r="F912" s="32">
        <v>9368</v>
      </c>
      <c r="G912" s="32">
        <v>7963</v>
      </c>
      <c r="H912" s="90">
        <f t="shared" si="42"/>
        <v>1</v>
      </c>
      <c r="I912" s="90">
        <f>IF(F912/ActivitySum!$C$1300=0%,"",F912/ActivitySum!$C$1300)</f>
        <v>1.0799630811254478E-4</v>
      </c>
      <c r="J912" s="99">
        <f>IF(G912/ActivitySum!$C$1300=0%,"",G912/ActivitySum!$C$1300)</f>
        <v>9.1799167538449415E-5</v>
      </c>
      <c r="K912" s="99">
        <f t="shared" si="43"/>
        <v>0.85002134927412465</v>
      </c>
      <c r="L912" s="104">
        <f t="shared" si="44"/>
        <v>0.85002134927412465</v>
      </c>
    </row>
    <row r="913" spans="3:12" x14ac:dyDescent="0.25">
      <c r="C913" t="s">
        <v>922</v>
      </c>
      <c r="D913" t="s">
        <v>2205</v>
      </c>
      <c r="E913" s="6">
        <v>6591</v>
      </c>
      <c r="F913" s="32">
        <v>6591</v>
      </c>
      <c r="G913" s="32">
        <v>5602</v>
      </c>
      <c r="H913" s="90">
        <f t="shared" si="42"/>
        <v>1</v>
      </c>
      <c r="I913" s="90">
        <f>IF(F913/ActivitySum!$C$1300=0%,"",F913/ActivitySum!$C$1300)</f>
        <v>7.598245802410148E-5</v>
      </c>
      <c r="J913" s="99">
        <f>IF(G913/ActivitySum!$C$1300=0%,"",G913/ActivitySum!$C$1300)</f>
        <v>6.4581054445610154E-5</v>
      </c>
      <c r="K913" s="99">
        <f t="shared" si="43"/>
        <v>0.84994689728417538</v>
      </c>
      <c r="L913" s="104">
        <f t="shared" si="44"/>
        <v>0.84994689728417538</v>
      </c>
    </row>
    <row r="914" spans="3:12" x14ac:dyDescent="0.25">
      <c r="C914" t="s">
        <v>931</v>
      </c>
      <c r="D914" t="s">
        <v>2214</v>
      </c>
      <c r="E914" s="6">
        <v>75574</v>
      </c>
      <c r="F914" s="32">
        <v>75575</v>
      </c>
      <c r="G914" s="32">
        <v>64239</v>
      </c>
      <c r="H914" s="90">
        <f t="shared" si="42"/>
        <v>1.0000132320639374</v>
      </c>
      <c r="I914" s="90">
        <f>IF(F914/ActivitySum!$C$1300=0%,"",F914/ActivitySum!$C$1300)</f>
        <v>8.7124476789128655E-4</v>
      </c>
      <c r="J914" s="99">
        <f>IF(G914/ActivitySum!$C$1300=0%,"",G914/ActivitySum!$C$1300)</f>
        <v>7.4056093476107651E-4</v>
      </c>
      <c r="K914" s="99">
        <f t="shared" si="43"/>
        <v>0.8500145552703311</v>
      </c>
      <c r="L914" s="104">
        <f t="shared" si="44"/>
        <v>0.85000330797221302</v>
      </c>
    </row>
    <row r="915" spans="3:12" x14ac:dyDescent="0.25">
      <c r="C915" t="s">
        <v>935</v>
      </c>
      <c r="D915" t="s">
        <v>2218</v>
      </c>
      <c r="E915" s="6">
        <v>6591</v>
      </c>
      <c r="F915" s="32">
        <v>6591</v>
      </c>
      <c r="G915" s="32">
        <v>5602</v>
      </c>
      <c r="H915" s="90">
        <f t="shared" si="42"/>
        <v>1</v>
      </c>
      <c r="I915" s="90">
        <f>IF(F915/ActivitySum!$C$1300=0%,"",F915/ActivitySum!$C$1300)</f>
        <v>7.598245802410148E-5</v>
      </c>
      <c r="J915" s="99">
        <f>IF(G915/ActivitySum!$C$1300=0%,"",G915/ActivitySum!$C$1300)</f>
        <v>6.4581054445610154E-5</v>
      </c>
      <c r="K915" s="99">
        <f t="shared" si="43"/>
        <v>0.84994689728417538</v>
      </c>
      <c r="L915" s="104">
        <f t="shared" si="44"/>
        <v>0.84994689728417538</v>
      </c>
    </row>
    <row r="916" spans="3:12" x14ac:dyDescent="0.25">
      <c r="C916" t="s">
        <v>943</v>
      </c>
      <c r="D916" t="s">
        <v>2226</v>
      </c>
      <c r="E916" s="6">
        <v>9368</v>
      </c>
      <c r="F916" s="32">
        <v>9368</v>
      </c>
      <c r="G916" s="32">
        <v>7963</v>
      </c>
      <c r="H916" s="90">
        <f t="shared" si="42"/>
        <v>1</v>
      </c>
      <c r="I916" s="90">
        <f>IF(F916/ActivitySum!$C$1300=0%,"",F916/ActivitySum!$C$1300)</f>
        <v>1.0799630811254478E-4</v>
      </c>
      <c r="J916" s="99">
        <f>IF(G916/ActivitySum!$C$1300=0%,"",G916/ActivitySum!$C$1300)</f>
        <v>9.1799167538449415E-5</v>
      </c>
      <c r="K916" s="99">
        <f t="shared" si="43"/>
        <v>0.85002134927412465</v>
      </c>
      <c r="L916" s="104">
        <f t="shared" si="44"/>
        <v>0.85002134927412465</v>
      </c>
    </row>
    <row r="917" spans="3:12" x14ac:dyDescent="0.25">
      <c r="C917" t="s">
        <v>949</v>
      </c>
      <c r="D917" t="s">
        <v>2232</v>
      </c>
      <c r="E917" s="6">
        <v>6591</v>
      </c>
      <c r="F917" s="32">
        <v>6591</v>
      </c>
      <c r="G917" s="32">
        <v>5602</v>
      </c>
      <c r="H917" s="90">
        <f t="shared" si="42"/>
        <v>1</v>
      </c>
      <c r="I917" s="90">
        <f>IF(F917/ActivitySum!$C$1300=0%,"",F917/ActivitySum!$C$1300)</f>
        <v>7.598245802410148E-5</v>
      </c>
      <c r="J917" s="99">
        <f>IF(G917/ActivitySum!$C$1300=0%,"",G917/ActivitySum!$C$1300)</f>
        <v>6.4581054445610154E-5</v>
      </c>
      <c r="K917" s="99">
        <f t="shared" si="43"/>
        <v>0.84994689728417538</v>
      </c>
      <c r="L917" s="104">
        <f t="shared" si="44"/>
        <v>0.84994689728417538</v>
      </c>
    </row>
    <row r="918" spans="3:12" x14ac:dyDescent="0.25">
      <c r="C918" t="s">
        <v>960</v>
      </c>
      <c r="D918" t="s">
        <v>2243</v>
      </c>
      <c r="E918" s="6">
        <v>75574</v>
      </c>
      <c r="F918" s="32">
        <v>75575</v>
      </c>
      <c r="G918" s="32">
        <v>64239</v>
      </c>
      <c r="H918" s="90">
        <f t="shared" si="42"/>
        <v>1.0000132320639374</v>
      </c>
      <c r="I918" s="90">
        <f>IF(F918/ActivitySum!$C$1300=0%,"",F918/ActivitySum!$C$1300)</f>
        <v>8.7124476789128655E-4</v>
      </c>
      <c r="J918" s="99">
        <f>IF(G918/ActivitySum!$C$1300=0%,"",G918/ActivitySum!$C$1300)</f>
        <v>7.4056093476107651E-4</v>
      </c>
      <c r="K918" s="99">
        <f t="shared" si="43"/>
        <v>0.8500145552703311</v>
      </c>
      <c r="L918" s="104">
        <f t="shared" si="44"/>
        <v>0.85000330797221302</v>
      </c>
    </row>
    <row r="919" spans="3:12" x14ac:dyDescent="0.25">
      <c r="C919" t="s">
        <v>962</v>
      </c>
      <c r="D919" t="s">
        <v>2245</v>
      </c>
      <c r="E919" s="6">
        <v>6591</v>
      </c>
      <c r="F919" s="32">
        <v>6591</v>
      </c>
      <c r="G919" s="32">
        <v>1513</v>
      </c>
      <c r="H919" s="90">
        <f t="shared" si="42"/>
        <v>1</v>
      </c>
      <c r="I919" s="90">
        <f>IF(F919/ActivitySum!$C$1300=0%,"",F919/ActivitySum!$C$1300)</f>
        <v>7.598245802410148E-5</v>
      </c>
      <c r="J919" s="99">
        <f>IF(G919/ActivitySum!$C$1300=0%,"",G919/ActivitySum!$C$1300)</f>
        <v>1.7442187678723342E-5</v>
      </c>
      <c r="K919" s="99">
        <f t="shared" si="43"/>
        <v>0.22955545440752542</v>
      </c>
      <c r="L919" s="104">
        <f t="shared" si="44"/>
        <v>0.22955545440752542</v>
      </c>
    </row>
    <row r="920" spans="3:12" x14ac:dyDescent="0.25">
      <c r="C920" t="s">
        <v>970</v>
      </c>
      <c r="D920" t="s">
        <v>2253</v>
      </c>
      <c r="E920" s="6">
        <v>9368</v>
      </c>
      <c r="F920" s="32">
        <v>9367</v>
      </c>
      <c r="G920" s="32">
        <v>7962</v>
      </c>
      <c r="H920" s="90">
        <f t="shared" si="42"/>
        <v>0.99989325362937664</v>
      </c>
      <c r="I920" s="90">
        <f>IF(F920/ActivitySum!$C$1300=0%,"",F920/ActivitySum!$C$1300)</f>
        <v>1.0798477989861304E-4</v>
      </c>
      <c r="J920" s="99">
        <f>IF(G920/ActivitySum!$C$1300=0%,"",G920/ActivitySum!$C$1300)</f>
        <v>9.1787639324517677E-5</v>
      </c>
      <c r="K920" s="99">
        <f t="shared" si="43"/>
        <v>0.84991460290350129</v>
      </c>
      <c r="L920" s="104">
        <f t="shared" si="44"/>
        <v>0.85000533788833132</v>
      </c>
    </row>
    <row r="921" spans="3:12" x14ac:dyDescent="0.25">
      <c r="C921" t="s">
        <v>976</v>
      </c>
      <c r="D921" t="s">
        <v>2259</v>
      </c>
      <c r="E921" s="6">
        <v>6591</v>
      </c>
      <c r="F921" s="32">
        <v>6591</v>
      </c>
      <c r="G921" s="32">
        <v>5602</v>
      </c>
      <c r="H921" s="90">
        <f t="shared" si="42"/>
        <v>1</v>
      </c>
      <c r="I921" s="90">
        <f>IF(F921/ActivitySum!$C$1300=0%,"",F921/ActivitySum!$C$1300)</f>
        <v>7.598245802410148E-5</v>
      </c>
      <c r="J921" s="99">
        <f>IF(G921/ActivitySum!$C$1300=0%,"",G921/ActivitySum!$C$1300)</f>
        <v>6.4581054445610154E-5</v>
      </c>
      <c r="K921" s="99">
        <f t="shared" si="43"/>
        <v>0.84994689728417538</v>
      </c>
      <c r="L921" s="104">
        <f t="shared" si="44"/>
        <v>0.84994689728417538</v>
      </c>
    </row>
    <row r="922" spans="3:12" x14ac:dyDescent="0.25">
      <c r="C922" t="s">
        <v>987</v>
      </c>
      <c r="D922" t="s">
        <v>2270</v>
      </c>
      <c r="E922" s="6">
        <v>75575</v>
      </c>
      <c r="F922" s="32">
        <v>75575</v>
      </c>
      <c r="G922" s="32">
        <v>64239</v>
      </c>
      <c r="H922" s="90">
        <f t="shared" si="42"/>
        <v>1</v>
      </c>
      <c r="I922" s="90">
        <f>IF(F922/ActivitySum!$C$1300=0%,"",F922/ActivitySum!$C$1300)</f>
        <v>8.7124476789128655E-4</v>
      </c>
      <c r="J922" s="99">
        <f>IF(G922/ActivitySum!$C$1300=0%,"",G922/ActivitySum!$C$1300)</f>
        <v>7.4056093476107651E-4</v>
      </c>
      <c r="K922" s="99">
        <f t="shared" si="43"/>
        <v>0.85000330797221302</v>
      </c>
      <c r="L922" s="104">
        <f t="shared" si="44"/>
        <v>0.85000330797221302</v>
      </c>
    </row>
    <row r="923" spans="3:12" x14ac:dyDescent="0.25">
      <c r="C923" t="s">
        <v>991</v>
      </c>
      <c r="D923" t="s">
        <v>2274</v>
      </c>
      <c r="E923" s="6">
        <v>6591</v>
      </c>
      <c r="F923" s="32">
        <v>6591</v>
      </c>
      <c r="G923" s="32">
        <v>5603</v>
      </c>
      <c r="H923" s="90">
        <f t="shared" si="42"/>
        <v>1</v>
      </c>
      <c r="I923" s="90">
        <f>IF(F923/ActivitySum!$C$1300=0%,"",F923/ActivitySum!$C$1300)</f>
        <v>7.598245802410148E-5</v>
      </c>
      <c r="J923" s="99">
        <f>IF(G923/ActivitySum!$C$1300=0%,"",G923/ActivitySum!$C$1300)</f>
        <v>6.4592582659541892E-5</v>
      </c>
      <c r="K923" s="99">
        <f t="shared" si="43"/>
        <v>0.85009861932938857</v>
      </c>
      <c r="L923" s="104">
        <f t="shared" si="44"/>
        <v>0.85009861932938857</v>
      </c>
    </row>
    <row r="924" spans="3:12" x14ac:dyDescent="0.25">
      <c r="C924" t="s">
        <v>1000</v>
      </c>
      <c r="D924" t="s">
        <v>2283</v>
      </c>
      <c r="E924" s="6">
        <v>9368</v>
      </c>
      <c r="F924" s="32">
        <v>9367</v>
      </c>
      <c r="G924" s="32">
        <v>4266</v>
      </c>
      <c r="H924" s="90">
        <f t="shared" si="42"/>
        <v>0.99989325362937664</v>
      </c>
      <c r="I924" s="90">
        <f>IF(F924/ActivitySum!$C$1300=0%,"",F924/ActivitySum!$C$1300)</f>
        <v>1.0798477989861304E-4</v>
      </c>
      <c r="J924" s="99">
        <f>IF(G924/ActivitySum!$C$1300=0%,"",G924/ActivitySum!$C$1300)</f>
        <v>4.9179360632804874E-5</v>
      </c>
      <c r="K924" s="99">
        <f t="shared" si="43"/>
        <v>0.45538001707941927</v>
      </c>
      <c r="L924" s="104">
        <f t="shared" si="44"/>
        <v>0.45542863243300952</v>
      </c>
    </row>
    <row r="925" spans="3:12" x14ac:dyDescent="0.25">
      <c r="C925" t="s">
        <v>1006</v>
      </c>
      <c r="D925" t="s">
        <v>2289</v>
      </c>
      <c r="E925" s="6">
        <v>6590</v>
      </c>
      <c r="F925" s="32">
        <v>6590</v>
      </c>
      <c r="G925" s="32">
        <v>2467</v>
      </c>
      <c r="H925" s="90">
        <f t="shared" si="42"/>
        <v>1</v>
      </c>
      <c r="I925" s="90">
        <f>IF(F925/ActivitySum!$C$1300=0%,"",F925/ActivitySum!$C$1300)</f>
        <v>7.5970929810169742E-5</v>
      </c>
      <c r="J925" s="99">
        <f>IF(G925/ActivitySum!$C$1300=0%,"",G925/ActivitySum!$C$1300)</f>
        <v>2.8440103769603755E-5</v>
      </c>
      <c r="K925" s="99">
        <f t="shared" si="43"/>
        <v>0.37435508345978757</v>
      </c>
      <c r="L925" s="104">
        <f t="shared" si="44"/>
        <v>0.37435508345978757</v>
      </c>
    </row>
    <row r="926" spans="3:12" x14ac:dyDescent="0.25">
      <c r="C926" t="s">
        <v>1018</v>
      </c>
      <c r="D926" t="s">
        <v>2301</v>
      </c>
      <c r="E926" s="6">
        <v>75574</v>
      </c>
      <c r="F926" s="32">
        <v>75574</v>
      </c>
      <c r="G926" s="32">
        <v>64238</v>
      </c>
      <c r="H926" s="90">
        <f t="shared" si="42"/>
        <v>1</v>
      </c>
      <c r="I926" s="90">
        <f>IF(F926/ActivitySum!$C$1300=0%,"",F926/ActivitySum!$C$1300)</f>
        <v>8.712332396773548E-4</v>
      </c>
      <c r="J926" s="99">
        <f>IF(G926/ActivitySum!$C$1300=0%,"",G926/ActivitySum!$C$1300)</f>
        <v>7.4054940654714476E-4</v>
      </c>
      <c r="K926" s="99">
        <f t="shared" si="43"/>
        <v>0.85000132320639377</v>
      </c>
      <c r="L926" s="104">
        <f t="shared" si="44"/>
        <v>0.85000132320639377</v>
      </c>
    </row>
    <row r="927" spans="3:12" x14ac:dyDescent="0.25">
      <c r="C927" t="s">
        <v>1032</v>
      </c>
      <c r="D927" t="s">
        <v>2315</v>
      </c>
      <c r="E927" s="6">
        <v>10500</v>
      </c>
      <c r="F927" s="32">
        <v>10500</v>
      </c>
      <c r="G927" s="32">
        <v>8925</v>
      </c>
      <c r="H927" s="90">
        <f t="shared" si="42"/>
        <v>1</v>
      </c>
      <c r="I927" s="90">
        <f>IF(F927/ActivitySum!$C$1300=0%,"",F927/ActivitySum!$C$1300)</f>
        <v>1.21046246283275E-4</v>
      </c>
      <c r="J927" s="99">
        <f>IF(G927/ActivitySum!$C$1300=0%,"",G927/ActivitySum!$C$1300)</f>
        <v>1.0288930934078375E-4</v>
      </c>
      <c r="K927" s="99">
        <f t="shared" si="43"/>
        <v>0.85</v>
      </c>
      <c r="L927" s="104">
        <f t="shared" si="44"/>
        <v>0.85</v>
      </c>
    </row>
    <row r="928" spans="3:12" x14ac:dyDescent="0.25">
      <c r="C928" t="s">
        <v>1173</v>
      </c>
      <c r="D928" t="s">
        <v>1958</v>
      </c>
      <c r="E928" s="6">
        <v>6591</v>
      </c>
      <c r="F928" s="32">
        <v>6590</v>
      </c>
      <c r="G928" s="32">
        <v>4687</v>
      </c>
      <c r="H928" s="90">
        <f t="shared" si="42"/>
        <v>0.99984827795478681</v>
      </c>
      <c r="I928" s="90">
        <f>IF(F928/ActivitySum!$C$1300=0%,"",F928/ActivitySum!$C$1300)</f>
        <v>7.5970929810169742E-5</v>
      </c>
      <c r="J928" s="99">
        <f>IF(G928/ActivitySum!$C$1300=0%,"",G928/ActivitySum!$C$1300)</f>
        <v>5.4032738698067613E-5</v>
      </c>
      <c r="K928" s="99">
        <f t="shared" si="43"/>
        <v>0.7111212259141253</v>
      </c>
      <c r="L928" s="104">
        <f t="shared" si="44"/>
        <v>0.71122913505311081</v>
      </c>
    </row>
    <row r="929" spans="2:12" x14ac:dyDescent="0.25">
      <c r="C929" t="s">
        <v>1174</v>
      </c>
      <c r="D929" t="s">
        <v>1959</v>
      </c>
      <c r="E929" s="6">
        <v>6591</v>
      </c>
      <c r="F929" s="32">
        <v>6590</v>
      </c>
      <c r="G929" s="32">
        <v>4687</v>
      </c>
      <c r="H929" s="90">
        <f t="shared" si="42"/>
        <v>0.99984827795478681</v>
      </c>
      <c r="I929" s="90">
        <f>IF(F929/ActivitySum!$C$1300=0%,"",F929/ActivitySum!$C$1300)</f>
        <v>7.5970929810169742E-5</v>
      </c>
      <c r="J929" s="99">
        <f>IF(G929/ActivitySum!$C$1300=0%,"",G929/ActivitySum!$C$1300)</f>
        <v>5.4032738698067613E-5</v>
      </c>
      <c r="K929" s="99">
        <f t="shared" si="43"/>
        <v>0.7111212259141253</v>
      </c>
      <c r="L929" s="104">
        <f t="shared" si="44"/>
        <v>0.71122913505311081</v>
      </c>
    </row>
    <row r="930" spans="2:12" x14ac:dyDescent="0.25">
      <c r="B930" t="s">
        <v>2575</v>
      </c>
      <c r="C930" t="s">
        <v>99</v>
      </c>
      <c r="D930" t="s">
        <v>1395</v>
      </c>
      <c r="E930" s="6">
        <v>11000</v>
      </c>
      <c r="F930" s="32">
        <v>11000</v>
      </c>
      <c r="G930" s="32">
        <v>9350</v>
      </c>
      <c r="H930" s="90">
        <f t="shared" si="42"/>
        <v>1</v>
      </c>
      <c r="I930" s="90">
        <f>IF(F930/ActivitySum!$C$1300=0%,"",F930/ActivitySum!$C$1300)</f>
        <v>1.2681035324914525E-4</v>
      </c>
      <c r="J930" s="99">
        <f>IF(G930/ActivitySum!$C$1300=0%,"",G930/ActivitySum!$C$1300)</f>
        <v>1.0778880026177347E-4</v>
      </c>
      <c r="K930" s="99">
        <f t="shared" si="43"/>
        <v>0.85</v>
      </c>
      <c r="L930" s="104">
        <f t="shared" si="44"/>
        <v>0.85</v>
      </c>
    </row>
    <row r="931" spans="2:12" x14ac:dyDescent="0.25">
      <c r="C931" t="s">
        <v>150</v>
      </c>
      <c r="D931" t="s">
        <v>1445</v>
      </c>
      <c r="E931" s="6">
        <v>59346</v>
      </c>
      <c r="F931" s="32">
        <v>59346</v>
      </c>
      <c r="G931" s="32">
        <v>50444</v>
      </c>
      <c r="H931" s="90">
        <f t="shared" si="42"/>
        <v>1</v>
      </c>
      <c r="I931" s="90">
        <f>IF(F931/ActivitySum!$C$1300=0%,"",F931/ActivitySum!$C$1300)</f>
        <v>6.8415338399307037E-4</v>
      </c>
      <c r="J931" s="99">
        <f>IF(G931/ActivitySum!$C$1300=0%,"",G931/ActivitySum!$C$1300)</f>
        <v>5.8152922357271666E-4</v>
      </c>
      <c r="K931" s="99">
        <f t="shared" si="43"/>
        <v>0.84999831496646783</v>
      </c>
      <c r="L931" s="104">
        <f t="shared" si="44"/>
        <v>0.84999831496646783</v>
      </c>
    </row>
    <row r="932" spans="2:12" x14ac:dyDescent="0.25">
      <c r="C932" t="s">
        <v>153</v>
      </c>
      <c r="D932" t="s">
        <v>1448</v>
      </c>
      <c r="E932" s="6">
        <v>10627</v>
      </c>
      <c r="F932" s="32">
        <v>10628</v>
      </c>
      <c r="G932" s="32">
        <v>9034</v>
      </c>
      <c r="H932" s="90">
        <f t="shared" si="42"/>
        <v>1.0000940999341301</v>
      </c>
      <c r="I932" s="90">
        <f>IF(F932/ActivitySum!$C$1300=0%,"",F932/ActivitySum!$C$1300)</f>
        <v>1.2252185766653778E-4</v>
      </c>
      <c r="J932" s="99">
        <f>IF(G932/ActivitySum!$C$1300=0%,"",G932/ActivitySum!$C$1300)</f>
        <v>1.0414588465934347E-4</v>
      </c>
      <c r="K932" s="99">
        <f t="shared" si="43"/>
        <v>0.85009880493083656</v>
      </c>
      <c r="L932" s="104">
        <f t="shared" si="44"/>
        <v>0.85001881821603309</v>
      </c>
    </row>
    <row r="933" spans="2:12" x14ac:dyDescent="0.25">
      <c r="C933" t="s">
        <v>164</v>
      </c>
      <c r="D933" t="s">
        <v>1459</v>
      </c>
      <c r="E933" s="6">
        <v>12692</v>
      </c>
      <c r="F933" s="32">
        <v>12692</v>
      </c>
      <c r="G933" s="32">
        <v>10788</v>
      </c>
      <c r="H933" s="90">
        <f t="shared" si="42"/>
        <v>1</v>
      </c>
      <c r="I933" s="90">
        <f>IF(F933/ActivitySum!$C$1300=0%,"",F933/ActivitySum!$C$1300)</f>
        <v>1.4631609122165012E-4</v>
      </c>
      <c r="J933" s="99">
        <f>IF(G933/ActivitySum!$C$1300=0%,"",G933/ActivitySum!$C$1300)</f>
        <v>1.2436637189561627E-4</v>
      </c>
      <c r="K933" s="99">
        <f t="shared" si="43"/>
        <v>0.84998424204223133</v>
      </c>
      <c r="L933" s="104">
        <f t="shared" si="44"/>
        <v>0.84998424204223133</v>
      </c>
    </row>
    <row r="934" spans="2:12" x14ac:dyDescent="0.25">
      <c r="C934" t="s">
        <v>165</v>
      </c>
      <c r="D934" t="s">
        <v>1460</v>
      </c>
      <c r="E934" s="6">
        <v>20692</v>
      </c>
      <c r="F934" s="32">
        <v>20692</v>
      </c>
      <c r="G934" s="32">
        <v>17588</v>
      </c>
      <c r="H934" s="90">
        <f t="shared" si="42"/>
        <v>1</v>
      </c>
      <c r="I934" s="90">
        <f>IF(F934/ActivitySum!$C$1300=0%,"",F934/ActivitySum!$C$1300)</f>
        <v>2.3854180267557395E-4</v>
      </c>
      <c r="J934" s="99">
        <f>IF(G934/ActivitySum!$C$1300=0%,"",G934/ActivitySum!$C$1300)</f>
        <v>2.0275822663145152E-4</v>
      </c>
      <c r="K934" s="99">
        <f t="shared" si="43"/>
        <v>0.8499903344287647</v>
      </c>
      <c r="L934" s="104">
        <f t="shared" si="44"/>
        <v>0.8499903344287647</v>
      </c>
    </row>
    <row r="935" spans="2:12" x14ac:dyDescent="0.25">
      <c r="C935" t="s">
        <v>868</v>
      </c>
      <c r="D935" t="s">
        <v>2151</v>
      </c>
      <c r="E935" s="6">
        <v>59346</v>
      </c>
      <c r="F935" s="32">
        <v>59346</v>
      </c>
      <c r="G935" s="32">
        <v>97921</v>
      </c>
      <c r="H935" s="90">
        <f t="shared" si="42"/>
        <v>1</v>
      </c>
      <c r="I935" s="90">
        <f>IF(F935/ActivitySum!$C$1300=0%,"",F935/ActivitySum!$C$1300)</f>
        <v>6.8415338399307037E-4</v>
      </c>
      <c r="J935" s="99">
        <f>IF(G935/ActivitySum!$C$1300=0%,"",G935/ActivitySum!$C$1300)</f>
        <v>1.1288542364099592E-3</v>
      </c>
      <c r="K935" s="99">
        <f t="shared" si="43"/>
        <v>1.6500016850335322</v>
      </c>
      <c r="L935" s="104">
        <f t="shared" si="44"/>
        <v>1.6500016850335322</v>
      </c>
    </row>
    <row r="936" spans="2:12" x14ac:dyDescent="0.25">
      <c r="C936" t="s">
        <v>871</v>
      </c>
      <c r="D936" t="s">
        <v>2154</v>
      </c>
      <c r="E936" s="6">
        <v>10628</v>
      </c>
      <c r="F936" s="32">
        <v>10628</v>
      </c>
      <c r="G936" s="32">
        <v>9034</v>
      </c>
      <c r="H936" s="90">
        <f t="shared" si="42"/>
        <v>1</v>
      </c>
      <c r="I936" s="90">
        <f>IF(F936/ActivitySum!$C$1300=0%,"",F936/ActivitySum!$C$1300)</f>
        <v>1.2252185766653778E-4</v>
      </c>
      <c r="J936" s="99">
        <f>IF(G936/ActivitySum!$C$1300=0%,"",G936/ActivitySum!$C$1300)</f>
        <v>1.0414588465934347E-4</v>
      </c>
      <c r="K936" s="99">
        <f t="shared" si="43"/>
        <v>0.85001881821603309</v>
      </c>
      <c r="L936" s="104">
        <f t="shared" si="44"/>
        <v>0.85001881821603309</v>
      </c>
    </row>
    <row r="937" spans="2:12" x14ac:dyDescent="0.25">
      <c r="C937" t="s">
        <v>880</v>
      </c>
      <c r="D937" t="s">
        <v>2163</v>
      </c>
      <c r="E937" s="6">
        <v>12692</v>
      </c>
      <c r="F937" s="32">
        <v>12692</v>
      </c>
      <c r="G937" s="32">
        <v>10788</v>
      </c>
      <c r="H937" s="90">
        <f t="shared" si="42"/>
        <v>1</v>
      </c>
      <c r="I937" s="90">
        <f>IF(F937/ActivitySum!$C$1300=0%,"",F937/ActivitySum!$C$1300)</f>
        <v>1.4631609122165012E-4</v>
      </c>
      <c r="J937" s="99">
        <f>IF(G937/ActivitySum!$C$1300=0%,"",G937/ActivitySum!$C$1300)</f>
        <v>1.2436637189561627E-4</v>
      </c>
      <c r="K937" s="99">
        <f t="shared" si="43"/>
        <v>0.84998424204223133</v>
      </c>
      <c r="L937" s="104">
        <f t="shared" si="44"/>
        <v>0.84998424204223133</v>
      </c>
    </row>
    <row r="938" spans="2:12" x14ac:dyDescent="0.25">
      <c r="C938" t="s">
        <v>881</v>
      </c>
      <c r="D938" t="s">
        <v>2164</v>
      </c>
      <c r="E938" s="6">
        <v>20692</v>
      </c>
      <c r="F938" s="32">
        <v>20692</v>
      </c>
      <c r="G938" s="32">
        <v>17588</v>
      </c>
      <c r="H938" s="90">
        <f t="shared" si="42"/>
        <v>1</v>
      </c>
      <c r="I938" s="90">
        <f>IF(F938/ActivitySum!$C$1300=0%,"",F938/ActivitySum!$C$1300)</f>
        <v>2.3854180267557395E-4</v>
      </c>
      <c r="J938" s="99">
        <f>IF(G938/ActivitySum!$C$1300=0%,"",G938/ActivitySum!$C$1300)</f>
        <v>2.0275822663145152E-4</v>
      </c>
      <c r="K938" s="99">
        <f t="shared" si="43"/>
        <v>0.8499903344287647</v>
      </c>
      <c r="L938" s="104">
        <f t="shared" si="44"/>
        <v>0.8499903344287647</v>
      </c>
    </row>
    <row r="939" spans="2:12" x14ac:dyDescent="0.25">
      <c r="C939" t="s">
        <v>892</v>
      </c>
      <c r="D939" t="s">
        <v>2175</v>
      </c>
      <c r="E939" s="6">
        <v>59346</v>
      </c>
      <c r="F939" s="32">
        <v>59346</v>
      </c>
      <c r="G939" s="32">
        <v>50444</v>
      </c>
      <c r="H939" s="90">
        <f t="shared" si="42"/>
        <v>1</v>
      </c>
      <c r="I939" s="90">
        <f>IF(F939/ActivitySum!$C$1300=0%,"",F939/ActivitySum!$C$1300)</f>
        <v>6.8415338399307037E-4</v>
      </c>
      <c r="J939" s="99">
        <f>IF(G939/ActivitySum!$C$1300=0%,"",G939/ActivitySum!$C$1300)</f>
        <v>5.8152922357271666E-4</v>
      </c>
      <c r="K939" s="99">
        <f t="shared" si="43"/>
        <v>0.84999831496646783</v>
      </c>
      <c r="L939" s="104">
        <f t="shared" si="44"/>
        <v>0.84999831496646783</v>
      </c>
    </row>
    <row r="940" spans="2:12" x14ac:dyDescent="0.25">
      <c r="C940" t="s">
        <v>895</v>
      </c>
      <c r="D940" t="s">
        <v>2178</v>
      </c>
      <c r="E940" s="6">
        <v>10627</v>
      </c>
      <c r="F940" s="32">
        <v>10628</v>
      </c>
      <c r="G940" s="32">
        <v>9034</v>
      </c>
      <c r="H940" s="90">
        <f t="shared" si="42"/>
        <v>1.0000940999341301</v>
      </c>
      <c r="I940" s="90">
        <f>IF(F940/ActivitySum!$C$1300=0%,"",F940/ActivitySum!$C$1300)</f>
        <v>1.2252185766653778E-4</v>
      </c>
      <c r="J940" s="99">
        <f>IF(G940/ActivitySum!$C$1300=0%,"",G940/ActivitySum!$C$1300)</f>
        <v>1.0414588465934347E-4</v>
      </c>
      <c r="K940" s="99">
        <f t="shared" si="43"/>
        <v>0.85009880493083656</v>
      </c>
      <c r="L940" s="104">
        <f t="shared" si="44"/>
        <v>0.85001881821603309</v>
      </c>
    </row>
    <row r="941" spans="2:12" x14ac:dyDescent="0.25">
      <c r="C941" t="s">
        <v>904</v>
      </c>
      <c r="D941" t="s">
        <v>2187</v>
      </c>
      <c r="E941" s="6">
        <v>12692</v>
      </c>
      <c r="F941" s="32">
        <v>12692</v>
      </c>
      <c r="G941" s="32">
        <v>10788</v>
      </c>
      <c r="H941" s="90">
        <f t="shared" si="42"/>
        <v>1</v>
      </c>
      <c r="I941" s="90">
        <f>IF(F941/ActivitySum!$C$1300=0%,"",F941/ActivitySum!$C$1300)</f>
        <v>1.4631609122165012E-4</v>
      </c>
      <c r="J941" s="99">
        <f>IF(G941/ActivitySum!$C$1300=0%,"",G941/ActivitySum!$C$1300)</f>
        <v>1.2436637189561627E-4</v>
      </c>
      <c r="K941" s="99">
        <f t="shared" si="43"/>
        <v>0.84998424204223133</v>
      </c>
      <c r="L941" s="104">
        <f t="shared" si="44"/>
        <v>0.84998424204223133</v>
      </c>
    </row>
    <row r="942" spans="2:12" x14ac:dyDescent="0.25">
      <c r="C942" t="s">
        <v>905</v>
      </c>
      <c r="D942" t="s">
        <v>2188</v>
      </c>
      <c r="E942" s="6">
        <v>20692</v>
      </c>
      <c r="F942" s="32">
        <v>20692</v>
      </c>
      <c r="G942" s="32">
        <v>17588</v>
      </c>
      <c r="H942" s="90">
        <f t="shared" si="42"/>
        <v>1</v>
      </c>
      <c r="I942" s="90">
        <f>IF(F942/ActivitySum!$C$1300=0%,"",F942/ActivitySum!$C$1300)</f>
        <v>2.3854180267557395E-4</v>
      </c>
      <c r="J942" s="99">
        <f>IF(G942/ActivitySum!$C$1300=0%,"",G942/ActivitySum!$C$1300)</f>
        <v>2.0275822663145152E-4</v>
      </c>
      <c r="K942" s="99">
        <f t="shared" si="43"/>
        <v>0.8499903344287647</v>
      </c>
      <c r="L942" s="104">
        <f t="shared" si="44"/>
        <v>0.8499903344287647</v>
      </c>
    </row>
    <row r="943" spans="2:12" x14ac:dyDescent="0.25">
      <c r="C943" t="s">
        <v>917</v>
      </c>
      <c r="D943" t="s">
        <v>2200</v>
      </c>
      <c r="E943" s="6">
        <v>59346</v>
      </c>
      <c r="F943" s="32">
        <v>59346</v>
      </c>
      <c r="G943" s="32">
        <v>50444</v>
      </c>
      <c r="H943" s="90">
        <f t="shared" si="42"/>
        <v>1</v>
      </c>
      <c r="I943" s="90">
        <f>IF(F943/ActivitySum!$C$1300=0%,"",F943/ActivitySum!$C$1300)</f>
        <v>6.8415338399307037E-4</v>
      </c>
      <c r="J943" s="99">
        <f>IF(G943/ActivitySum!$C$1300=0%,"",G943/ActivitySum!$C$1300)</f>
        <v>5.8152922357271666E-4</v>
      </c>
      <c r="K943" s="99">
        <f t="shared" si="43"/>
        <v>0.84999831496646783</v>
      </c>
      <c r="L943" s="104">
        <f t="shared" si="44"/>
        <v>0.84999831496646783</v>
      </c>
    </row>
    <row r="944" spans="2:12" x14ac:dyDescent="0.25">
      <c r="C944" t="s">
        <v>920</v>
      </c>
      <c r="D944" t="s">
        <v>2203</v>
      </c>
      <c r="E944" s="6">
        <v>10628</v>
      </c>
      <c r="F944" s="32">
        <v>10627</v>
      </c>
      <c r="G944" s="32">
        <v>9033</v>
      </c>
      <c r="H944" s="90">
        <f t="shared" si="42"/>
        <v>0.99990590891983444</v>
      </c>
      <c r="I944" s="90">
        <f>IF(F944/ActivitySum!$C$1300=0%,"",F944/ActivitySum!$C$1300)</f>
        <v>1.2251032945260606E-4</v>
      </c>
      <c r="J944" s="99">
        <f>IF(G944/ActivitySum!$C$1300=0%,"",G944/ActivitySum!$C$1300)</f>
        <v>1.0413435644541172E-4</v>
      </c>
      <c r="K944" s="99">
        <f t="shared" si="43"/>
        <v>0.84992472713586753</v>
      </c>
      <c r="L944" s="104">
        <f t="shared" si="44"/>
        <v>0.85000470499670655</v>
      </c>
    </row>
    <row r="945" spans="2:12" x14ac:dyDescent="0.25">
      <c r="C945" t="s">
        <v>932</v>
      </c>
      <c r="D945" t="s">
        <v>2215</v>
      </c>
      <c r="E945" s="6">
        <v>12692</v>
      </c>
      <c r="F945" s="32">
        <v>12692</v>
      </c>
      <c r="G945" s="32">
        <v>10788</v>
      </c>
      <c r="H945" s="90">
        <f t="shared" si="42"/>
        <v>1</v>
      </c>
      <c r="I945" s="90">
        <f>IF(F945/ActivitySum!$C$1300=0%,"",F945/ActivitySum!$C$1300)</f>
        <v>1.4631609122165012E-4</v>
      </c>
      <c r="J945" s="99">
        <f>IF(G945/ActivitySum!$C$1300=0%,"",G945/ActivitySum!$C$1300)</f>
        <v>1.2436637189561627E-4</v>
      </c>
      <c r="K945" s="99">
        <f t="shared" si="43"/>
        <v>0.84998424204223133</v>
      </c>
      <c r="L945" s="104">
        <f t="shared" si="44"/>
        <v>0.84998424204223133</v>
      </c>
    </row>
    <row r="946" spans="2:12" x14ac:dyDescent="0.25">
      <c r="C946" t="s">
        <v>933</v>
      </c>
      <c r="D946" t="s">
        <v>2216</v>
      </c>
      <c r="E946" s="6">
        <v>20692</v>
      </c>
      <c r="F946" s="32">
        <v>20692</v>
      </c>
      <c r="G946" s="32">
        <v>20520</v>
      </c>
      <c r="H946" s="90">
        <f t="shared" si="42"/>
        <v>1</v>
      </c>
      <c r="I946" s="90">
        <f>IF(F946/ActivitySum!$C$1300=0%,"",F946/ActivitySum!$C$1300)</f>
        <v>2.3854180267557395E-4</v>
      </c>
      <c r="J946" s="99">
        <f>IF(G946/ActivitySum!$C$1300=0%,"",G946/ActivitySum!$C$1300)</f>
        <v>2.3655894987931458E-4</v>
      </c>
      <c r="K946" s="99">
        <f t="shared" si="43"/>
        <v>0.99168760873767636</v>
      </c>
      <c r="L946" s="104">
        <f t="shared" si="44"/>
        <v>0.99168760873767636</v>
      </c>
    </row>
    <row r="947" spans="2:12" x14ac:dyDescent="0.25">
      <c r="C947" t="s">
        <v>944</v>
      </c>
      <c r="D947" t="s">
        <v>2227</v>
      </c>
      <c r="E947" s="6">
        <v>59346</v>
      </c>
      <c r="F947" s="32">
        <v>59346</v>
      </c>
      <c r="G947" s="32">
        <v>50444</v>
      </c>
      <c r="H947" s="90">
        <f t="shared" si="42"/>
        <v>1</v>
      </c>
      <c r="I947" s="90">
        <f>IF(F947/ActivitySum!$C$1300=0%,"",F947/ActivitySum!$C$1300)</f>
        <v>6.8415338399307037E-4</v>
      </c>
      <c r="J947" s="99">
        <f>IF(G947/ActivitySum!$C$1300=0%,"",G947/ActivitySum!$C$1300)</f>
        <v>5.8152922357271666E-4</v>
      </c>
      <c r="K947" s="99">
        <f t="shared" si="43"/>
        <v>0.84999831496646783</v>
      </c>
      <c r="L947" s="104">
        <f t="shared" si="44"/>
        <v>0.84999831496646783</v>
      </c>
    </row>
    <row r="948" spans="2:12" x14ac:dyDescent="0.25">
      <c r="C948" t="s">
        <v>947</v>
      </c>
      <c r="D948" t="s">
        <v>2230</v>
      </c>
      <c r="E948" s="6">
        <v>10627</v>
      </c>
      <c r="F948" s="32">
        <v>10628</v>
      </c>
      <c r="G948" s="32">
        <v>9034</v>
      </c>
      <c r="H948" s="90">
        <f t="shared" si="42"/>
        <v>1.0000940999341301</v>
      </c>
      <c r="I948" s="90">
        <f>IF(F948/ActivitySum!$C$1300=0%,"",F948/ActivitySum!$C$1300)</f>
        <v>1.2252185766653778E-4</v>
      </c>
      <c r="J948" s="99">
        <f>IF(G948/ActivitySum!$C$1300=0%,"",G948/ActivitySum!$C$1300)</f>
        <v>1.0414588465934347E-4</v>
      </c>
      <c r="K948" s="99">
        <f t="shared" si="43"/>
        <v>0.85009880493083656</v>
      </c>
      <c r="L948" s="104">
        <f t="shared" si="44"/>
        <v>0.85001881821603309</v>
      </c>
    </row>
    <row r="949" spans="2:12" x14ac:dyDescent="0.25">
      <c r="C949" t="s">
        <v>957</v>
      </c>
      <c r="D949" t="s">
        <v>2240</v>
      </c>
      <c r="E949" s="6">
        <v>12692</v>
      </c>
      <c r="F949" s="32">
        <v>12692</v>
      </c>
      <c r="G949" s="32">
        <v>10788</v>
      </c>
      <c r="H949" s="90">
        <f t="shared" si="42"/>
        <v>1</v>
      </c>
      <c r="I949" s="90">
        <f>IF(F949/ActivitySum!$C$1300=0%,"",F949/ActivitySum!$C$1300)</f>
        <v>1.4631609122165012E-4</v>
      </c>
      <c r="J949" s="99">
        <f>IF(G949/ActivitySum!$C$1300=0%,"",G949/ActivitySum!$C$1300)</f>
        <v>1.2436637189561627E-4</v>
      </c>
      <c r="K949" s="99">
        <f t="shared" si="43"/>
        <v>0.84998424204223133</v>
      </c>
      <c r="L949" s="104">
        <f t="shared" si="44"/>
        <v>0.84998424204223133</v>
      </c>
    </row>
    <row r="950" spans="2:12" x14ac:dyDescent="0.25">
      <c r="C950" t="s">
        <v>958</v>
      </c>
      <c r="D950" t="s">
        <v>2241</v>
      </c>
      <c r="E950" s="6">
        <v>20692</v>
      </c>
      <c r="F950" s="32">
        <v>20692</v>
      </c>
      <c r="G950" s="32">
        <v>17588</v>
      </c>
      <c r="H950" s="90">
        <f t="shared" si="42"/>
        <v>1</v>
      </c>
      <c r="I950" s="90">
        <f>IF(F950/ActivitySum!$C$1300=0%,"",F950/ActivitySum!$C$1300)</f>
        <v>2.3854180267557395E-4</v>
      </c>
      <c r="J950" s="99">
        <f>IF(G950/ActivitySum!$C$1300=0%,"",G950/ActivitySum!$C$1300)</f>
        <v>2.0275822663145152E-4</v>
      </c>
      <c r="K950" s="99">
        <f t="shared" si="43"/>
        <v>0.8499903344287647</v>
      </c>
      <c r="L950" s="104">
        <f t="shared" si="44"/>
        <v>0.8499903344287647</v>
      </c>
    </row>
    <row r="951" spans="2:12" x14ac:dyDescent="0.25">
      <c r="C951" t="s">
        <v>971</v>
      </c>
      <c r="D951" t="s">
        <v>2254</v>
      </c>
      <c r="E951" s="6">
        <v>59346</v>
      </c>
      <c r="F951" s="32">
        <v>59346</v>
      </c>
      <c r="G951" s="32">
        <v>50444</v>
      </c>
      <c r="H951" s="90">
        <f t="shared" si="42"/>
        <v>1</v>
      </c>
      <c r="I951" s="90">
        <f>IF(F951/ActivitySum!$C$1300=0%,"",F951/ActivitySum!$C$1300)</f>
        <v>6.8415338399307037E-4</v>
      </c>
      <c r="J951" s="99">
        <f>IF(G951/ActivitySum!$C$1300=0%,"",G951/ActivitySum!$C$1300)</f>
        <v>5.8152922357271666E-4</v>
      </c>
      <c r="K951" s="99">
        <f t="shared" si="43"/>
        <v>0.84999831496646783</v>
      </c>
      <c r="L951" s="104">
        <f t="shared" si="44"/>
        <v>0.84999831496646783</v>
      </c>
    </row>
    <row r="952" spans="2:12" x14ac:dyDescent="0.25">
      <c r="C952" t="s">
        <v>974</v>
      </c>
      <c r="D952" t="s">
        <v>2257</v>
      </c>
      <c r="E952" s="6">
        <v>10627</v>
      </c>
      <c r="F952" s="32">
        <v>10628</v>
      </c>
      <c r="G952" s="32">
        <v>9034</v>
      </c>
      <c r="H952" s="90">
        <f t="shared" si="42"/>
        <v>1.0000940999341301</v>
      </c>
      <c r="I952" s="90">
        <f>IF(F952/ActivitySum!$C$1300=0%,"",F952/ActivitySum!$C$1300)</f>
        <v>1.2252185766653778E-4</v>
      </c>
      <c r="J952" s="99">
        <f>IF(G952/ActivitySum!$C$1300=0%,"",G952/ActivitySum!$C$1300)</f>
        <v>1.0414588465934347E-4</v>
      </c>
      <c r="K952" s="99">
        <f t="shared" si="43"/>
        <v>0.85009880493083656</v>
      </c>
      <c r="L952" s="104">
        <f t="shared" si="44"/>
        <v>0.85001881821603309</v>
      </c>
    </row>
    <row r="953" spans="2:12" x14ac:dyDescent="0.25">
      <c r="C953" t="s">
        <v>985</v>
      </c>
      <c r="D953" t="s">
        <v>2268</v>
      </c>
      <c r="E953" s="6">
        <v>12692</v>
      </c>
      <c r="F953" s="32">
        <v>12692</v>
      </c>
      <c r="G953" s="32">
        <v>10788</v>
      </c>
      <c r="H953" s="90">
        <f t="shared" si="42"/>
        <v>1</v>
      </c>
      <c r="I953" s="90">
        <f>IF(F953/ActivitySum!$C$1300=0%,"",F953/ActivitySum!$C$1300)</f>
        <v>1.4631609122165012E-4</v>
      </c>
      <c r="J953" s="99">
        <f>IF(G953/ActivitySum!$C$1300=0%,"",G953/ActivitySum!$C$1300)</f>
        <v>1.2436637189561627E-4</v>
      </c>
      <c r="K953" s="99">
        <f t="shared" si="43"/>
        <v>0.84998424204223133</v>
      </c>
      <c r="L953" s="104">
        <f t="shared" si="44"/>
        <v>0.84998424204223133</v>
      </c>
    </row>
    <row r="954" spans="2:12" x14ac:dyDescent="0.25">
      <c r="C954" t="s">
        <v>986</v>
      </c>
      <c r="D954" t="s">
        <v>2269</v>
      </c>
      <c r="E954" s="6">
        <v>20692</v>
      </c>
      <c r="F954" s="32">
        <v>20692</v>
      </c>
      <c r="G954" s="32">
        <v>17588</v>
      </c>
      <c r="H954" s="90">
        <f t="shared" si="42"/>
        <v>1</v>
      </c>
      <c r="I954" s="90">
        <f>IF(F954/ActivitySum!$C$1300=0%,"",F954/ActivitySum!$C$1300)</f>
        <v>2.3854180267557395E-4</v>
      </c>
      <c r="J954" s="99">
        <f>IF(G954/ActivitySum!$C$1300=0%,"",G954/ActivitySum!$C$1300)</f>
        <v>2.0275822663145152E-4</v>
      </c>
      <c r="K954" s="99">
        <f t="shared" si="43"/>
        <v>0.8499903344287647</v>
      </c>
      <c r="L954" s="104">
        <f t="shared" si="44"/>
        <v>0.8499903344287647</v>
      </c>
    </row>
    <row r="955" spans="2:12" x14ac:dyDescent="0.25">
      <c r="C955" t="s">
        <v>1001</v>
      </c>
      <c r="D955" t="s">
        <v>2284</v>
      </c>
      <c r="E955" s="6">
        <v>59346</v>
      </c>
      <c r="F955" s="32">
        <v>59346</v>
      </c>
      <c r="G955" s="32">
        <v>27024</v>
      </c>
      <c r="H955" s="90">
        <f t="shared" si="42"/>
        <v>1</v>
      </c>
      <c r="I955" s="90">
        <f>IF(F955/ActivitySum!$C$1300=0%,"",F955/ActivitySum!$C$1300)</f>
        <v>6.8415338399307037E-4</v>
      </c>
      <c r="J955" s="99">
        <f>IF(G955/ActivitySum!$C$1300=0%,"",G955/ActivitySum!$C$1300)</f>
        <v>3.1153845329135463E-4</v>
      </c>
      <c r="K955" s="99">
        <f t="shared" si="43"/>
        <v>0.4553634617328885</v>
      </c>
      <c r="L955" s="104">
        <f t="shared" si="44"/>
        <v>0.4553634617328885</v>
      </c>
    </row>
    <row r="956" spans="2:12" x14ac:dyDescent="0.25">
      <c r="C956" t="s">
        <v>1004</v>
      </c>
      <c r="D956" t="s">
        <v>2287</v>
      </c>
      <c r="E956" s="6">
        <v>10628</v>
      </c>
      <c r="F956" s="32">
        <v>10628</v>
      </c>
      <c r="G956" s="32">
        <v>9034</v>
      </c>
      <c r="H956" s="90">
        <f t="shared" si="42"/>
        <v>1</v>
      </c>
      <c r="I956" s="90">
        <f>IF(F956/ActivitySum!$C$1300=0%,"",F956/ActivitySum!$C$1300)</f>
        <v>1.2252185766653778E-4</v>
      </c>
      <c r="J956" s="99">
        <f>IF(G956/ActivitySum!$C$1300=0%,"",G956/ActivitySum!$C$1300)</f>
        <v>1.0414588465934347E-4</v>
      </c>
      <c r="K956" s="99">
        <f t="shared" si="43"/>
        <v>0.85001881821603309</v>
      </c>
      <c r="L956" s="104">
        <f t="shared" si="44"/>
        <v>0.85001881821603309</v>
      </c>
    </row>
    <row r="957" spans="2:12" x14ac:dyDescent="0.25">
      <c r="C957" t="s">
        <v>1015</v>
      </c>
      <c r="D957" t="s">
        <v>2298</v>
      </c>
      <c r="E957" s="6">
        <v>12692</v>
      </c>
      <c r="F957" s="32">
        <v>12692</v>
      </c>
      <c r="G957" s="32">
        <v>10788</v>
      </c>
      <c r="H957" s="90">
        <f t="shared" si="42"/>
        <v>1</v>
      </c>
      <c r="I957" s="90">
        <f>IF(F957/ActivitySum!$C$1300=0%,"",F957/ActivitySum!$C$1300)</f>
        <v>1.4631609122165012E-4</v>
      </c>
      <c r="J957" s="99">
        <f>IF(G957/ActivitySum!$C$1300=0%,"",G957/ActivitySum!$C$1300)</f>
        <v>1.2436637189561627E-4</v>
      </c>
      <c r="K957" s="99">
        <f t="shared" si="43"/>
        <v>0.84998424204223133</v>
      </c>
      <c r="L957" s="104">
        <f t="shared" si="44"/>
        <v>0.84998424204223133</v>
      </c>
    </row>
    <row r="958" spans="2:12" x14ac:dyDescent="0.25">
      <c r="C958" t="s">
        <v>1016</v>
      </c>
      <c r="D958" t="s">
        <v>2299</v>
      </c>
      <c r="E958" s="6">
        <v>20692</v>
      </c>
      <c r="F958" s="32">
        <v>20692</v>
      </c>
      <c r="G958" s="32">
        <v>17588</v>
      </c>
      <c r="H958" s="90">
        <f t="shared" si="42"/>
        <v>1</v>
      </c>
      <c r="I958" s="90">
        <f>IF(F958/ActivitySum!$C$1300=0%,"",F958/ActivitySum!$C$1300)</f>
        <v>2.3854180267557395E-4</v>
      </c>
      <c r="J958" s="99">
        <f>IF(G958/ActivitySum!$C$1300=0%,"",G958/ActivitySum!$C$1300)</f>
        <v>2.0275822663145152E-4</v>
      </c>
      <c r="K958" s="99">
        <f t="shared" si="43"/>
        <v>0.8499903344287647</v>
      </c>
      <c r="L958" s="104">
        <f t="shared" si="44"/>
        <v>0.8499903344287647</v>
      </c>
    </row>
    <row r="959" spans="2:12" x14ac:dyDescent="0.25">
      <c r="C959" t="s">
        <v>1176</v>
      </c>
      <c r="D959" t="s">
        <v>1960</v>
      </c>
      <c r="E959" s="6">
        <v>404400</v>
      </c>
      <c r="F959" s="32">
        <v>404400</v>
      </c>
      <c r="G959" s="32">
        <v>367802</v>
      </c>
      <c r="H959" s="90">
        <f t="shared" si="42"/>
        <v>1</v>
      </c>
      <c r="I959" s="90">
        <f>IF(F959/ActivitySum!$C$1300=0%,"",F959/ActivitySum!$C$1300)</f>
        <v>4.6620097139958485E-3</v>
      </c>
      <c r="J959" s="99">
        <f>IF(G959/ActivitySum!$C$1300=0%,"",G959/ActivitySum!$C$1300)</f>
        <v>4.2401001405220108E-3</v>
      </c>
      <c r="K959" s="99">
        <f t="shared" si="43"/>
        <v>0.90950049455984172</v>
      </c>
      <c r="L959" s="104">
        <f t="shared" si="44"/>
        <v>0.90950049455984172</v>
      </c>
    </row>
    <row r="960" spans="2:12" x14ac:dyDescent="0.25">
      <c r="B960" t="s">
        <v>2576</v>
      </c>
      <c r="C960" t="s">
        <v>93</v>
      </c>
      <c r="D960" t="s">
        <v>1389</v>
      </c>
      <c r="E960" s="6">
        <v>27666</v>
      </c>
      <c r="F960" s="32">
        <v>27667</v>
      </c>
      <c r="G960" s="32">
        <v>23517</v>
      </c>
      <c r="H960" s="90">
        <f t="shared" si="42"/>
        <v>1.0000361454492879</v>
      </c>
      <c r="I960" s="90">
        <f>IF(F960/ActivitySum!$C$1300=0%,"",F960/ActivitySum!$C$1300)</f>
        <v>3.1895109484946378E-4</v>
      </c>
      <c r="J960" s="99">
        <f>IF(G960/ActivitySum!$C$1300=0%,"",G960/ActivitySum!$C$1300)</f>
        <v>2.7110900703274077E-4</v>
      </c>
      <c r="K960" s="99">
        <f t="shared" si="43"/>
        <v>0.85003253090435915</v>
      </c>
      <c r="L960" s="104">
        <f t="shared" si="44"/>
        <v>0.85000180720714213</v>
      </c>
    </row>
    <row r="961" spans="3:12" x14ac:dyDescent="0.25">
      <c r="C961" t="s">
        <v>94</v>
      </c>
      <c r="D961" t="s">
        <v>1390</v>
      </c>
      <c r="E961" s="6">
        <v>27667</v>
      </c>
      <c r="F961" s="32">
        <v>27666</v>
      </c>
      <c r="G961" s="32">
        <v>23516</v>
      </c>
      <c r="H961" s="90">
        <f t="shared" si="42"/>
        <v>0.9999638558571583</v>
      </c>
      <c r="I961" s="90">
        <f>IF(F961/ActivitySum!$C$1300=0%,"",F961/ActivitySum!$C$1300)</f>
        <v>3.1893956663553202E-4</v>
      </c>
      <c r="J961" s="99">
        <f>IF(G961/ActivitySum!$C$1300=0%,"",G961/ActivitySum!$C$1300)</f>
        <v>2.7109747881880908E-4</v>
      </c>
      <c r="K961" s="99">
        <f t="shared" si="43"/>
        <v>0.84996566306430044</v>
      </c>
      <c r="L961" s="104">
        <f t="shared" si="44"/>
        <v>0.84999638545507117</v>
      </c>
    </row>
    <row r="962" spans="3:12" x14ac:dyDescent="0.25">
      <c r="C962" t="s">
        <v>95</v>
      </c>
      <c r="D962" t="s">
        <v>1391</v>
      </c>
      <c r="E962" s="6">
        <v>27668</v>
      </c>
      <c r="F962" s="32">
        <v>27666</v>
      </c>
      <c r="G962" s="32">
        <v>23516</v>
      </c>
      <c r="H962" s="90">
        <f t="shared" si="42"/>
        <v>0.99992771432702043</v>
      </c>
      <c r="I962" s="90">
        <f>IF(F962/ActivitySum!$C$1300=0%,"",F962/ActivitySum!$C$1300)</f>
        <v>3.1893956663553202E-4</v>
      </c>
      <c r="J962" s="99">
        <f>IF(G962/ActivitySum!$C$1300=0%,"",G962/ActivitySum!$C$1300)</f>
        <v>2.7109747881880908E-4</v>
      </c>
      <c r="K962" s="99">
        <f t="shared" si="43"/>
        <v>0.84993494289431837</v>
      </c>
      <c r="L962" s="104">
        <f t="shared" si="44"/>
        <v>0.84999638545507117</v>
      </c>
    </row>
    <row r="963" spans="3:12" x14ac:dyDescent="0.25">
      <c r="C963" t="s">
        <v>96</v>
      </c>
      <c r="D963" t="s">
        <v>1392</v>
      </c>
      <c r="E963" s="6">
        <v>27668</v>
      </c>
      <c r="F963" s="32">
        <v>27666</v>
      </c>
      <c r="G963" s="32">
        <v>23516</v>
      </c>
      <c r="H963" s="90">
        <f t="shared" si="42"/>
        <v>0.99992771432702043</v>
      </c>
      <c r="I963" s="90">
        <f>IF(F963/ActivitySum!$C$1300=0%,"",F963/ActivitySum!$C$1300)</f>
        <v>3.1893956663553202E-4</v>
      </c>
      <c r="J963" s="99">
        <f>IF(G963/ActivitySum!$C$1300=0%,"",G963/ActivitySum!$C$1300)</f>
        <v>2.7109747881880908E-4</v>
      </c>
      <c r="K963" s="99">
        <f t="shared" si="43"/>
        <v>0.84993494289431837</v>
      </c>
      <c r="L963" s="104">
        <f t="shared" si="44"/>
        <v>0.84999638545507117</v>
      </c>
    </row>
    <row r="964" spans="3:12" x14ac:dyDescent="0.25">
      <c r="C964" t="s">
        <v>97</v>
      </c>
      <c r="D964" t="s">
        <v>1393</v>
      </c>
      <c r="E964" s="6">
        <v>27666</v>
      </c>
      <c r="F964" s="32">
        <v>27667</v>
      </c>
      <c r="G964" s="32">
        <v>23517</v>
      </c>
      <c r="H964" s="90">
        <f t="shared" si="42"/>
        <v>1.0000361454492879</v>
      </c>
      <c r="I964" s="90">
        <f>IF(F964/ActivitySum!$C$1300=0%,"",F964/ActivitySum!$C$1300)</f>
        <v>3.1895109484946378E-4</v>
      </c>
      <c r="J964" s="99">
        <f>IF(G964/ActivitySum!$C$1300=0%,"",G964/ActivitySum!$C$1300)</f>
        <v>2.7110900703274077E-4</v>
      </c>
      <c r="K964" s="99">
        <f t="shared" si="43"/>
        <v>0.85003253090435915</v>
      </c>
      <c r="L964" s="104">
        <f t="shared" si="44"/>
        <v>0.85000180720714213</v>
      </c>
    </row>
    <row r="965" spans="3:12" x14ac:dyDescent="0.25">
      <c r="C965" t="s">
        <v>127</v>
      </c>
      <c r="D965" t="s">
        <v>1422</v>
      </c>
      <c r="E965" s="6">
        <v>18389</v>
      </c>
      <c r="F965" s="32">
        <v>18389</v>
      </c>
      <c r="G965" s="32">
        <v>15631</v>
      </c>
      <c r="H965" s="90">
        <f t="shared" si="42"/>
        <v>1</v>
      </c>
      <c r="I965" s="90">
        <f>IF(F965/ActivitySum!$C$1300=0%,"",F965/ActivitySum!$C$1300)</f>
        <v>2.1199232599077562E-4</v>
      </c>
      <c r="J965" s="99">
        <f>IF(G965/ActivitySum!$C$1300=0%,"",G965/ActivitySum!$C$1300)</f>
        <v>1.8019751196703539E-4</v>
      </c>
      <c r="K965" s="99">
        <f t="shared" si="43"/>
        <v>0.85001903311762461</v>
      </c>
      <c r="L965" s="104">
        <f t="shared" si="44"/>
        <v>0.85001903311762461</v>
      </c>
    </row>
    <row r="966" spans="3:12" x14ac:dyDescent="0.25">
      <c r="C966" t="s">
        <v>151</v>
      </c>
      <c r="D966" t="s">
        <v>1446</v>
      </c>
      <c r="E966" s="6">
        <v>106571</v>
      </c>
      <c r="F966" s="32">
        <v>106571</v>
      </c>
      <c r="G966" s="32">
        <v>90585</v>
      </c>
      <c r="H966" s="90">
        <f t="shared" si="42"/>
        <v>1</v>
      </c>
      <c r="I966" s="90">
        <f>IF(F966/ActivitySum!$C$1300=0%,"",F966/ActivitySum!$C$1300)</f>
        <v>1.2285732869195144E-3</v>
      </c>
      <c r="J966" s="99">
        <f>IF(G966/ActivitySum!$C$1300=0%,"",G966/ActivitySum!$C$1300)</f>
        <v>1.0442832590067111E-3</v>
      </c>
      <c r="K966" s="99">
        <f t="shared" si="43"/>
        <v>0.8499967158044871</v>
      </c>
      <c r="L966" s="104">
        <f t="shared" si="44"/>
        <v>0.8499967158044871</v>
      </c>
    </row>
    <row r="967" spans="3:12" x14ac:dyDescent="0.25">
      <c r="C967" t="s">
        <v>152</v>
      </c>
      <c r="D967" t="s">
        <v>1447</v>
      </c>
      <c r="E967" s="6">
        <v>205840</v>
      </c>
      <c r="F967" s="32">
        <v>205841</v>
      </c>
      <c r="G967" s="32">
        <v>174965</v>
      </c>
      <c r="H967" s="90">
        <f t="shared" ref="H967:H1030" si="45">IFERROR(F967/E967,"")</f>
        <v>1.0000048581422465</v>
      </c>
      <c r="I967" s="90">
        <f>IF(F967/ActivitySum!$C$1300=0%,"",F967/ActivitySum!$C$1300)</f>
        <v>2.3729790839233916E-3</v>
      </c>
      <c r="J967" s="99">
        <f>IF(G967/ActivitySum!$C$1300=0%,"",G967/ActivitySum!$C$1300)</f>
        <v>2.0170339505669725E-3</v>
      </c>
      <c r="K967" s="99">
        <f t="shared" ref="K967:K1030" si="46">IFERROR(G967/E967,"")</f>
        <v>0.85000485814224636</v>
      </c>
      <c r="L967" s="104">
        <f t="shared" ref="L967:L1030" si="47">IFERROR(G967/F967,"")</f>
        <v>0.85000072871779675</v>
      </c>
    </row>
    <row r="968" spans="3:12" x14ac:dyDescent="0.25">
      <c r="C968" t="s">
        <v>154</v>
      </c>
      <c r="D968" t="s">
        <v>1449</v>
      </c>
      <c r="E968" s="6">
        <v>48984</v>
      </c>
      <c r="F968" s="32">
        <v>48985</v>
      </c>
      <c r="G968" s="32">
        <v>41637</v>
      </c>
      <c r="H968" s="90">
        <f t="shared" si="45"/>
        <v>1.0000204148293321</v>
      </c>
      <c r="I968" s="90">
        <f>IF(F968/ActivitySum!$C$1300=0%,"",F968/ActivitySum!$C$1300)</f>
        <v>5.6470955944630725E-4</v>
      </c>
      <c r="J968" s="99">
        <f>IF(G968/ActivitySum!$C$1300=0%,"",G968/ActivitySum!$C$1300)</f>
        <v>4.8000024347587825E-4</v>
      </c>
      <c r="K968" s="99">
        <f t="shared" si="46"/>
        <v>0.85001224889759919</v>
      </c>
      <c r="L968" s="104">
        <f t="shared" si="47"/>
        <v>0.84999489639685621</v>
      </c>
    </row>
    <row r="969" spans="3:12" x14ac:dyDescent="0.25">
      <c r="C969" t="s">
        <v>166</v>
      </c>
      <c r="D969" t="s">
        <v>1461</v>
      </c>
      <c r="E969" s="6">
        <v>17846</v>
      </c>
      <c r="F969" s="32">
        <v>17846</v>
      </c>
      <c r="G969" s="32">
        <v>15169</v>
      </c>
      <c r="H969" s="90">
        <f t="shared" si="45"/>
        <v>1</v>
      </c>
      <c r="I969" s="90">
        <f>IF(F969/ActivitySum!$C$1300=0%,"",F969/ActivitySum!$C$1300)</f>
        <v>2.0573250582584055E-4</v>
      </c>
      <c r="J969" s="99">
        <f>IF(G969/ActivitySum!$C$1300=0%,"",G969/ActivitySum!$C$1300)</f>
        <v>1.748714771305713E-4</v>
      </c>
      <c r="K969" s="99">
        <f t="shared" si="46"/>
        <v>0.84999439650341813</v>
      </c>
      <c r="L969" s="104">
        <f t="shared" si="47"/>
        <v>0.84999439650341813</v>
      </c>
    </row>
    <row r="970" spans="3:12" x14ac:dyDescent="0.25">
      <c r="C970" t="s">
        <v>169</v>
      </c>
      <c r="D970" t="s">
        <v>1464</v>
      </c>
      <c r="E970" s="6">
        <v>446000</v>
      </c>
      <c r="F970" s="32">
        <v>446000</v>
      </c>
      <c r="G970" s="32">
        <v>379100</v>
      </c>
      <c r="H970" s="90">
        <f t="shared" si="45"/>
        <v>1</v>
      </c>
      <c r="I970" s="90">
        <f>IF(F970/ActivitySum!$C$1300=0%,"",F970/ActivitySum!$C$1300)</f>
        <v>5.1415834135562525E-3</v>
      </c>
      <c r="J970" s="99">
        <f>IF(G970/ActivitySum!$C$1300=0%,"",G970/ActivitySum!$C$1300)</f>
        <v>4.370345901522815E-3</v>
      </c>
      <c r="K970" s="99">
        <f t="shared" si="46"/>
        <v>0.85</v>
      </c>
      <c r="L970" s="104">
        <f t="shared" si="47"/>
        <v>0.85</v>
      </c>
    </row>
    <row r="971" spans="3:12" x14ac:dyDescent="0.25">
      <c r="C971" t="s">
        <v>170</v>
      </c>
      <c r="D971" t="s">
        <v>1465</v>
      </c>
      <c r="E971" s="6">
        <v>2570001</v>
      </c>
      <c r="F971" s="32">
        <v>2570000</v>
      </c>
      <c r="G971" s="32">
        <v>2184500</v>
      </c>
      <c r="H971" s="90">
        <f t="shared" si="45"/>
        <v>0.99999961089509304</v>
      </c>
      <c r="I971" s="90">
        <f>IF(F971/ActivitySum!$C$1300=0%,"",F971/ActivitySum!$C$1300)</f>
        <v>2.9627509804573026E-2</v>
      </c>
      <c r="J971" s="99">
        <f>IF(G971/ActivitySum!$C$1300=0%,"",G971/ActivitySum!$C$1300)</f>
        <v>2.5183383333887071E-2</v>
      </c>
      <c r="K971" s="99">
        <f t="shared" si="46"/>
        <v>0.84999966926082904</v>
      </c>
      <c r="L971" s="104">
        <f t="shared" si="47"/>
        <v>0.85</v>
      </c>
    </row>
    <row r="972" spans="3:12" x14ac:dyDescent="0.25">
      <c r="C972" t="s">
        <v>171</v>
      </c>
      <c r="D972" t="s">
        <v>1466</v>
      </c>
      <c r="E972" s="6">
        <v>452180</v>
      </c>
      <c r="F972" s="32">
        <v>452180</v>
      </c>
      <c r="G972" s="32">
        <v>384353</v>
      </c>
      <c r="H972" s="90">
        <f t="shared" si="45"/>
        <v>1</v>
      </c>
      <c r="I972" s="90">
        <f>IF(F972/ActivitySum!$C$1300=0%,"",F972/ActivitySum!$C$1300)</f>
        <v>5.2128277756544085E-3</v>
      </c>
      <c r="J972" s="99">
        <f>IF(G972/ActivitySum!$C$1300=0%,"",G972/ActivitySum!$C$1300)</f>
        <v>4.4309036093062477E-3</v>
      </c>
      <c r="K972" s="99">
        <f t="shared" si="46"/>
        <v>0.85</v>
      </c>
      <c r="L972" s="104">
        <f t="shared" si="47"/>
        <v>0.85</v>
      </c>
    </row>
    <row r="973" spans="3:12" x14ac:dyDescent="0.25">
      <c r="C973" t="s">
        <v>174</v>
      </c>
      <c r="D973" t="s">
        <v>1469</v>
      </c>
      <c r="E973" s="6">
        <v>145000</v>
      </c>
      <c r="F973" s="32">
        <v>145000</v>
      </c>
      <c r="G973" s="32">
        <v>123250</v>
      </c>
      <c r="H973" s="90">
        <f t="shared" si="45"/>
        <v>1</v>
      </c>
      <c r="I973" s="90">
        <f>IF(F973/ActivitySum!$C$1300=0%,"",F973/ActivitySum!$C$1300)</f>
        <v>1.6715910201023693E-3</v>
      </c>
      <c r="J973" s="99">
        <f>IF(G973/ActivitySum!$C$1300=0%,"",G973/ActivitySum!$C$1300)</f>
        <v>1.4208523670870138E-3</v>
      </c>
      <c r="K973" s="99">
        <f t="shared" si="46"/>
        <v>0.85</v>
      </c>
      <c r="L973" s="104">
        <f t="shared" si="47"/>
        <v>0.85</v>
      </c>
    </row>
    <row r="974" spans="3:12" x14ac:dyDescent="0.25">
      <c r="C974" t="s">
        <v>177</v>
      </c>
      <c r="D974" t="s">
        <v>1472</v>
      </c>
      <c r="E974" s="6">
        <v>264001</v>
      </c>
      <c r="F974" s="32">
        <v>264000</v>
      </c>
      <c r="G974" s="32">
        <v>224400</v>
      </c>
      <c r="H974" s="90">
        <f t="shared" si="45"/>
        <v>0.99999621213556011</v>
      </c>
      <c r="I974" s="90">
        <f>IF(F974/ActivitySum!$C$1300=0%,"",F974/ActivitySum!$C$1300)</f>
        <v>3.0434484779794861E-3</v>
      </c>
      <c r="J974" s="99">
        <f>IF(G974/ActivitySum!$C$1300=0%,"",G974/ActivitySum!$C$1300)</f>
        <v>2.5869312062825629E-3</v>
      </c>
      <c r="K974" s="99">
        <f t="shared" si="46"/>
        <v>0.84999678031522607</v>
      </c>
      <c r="L974" s="104">
        <f t="shared" si="47"/>
        <v>0.85</v>
      </c>
    </row>
    <row r="975" spans="3:12" x14ac:dyDescent="0.25">
      <c r="C975" t="s">
        <v>178</v>
      </c>
      <c r="D975" t="s">
        <v>1473</v>
      </c>
      <c r="E975" s="6">
        <v>259000</v>
      </c>
      <c r="F975" s="32">
        <v>259000</v>
      </c>
      <c r="G975" s="32">
        <v>220150</v>
      </c>
      <c r="H975" s="90">
        <f t="shared" si="45"/>
        <v>1</v>
      </c>
      <c r="I975" s="90">
        <f>IF(F975/ActivitySum!$C$1300=0%,"",F975/ActivitySum!$C$1300)</f>
        <v>2.9858074083207835E-3</v>
      </c>
      <c r="J975" s="99">
        <f>IF(G975/ActivitySum!$C$1300=0%,"",G975/ActivitySum!$C$1300)</f>
        <v>2.5379362970726661E-3</v>
      </c>
      <c r="K975" s="99">
        <f t="shared" si="46"/>
        <v>0.85</v>
      </c>
      <c r="L975" s="104">
        <f t="shared" si="47"/>
        <v>0.85</v>
      </c>
    </row>
    <row r="976" spans="3:12" x14ac:dyDescent="0.25">
      <c r="C976" t="s">
        <v>179</v>
      </c>
      <c r="D976" t="s">
        <v>1474</v>
      </c>
      <c r="E976" s="6">
        <v>22000</v>
      </c>
      <c r="F976" s="32">
        <v>22000</v>
      </c>
      <c r="G976" s="32">
        <v>18700</v>
      </c>
      <c r="H976" s="90">
        <f t="shared" si="45"/>
        <v>1</v>
      </c>
      <c r="I976" s="90">
        <f>IF(F976/ActivitySum!$C$1300=0%,"",F976/ActivitySum!$C$1300)</f>
        <v>2.5362070649829051E-4</v>
      </c>
      <c r="J976" s="99">
        <f>IF(G976/ActivitySum!$C$1300=0%,"",G976/ActivitySum!$C$1300)</f>
        <v>2.1557760052354693E-4</v>
      </c>
      <c r="K976" s="99">
        <f t="shared" si="46"/>
        <v>0.85</v>
      </c>
      <c r="L976" s="104">
        <f t="shared" si="47"/>
        <v>0.85</v>
      </c>
    </row>
    <row r="977" spans="3:12" x14ac:dyDescent="0.25">
      <c r="C977" t="s">
        <v>716</v>
      </c>
      <c r="D977" t="s">
        <v>2000</v>
      </c>
      <c r="E977" s="6">
        <v>18388</v>
      </c>
      <c r="F977" s="32">
        <v>18389</v>
      </c>
      <c r="G977" s="32">
        <v>15631</v>
      </c>
      <c r="H977" s="90">
        <f t="shared" si="45"/>
        <v>1.0000543832934523</v>
      </c>
      <c r="I977" s="90">
        <f>IF(F977/ActivitySum!$C$1300=0%,"",F977/ActivitySum!$C$1300)</f>
        <v>2.1199232599077562E-4</v>
      </c>
      <c r="J977" s="99">
        <f>IF(G977/ActivitySum!$C$1300=0%,"",G977/ActivitySum!$C$1300)</f>
        <v>1.8019751196703539E-4</v>
      </c>
      <c r="K977" s="99">
        <f t="shared" si="46"/>
        <v>0.85006525995214266</v>
      </c>
      <c r="L977" s="104">
        <f t="shared" si="47"/>
        <v>0.85001903311762461</v>
      </c>
    </row>
    <row r="978" spans="3:12" x14ac:dyDescent="0.25">
      <c r="C978" t="s">
        <v>724</v>
      </c>
      <c r="D978" t="s">
        <v>2008</v>
      </c>
      <c r="E978" s="6">
        <v>18389</v>
      </c>
      <c r="F978" s="32">
        <v>18389</v>
      </c>
      <c r="G978" s="32">
        <v>15631</v>
      </c>
      <c r="H978" s="90">
        <f t="shared" si="45"/>
        <v>1</v>
      </c>
      <c r="I978" s="90">
        <f>IF(F978/ActivitySum!$C$1300=0%,"",F978/ActivitySum!$C$1300)</f>
        <v>2.1199232599077562E-4</v>
      </c>
      <c r="J978" s="99">
        <f>IF(G978/ActivitySum!$C$1300=0%,"",G978/ActivitySum!$C$1300)</f>
        <v>1.8019751196703539E-4</v>
      </c>
      <c r="K978" s="99">
        <f t="shared" si="46"/>
        <v>0.85001903311762461</v>
      </c>
      <c r="L978" s="104">
        <f t="shared" si="47"/>
        <v>0.85001903311762461</v>
      </c>
    </row>
    <row r="979" spans="3:12" x14ac:dyDescent="0.25">
      <c r="C979" t="s">
        <v>741</v>
      </c>
      <c r="D979" t="s">
        <v>2025</v>
      </c>
      <c r="E979" s="6">
        <v>18389</v>
      </c>
      <c r="F979" s="32">
        <v>18389</v>
      </c>
      <c r="G979" s="32">
        <v>15631</v>
      </c>
      <c r="H979" s="90">
        <f t="shared" si="45"/>
        <v>1</v>
      </c>
      <c r="I979" s="90">
        <f>IF(F979/ActivitySum!$C$1300=0%,"",F979/ActivitySum!$C$1300)</f>
        <v>2.1199232599077562E-4</v>
      </c>
      <c r="J979" s="99">
        <f>IF(G979/ActivitySum!$C$1300=0%,"",G979/ActivitySum!$C$1300)</f>
        <v>1.8019751196703539E-4</v>
      </c>
      <c r="K979" s="99">
        <f t="shared" si="46"/>
        <v>0.85001903311762461</v>
      </c>
      <c r="L979" s="104">
        <f t="shared" si="47"/>
        <v>0.85001903311762461</v>
      </c>
    </row>
    <row r="980" spans="3:12" x14ac:dyDescent="0.25">
      <c r="C980" t="s">
        <v>762</v>
      </c>
      <c r="D980" t="s">
        <v>2046</v>
      </c>
      <c r="E980" s="6">
        <v>10751</v>
      </c>
      <c r="F980" s="32">
        <v>10750</v>
      </c>
      <c r="G980" s="32">
        <v>9138</v>
      </c>
      <c r="H980" s="90">
        <f t="shared" si="45"/>
        <v>0.9999069853967073</v>
      </c>
      <c r="I980" s="90">
        <f>IF(F980/ActivitySum!$C$1300=0%,"",F980/ActivitySum!$C$1300)</f>
        <v>1.2392829976621013E-4</v>
      </c>
      <c r="J980" s="99">
        <f>IF(G980/ActivitySum!$C$1300=0%,"",G980/ActivitySum!$C$1300)</f>
        <v>1.0534481890824448E-4</v>
      </c>
      <c r="K980" s="99">
        <f t="shared" si="46"/>
        <v>0.84996744488884757</v>
      </c>
      <c r="L980" s="104">
        <f t="shared" si="47"/>
        <v>0.85004651162790701</v>
      </c>
    </row>
    <row r="981" spans="3:12" x14ac:dyDescent="0.25">
      <c r="C981" t="s">
        <v>771</v>
      </c>
      <c r="D981" t="s">
        <v>2055</v>
      </c>
      <c r="E981" s="6">
        <v>18389</v>
      </c>
      <c r="F981" s="32">
        <v>18389</v>
      </c>
      <c r="G981" s="32">
        <v>15631</v>
      </c>
      <c r="H981" s="90">
        <f t="shared" si="45"/>
        <v>1</v>
      </c>
      <c r="I981" s="90">
        <f>IF(F981/ActivitySum!$C$1300=0%,"",F981/ActivitySum!$C$1300)</f>
        <v>2.1199232599077562E-4</v>
      </c>
      <c r="J981" s="99">
        <f>IF(G981/ActivitySum!$C$1300=0%,"",G981/ActivitySum!$C$1300)</f>
        <v>1.8019751196703539E-4</v>
      </c>
      <c r="K981" s="99">
        <f t="shared" si="46"/>
        <v>0.85001903311762461</v>
      </c>
      <c r="L981" s="104">
        <f t="shared" si="47"/>
        <v>0.85001903311762461</v>
      </c>
    </row>
    <row r="982" spans="3:12" x14ac:dyDescent="0.25">
      <c r="C982" t="s">
        <v>782</v>
      </c>
      <c r="D982" t="s">
        <v>2066</v>
      </c>
      <c r="E982" s="6">
        <v>18389</v>
      </c>
      <c r="F982" s="32">
        <v>18389</v>
      </c>
      <c r="G982" s="32">
        <v>15631</v>
      </c>
      <c r="H982" s="90">
        <f t="shared" si="45"/>
        <v>1</v>
      </c>
      <c r="I982" s="90">
        <f>IF(F982/ActivitySum!$C$1300=0%,"",F982/ActivitySum!$C$1300)</f>
        <v>2.1199232599077562E-4</v>
      </c>
      <c r="J982" s="99">
        <f>IF(G982/ActivitySum!$C$1300=0%,"",G982/ActivitySum!$C$1300)</f>
        <v>1.8019751196703539E-4</v>
      </c>
      <c r="K982" s="99">
        <f t="shared" si="46"/>
        <v>0.85001903311762461</v>
      </c>
      <c r="L982" s="104">
        <f t="shared" si="47"/>
        <v>0.85001903311762461</v>
      </c>
    </row>
    <row r="983" spans="3:12" x14ac:dyDescent="0.25">
      <c r="C983" t="s">
        <v>801</v>
      </c>
      <c r="D983" t="s">
        <v>2085</v>
      </c>
      <c r="E983" s="6">
        <v>10751</v>
      </c>
      <c r="F983" s="32">
        <v>10750</v>
      </c>
      <c r="G983" s="32">
        <v>9138</v>
      </c>
      <c r="H983" s="90">
        <f t="shared" si="45"/>
        <v>0.9999069853967073</v>
      </c>
      <c r="I983" s="90">
        <f>IF(F983/ActivitySum!$C$1300=0%,"",F983/ActivitySum!$C$1300)</f>
        <v>1.2392829976621013E-4</v>
      </c>
      <c r="J983" s="99">
        <f>IF(G983/ActivitySum!$C$1300=0%,"",G983/ActivitySum!$C$1300)</f>
        <v>1.0534481890824448E-4</v>
      </c>
      <c r="K983" s="99">
        <f t="shared" si="46"/>
        <v>0.84996744488884757</v>
      </c>
      <c r="L983" s="104">
        <f t="shared" si="47"/>
        <v>0.85004651162790701</v>
      </c>
    </row>
    <row r="984" spans="3:12" x14ac:dyDescent="0.25">
      <c r="C984" t="s">
        <v>810</v>
      </c>
      <c r="D984" t="s">
        <v>2094</v>
      </c>
      <c r="E984" s="6">
        <v>18389</v>
      </c>
      <c r="F984" s="32">
        <v>18389</v>
      </c>
      <c r="G984" s="32">
        <v>15631</v>
      </c>
      <c r="H984" s="90">
        <f t="shared" si="45"/>
        <v>1</v>
      </c>
      <c r="I984" s="90">
        <f>IF(F984/ActivitySum!$C$1300=0%,"",F984/ActivitySum!$C$1300)</f>
        <v>2.1199232599077562E-4</v>
      </c>
      <c r="J984" s="99">
        <f>IF(G984/ActivitySum!$C$1300=0%,"",G984/ActivitySum!$C$1300)</f>
        <v>1.8019751196703539E-4</v>
      </c>
      <c r="K984" s="99">
        <f t="shared" si="46"/>
        <v>0.85001903311762461</v>
      </c>
      <c r="L984" s="104">
        <f t="shared" si="47"/>
        <v>0.85001903311762461</v>
      </c>
    </row>
    <row r="985" spans="3:12" x14ac:dyDescent="0.25">
      <c r="C985" t="s">
        <v>821</v>
      </c>
      <c r="D985" t="s">
        <v>2105</v>
      </c>
      <c r="E985" s="6">
        <v>18389</v>
      </c>
      <c r="F985" s="32">
        <v>18389</v>
      </c>
      <c r="G985" s="32">
        <v>15631</v>
      </c>
      <c r="H985" s="90">
        <f t="shared" si="45"/>
        <v>1</v>
      </c>
      <c r="I985" s="90">
        <f>IF(F985/ActivitySum!$C$1300=0%,"",F985/ActivitySum!$C$1300)</f>
        <v>2.1199232599077562E-4</v>
      </c>
      <c r="J985" s="99">
        <f>IF(G985/ActivitySum!$C$1300=0%,"",G985/ActivitySum!$C$1300)</f>
        <v>1.8019751196703539E-4</v>
      </c>
      <c r="K985" s="99">
        <f t="shared" si="46"/>
        <v>0.85001903311762461</v>
      </c>
      <c r="L985" s="104">
        <f t="shared" si="47"/>
        <v>0.85001903311762461</v>
      </c>
    </row>
    <row r="986" spans="3:12" x14ac:dyDescent="0.25">
      <c r="C986" t="s">
        <v>869</v>
      </c>
      <c r="D986" t="s">
        <v>2152</v>
      </c>
      <c r="E986" s="6">
        <v>106571</v>
      </c>
      <c r="F986" s="32">
        <v>106572</v>
      </c>
      <c r="G986" s="32">
        <v>175842</v>
      </c>
      <c r="H986" s="90">
        <f t="shared" si="45"/>
        <v>1.0000093834157511</v>
      </c>
      <c r="I986" s="90">
        <f>IF(F986/ActivitySum!$C$1300=0%,"",F986/ActivitySum!$C$1300)</f>
        <v>1.2285848151334462E-3</v>
      </c>
      <c r="J986" s="99">
        <f>IF(G986/ActivitySum!$C$1300=0%,"",G986/ActivitySum!$C$1300)</f>
        <v>2.0271441941851088E-3</v>
      </c>
      <c r="K986" s="99">
        <f t="shared" si="46"/>
        <v>1.6499985924876373</v>
      </c>
      <c r="L986" s="104">
        <f t="shared" si="47"/>
        <v>1.6499831100101341</v>
      </c>
    </row>
    <row r="987" spans="3:12" x14ac:dyDescent="0.25">
      <c r="C987" t="s">
        <v>870</v>
      </c>
      <c r="D987" t="s">
        <v>2153</v>
      </c>
      <c r="E987" s="6">
        <v>205842</v>
      </c>
      <c r="F987" s="32">
        <v>205840</v>
      </c>
      <c r="G987" s="32">
        <v>339639</v>
      </c>
      <c r="H987" s="90">
        <f t="shared" si="45"/>
        <v>0.99999028380991251</v>
      </c>
      <c r="I987" s="90">
        <f>IF(F987/ActivitySum!$C$1300=0%,"",F987/ActivitySum!$C$1300)</f>
        <v>2.3729675557094599E-3</v>
      </c>
      <c r="J987" s="99">
        <f>IF(G987/ActivitySum!$C$1300=0%,"",G987/ActivitySum!$C$1300)</f>
        <v>3.9154310515624041E-3</v>
      </c>
      <c r="K987" s="99">
        <f t="shared" si="46"/>
        <v>1.6499985425714869</v>
      </c>
      <c r="L987" s="104">
        <f t="shared" si="47"/>
        <v>1.6500145744267392</v>
      </c>
    </row>
    <row r="988" spans="3:12" x14ac:dyDescent="0.25">
      <c r="C988" t="s">
        <v>872</v>
      </c>
      <c r="D988" t="s">
        <v>2155</v>
      </c>
      <c r="E988" s="6">
        <v>19285</v>
      </c>
      <c r="F988" s="32">
        <v>19285</v>
      </c>
      <c r="G988" s="32">
        <v>16392</v>
      </c>
      <c r="H988" s="90">
        <f t="shared" si="45"/>
        <v>1</v>
      </c>
      <c r="I988" s="90">
        <f>IF(F988/ActivitySum!$C$1300=0%,"",F988/ActivitySum!$C$1300)</f>
        <v>2.2232160567361509E-4</v>
      </c>
      <c r="J988" s="99">
        <f>IF(G988/ActivitySum!$C$1300=0%,"",G988/ActivitySum!$C$1300)</f>
        <v>1.889704827690899E-4</v>
      </c>
      <c r="K988" s="99">
        <f t="shared" si="46"/>
        <v>0.84998703655690955</v>
      </c>
      <c r="L988" s="104">
        <f t="shared" si="47"/>
        <v>0.84998703655690955</v>
      </c>
    </row>
    <row r="989" spans="3:12" x14ac:dyDescent="0.25">
      <c r="C989" t="s">
        <v>882</v>
      </c>
      <c r="D989" t="s">
        <v>2165</v>
      </c>
      <c r="E989" s="6">
        <v>17845</v>
      </c>
      <c r="F989" s="32">
        <v>17846</v>
      </c>
      <c r="G989" s="32">
        <v>15169</v>
      </c>
      <c r="H989" s="90">
        <f t="shared" si="45"/>
        <v>1.000056038105912</v>
      </c>
      <c r="I989" s="90">
        <f>IF(F989/ActivitySum!$C$1300=0%,"",F989/ActivitySum!$C$1300)</f>
        <v>2.0573250582584055E-4</v>
      </c>
      <c r="J989" s="99">
        <f>IF(G989/ActivitySum!$C$1300=0%,"",G989/ActivitySum!$C$1300)</f>
        <v>1.748714771305713E-4</v>
      </c>
      <c r="K989" s="99">
        <f t="shared" si="46"/>
        <v>0.85004202857943401</v>
      </c>
      <c r="L989" s="104">
        <f t="shared" si="47"/>
        <v>0.84999439650341813</v>
      </c>
    </row>
    <row r="990" spans="3:12" x14ac:dyDescent="0.25">
      <c r="C990" t="s">
        <v>893</v>
      </c>
      <c r="D990" t="s">
        <v>2176</v>
      </c>
      <c r="E990" s="6">
        <v>106571</v>
      </c>
      <c r="F990" s="32">
        <v>106571</v>
      </c>
      <c r="G990" s="32">
        <v>90585</v>
      </c>
      <c r="H990" s="90">
        <f t="shared" si="45"/>
        <v>1</v>
      </c>
      <c r="I990" s="90">
        <f>IF(F990/ActivitySum!$C$1300=0%,"",F990/ActivitySum!$C$1300)</f>
        <v>1.2285732869195144E-3</v>
      </c>
      <c r="J990" s="99">
        <f>IF(G990/ActivitySum!$C$1300=0%,"",G990/ActivitySum!$C$1300)</f>
        <v>1.0442832590067111E-3</v>
      </c>
      <c r="K990" s="99">
        <f t="shared" si="46"/>
        <v>0.8499967158044871</v>
      </c>
      <c r="L990" s="104">
        <f t="shared" si="47"/>
        <v>0.8499967158044871</v>
      </c>
    </row>
    <row r="991" spans="3:12" x14ac:dyDescent="0.25">
      <c r="C991" t="s">
        <v>894</v>
      </c>
      <c r="D991" t="s">
        <v>2177</v>
      </c>
      <c r="E991" s="6">
        <v>205842</v>
      </c>
      <c r="F991" s="32">
        <v>205841</v>
      </c>
      <c r="G991" s="32">
        <v>174965</v>
      </c>
      <c r="H991" s="90">
        <f t="shared" si="45"/>
        <v>0.9999951419049562</v>
      </c>
      <c r="I991" s="90">
        <f>IF(F991/ActivitySum!$C$1300=0%,"",F991/ActivitySum!$C$1300)</f>
        <v>2.3729790839233916E-3</v>
      </c>
      <c r="J991" s="99">
        <f>IF(G991/ActivitySum!$C$1300=0%,"",G991/ActivitySum!$C$1300)</f>
        <v>2.0170339505669725E-3</v>
      </c>
      <c r="K991" s="99">
        <f t="shared" si="46"/>
        <v>0.84999659933346938</v>
      </c>
      <c r="L991" s="104">
        <f t="shared" si="47"/>
        <v>0.85000072871779675</v>
      </c>
    </row>
    <row r="992" spans="3:12" x14ac:dyDescent="0.25">
      <c r="C992" t="s">
        <v>896</v>
      </c>
      <c r="D992" t="s">
        <v>2179</v>
      </c>
      <c r="E992" s="6">
        <v>39085</v>
      </c>
      <c r="F992" s="32">
        <v>39085</v>
      </c>
      <c r="G992" s="32">
        <v>33222</v>
      </c>
      <c r="H992" s="90">
        <f t="shared" si="45"/>
        <v>1</v>
      </c>
      <c r="I992" s="90">
        <f>IF(F992/ActivitySum!$C$1300=0%,"",F992/ActivitySum!$C$1300)</f>
        <v>4.5058024152207655E-4</v>
      </c>
      <c r="J992" s="99">
        <f>IF(G992/ActivitySum!$C$1300=0%,"",G992/ActivitySum!$C$1300)</f>
        <v>3.8299032324028213E-4</v>
      </c>
      <c r="K992" s="99">
        <f t="shared" si="46"/>
        <v>0.8499936036842779</v>
      </c>
      <c r="L992" s="104">
        <f t="shared" si="47"/>
        <v>0.8499936036842779</v>
      </c>
    </row>
    <row r="993" spans="3:12" x14ac:dyDescent="0.25">
      <c r="C993" t="s">
        <v>906</v>
      </c>
      <c r="D993" t="s">
        <v>2189</v>
      </c>
      <c r="E993" s="6">
        <v>17846</v>
      </c>
      <c r="F993" s="32">
        <v>17846</v>
      </c>
      <c r="G993" s="32">
        <v>15169</v>
      </c>
      <c r="H993" s="90">
        <f t="shared" si="45"/>
        <v>1</v>
      </c>
      <c r="I993" s="90">
        <f>IF(F993/ActivitySum!$C$1300=0%,"",F993/ActivitySum!$C$1300)</f>
        <v>2.0573250582584055E-4</v>
      </c>
      <c r="J993" s="99">
        <f>IF(G993/ActivitySum!$C$1300=0%,"",G993/ActivitySum!$C$1300)</f>
        <v>1.748714771305713E-4</v>
      </c>
      <c r="K993" s="99">
        <f t="shared" si="46"/>
        <v>0.84999439650341813</v>
      </c>
      <c r="L993" s="104">
        <f t="shared" si="47"/>
        <v>0.84999439650341813</v>
      </c>
    </row>
    <row r="994" spans="3:12" x14ac:dyDescent="0.25">
      <c r="C994" t="s">
        <v>918</v>
      </c>
      <c r="D994" t="s">
        <v>2201</v>
      </c>
      <c r="E994" s="6">
        <v>106572</v>
      </c>
      <c r="F994" s="32">
        <v>106571</v>
      </c>
      <c r="G994" s="32">
        <v>90585</v>
      </c>
      <c r="H994" s="90">
        <f t="shared" si="45"/>
        <v>0.99999061667229672</v>
      </c>
      <c r="I994" s="90">
        <f>IF(F994/ActivitySum!$C$1300=0%,"",F994/ActivitySum!$C$1300)</f>
        <v>1.2285732869195144E-3</v>
      </c>
      <c r="J994" s="99">
        <f>IF(G994/ActivitySum!$C$1300=0%,"",G994/ActivitySum!$C$1300)</f>
        <v>1.0442832590067111E-3</v>
      </c>
      <c r="K994" s="99">
        <f t="shared" si="46"/>
        <v>0.84998874000675595</v>
      </c>
      <c r="L994" s="104">
        <f t="shared" si="47"/>
        <v>0.8499967158044871</v>
      </c>
    </row>
    <row r="995" spans="3:12" x14ac:dyDescent="0.25">
      <c r="C995" t="s">
        <v>919</v>
      </c>
      <c r="D995" t="s">
        <v>2202</v>
      </c>
      <c r="E995" s="6">
        <v>205840</v>
      </c>
      <c r="F995" s="32">
        <v>205841</v>
      </c>
      <c r="G995" s="32">
        <v>174965</v>
      </c>
      <c r="H995" s="90">
        <f t="shared" si="45"/>
        <v>1.0000048581422465</v>
      </c>
      <c r="I995" s="90">
        <f>IF(F995/ActivitySum!$C$1300=0%,"",F995/ActivitySum!$C$1300)</f>
        <v>2.3729790839233916E-3</v>
      </c>
      <c r="J995" s="99">
        <f>IF(G995/ActivitySum!$C$1300=0%,"",G995/ActivitySum!$C$1300)</f>
        <v>2.0170339505669725E-3</v>
      </c>
      <c r="K995" s="99">
        <f t="shared" si="46"/>
        <v>0.85000485814224636</v>
      </c>
      <c r="L995" s="104">
        <f t="shared" si="47"/>
        <v>0.85000072871779675</v>
      </c>
    </row>
    <row r="996" spans="3:12" x14ac:dyDescent="0.25">
      <c r="C996" t="s">
        <v>921</v>
      </c>
      <c r="D996" t="s">
        <v>2204</v>
      </c>
      <c r="E996" s="6">
        <v>129834</v>
      </c>
      <c r="F996" s="32">
        <v>129834</v>
      </c>
      <c r="G996" s="32">
        <v>84976</v>
      </c>
      <c r="H996" s="90">
        <f t="shared" si="45"/>
        <v>1</v>
      </c>
      <c r="I996" s="90">
        <f>IF(F996/ActivitySum!$C$1300=0%,"",F996/ActivitySum!$C$1300)</f>
        <v>1.4967541276135932E-3</v>
      </c>
      <c r="J996" s="99">
        <f>IF(G996/ActivitySum!$C$1300=0%,"",G996/ActivitySum!$C$1300)</f>
        <v>9.7962150706357881E-4</v>
      </c>
      <c r="K996" s="99">
        <f t="shared" si="46"/>
        <v>0.65449728114361416</v>
      </c>
      <c r="L996" s="104">
        <f t="shared" si="47"/>
        <v>0.65449728114361416</v>
      </c>
    </row>
    <row r="997" spans="3:12" x14ac:dyDescent="0.25">
      <c r="C997" t="s">
        <v>930</v>
      </c>
      <c r="D997" t="s">
        <v>2213</v>
      </c>
      <c r="E997" s="6">
        <v>17846</v>
      </c>
      <c r="F997" s="32">
        <v>17846</v>
      </c>
      <c r="G997" s="32">
        <v>15169</v>
      </c>
      <c r="H997" s="90">
        <f t="shared" si="45"/>
        <v>1</v>
      </c>
      <c r="I997" s="90">
        <f>IF(F997/ActivitySum!$C$1300=0%,"",F997/ActivitySum!$C$1300)</f>
        <v>2.0573250582584055E-4</v>
      </c>
      <c r="J997" s="99">
        <f>IF(G997/ActivitySum!$C$1300=0%,"",G997/ActivitySum!$C$1300)</f>
        <v>1.748714771305713E-4</v>
      </c>
      <c r="K997" s="99">
        <f t="shared" si="46"/>
        <v>0.84999439650341813</v>
      </c>
      <c r="L997" s="104">
        <f t="shared" si="47"/>
        <v>0.84999439650341813</v>
      </c>
    </row>
    <row r="998" spans="3:12" x14ac:dyDescent="0.25">
      <c r="C998" t="s">
        <v>945</v>
      </c>
      <c r="D998" t="s">
        <v>2228</v>
      </c>
      <c r="E998" s="6">
        <v>106571</v>
      </c>
      <c r="F998" s="32">
        <v>106572</v>
      </c>
      <c r="G998" s="32">
        <v>90586</v>
      </c>
      <c r="H998" s="90">
        <f t="shared" si="45"/>
        <v>1.0000093834157511</v>
      </c>
      <c r="I998" s="90">
        <f>IF(F998/ActivitySum!$C$1300=0%,"",F998/ActivitySum!$C$1300)</f>
        <v>1.2285848151334462E-3</v>
      </c>
      <c r="J998" s="99">
        <f>IF(G998/ActivitySum!$C$1300=0%,"",G998/ActivitySum!$C$1300)</f>
        <v>1.0442947872206429E-3</v>
      </c>
      <c r="K998" s="99">
        <f t="shared" si="46"/>
        <v>0.85000609922023818</v>
      </c>
      <c r="L998" s="104">
        <f t="shared" si="47"/>
        <v>0.84999812333445934</v>
      </c>
    </row>
    <row r="999" spans="3:12" x14ac:dyDescent="0.25">
      <c r="C999" t="s">
        <v>946</v>
      </c>
      <c r="D999" t="s">
        <v>2229</v>
      </c>
      <c r="E999" s="6">
        <v>205840</v>
      </c>
      <c r="F999" s="32">
        <v>205840</v>
      </c>
      <c r="G999" s="32">
        <v>174964</v>
      </c>
      <c r="H999" s="90">
        <f t="shared" si="45"/>
        <v>1</v>
      </c>
      <c r="I999" s="90">
        <f>IF(F999/ActivitySum!$C$1300=0%,"",F999/ActivitySum!$C$1300)</f>
        <v>2.3729675557094599E-3</v>
      </c>
      <c r="J999" s="99">
        <f>IF(G999/ActivitySum!$C$1300=0%,"",G999/ActivitySum!$C$1300)</f>
        <v>2.0170224223530408E-3</v>
      </c>
      <c r="K999" s="99">
        <f t="shared" si="46"/>
        <v>0.85</v>
      </c>
      <c r="L999" s="104">
        <f t="shared" si="47"/>
        <v>0.85</v>
      </c>
    </row>
    <row r="1000" spans="3:12" x14ac:dyDescent="0.25">
      <c r="C1000" t="s">
        <v>948</v>
      </c>
      <c r="D1000" t="s">
        <v>2231</v>
      </c>
      <c r="E1000" s="6">
        <v>151284</v>
      </c>
      <c r="F1000" s="32">
        <v>151285</v>
      </c>
      <c r="G1000" s="32">
        <v>128592</v>
      </c>
      <c r="H1000" s="90">
        <f t="shared" si="45"/>
        <v>1.0000066100843448</v>
      </c>
      <c r="I1000" s="90">
        <f>IF(F1000/ActivitySum!$C$1300=0%,"",F1000/ActivitySum!$C$1300)</f>
        <v>1.744045844663358E-3</v>
      </c>
      <c r="J1000" s="99">
        <f>IF(G1000/ActivitySum!$C$1300=0%,"",G1000/ActivitySum!$C$1300)</f>
        <v>1.4824360859103714E-3</v>
      </c>
      <c r="K1000" s="99">
        <f t="shared" si="46"/>
        <v>0.8500039660506068</v>
      </c>
      <c r="L1000" s="104">
        <f t="shared" si="47"/>
        <v>0.84999834748983705</v>
      </c>
    </row>
    <row r="1001" spans="3:12" x14ac:dyDescent="0.25">
      <c r="C1001" t="s">
        <v>959</v>
      </c>
      <c r="D1001" t="s">
        <v>2242</v>
      </c>
      <c r="E1001" s="6">
        <v>17846</v>
      </c>
      <c r="F1001" s="32">
        <v>17846</v>
      </c>
      <c r="G1001" s="32">
        <v>15169</v>
      </c>
      <c r="H1001" s="90">
        <f t="shared" si="45"/>
        <v>1</v>
      </c>
      <c r="I1001" s="90">
        <f>IF(F1001/ActivitySum!$C$1300=0%,"",F1001/ActivitySum!$C$1300)</f>
        <v>2.0573250582584055E-4</v>
      </c>
      <c r="J1001" s="99">
        <f>IF(G1001/ActivitySum!$C$1300=0%,"",G1001/ActivitySum!$C$1300)</f>
        <v>1.748714771305713E-4</v>
      </c>
      <c r="K1001" s="99">
        <f t="shared" si="46"/>
        <v>0.84999439650341813</v>
      </c>
      <c r="L1001" s="104">
        <f t="shared" si="47"/>
        <v>0.84999439650341813</v>
      </c>
    </row>
    <row r="1002" spans="3:12" x14ac:dyDescent="0.25">
      <c r="C1002" t="s">
        <v>972</v>
      </c>
      <c r="D1002" t="s">
        <v>2255</v>
      </c>
      <c r="E1002" s="6">
        <v>106572</v>
      </c>
      <c r="F1002" s="32">
        <v>106571</v>
      </c>
      <c r="G1002" s="32">
        <v>90586</v>
      </c>
      <c r="H1002" s="90">
        <f t="shared" si="45"/>
        <v>0.99999061667229672</v>
      </c>
      <c r="I1002" s="90">
        <f>IF(F1002/ActivitySum!$C$1300=0%,"",F1002/ActivitySum!$C$1300)</f>
        <v>1.2285732869195144E-3</v>
      </c>
      <c r="J1002" s="99">
        <f>IF(G1002/ActivitySum!$C$1300=0%,"",G1002/ActivitySum!$C$1300)</f>
        <v>1.0442947872206429E-3</v>
      </c>
      <c r="K1002" s="99">
        <f t="shared" si="46"/>
        <v>0.84999812333445934</v>
      </c>
      <c r="L1002" s="104">
        <f t="shared" si="47"/>
        <v>0.85000609922023818</v>
      </c>
    </row>
    <row r="1003" spans="3:12" x14ac:dyDescent="0.25">
      <c r="C1003" t="s">
        <v>973</v>
      </c>
      <c r="D1003" t="s">
        <v>2256</v>
      </c>
      <c r="E1003" s="6">
        <v>205840</v>
      </c>
      <c r="F1003" s="32">
        <v>205841</v>
      </c>
      <c r="G1003" s="32">
        <v>174965</v>
      </c>
      <c r="H1003" s="90">
        <f t="shared" si="45"/>
        <v>1.0000048581422465</v>
      </c>
      <c r="I1003" s="90">
        <f>IF(F1003/ActivitySum!$C$1300=0%,"",F1003/ActivitySum!$C$1300)</f>
        <v>2.3729790839233916E-3</v>
      </c>
      <c r="J1003" s="99">
        <f>IF(G1003/ActivitySum!$C$1300=0%,"",G1003/ActivitySum!$C$1300)</f>
        <v>2.0170339505669725E-3</v>
      </c>
      <c r="K1003" s="99">
        <f t="shared" si="46"/>
        <v>0.85000485814224636</v>
      </c>
      <c r="L1003" s="104">
        <f t="shared" si="47"/>
        <v>0.85000072871779675</v>
      </c>
    </row>
    <row r="1004" spans="3:12" x14ac:dyDescent="0.25">
      <c r="C1004" t="s">
        <v>975</v>
      </c>
      <c r="D1004" t="s">
        <v>2258</v>
      </c>
      <c r="E1004" s="6">
        <v>151284</v>
      </c>
      <c r="F1004" s="32">
        <v>151285</v>
      </c>
      <c r="G1004" s="32">
        <v>128592</v>
      </c>
      <c r="H1004" s="90">
        <f t="shared" si="45"/>
        <v>1.0000066100843448</v>
      </c>
      <c r="I1004" s="90">
        <f>IF(F1004/ActivitySum!$C$1300=0%,"",F1004/ActivitySum!$C$1300)</f>
        <v>1.744045844663358E-3</v>
      </c>
      <c r="J1004" s="99">
        <f>IF(G1004/ActivitySum!$C$1300=0%,"",G1004/ActivitySum!$C$1300)</f>
        <v>1.4824360859103714E-3</v>
      </c>
      <c r="K1004" s="99">
        <f t="shared" si="46"/>
        <v>0.8500039660506068</v>
      </c>
      <c r="L1004" s="104">
        <f t="shared" si="47"/>
        <v>0.84999834748983705</v>
      </c>
    </row>
    <row r="1005" spans="3:12" x14ac:dyDescent="0.25">
      <c r="C1005" t="s">
        <v>989</v>
      </c>
      <c r="D1005" t="s">
        <v>2272</v>
      </c>
      <c r="E1005" s="6">
        <v>17846</v>
      </c>
      <c r="F1005" s="32">
        <v>17846</v>
      </c>
      <c r="G1005" s="32">
        <v>15169</v>
      </c>
      <c r="H1005" s="90">
        <f t="shared" si="45"/>
        <v>1</v>
      </c>
      <c r="I1005" s="90">
        <f>IF(F1005/ActivitySum!$C$1300=0%,"",F1005/ActivitySum!$C$1300)</f>
        <v>2.0573250582584055E-4</v>
      </c>
      <c r="J1005" s="99">
        <f>IF(G1005/ActivitySum!$C$1300=0%,"",G1005/ActivitySum!$C$1300)</f>
        <v>1.748714771305713E-4</v>
      </c>
      <c r="K1005" s="99">
        <f t="shared" si="46"/>
        <v>0.84999439650341813</v>
      </c>
      <c r="L1005" s="104">
        <f t="shared" si="47"/>
        <v>0.84999439650341813</v>
      </c>
    </row>
    <row r="1006" spans="3:12" x14ac:dyDescent="0.25">
      <c r="C1006" t="s">
        <v>1002</v>
      </c>
      <c r="D1006" t="s">
        <v>2285</v>
      </c>
      <c r="E1006" s="6">
        <v>106571</v>
      </c>
      <c r="F1006" s="32">
        <v>106571</v>
      </c>
      <c r="G1006" s="32">
        <v>39900</v>
      </c>
      <c r="H1006" s="90">
        <f t="shared" si="45"/>
        <v>1</v>
      </c>
      <c r="I1006" s="90">
        <f>IF(F1006/ActivitySum!$C$1300=0%,"",F1006/ActivitySum!$C$1300)</f>
        <v>1.2285732869195144E-3</v>
      </c>
      <c r="J1006" s="99">
        <f>IF(G1006/ActivitySum!$C$1300=0%,"",G1006/ActivitySum!$C$1300)</f>
        <v>4.5997573587644501E-4</v>
      </c>
      <c r="K1006" s="99">
        <f t="shared" si="46"/>
        <v>0.37439828846496703</v>
      </c>
      <c r="L1006" s="104">
        <f t="shared" si="47"/>
        <v>0.37439828846496703</v>
      </c>
    </row>
    <row r="1007" spans="3:12" x14ac:dyDescent="0.25">
      <c r="C1007" t="s">
        <v>1003</v>
      </c>
      <c r="D1007" t="s">
        <v>2286</v>
      </c>
      <c r="E1007" s="6">
        <v>205841</v>
      </c>
      <c r="F1007" s="32">
        <v>205841</v>
      </c>
      <c r="G1007" s="32">
        <v>93731</v>
      </c>
      <c r="H1007" s="90">
        <f t="shared" si="45"/>
        <v>1</v>
      </c>
      <c r="I1007" s="90">
        <f>IF(F1007/ActivitySum!$C$1300=0%,"",F1007/ActivitySum!$C$1300)</f>
        <v>2.3729790839233916E-3</v>
      </c>
      <c r="J1007" s="99">
        <f>IF(G1007/ActivitySum!$C$1300=0%,"",G1007/ActivitySum!$C$1300)</f>
        <v>1.0805510200359667E-3</v>
      </c>
      <c r="K1007" s="99">
        <f t="shared" si="46"/>
        <v>0.4553563187120156</v>
      </c>
      <c r="L1007" s="104">
        <f t="shared" si="47"/>
        <v>0.4553563187120156</v>
      </c>
    </row>
    <row r="1008" spans="3:12" x14ac:dyDescent="0.25">
      <c r="C1008" t="s">
        <v>1005</v>
      </c>
      <c r="D1008" t="s">
        <v>2288</v>
      </c>
      <c r="E1008" s="6">
        <v>129835</v>
      </c>
      <c r="F1008" s="32">
        <v>129835</v>
      </c>
      <c r="G1008" s="32">
        <v>110360</v>
      </c>
      <c r="H1008" s="90">
        <f t="shared" si="45"/>
        <v>1</v>
      </c>
      <c r="I1008" s="90">
        <f>IF(F1008/ActivitySum!$C$1300=0%,"",F1008/ActivitySum!$C$1300)</f>
        <v>1.4967656558275248E-3</v>
      </c>
      <c r="J1008" s="99">
        <f>IF(G1008/ActivitySum!$C$1300=0%,"",G1008/ActivitySum!$C$1300)</f>
        <v>1.272253689506879E-3</v>
      </c>
      <c r="K1008" s="99">
        <f t="shared" si="46"/>
        <v>0.85000192552085341</v>
      </c>
      <c r="L1008" s="104">
        <f t="shared" si="47"/>
        <v>0.85000192552085341</v>
      </c>
    </row>
    <row r="1009" spans="2:12" x14ac:dyDescent="0.25">
      <c r="C1009" t="s">
        <v>1017</v>
      </c>
      <c r="D1009" t="s">
        <v>2300</v>
      </c>
      <c r="E1009" s="6">
        <v>17846</v>
      </c>
      <c r="F1009" s="32">
        <v>17846</v>
      </c>
      <c r="G1009" s="32">
        <v>15169</v>
      </c>
      <c r="H1009" s="90">
        <f t="shared" si="45"/>
        <v>1</v>
      </c>
      <c r="I1009" s="90">
        <f>IF(F1009/ActivitySum!$C$1300=0%,"",F1009/ActivitySum!$C$1300)</f>
        <v>2.0573250582584055E-4</v>
      </c>
      <c r="J1009" s="99">
        <f>IF(G1009/ActivitySum!$C$1300=0%,"",G1009/ActivitySum!$C$1300)</f>
        <v>1.748714771305713E-4</v>
      </c>
      <c r="K1009" s="99">
        <f t="shared" si="46"/>
        <v>0.84999439650341813</v>
      </c>
      <c r="L1009" s="104">
        <f t="shared" si="47"/>
        <v>0.84999439650341813</v>
      </c>
    </row>
    <row r="1010" spans="2:12" x14ac:dyDescent="0.25">
      <c r="C1010" t="s">
        <v>1175</v>
      </c>
      <c r="D1010" t="s">
        <v>2443</v>
      </c>
      <c r="E1010" s="6">
        <v>106570</v>
      </c>
      <c r="F1010" s="32">
        <v>106572</v>
      </c>
      <c r="G1010" s="32">
        <v>101456</v>
      </c>
      <c r="H1010" s="90">
        <f t="shared" si="45"/>
        <v>1.0000187670076006</v>
      </c>
      <c r="I1010" s="90">
        <f>IF(F1010/ActivitySum!$C$1300=0%,"",F1010/ActivitySum!$C$1300)</f>
        <v>1.2285848151334462E-3</v>
      </c>
      <c r="J1010" s="99">
        <f>IF(G1010/ActivitySum!$C$1300=0%,"",G1010/ActivitySum!$C$1300)</f>
        <v>1.1696064726586619E-3</v>
      </c>
      <c r="K1010" s="99">
        <f t="shared" si="46"/>
        <v>0.95201276156516845</v>
      </c>
      <c r="L1010" s="104">
        <f t="shared" si="47"/>
        <v>0.95199489546972937</v>
      </c>
    </row>
    <row r="1011" spans="2:12" x14ac:dyDescent="0.25">
      <c r="C1011" t="s">
        <v>1177</v>
      </c>
      <c r="D1011" t="s">
        <v>2444</v>
      </c>
      <c r="E1011" s="6">
        <v>202071</v>
      </c>
      <c r="F1011" s="32">
        <v>202071</v>
      </c>
      <c r="G1011" s="32">
        <v>214319</v>
      </c>
      <c r="H1011" s="90">
        <f t="shared" si="45"/>
        <v>1</v>
      </c>
      <c r="I1011" s="90">
        <f>IF(F1011/ActivitySum!$C$1300=0%,"",F1011/ActivitySum!$C$1300)</f>
        <v>2.3295177174007301E-3</v>
      </c>
      <c r="J1011" s="99">
        <f>IF(G1011/ActivitySum!$C$1300=0%,"",G1011/ActivitySum!$C$1300)</f>
        <v>2.4707152816366871E-3</v>
      </c>
      <c r="K1011" s="99">
        <f t="shared" si="46"/>
        <v>1.0606123590223238</v>
      </c>
      <c r="L1011" s="104">
        <f t="shared" si="47"/>
        <v>1.0606123590223238</v>
      </c>
    </row>
    <row r="1012" spans="2:12" x14ac:dyDescent="0.25">
      <c r="B1012" t="s">
        <v>2577</v>
      </c>
      <c r="C1012" t="s">
        <v>88</v>
      </c>
      <c r="D1012" t="s">
        <v>1384</v>
      </c>
      <c r="E1012" s="6">
        <v>3332</v>
      </c>
      <c r="F1012" s="32">
        <v>3333</v>
      </c>
      <c r="G1012" s="32">
        <v>2833</v>
      </c>
      <c r="H1012" s="90">
        <f t="shared" si="45"/>
        <v>1.0003001200480193</v>
      </c>
      <c r="I1012" s="90">
        <f>IF(F1012/ActivitySum!$C$1300=0%,"",F1012/ActivitySum!$C$1300)</f>
        <v>3.8423537034491009E-5</v>
      </c>
      <c r="J1012" s="99">
        <f>IF(G1012/ActivitySum!$C$1300=0%,"",G1012/ActivitySum!$C$1300)</f>
        <v>3.2659430068620771E-5</v>
      </c>
      <c r="K1012" s="99">
        <f t="shared" si="46"/>
        <v>0.85024009603841533</v>
      </c>
      <c r="L1012" s="104">
        <f t="shared" si="47"/>
        <v>0.84998499849984999</v>
      </c>
    </row>
    <row r="1013" spans="2:12" x14ac:dyDescent="0.25">
      <c r="C1013" t="s">
        <v>89</v>
      </c>
      <c r="D1013" t="s">
        <v>1385</v>
      </c>
      <c r="E1013" s="6">
        <v>3332</v>
      </c>
      <c r="F1013" s="32">
        <v>3333</v>
      </c>
      <c r="G1013" s="32">
        <v>2833</v>
      </c>
      <c r="H1013" s="90">
        <f t="shared" si="45"/>
        <v>1.0003001200480193</v>
      </c>
      <c r="I1013" s="90">
        <f>IF(F1013/ActivitySum!$C$1300=0%,"",F1013/ActivitySum!$C$1300)</f>
        <v>3.8423537034491009E-5</v>
      </c>
      <c r="J1013" s="99">
        <f>IF(G1013/ActivitySum!$C$1300=0%,"",G1013/ActivitySum!$C$1300)</f>
        <v>3.2659430068620771E-5</v>
      </c>
      <c r="K1013" s="99">
        <f t="shared" si="46"/>
        <v>0.85024009603841533</v>
      </c>
      <c r="L1013" s="104">
        <f t="shared" si="47"/>
        <v>0.84998499849984999</v>
      </c>
    </row>
    <row r="1014" spans="2:12" x14ac:dyDescent="0.25">
      <c r="C1014" t="s">
        <v>90</v>
      </c>
      <c r="D1014" t="s">
        <v>1386</v>
      </c>
      <c r="E1014" s="6">
        <v>3334</v>
      </c>
      <c r="F1014" s="32">
        <v>3333</v>
      </c>
      <c r="G1014" s="32">
        <v>2833</v>
      </c>
      <c r="H1014" s="90">
        <f t="shared" si="45"/>
        <v>0.99970005998800238</v>
      </c>
      <c r="I1014" s="90">
        <f>IF(F1014/ActivitySum!$C$1300=0%,"",F1014/ActivitySum!$C$1300)</f>
        <v>3.8423537034491009E-5</v>
      </c>
      <c r="J1014" s="99">
        <f>IF(G1014/ActivitySum!$C$1300=0%,"",G1014/ActivitySum!$C$1300)</f>
        <v>3.2659430068620771E-5</v>
      </c>
      <c r="K1014" s="99">
        <f t="shared" si="46"/>
        <v>0.84973005398920221</v>
      </c>
      <c r="L1014" s="104">
        <f t="shared" si="47"/>
        <v>0.84998499849984999</v>
      </c>
    </row>
    <row r="1015" spans="2:12" x14ac:dyDescent="0.25">
      <c r="C1015" t="s">
        <v>1143</v>
      </c>
      <c r="D1015" t="s">
        <v>2424</v>
      </c>
      <c r="E1015" s="6">
        <v>97230</v>
      </c>
      <c r="F1015" s="32">
        <v>97231</v>
      </c>
      <c r="G1015" s="32">
        <v>82646</v>
      </c>
      <c r="H1015" s="90">
        <f t="shared" si="45"/>
        <v>1.0000102848914945</v>
      </c>
      <c r="I1015" s="90">
        <f>IF(F1015/ActivitySum!$C$1300=0%,"",F1015/ActivitySum!$C$1300)</f>
        <v>1.1208997687970584E-3</v>
      </c>
      <c r="J1015" s="99">
        <f>IF(G1015/ActivitySum!$C$1300=0%,"",G1015/ActivitySum!$C$1300)</f>
        <v>9.5276076860262347E-4</v>
      </c>
      <c r="K1015" s="99">
        <f t="shared" si="46"/>
        <v>0.85000514244574721</v>
      </c>
      <c r="L1015" s="104">
        <f t="shared" si="47"/>
        <v>0.84999640032499924</v>
      </c>
    </row>
    <row r="1016" spans="2:12" x14ac:dyDescent="0.25">
      <c r="C1016" t="s">
        <v>1144</v>
      </c>
      <c r="D1016" t="s">
        <v>2425</v>
      </c>
      <c r="E1016" s="6">
        <v>97230</v>
      </c>
      <c r="F1016" s="32">
        <v>97231</v>
      </c>
      <c r="G1016" s="32">
        <v>82646</v>
      </c>
      <c r="H1016" s="90">
        <f t="shared" si="45"/>
        <v>1.0000102848914945</v>
      </c>
      <c r="I1016" s="90">
        <f>IF(F1016/ActivitySum!$C$1300=0%,"",F1016/ActivitySum!$C$1300)</f>
        <v>1.1208997687970584E-3</v>
      </c>
      <c r="J1016" s="99">
        <f>IF(G1016/ActivitySum!$C$1300=0%,"",G1016/ActivitySum!$C$1300)</f>
        <v>9.5276076860262347E-4</v>
      </c>
      <c r="K1016" s="99">
        <f t="shared" si="46"/>
        <v>0.85000514244574721</v>
      </c>
      <c r="L1016" s="104">
        <f t="shared" si="47"/>
        <v>0.84999640032499924</v>
      </c>
    </row>
    <row r="1017" spans="2:12" x14ac:dyDescent="0.25">
      <c r="C1017" t="s">
        <v>1145</v>
      </c>
      <c r="D1017" t="s">
        <v>2426</v>
      </c>
      <c r="E1017" s="6">
        <v>97230</v>
      </c>
      <c r="F1017" s="32">
        <v>97231</v>
      </c>
      <c r="G1017" s="32">
        <v>86778</v>
      </c>
      <c r="H1017" s="90">
        <f t="shared" si="45"/>
        <v>1.0000102848914945</v>
      </c>
      <c r="I1017" s="90">
        <f>IF(F1017/ActivitySum!$C$1300=0%,"",F1017/ActivitySum!$C$1300)</f>
        <v>1.1208997687970584E-3</v>
      </c>
      <c r="J1017" s="99">
        <f>IF(G1017/ActivitySum!$C$1300=0%,"",G1017/ActivitySum!$C$1300)</f>
        <v>1.0003953485685751E-3</v>
      </c>
      <c r="K1017" s="99">
        <f t="shared" si="46"/>
        <v>0.89250231410058622</v>
      </c>
      <c r="L1017" s="104">
        <f t="shared" si="47"/>
        <v>0.89249313490553428</v>
      </c>
    </row>
    <row r="1018" spans="2:12" x14ac:dyDescent="0.25">
      <c r="C1018" t="s">
        <v>1146</v>
      </c>
      <c r="D1018" t="s">
        <v>2427</v>
      </c>
      <c r="E1018" s="6">
        <v>97230</v>
      </c>
      <c r="F1018" s="32">
        <v>97231</v>
      </c>
      <c r="G1018" s="32">
        <v>82646</v>
      </c>
      <c r="H1018" s="90">
        <f t="shared" si="45"/>
        <v>1.0000102848914945</v>
      </c>
      <c r="I1018" s="90">
        <f>IF(F1018/ActivitySum!$C$1300=0%,"",F1018/ActivitySum!$C$1300)</f>
        <v>1.1208997687970584E-3</v>
      </c>
      <c r="J1018" s="99">
        <f>IF(G1018/ActivitySum!$C$1300=0%,"",G1018/ActivitySum!$C$1300)</f>
        <v>9.5276076860262347E-4</v>
      </c>
      <c r="K1018" s="99">
        <f t="shared" si="46"/>
        <v>0.85000514244574721</v>
      </c>
      <c r="L1018" s="104">
        <f t="shared" si="47"/>
        <v>0.84999640032499924</v>
      </c>
    </row>
    <row r="1019" spans="2:12" x14ac:dyDescent="0.25">
      <c r="C1019" t="s">
        <v>1147</v>
      </c>
      <c r="D1019" t="s">
        <v>2428</v>
      </c>
      <c r="E1019" s="6">
        <v>97230</v>
      </c>
      <c r="F1019" s="32">
        <v>97231</v>
      </c>
      <c r="G1019" s="32">
        <v>82647</v>
      </c>
      <c r="H1019" s="90">
        <f t="shared" si="45"/>
        <v>1.0000102848914945</v>
      </c>
      <c r="I1019" s="90">
        <f>IF(F1019/ActivitySum!$C$1300=0%,"",F1019/ActivitySum!$C$1300)</f>
        <v>1.1208997687970584E-3</v>
      </c>
      <c r="J1019" s="99">
        <f>IF(G1019/ActivitySum!$C$1300=0%,"",G1019/ActivitySum!$C$1300)</f>
        <v>9.5277229681655523E-4</v>
      </c>
      <c r="K1019" s="99">
        <f t="shared" si="46"/>
        <v>0.85001542733724156</v>
      </c>
      <c r="L1019" s="104">
        <f t="shared" si="47"/>
        <v>0.85000668511071575</v>
      </c>
    </row>
    <row r="1020" spans="2:12" x14ac:dyDescent="0.25">
      <c r="C1020" t="s">
        <v>1148</v>
      </c>
      <c r="D1020" t="s">
        <v>2429</v>
      </c>
      <c r="E1020" s="6">
        <v>97230</v>
      </c>
      <c r="F1020" s="32">
        <v>97231</v>
      </c>
      <c r="G1020" s="32">
        <v>82646</v>
      </c>
      <c r="H1020" s="90">
        <f t="shared" si="45"/>
        <v>1.0000102848914945</v>
      </c>
      <c r="I1020" s="90">
        <f>IF(F1020/ActivitySum!$C$1300=0%,"",F1020/ActivitySum!$C$1300)</f>
        <v>1.1208997687970584E-3</v>
      </c>
      <c r="J1020" s="99">
        <f>IF(G1020/ActivitySum!$C$1300=0%,"",G1020/ActivitySum!$C$1300)</f>
        <v>9.5276076860262347E-4</v>
      </c>
      <c r="K1020" s="99">
        <f t="shared" si="46"/>
        <v>0.85000514244574721</v>
      </c>
      <c r="L1020" s="104">
        <f t="shared" si="47"/>
        <v>0.84999640032499924</v>
      </c>
    </row>
    <row r="1021" spans="2:12" x14ac:dyDescent="0.25">
      <c r="C1021" t="s">
        <v>1149</v>
      </c>
      <c r="D1021" t="s">
        <v>2430</v>
      </c>
      <c r="E1021" s="6">
        <v>97230</v>
      </c>
      <c r="F1021" s="32">
        <v>97231</v>
      </c>
      <c r="G1021" s="32">
        <v>82646</v>
      </c>
      <c r="H1021" s="90">
        <f t="shared" si="45"/>
        <v>1.0000102848914945</v>
      </c>
      <c r="I1021" s="90">
        <f>IF(F1021/ActivitySum!$C$1300=0%,"",F1021/ActivitySum!$C$1300)</f>
        <v>1.1208997687970584E-3</v>
      </c>
      <c r="J1021" s="99">
        <f>IF(G1021/ActivitySum!$C$1300=0%,"",G1021/ActivitySum!$C$1300)</f>
        <v>9.5276076860262347E-4</v>
      </c>
      <c r="K1021" s="99">
        <f t="shared" si="46"/>
        <v>0.85000514244574721</v>
      </c>
      <c r="L1021" s="104">
        <f t="shared" si="47"/>
        <v>0.84999640032499924</v>
      </c>
    </row>
    <row r="1022" spans="2:12" x14ac:dyDescent="0.25">
      <c r="C1022" t="s">
        <v>1150</v>
      </c>
      <c r="D1022" t="s">
        <v>2431</v>
      </c>
      <c r="E1022" s="6">
        <v>97230</v>
      </c>
      <c r="F1022" s="32">
        <v>97230</v>
      </c>
      <c r="G1022" s="32">
        <v>82645</v>
      </c>
      <c r="H1022" s="90">
        <f t="shared" si="45"/>
        <v>1</v>
      </c>
      <c r="I1022" s="90">
        <f>IF(F1022/ActivitySum!$C$1300=0%,"",F1022/ActivitySum!$C$1300)</f>
        <v>1.1208882405831266E-3</v>
      </c>
      <c r="J1022" s="99">
        <f>IF(G1022/ActivitySum!$C$1300=0%,"",G1022/ActivitySum!$C$1300)</f>
        <v>9.5274924038869172E-4</v>
      </c>
      <c r="K1022" s="99">
        <f t="shared" si="46"/>
        <v>0.84999485755425275</v>
      </c>
      <c r="L1022" s="104">
        <f t="shared" si="47"/>
        <v>0.84999485755425275</v>
      </c>
    </row>
    <row r="1023" spans="2:12" x14ac:dyDescent="0.25">
      <c r="C1023" t="s">
        <v>1151</v>
      </c>
      <c r="D1023" t="s">
        <v>2432</v>
      </c>
      <c r="E1023" s="6">
        <v>97231</v>
      </c>
      <c r="F1023" s="32">
        <v>97231</v>
      </c>
      <c r="G1023" s="32">
        <v>82646</v>
      </c>
      <c r="H1023" s="90">
        <f t="shared" si="45"/>
        <v>1</v>
      </c>
      <c r="I1023" s="90">
        <f>IF(F1023/ActivitySum!$C$1300=0%,"",F1023/ActivitySum!$C$1300)</f>
        <v>1.1208997687970584E-3</v>
      </c>
      <c r="J1023" s="99">
        <f>IF(G1023/ActivitySum!$C$1300=0%,"",G1023/ActivitySum!$C$1300)</f>
        <v>9.5276076860262347E-4</v>
      </c>
      <c r="K1023" s="99">
        <f t="shared" si="46"/>
        <v>0.84999640032499924</v>
      </c>
      <c r="L1023" s="104">
        <f t="shared" si="47"/>
        <v>0.84999640032499924</v>
      </c>
    </row>
    <row r="1024" spans="2:12" x14ac:dyDescent="0.25">
      <c r="C1024" t="s">
        <v>1152</v>
      </c>
      <c r="D1024" t="s">
        <v>1792</v>
      </c>
      <c r="E1024" s="6">
        <v>97231</v>
      </c>
      <c r="F1024" s="32">
        <v>97230</v>
      </c>
      <c r="G1024" s="32">
        <v>82646</v>
      </c>
      <c r="H1024" s="90">
        <f t="shared" si="45"/>
        <v>0.99998971521428348</v>
      </c>
      <c r="I1024" s="90">
        <f>IF(F1024/ActivitySum!$C$1300=0%,"",F1024/ActivitySum!$C$1300)</f>
        <v>1.1208882405831266E-3</v>
      </c>
      <c r="J1024" s="99">
        <f>IF(G1024/ActivitySum!$C$1300=0%,"",G1024/ActivitySum!$C$1300)</f>
        <v>9.5276076860262347E-4</v>
      </c>
      <c r="K1024" s="99">
        <f t="shared" si="46"/>
        <v>0.84999640032499924</v>
      </c>
      <c r="L1024" s="104">
        <f t="shared" si="47"/>
        <v>0.85000514244574721</v>
      </c>
    </row>
    <row r="1025" spans="3:12" x14ac:dyDescent="0.25">
      <c r="C1025" t="s">
        <v>1153</v>
      </c>
      <c r="D1025" t="s">
        <v>1793</v>
      </c>
      <c r="E1025" s="6">
        <v>97230</v>
      </c>
      <c r="F1025" s="32">
        <v>97231</v>
      </c>
      <c r="G1025" s="32">
        <v>82647</v>
      </c>
      <c r="H1025" s="90">
        <f t="shared" si="45"/>
        <v>1.0000102848914945</v>
      </c>
      <c r="I1025" s="90">
        <f>IF(F1025/ActivitySum!$C$1300=0%,"",F1025/ActivitySum!$C$1300)</f>
        <v>1.1208997687970584E-3</v>
      </c>
      <c r="J1025" s="99">
        <f>IF(G1025/ActivitySum!$C$1300=0%,"",G1025/ActivitySum!$C$1300)</f>
        <v>9.5277229681655523E-4</v>
      </c>
      <c r="K1025" s="99">
        <f t="shared" si="46"/>
        <v>0.85001542733724156</v>
      </c>
      <c r="L1025" s="104">
        <f t="shared" si="47"/>
        <v>0.85000668511071575</v>
      </c>
    </row>
    <row r="1026" spans="3:12" x14ac:dyDescent="0.25">
      <c r="C1026" t="s">
        <v>1154</v>
      </c>
      <c r="D1026" t="s">
        <v>1794</v>
      </c>
      <c r="E1026" s="6">
        <v>97231</v>
      </c>
      <c r="F1026" s="32">
        <v>97231</v>
      </c>
      <c r="G1026" s="32">
        <v>82646</v>
      </c>
      <c r="H1026" s="90">
        <f t="shared" si="45"/>
        <v>1</v>
      </c>
      <c r="I1026" s="90">
        <f>IF(F1026/ActivitySum!$C$1300=0%,"",F1026/ActivitySum!$C$1300)</f>
        <v>1.1208997687970584E-3</v>
      </c>
      <c r="J1026" s="99">
        <f>IF(G1026/ActivitySum!$C$1300=0%,"",G1026/ActivitySum!$C$1300)</f>
        <v>9.5276076860262347E-4</v>
      </c>
      <c r="K1026" s="99">
        <f t="shared" si="46"/>
        <v>0.84999640032499924</v>
      </c>
      <c r="L1026" s="104">
        <f t="shared" si="47"/>
        <v>0.84999640032499924</v>
      </c>
    </row>
    <row r="1027" spans="3:12" x14ac:dyDescent="0.25">
      <c r="C1027" t="s">
        <v>1155</v>
      </c>
      <c r="D1027" t="s">
        <v>2433</v>
      </c>
      <c r="E1027" s="6">
        <v>97231</v>
      </c>
      <c r="F1027" s="32">
        <v>97231</v>
      </c>
      <c r="G1027" s="32">
        <v>82646</v>
      </c>
      <c r="H1027" s="90">
        <f t="shared" si="45"/>
        <v>1</v>
      </c>
      <c r="I1027" s="90">
        <f>IF(F1027/ActivitySum!$C$1300=0%,"",F1027/ActivitySum!$C$1300)</f>
        <v>1.1208997687970584E-3</v>
      </c>
      <c r="J1027" s="99">
        <f>IF(G1027/ActivitySum!$C$1300=0%,"",G1027/ActivitySum!$C$1300)</f>
        <v>9.5276076860262347E-4</v>
      </c>
      <c r="K1027" s="99">
        <f t="shared" si="46"/>
        <v>0.84999640032499924</v>
      </c>
      <c r="L1027" s="104">
        <f t="shared" si="47"/>
        <v>0.84999640032499924</v>
      </c>
    </row>
    <row r="1028" spans="3:12" x14ac:dyDescent="0.25">
      <c r="C1028" t="s">
        <v>1156</v>
      </c>
      <c r="D1028" t="s">
        <v>1796</v>
      </c>
      <c r="E1028" s="6">
        <v>97230</v>
      </c>
      <c r="F1028" s="32">
        <v>97231</v>
      </c>
      <c r="G1028" s="32">
        <v>82646</v>
      </c>
      <c r="H1028" s="90">
        <f t="shared" si="45"/>
        <v>1.0000102848914945</v>
      </c>
      <c r="I1028" s="90">
        <f>IF(F1028/ActivitySum!$C$1300=0%,"",F1028/ActivitySum!$C$1300)</f>
        <v>1.1208997687970584E-3</v>
      </c>
      <c r="J1028" s="99">
        <f>IF(G1028/ActivitySum!$C$1300=0%,"",G1028/ActivitySum!$C$1300)</f>
        <v>9.5276076860262347E-4</v>
      </c>
      <c r="K1028" s="99">
        <f t="shared" si="46"/>
        <v>0.85000514244574721</v>
      </c>
      <c r="L1028" s="104">
        <f t="shared" si="47"/>
        <v>0.84999640032499924</v>
      </c>
    </row>
    <row r="1029" spans="3:12" x14ac:dyDescent="0.25">
      <c r="C1029" t="s">
        <v>1157</v>
      </c>
      <c r="D1029" t="s">
        <v>1797</v>
      </c>
      <c r="E1029" s="6">
        <v>97230</v>
      </c>
      <c r="F1029" s="32">
        <v>97231</v>
      </c>
      <c r="G1029" s="32">
        <v>82646</v>
      </c>
      <c r="H1029" s="90">
        <f t="shared" si="45"/>
        <v>1.0000102848914945</v>
      </c>
      <c r="I1029" s="90">
        <f>IF(F1029/ActivitySum!$C$1300=0%,"",F1029/ActivitySum!$C$1300)</f>
        <v>1.1208997687970584E-3</v>
      </c>
      <c r="J1029" s="99">
        <f>IF(G1029/ActivitySum!$C$1300=0%,"",G1029/ActivitySum!$C$1300)</f>
        <v>9.5276076860262347E-4</v>
      </c>
      <c r="K1029" s="99">
        <f t="shared" si="46"/>
        <v>0.85000514244574721</v>
      </c>
      <c r="L1029" s="104">
        <f t="shared" si="47"/>
        <v>0.84999640032499924</v>
      </c>
    </row>
    <row r="1030" spans="3:12" x14ac:dyDescent="0.25">
      <c r="C1030" t="s">
        <v>1158</v>
      </c>
      <c r="D1030" t="s">
        <v>2434</v>
      </c>
      <c r="E1030" s="6">
        <v>97230</v>
      </c>
      <c r="F1030" s="32">
        <v>97231</v>
      </c>
      <c r="G1030" s="32">
        <v>82646</v>
      </c>
      <c r="H1030" s="90">
        <f t="shared" si="45"/>
        <v>1.0000102848914945</v>
      </c>
      <c r="I1030" s="90">
        <f>IF(F1030/ActivitySum!$C$1300=0%,"",F1030/ActivitySum!$C$1300)</f>
        <v>1.1208997687970584E-3</v>
      </c>
      <c r="J1030" s="99">
        <f>IF(G1030/ActivitySum!$C$1300=0%,"",G1030/ActivitySum!$C$1300)</f>
        <v>9.5276076860262347E-4</v>
      </c>
      <c r="K1030" s="99">
        <f t="shared" si="46"/>
        <v>0.85000514244574721</v>
      </c>
      <c r="L1030" s="104">
        <f t="shared" si="47"/>
        <v>0.84999640032499924</v>
      </c>
    </row>
    <row r="1031" spans="3:12" x14ac:dyDescent="0.25">
      <c r="C1031" t="s">
        <v>1159</v>
      </c>
      <c r="D1031" t="s">
        <v>2435</v>
      </c>
      <c r="E1031" s="6">
        <v>97230</v>
      </c>
      <c r="F1031" s="32">
        <v>97231</v>
      </c>
      <c r="G1031" s="32">
        <v>82647</v>
      </c>
      <c r="H1031" s="90">
        <f t="shared" ref="H1031:H1094" si="48">IFERROR(F1031/E1031,"")</f>
        <v>1.0000102848914945</v>
      </c>
      <c r="I1031" s="90">
        <f>IF(F1031/ActivitySum!$C$1300=0%,"",F1031/ActivitySum!$C$1300)</f>
        <v>1.1208997687970584E-3</v>
      </c>
      <c r="J1031" s="99">
        <f>IF(G1031/ActivitySum!$C$1300=0%,"",G1031/ActivitySum!$C$1300)</f>
        <v>9.5277229681655523E-4</v>
      </c>
      <c r="K1031" s="99">
        <f t="shared" ref="K1031:K1094" si="49">IFERROR(G1031/E1031,"")</f>
        <v>0.85001542733724156</v>
      </c>
      <c r="L1031" s="104">
        <f t="shared" ref="L1031:L1094" si="50">IFERROR(G1031/F1031,"")</f>
        <v>0.85000668511071575</v>
      </c>
    </row>
    <row r="1032" spans="3:12" x14ac:dyDescent="0.25">
      <c r="C1032" t="s">
        <v>1160</v>
      </c>
      <c r="D1032" t="s">
        <v>2436</v>
      </c>
      <c r="E1032" s="6">
        <v>97231</v>
      </c>
      <c r="F1032" s="32">
        <v>97231</v>
      </c>
      <c r="G1032" s="32">
        <v>82646</v>
      </c>
      <c r="H1032" s="90">
        <f t="shared" si="48"/>
        <v>1</v>
      </c>
      <c r="I1032" s="90">
        <f>IF(F1032/ActivitySum!$C$1300=0%,"",F1032/ActivitySum!$C$1300)</f>
        <v>1.1208997687970584E-3</v>
      </c>
      <c r="J1032" s="99">
        <f>IF(G1032/ActivitySum!$C$1300=0%,"",G1032/ActivitySum!$C$1300)</f>
        <v>9.5276076860262347E-4</v>
      </c>
      <c r="K1032" s="99">
        <f t="shared" si="49"/>
        <v>0.84999640032499924</v>
      </c>
      <c r="L1032" s="104">
        <f t="shared" si="50"/>
        <v>0.84999640032499924</v>
      </c>
    </row>
    <row r="1033" spans="3:12" x14ac:dyDescent="0.25">
      <c r="C1033" t="s">
        <v>1161</v>
      </c>
      <c r="D1033" t="s">
        <v>1792</v>
      </c>
      <c r="E1033" s="6">
        <v>97230</v>
      </c>
      <c r="F1033" s="32">
        <v>97231</v>
      </c>
      <c r="G1033" s="32">
        <v>82646</v>
      </c>
      <c r="H1033" s="90">
        <f t="shared" si="48"/>
        <v>1.0000102848914945</v>
      </c>
      <c r="I1033" s="90">
        <f>IF(F1033/ActivitySum!$C$1300=0%,"",F1033/ActivitySum!$C$1300)</f>
        <v>1.1208997687970584E-3</v>
      </c>
      <c r="J1033" s="99">
        <f>IF(G1033/ActivitySum!$C$1300=0%,"",G1033/ActivitySum!$C$1300)</f>
        <v>9.5276076860262347E-4</v>
      </c>
      <c r="K1033" s="99">
        <f t="shared" si="49"/>
        <v>0.85000514244574721</v>
      </c>
      <c r="L1033" s="104">
        <f t="shared" si="50"/>
        <v>0.84999640032499924</v>
      </c>
    </row>
    <row r="1034" spans="3:12" x14ac:dyDescent="0.25">
      <c r="C1034" t="s">
        <v>1162</v>
      </c>
      <c r="D1034" t="s">
        <v>1793</v>
      </c>
      <c r="E1034" s="6">
        <v>97231</v>
      </c>
      <c r="F1034" s="32">
        <v>97231</v>
      </c>
      <c r="G1034" s="32">
        <v>82646</v>
      </c>
      <c r="H1034" s="90">
        <f t="shared" si="48"/>
        <v>1</v>
      </c>
      <c r="I1034" s="90">
        <f>IF(F1034/ActivitySum!$C$1300=0%,"",F1034/ActivitySum!$C$1300)</f>
        <v>1.1208997687970584E-3</v>
      </c>
      <c r="J1034" s="99">
        <f>IF(G1034/ActivitySum!$C$1300=0%,"",G1034/ActivitySum!$C$1300)</f>
        <v>9.5276076860262347E-4</v>
      </c>
      <c r="K1034" s="99">
        <f t="shared" si="49"/>
        <v>0.84999640032499924</v>
      </c>
      <c r="L1034" s="104">
        <f t="shared" si="50"/>
        <v>0.84999640032499924</v>
      </c>
    </row>
    <row r="1035" spans="3:12" x14ac:dyDescent="0.25">
      <c r="C1035" t="s">
        <v>1163</v>
      </c>
      <c r="D1035" t="s">
        <v>1794</v>
      </c>
      <c r="E1035" s="6">
        <v>97230</v>
      </c>
      <c r="F1035" s="32">
        <v>97231</v>
      </c>
      <c r="G1035" s="32">
        <v>82646</v>
      </c>
      <c r="H1035" s="90">
        <f t="shared" si="48"/>
        <v>1.0000102848914945</v>
      </c>
      <c r="I1035" s="90">
        <f>IF(F1035/ActivitySum!$C$1300=0%,"",F1035/ActivitySum!$C$1300)</f>
        <v>1.1208997687970584E-3</v>
      </c>
      <c r="J1035" s="99">
        <f>IF(G1035/ActivitySum!$C$1300=0%,"",G1035/ActivitySum!$C$1300)</f>
        <v>9.5276076860262347E-4</v>
      </c>
      <c r="K1035" s="99">
        <f t="shared" si="49"/>
        <v>0.85000514244574721</v>
      </c>
      <c r="L1035" s="104">
        <f t="shared" si="50"/>
        <v>0.84999640032499924</v>
      </c>
    </row>
    <row r="1036" spans="3:12" x14ac:dyDescent="0.25">
      <c r="C1036" t="s">
        <v>1164</v>
      </c>
      <c r="D1036" t="s">
        <v>2433</v>
      </c>
      <c r="E1036" s="6">
        <v>97231</v>
      </c>
      <c r="F1036" s="32">
        <v>97231</v>
      </c>
      <c r="G1036" s="32">
        <v>82646</v>
      </c>
      <c r="H1036" s="90">
        <f t="shared" si="48"/>
        <v>1</v>
      </c>
      <c r="I1036" s="90">
        <f>IF(F1036/ActivitySum!$C$1300=0%,"",F1036/ActivitySum!$C$1300)</f>
        <v>1.1208997687970584E-3</v>
      </c>
      <c r="J1036" s="99">
        <f>IF(G1036/ActivitySum!$C$1300=0%,"",G1036/ActivitySum!$C$1300)</f>
        <v>9.5276076860262347E-4</v>
      </c>
      <c r="K1036" s="99">
        <f t="shared" si="49"/>
        <v>0.84999640032499924</v>
      </c>
      <c r="L1036" s="104">
        <f t="shared" si="50"/>
        <v>0.84999640032499924</v>
      </c>
    </row>
    <row r="1037" spans="3:12" x14ac:dyDescent="0.25">
      <c r="C1037" t="s">
        <v>1165</v>
      </c>
      <c r="D1037" t="s">
        <v>1796</v>
      </c>
      <c r="E1037" s="6">
        <v>97231</v>
      </c>
      <c r="F1037" s="32">
        <v>97231</v>
      </c>
      <c r="G1037" s="32">
        <v>82646</v>
      </c>
      <c r="H1037" s="90">
        <f t="shared" si="48"/>
        <v>1</v>
      </c>
      <c r="I1037" s="90">
        <f>IF(F1037/ActivitySum!$C$1300=0%,"",F1037/ActivitySum!$C$1300)</f>
        <v>1.1208997687970584E-3</v>
      </c>
      <c r="J1037" s="99">
        <f>IF(G1037/ActivitySum!$C$1300=0%,"",G1037/ActivitySum!$C$1300)</f>
        <v>9.5276076860262347E-4</v>
      </c>
      <c r="K1037" s="99">
        <f t="shared" si="49"/>
        <v>0.84999640032499924</v>
      </c>
      <c r="L1037" s="104">
        <f t="shared" si="50"/>
        <v>0.84999640032499924</v>
      </c>
    </row>
    <row r="1038" spans="3:12" x14ac:dyDescent="0.25">
      <c r="C1038" t="s">
        <v>1166</v>
      </c>
      <c r="D1038" t="s">
        <v>1797</v>
      </c>
      <c r="E1038" s="6">
        <v>97231</v>
      </c>
      <c r="F1038" s="32">
        <v>97231</v>
      </c>
      <c r="G1038" s="32">
        <v>82646</v>
      </c>
      <c r="H1038" s="90">
        <f t="shared" si="48"/>
        <v>1</v>
      </c>
      <c r="I1038" s="90">
        <f>IF(F1038/ActivitySum!$C$1300=0%,"",F1038/ActivitySum!$C$1300)</f>
        <v>1.1208997687970584E-3</v>
      </c>
      <c r="J1038" s="99">
        <f>IF(G1038/ActivitySum!$C$1300=0%,"",G1038/ActivitySum!$C$1300)</f>
        <v>9.5276076860262347E-4</v>
      </c>
      <c r="K1038" s="99">
        <f t="shared" si="49"/>
        <v>0.84999640032499924</v>
      </c>
      <c r="L1038" s="104">
        <f t="shared" si="50"/>
        <v>0.84999640032499924</v>
      </c>
    </row>
    <row r="1039" spans="3:12" x14ac:dyDescent="0.25">
      <c r="C1039" t="s">
        <v>1167</v>
      </c>
      <c r="D1039" t="s">
        <v>2437</v>
      </c>
      <c r="E1039" s="6">
        <v>97230</v>
      </c>
      <c r="F1039" s="32">
        <v>97231</v>
      </c>
      <c r="G1039" s="32">
        <v>82647</v>
      </c>
      <c r="H1039" s="90">
        <f t="shared" si="48"/>
        <v>1.0000102848914945</v>
      </c>
      <c r="I1039" s="90">
        <f>IF(F1039/ActivitySum!$C$1300=0%,"",F1039/ActivitySum!$C$1300)</f>
        <v>1.1208997687970584E-3</v>
      </c>
      <c r="J1039" s="99">
        <f>IF(G1039/ActivitySum!$C$1300=0%,"",G1039/ActivitySum!$C$1300)</f>
        <v>9.5277229681655523E-4</v>
      </c>
      <c r="K1039" s="99">
        <f t="shared" si="49"/>
        <v>0.85001542733724156</v>
      </c>
      <c r="L1039" s="104">
        <f t="shared" si="50"/>
        <v>0.85000668511071575</v>
      </c>
    </row>
    <row r="1040" spans="3:12" x14ac:dyDescent="0.25">
      <c r="C1040" t="s">
        <v>1168</v>
      </c>
      <c r="D1040" t="s">
        <v>2438</v>
      </c>
      <c r="E1040" s="6">
        <v>97230</v>
      </c>
      <c r="F1040" s="32">
        <v>97231</v>
      </c>
      <c r="G1040" s="32">
        <v>82646</v>
      </c>
      <c r="H1040" s="90">
        <f t="shared" si="48"/>
        <v>1.0000102848914945</v>
      </c>
      <c r="I1040" s="90">
        <f>IF(F1040/ActivitySum!$C$1300=0%,"",F1040/ActivitySum!$C$1300)</f>
        <v>1.1208997687970584E-3</v>
      </c>
      <c r="J1040" s="99">
        <f>IF(G1040/ActivitySum!$C$1300=0%,"",G1040/ActivitySum!$C$1300)</f>
        <v>9.5276076860262347E-4</v>
      </c>
      <c r="K1040" s="99">
        <f t="shared" si="49"/>
        <v>0.85000514244574721</v>
      </c>
      <c r="L1040" s="104">
        <f t="shared" si="50"/>
        <v>0.84999640032499924</v>
      </c>
    </row>
    <row r="1041" spans="2:12" x14ac:dyDescent="0.25">
      <c r="C1041" t="s">
        <v>1169</v>
      </c>
      <c r="D1041" t="s">
        <v>2439</v>
      </c>
      <c r="E1041" s="6">
        <v>97230</v>
      </c>
      <c r="F1041" s="32">
        <v>97230</v>
      </c>
      <c r="G1041" s="32">
        <v>82645</v>
      </c>
      <c r="H1041" s="90">
        <f t="shared" si="48"/>
        <v>1</v>
      </c>
      <c r="I1041" s="90">
        <f>IF(F1041/ActivitySum!$C$1300=0%,"",F1041/ActivitySum!$C$1300)</f>
        <v>1.1208882405831266E-3</v>
      </c>
      <c r="J1041" s="99">
        <f>IF(G1041/ActivitySum!$C$1300=0%,"",G1041/ActivitySum!$C$1300)</f>
        <v>9.5274924038869172E-4</v>
      </c>
      <c r="K1041" s="99">
        <f t="shared" si="49"/>
        <v>0.84999485755425275</v>
      </c>
      <c r="L1041" s="104">
        <f t="shared" si="50"/>
        <v>0.84999485755425275</v>
      </c>
    </row>
    <row r="1042" spans="2:12" x14ac:dyDescent="0.25">
      <c r="C1042" t="s">
        <v>1170</v>
      </c>
      <c r="D1042" t="s">
        <v>2440</v>
      </c>
      <c r="E1042" s="6">
        <v>97231</v>
      </c>
      <c r="F1042" s="32">
        <v>97231</v>
      </c>
      <c r="G1042" s="32">
        <v>82646</v>
      </c>
      <c r="H1042" s="90">
        <f t="shared" si="48"/>
        <v>1</v>
      </c>
      <c r="I1042" s="90">
        <f>IF(F1042/ActivitySum!$C$1300=0%,"",F1042/ActivitySum!$C$1300)</f>
        <v>1.1208997687970584E-3</v>
      </c>
      <c r="J1042" s="99">
        <f>IF(G1042/ActivitySum!$C$1300=0%,"",G1042/ActivitySum!$C$1300)</f>
        <v>9.5276076860262347E-4</v>
      </c>
      <c r="K1042" s="99">
        <f t="shared" si="49"/>
        <v>0.84999640032499924</v>
      </c>
      <c r="L1042" s="104">
        <f t="shared" si="50"/>
        <v>0.84999640032499924</v>
      </c>
    </row>
    <row r="1043" spans="2:12" x14ac:dyDescent="0.25">
      <c r="C1043" t="s">
        <v>1171</v>
      </c>
      <c r="D1043" t="s">
        <v>2441</v>
      </c>
      <c r="E1043" s="6">
        <v>97230</v>
      </c>
      <c r="F1043" s="32">
        <v>97231</v>
      </c>
      <c r="G1043" s="32">
        <v>82646</v>
      </c>
      <c r="H1043" s="90">
        <f t="shared" si="48"/>
        <v>1.0000102848914945</v>
      </c>
      <c r="I1043" s="90">
        <f>IF(F1043/ActivitySum!$C$1300=0%,"",F1043/ActivitySum!$C$1300)</f>
        <v>1.1208997687970584E-3</v>
      </c>
      <c r="J1043" s="99">
        <f>IF(G1043/ActivitySum!$C$1300=0%,"",G1043/ActivitySum!$C$1300)</f>
        <v>9.5276076860262347E-4</v>
      </c>
      <c r="K1043" s="99">
        <f t="shared" si="49"/>
        <v>0.85000514244574721</v>
      </c>
      <c r="L1043" s="104">
        <f t="shared" si="50"/>
        <v>0.84999640032499924</v>
      </c>
    </row>
    <row r="1044" spans="2:12" x14ac:dyDescent="0.25">
      <c r="C1044" t="s">
        <v>1172</v>
      </c>
      <c r="D1044" t="s">
        <v>2442</v>
      </c>
      <c r="E1044" s="6">
        <v>97230</v>
      </c>
      <c r="F1044" s="32">
        <v>97231</v>
      </c>
      <c r="G1044" s="32">
        <v>82646</v>
      </c>
      <c r="H1044" s="90">
        <f t="shared" si="48"/>
        <v>1.0000102848914945</v>
      </c>
      <c r="I1044" s="90">
        <f>IF(F1044/ActivitySum!$C$1300=0%,"",F1044/ActivitySum!$C$1300)</f>
        <v>1.1208997687970584E-3</v>
      </c>
      <c r="J1044" s="99">
        <f>IF(G1044/ActivitySum!$C$1300=0%,"",G1044/ActivitySum!$C$1300)</f>
        <v>9.5276076860262347E-4</v>
      </c>
      <c r="K1044" s="99">
        <f t="shared" si="49"/>
        <v>0.85000514244574721</v>
      </c>
      <c r="L1044" s="104">
        <f t="shared" si="50"/>
        <v>0.84999640032499924</v>
      </c>
    </row>
    <row r="1045" spans="2:12" x14ac:dyDescent="0.25">
      <c r="B1045" t="s">
        <v>2578</v>
      </c>
      <c r="C1045" t="s">
        <v>168</v>
      </c>
      <c r="D1045" t="s">
        <v>1463</v>
      </c>
      <c r="E1045" s="6">
        <v>12341</v>
      </c>
      <c r="F1045" s="32">
        <v>12342</v>
      </c>
      <c r="G1045" s="32">
        <v>10491</v>
      </c>
      <c r="H1045" s="90">
        <f t="shared" si="48"/>
        <v>1.0000810307106394</v>
      </c>
      <c r="I1045" s="90">
        <f>IF(F1045/ActivitySum!$C$1300=0%,"",F1045/ActivitySum!$C$1300)</f>
        <v>1.4228121634554097E-4</v>
      </c>
      <c r="J1045" s="99">
        <f>IF(G1045/ActivitySum!$C$1300=0%,"",G1045/ActivitySum!$C$1300)</f>
        <v>1.2094249235788934E-4</v>
      </c>
      <c r="K1045" s="99">
        <f t="shared" si="49"/>
        <v>0.85009318531723521</v>
      </c>
      <c r="L1045" s="104">
        <f t="shared" si="50"/>
        <v>0.8500243072435586</v>
      </c>
    </row>
    <row r="1046" spans="2:12" x14ac:dyDescent="0.25">
      <c r="C1046" t="s">
        <v>176</v>
      </c>
      <c r="D1046" t="s">
        <v>1471</v>
      </c>
      <c r="E1046" s="6">
        <v>12341</v>
      </c>
      <c r="F1046" s="32">
        <v>12342</v>
      </c>
      <c r="G1046" s="32">
        <v>10491</v>
      </c>
      <c r="H1046" s="90">
        <f t="shared" si="48"/>
        <v>1.0000810307106394</v>
      </c>
      <c r="I1046" s="90">
        <f>IF(F1046/ActivitySum!$C$1300=0%,"",F1046/ActivitySum!$C$1300)</f>
        <v>1.4228121634554097E-4</v>
      </c>
      <c r="J1046" s="99">
        <f>IF(G1046/ActivitySum!$C$1300=0%,"",G1046/ActivitySum!$C$1300)</f>
        <v>1.2094249235788934E-4</v>
      </c>
      <c r="K1046" s="99">
        <f t="shared" si="49"/>
        <v>0.85009318531723521</v>
      </c>
      <c r="L1046" s="104">
        <f t="shared" si="50"/>
        <v>0.8500243072435586</v>
      </c>
    </row>
    <row r="1047" spans="2:12" x14ac:dyDescent="0.25">
      <c r="C1047" t="s">
        <v>977</v>
      </c>
      <c r="D1047" t="s">
        <v>2260</v>
      </c>
      <c r="E1047" s="6">
        <v>12341</v>
      </c>
      <c r="F1047" s="32">
        <v>12342</v>
      </c>
      <c r="G1047" s="32">
        <v>10491</v>
      </c>
      <c r="H1047" s="90">
        <f t="shared" si="48"/>
        <v>1.0000810307106394</v>
      </c>
      <c r="I1047" s="90">
        <f>IF(F1047/ActivitySum!$C$1300=0%,"",F1047/ActivitySum!$C$1300)</f>
        <v>1.4228121634554097E-4</v>
      </c>
      <c r="J1047" s="99">
        <f>IF(G1047/ActivitySum!$C$1300=0%,"",G1047/ActivitySum!$C$1300)</f>
        <v>1.2094249235788934E-4</v>
      </c>
      <c r="K1047" s="99">
        <f t="shared" si="49"/>
        <v>0.85009318531723521</v>
      </c>
      <c r="L1047" s="104">
        <f t="shared" si="50"/>
        <v>0.8500243072435586</v>
      </c>
    </row>
    <row r="1048" spans="2:12" x14ac:dyDescent="0.25">
      <c r="C1048" t="s">
        <v>988</v>
      </c>
      <c r="D1048" t="s">
        <v>2271</v>
      </c>
      <c r="E1048" s="6">
        <v>12341</v>
      </c>
      <c r="F1048" s="32">
        <v>12342</v>
      </c>
      <c r="G1048" s="32">
        <v>10491</v>
      </c>
      <c r="H1048" s="90">
        <f t="shared" si="48"/>
        <v>1.0000810307106394</v>
      </c>
      <c r="I1048" s="90">
        <f>IF(F1048/ActivitySum!$C$1300=0%,"",F1048/ActivitySum!$C$1300)</f>
        <v>1.4228121634554097E-4</v>
      </c>
      <c r="J1048" s="99">
        <f>IF(G1048/ActivitySum!$C$1300=0%,"",G1048/ActivitySum!$C$1300)</f>
        <v>1.2094249235788934E-4</v>
      </c>
      <c r="K1048" s="99">
        <f t="shared" si="49"/>
        <v>0.85009318531723521</v>
      </c>
      <c r="L1048" s="104">
        <f t="shared" si="50"/>
        <v>0.8500243072435586</v>
      </c>
    </row>
    <row r="1049" spans="2:12" x14ac:dyDescent="0.25">
      <c r="C1049" t="s">
        <v>999</v>
      </c>
      <c r="D1049" t="s">
        <v>2282</v>
      </c>
      <c r="E1049" s="6">
        <v>12342</v>
      </c>
      <c r="F1049" s="32">
        <v>12342</v>
      </c>
      <c r="G1049" s="32">
        <v>10491</v>
      </c>
      <c r="H1049" s="90">
        <f t="shared" si="48"/>
        <v>1</v>
      </c>
      <c r="I1049" s="90">
        <f>IF(F1049/ActivitySum!$C$1300=0%,"",F1049/ActivitySum!$C$1300)</f>
        <v>1.4228121634554097E-4</v>
      </c>
      <c r="J1049" s="99">
        <f>IF(G1049/ActivitySum!$C$1300=0%,"",G1049/ActivitySum!$C$1300)</f>
        <v>1.2094249235788934E-4</v>
      </c>
      <c r="K1049" s="99">
        <f t="shared" si="49"/>
        <v>0.8500243072435586</v>
      </c>
      <c r="L1049" s="104">
        <f t="shared" si="50"/>
        <v>0.8500243072435586</v>
      </c>
    </row>
    <row r="1050" spans="2:12" x14ac:dyDescent="0.25">
      <c r="C1050" t="s">
        <v>1014</v>
      </c>
      <c r="D1050" t="s">
        <v>2297</v>
      </c>
      <c r="E1050" s="6">
        <v>12342</v>
      </c>
      <c r="F1050" s="32">
        <v>12342</v>
      </c>
      <c r="G1050" s="32">
        <v>10491</v>
      </c>
      <c r="H1050" s="90">
        <f t="shared" si="48"/>
        <v>1</v>
      </c>
      <c r="I1050" s="90">
        <f>IF(F1050/ActivitySum!$C$1300=0%,"",F1050/ActivitySum!$C$1300)</f>
        <v>1.4228121634554097E-4</v>
      </c>
      <c r="J1050" s="99">
        <f>IF(G1050/ActivitySum!$C$1300=0%,"",G1050/ActivitySum!$C$1300)</f>
        <v>1.2094249235788934E-4</v>
      </c>
      <c r="K1050" s="99">
        <f t="shared" si="49"/>
        <v>0.8500243072435586</v>
      </c>
      <c r="L1050" s="104">
        <f t="shared" si="50"/>
        <v>0.8500243072435586</v>
      </c>
    </row>
    <row r="1051" spans="2:12" x14ac:dyDescent="0.25">
      <c r="C1051" t="s">
        <v>1178</v>
      </c>
      <c r="D1051" t="s">
        <v>1961</v>
      </c>
      <c r="E1051" s="6">
        <v>12340</v>
      </c>
      <c r="F1051" s="32">
        <v>12342</v>
      </c>
      <c r="G1051" s="32">
        <v>13148</v>
      </c>
      <c r="H1051" s="90">
        <f t="shared" si="48"/>
        <v>1.000162074554295</v>
      </c>
      <c r="I1051" s="90">
        <f>IF(F1051/ActivitySum!$C$1300=0%,"",F1051/ActivitySum!$C$1300)</f>
        <v>1.4228121634554097E-4</v>
      </c>
      <c r="J1051" s="99">
        <f>IF(G1051/ActivitySum!$C$1300=0%,"",G1051/ActivitySum!$C$1300)</f>
        <v>1.515729567745238E-4</v>
      </c>
      <c r="K1051" s="99">
        <f t="shared" si="49"/>
        <v>1.0654781199351702</v>
      </c>
      <c r="L1051" s="104">
        <f t="shared" si="50"/>
        <v>1.0653054610273862</v>
      </c>
    </row>
    <row r="1052" spans="2:12" x14ac:dyDescent="0.25">
      <c r="B1052" t="s">
        <v>2579</v>
      </c>
      <c r="C1052" t="s">
        <v>84</v>
      </c>
      <c r="D1052" t="s">
        <v>1380</v>
      </c>
      <c r="E1052" s="6">
        <v>1428</v>
      </c>
      <c r="F1052" s="32">
        <v>1428</v>
      </c>
      <c r="G1052" s="32">
        <v>1214</v>
      </c>
      <c r="H1052" s="90">
        <f t="shared" si="48"/>
        <v>1</v>
      </c>
      <c r="I1052" s="90">
        <f>IF(F1052/ActivitySum!$C$1300=0%,"",F1052/ActivitySum!$C$1300)</f>
        <v>1.64622894945254E-5</v>
      </c>
      <c r="J1052" s="99">
        <f>IF(G1052/ActivitySum!$C$1300=0%,"",G1052/ActivitySum!$C$1300)</f>
        <v>1.3995251713132939E-5</v>
      </c>
      <c r="K1052" s="99">
        <f t="shared" si="49"/>
        <v>0.85014005602240894</v>
      </c>
      <c r="L1052" s="104">
        <f t="shared" si="50"/>
        <v>0.85014005602240894</v>
      </c>
    </row>
    <row r="1053" spans="2:12" x14ac:dyDescent="0.25">
      <c r="C1053" t="s">
        <v>85</v>
      </c>
      <c r="D1053" t="s">
        <v>1381</v>
      </c>
      <c r="E1053" s="6">
        <v>1428</v>
      </c>
      <c r="F1053" s="32">
        <v>1428</v>
      </c>
      <c r="G1053" s="32">
        <v>1214</v>
      </c>
      <c r="H1053" s="90">
        <f t="shared" si="48"/>
        <v>1</v>
      </c>
      <c r="I1053" s="90">
        <f>IF(F1053/ActivitySum!$C$1300=0%,"",F1053/ActivitySum!$C$1300)</f>
        <v>1.64622894945254E-5</v>
      </c>
      <c r="J1053" s="99">
        <f>IF(G1053/ActivitySum!$C$1300=0%,"",G1053/ActivitySum!$C$1300)</f>
        <v>1.3995251713132939E-5</v>
      </c>
      <c r="K1053" s="99">
        <f t="shared" si="49"/>
        <v>0.85014005602240894</v>
      </c>
      <c r="L1053" s="104">
        <f t="shared" si="50"/>
        <v>0.85014005602240894</v>
      </c>
    </row>
    <row r="1054" spans="2:12" x14ac:dyDescent="0.25">
      <c r="C1054" t="s">
        <v>86</v>
      </c>
      <c r="D1054" t="s">
        <v>1382</v>
      </c>
      <c r="E1054" s="6">
        <v>1428</v>
      </c>
      <c r="F1054" s="32">
        <v>1428</v>
      </c>
      <c r="G1054" s="32">
        <v>1214</v>
      </c>
      <c r="H1054" s="90">
        <f t="shared" si="48"/>
        <v>1</v>
      </c>
      <c r="I1054" s="90">
        <f>IF(F1054/ActivitySum!$C$1300=0%,"",F1054/ActivitySum!$C$1300)</f>
        <v>1.64622894945254E-5</v>
      </c>
      <c r="J1054" s="99">
        <f>IF(G1054/ActivitySum!$C$1300=0%,"",G1054/ActivitySum!$C$1300)</f>
        <v>1.3995251713132939E-5</v>
      </c>
      <c r="K1054" s="99">
        <f t="shared" si="49"/>
        <v>0.85014005602240894</v>
      </c>
      <c r="L1054" s="104">
        <f t="shared" si="50"/>
        <v>0.85014005602240894</v>
      </c>
    </row>
    <row r="1055" spans="2:12" x14ac:dyDescent="0.25">
      <c r="C1055" t="s">
        <v>87</v>
      </c>
      <c r="D1055" t="s">
        <v>1383</v>
      </c>
      <c r="E1055" s="6">
        <v>1428</v>
      </c>
      <c r="F1055" s="32">
        <v>1428</v>
      </c>
      <c r="G1055" s="32">
        <v>1214</v>
      </c>
      <c r="H1055" s="90">
        <f t="shared" si="48"/>
        <v>1</v>
      </c>
      <c r="I1055" s="90">
        <f>IF(F1055/ActivitySum!$C$1300=0%,"",F1055/ActivitySum!$C$1300)</f>
        <v>1.64622894945254E-5</v>
      </c>
      <c r="J1055" s="99">
        <f>IF(G1055/ActivitySum!$C$1300=0%,"",G1055/ActivitySum!$C$1300)</f>
        <v>1.3995251713132939E-5</v>
      </c>
      <c r="K1055" s="99">
        <f t="shared" si="49"/>
        <v>0.85014005602240894</v>
      </c>
      <c r="L1055" s="104">
        <f t="shared" si="50"/>
        <v>0.85014005602240894</v>
      </c>
    </row>
    <row r="1056" spans="2:12" x14ac:dyDescent="0.25">
      <c r="C1056" t="s">
        <v>91</v>
      </c>
      <c r="D1056" t="s">
        <v>1387</v>
      </c>
      <c r="E1056" s="6">
        <v>1428</v>
      </c>
      <c r="F1056" s="32">
        <v>1428</v>
      </c>
      <c r="G1056" s="32">
        <v>1214</v>
      </c>
      <c r="H1056" s="90">
        <f t="shared" si="48"/>
        <v>1</v>
      </c>
      <c r="I1056" s="90">
        <f>IF(F1056/ActivitySum!$C$1300=0%,"",F1056/ActivitySum!$C$1300)</f>
        <v>1.64622894945254E-5</v>
      </c>
      <c r="J1056" s="99">
        <f>IF(G1056/ActivitySum!$C$1300=0%,"",G1056/ActivitySum!$C$1300)</f>
        <v>1.3995251713132939E-5</v>
      </c>
      <c r="K1056" s="99">
        <f t="shared" si="49"/>
        <v>0.85014005602240894</v>
      </c>
      <c r="L1056" s="104">
        <f t="shared" si="50"/>
        <v>0.85014005602240894</v>
      </c>
    </row>
    <row r="1057" spans="3:12" x14ac:dyDescent="0.25">
      <c r="C1057" t="s">
        <v>92</v>
      </c>
      <c r="D1057" t="s">
        <v>1388</v>
      </c>
      <c r="E1057" s="6">
        <v>1428</v>
      </c>
      <c r="F1057" s="32">
        <v>1428</v>
      </c>
      <c r="G1057" s="32">
        <v>1214</v>
      </c>
      <c r="H1057" s="90">
        <f t="shared" si="48"/>
        <v>1</v>
      </c>
      <c r="I1057" s="90">
        <f>IF(F1057/ActivitySum!$C$1300=0%,"",F1057/ActivitySum!$C$1300)</f>
        <v>1.64622894945254E-5</v>
      </c>
      <c r="J1057" s="99">
        <f>IF(G1057/ActivitySum!$C$1300=0%,"",G1057/ActivitySum!$C$1300)</f>
        <v>1.3995251713132939E-5</v>
      </c>
      <c r="K1057" s="99">
        <f t="shared" si="49"/>
        <v>0.85014005602240894</v>
      </c>
      <c r="L1057" s="104">
        <f t="shared" si="50"/>
        <v>0.85014005602240894</v>
      </c>
    </row>
    <row r="1058" spans="3:12" x14ac:dyDescent="0.25">
      <c r="C1058" t="s">
        <v>142</v>
      </c>
      <c r="D1058" t="s">
        <v>1437</v>
      </c>
      <c r="E1058" s="6">
        <v>26755</v>
      </c>
      <c r="F1058" s="32">
        <v>26755</v>
      </c>
      <c r="G1058" s="32">
        <v>22742</v>
      </c>
      <c r="H1058" s="90">
        <f t="shared" si="48"/>
        <v>1</v>
      </c>
      <c r="I1058" s="90">
        <f>IF(F1058/ActivitySum!$C$1300=0%,"",F1058/ActivitySum!$C$1300)</f>
        <v>3.0843736374371646E-4</v>
      </c>
      <c r="J1058" s="99">
        <f>IF(G1058/ActivitySum!$C$1300=0%,"",G1058/ActivitySum!$C$1300)</f>
        <v>2.6217464123564195E-4</v>
      </c>
      <c r="K1058" s="99">
        <f t="shared" si="49"/>
        <v>0.85000934404784156</v>
      </c>
      <c r="L1058" s="104">
        <f t="shared" si="50"/>
        <v>0.85000934404784156</v>
      </c>
    </row>
    <row r="1059" spans="3:12" x14ac:dyDescent="0.25">
      <c r="C1059" t="s">
        <v>143</v>
      </c>
      <c r="D1059" t="s">
        <v>1438</v>
      </c>
      <c r="E1059" s="6">
        <v>35620</v>
      </c>
      <c r="F1059" s="32">
        <v>35620</v>
      </c>
      <c r="G1059" s="32">
        <v>30277</v>
      </c>
      <c r="H1059" s="90">
        <f t="shared" si="48"/>
        <v>1</v>
      </c>
      <c r="I1059" s="90">
        <f>IF(F1059/ActivitySum!$C$1300=0%,"",F1059/ActivitySum!$C$1300)</f>
        <v>4.1063498024859578E-4</v>
      </c>
      <c r="J1059" s="99">
        <f>IF(G1059/ActivitySum!$C$1300=0%,"",G1059/ActivitySum!$C$1300)</f>
        <v>3.4903973321130644E-4</v>
      </c>
      <c r="K1059" s="99">
        <f t="shared" si="49"/>
        <v>0.85</v>
      </c>
      <c r="L1059" s="104">
        <f t="shared" si="50"/>
        <v>0.85</v>
      </c>
    </row>
    <row r="1060" spans="3:12" x14ac:dyDescent="0.25">
      <c r="C1060" t="s">
        <v>144</v>
      </c>
      <c r="D1060" t="s">
        <v>1439</v>
      </c>
      <c r="E1060" s="6">
        <v>46003</v>
      </c>
      <c r="F1060" s="32">
        <v>46003</v>
      </c>
      <c r="G1060" s="32">
        <v>39103</v>
      </c>
      <c r="H1060" s="90">
        <f t="shared" si="48"/>
        <v>1</v>
      </c>
      <c r="I1060" s="90">
        <f>IF(F1060/ActivitySum!$C$1300=0%,"",F1060/ActivitySum!$C$1300)</f>
        <v>5.3033242550185717E-4</v>
      </c>
      <c r="J1060" s="99">
        <f>IF(G1060/ActivitySum!$C$1300=0%,"",G1060/ActivitySum!$C$1300)</f>
        <v>4.5078774937284787E-4</v>
      </c>
      <c r="K1060" s="99">
        <f t="shared" si="49"/>
        <v>0.85000978197074106</v>
      </c>
      <c r="L1060" s="104">
        <f t="shared" si="50"/>
        <v>0.85000978197074106</v>
      </c>
    </row>
    <row r="1061" spans="3:12" x14ac:dyDescent="0.25">
      <c r="C1061" t="s">
        <v>145</v>
      </c>
      <c r="D1061" t="s">
        <v>1440</v>
      </c>
      <c r="E1061" s="6">
        <v>32905</v>
      </c>
      <c r="F1061" s="32">
        <v>32905</v>
      </c>
      <c r="G1061" s="32">
        <v>27969</v>
      </c>
      <c r="H1061" s="90">
        <f t="shared" si="48"/>
        <v>1</v>
      </c>
      <c r="I1061" s="90">
        <f>IF(F1061/ActivitySum!$C$1300=0%,"",F1061/ActivitySum!$C$1300)</f>
        <v>3.7933587942392042E-4</v>
      </c>
      <c r="J1061" s="99">
        <f>IF(G1061/ActivitySum!$C$1300=0%,"",G1061/ActivitySum!$C$1300)</f>
        <v>3.2243261545684938E-4</v>
      </c>
      <c r="K1061" s="99">
        <f t="shared" si="49"/>
        <v>0.84999240237046036</v>
      </c>
      <c r="L1061" s="104">
        <f t="shared" si="50"/>
        <v>0.84999240237046036</v>
      </c>
    </row>
    <row r="1062" spans="3:12" x14ac:dyDescent="0.25">
      <c r="C1062" t="s">
        <v>146</v>
      </c>
      <c r="D1062" t="s">
        <v>1441</v>
      </c>
      <c r="E1062" s="6">
        <v>10782</v>
      </c>
      <c r="F1062" s="32">
        <v>10782</v>
      </c>
      <c r="G1062" s="32">
        <v>9165</v>
      </c>
      <c r="H1062" s="90">
        <f t="shared" si="48"/>
        <v>1</v>
      </c>
      <c r="I1062" s="90">
        <f>IF(F1062/ActivitySum!$C$1300=0%,"",F1062/ActivitySum!$C$1300)</f>
        <v>1.2429720261202581E-4</v>
      </c>
      <c r="J1062" s="99">
        <f>IF(G1062/ActivitySum!$C$1300=0%,"",G1062/ActivitySum!$C$1300)</f>
        <v>1.0565608068440147E-4</v>
      </c>
      <c r="K1062" s="99">
        <f t="shared" si="49"/>
        <v>0.85002782415136335</v>
      </c>
      <c r="L1062" s="104">
        <f t="shared" si="50"/>
        <v>0.85002782415136335</v>
      </c>
    </row>
    <row r="1063" spans="3:12" x14ac:dyDescent="0.25">
      <c r="C1063" t="s">
        <v>147</v>
      </c>
      <c r="D1063" t="s">
        <v>1442</v>
      </c>
      <c r="E1063" s="6">
        <v>84717</v>
      </c>
      <c r="F1063" s="32">
        <v>84717</v>
      </c>
      <c r="G1063" s="32">
        <v>72009</v>
      </c>
      <c r="H1063" s="90">
        <f t="shared" si="48"/>
        <v>1</v>
      </c>
      <c r="I1063" s="90">
        <f>IF(F1063/ActivitySum!$C$1300=0%,"",F1063/ActivitySum!$C$1300)</f>
        <v>9.7663569965525799E-4</v>
      </c>
      <c r="J1063" s="99">
        <f>IF(G1063/ActivitySum!$C$1300=0%,"",G1063/ActivitySum!$C$1300)</f>
        <v>8.3013515701069998E-4</v>
      </c>
      <c r="K1063" s="99">
        <f t="shared" si="49"/>
        <v>0.84999468819717416</v>
      </c>
      <c r="L1063" s="104">
        <f t="shared" si="50"/>
        <v>0.84999468819717416</v>
      </c>
    </row>
    <row r="1064" spans="3:12" x14ac:dyDescent="0.25">
      <c r="C1064" t="s">
        <v>148</v>
      </c>
      <c r="D1064" t="s">
        <v>1443</v>
      </c>
      <c r="E1064" s="6">
        <v>64069</v>
      </c>
      <c r="F1064" s="32">
        <v>64069</v>
      </c>
      <c r="G1064" s="32">
        <v>54459</v>
      </c>
      <c r="H1064" s="90">
        <f t="shared" si="48"/>
        <v>1</v>
      </c>
      <c r="I1064" s="90">
        <f>IF(F1064/ActivitySum!$C$1300=0%,"",F1064/ActivitySum!$C$1300)</f>
        <v>7.3860113839268064E-4</v>
      </c>
      <c r="J1064" s="99">
        <f>IF(G1064/ActivitySum!$C$1300=0%,"",G1064/ActivitySum!$C$1300)</f>
        <v>6.2781500250865463E-4</v>
      </c>
      <c r="K1064" s="99">
        <f t="shared" si="49"/>
        <v>0.85000546286035372</v>
      </c>
      <c r="L1064" s="104">
        <f t="shared" si="50"/>
        <v>0.85000546286035372</v>
      </c>
    </row>
    <row r="1065" spans="3:12" x14ac:dyDescent="0.25">
      <c r="C1065" t="s">
        <v>149</v>
      </c>
      <c r="D1065" t="s">
        <v>1444</v>
      </c>
      <c r="E1065" s="6">
        <v>61108</v>
      </c>
      <c r="F1065" s="32">
        <v>61109</v>
      </c>
      <c r="G1065" s="32">
        <v>51942</v>
      </c>
      <c r="H1065" s="90">
        <f t="shared" si="48"/>
        <v>1.000016364469464</v>
      </c>
      <c r="I1065" s="90">
        <f>IF(F1065/ActivitySum!$C$1300=0%,"",F1065/ActivitySum!$C$1300)</f>
        <v>7.0447762515472878E-4</v>
      </c>
      <c r="J1065" s="99">
        <f>IF(G1065/ActivitySum!$C$1300=0%,"",G1065/ActivitySum!$C$1300)</f>
        <v>5.9879848804246386E-4</v>
      </c>
      <c r="K1065" s="99">
        <f t="shared" si="49"/>
        <v>0.85000327289389277</v>
      </c>
      <c r="L1065" s="104">
        <f t="shared" si="50"/>
        <v>0.84998936326891295</v>
      </c>
    </row>
    <row r="1066" spans="3:12" x14ac:dyDescent="0.25">
      <c r="C1066" t="s">
        <v>157</v>
      </c>
      <c r="D1066" t="s">
        <v>1452</v>
      </c>
      <c r="E1066" s="6">
        <v>78093</v>
      </c>
      <c r="F1066" s="32">
        <v>78093</v>
      </c>
      <c r="G1066" s="32">
        <v>66379</v>
      </c>
      <c r="H1066" s="90">
        <f t="shared" si="48"/>
        <v>1</v>
      </c>
      <c r="I1066" s="90">
        <f>IF(F1066/ActivitySum!$C$1300=0%,"",F1066/ActivitySum!$C$1300)</f>
        <v>9.0027281057140907E-4</v>
      </c>
      <c r="J1066" s="99">
        <f>IF(G1066/ActivitySum!$C$1300=0%,"",G1066/ActivitySum!$C$1300)</f>
        <v>7.6523131257500115E-4</v>
      </c>
      <c r="K1066" s="99">
        <f t="shared" si="49"/>
        <v>0.84999935973774854</v>
      </c>
      <c r="L1066" s="104">
        <f t="shared" si="50"/>
        <v>0.84999935973774854</v>
      </c>
    </row>
    <row r="1067" spans="3:12" x14ac:dyDescent="0.25">
      <c r="C1067" t="s">
        <v>158</v>
      </c>
      <c r="D1067" t="s">
        <v>1453</v>
      </c>
      <c r="E1067" s="6">
        <v>115828</v>
      </c>
      <c r="F1067" s="32">
        <v>115829</v>
      </c>
      <c r="G1067" s="32">
        <v>98455</v>
      </c>
      <c r="H1067" s="90">
        <f t="shared" si="48"/>
        <v>1.0000086334910385</v>
      </c>
      <c r="I1067" s="90">
        <f>IF(F1067/ActivitySum!$C$1300=0%,"",F1067/ActivitySum!$C$1300)</f>
        <v>1.3353014914995677E-3</v>
      </c>
      <c r="J1067" s="99">
        <f>IF(G1067/ActivitySum!$C$1300=0%,"",G1067/ActivitySum!$C$1300)</f>
        <v>1.1350103026495086E-3</v>
      </c>
      <c r="K1067" s="99">
        <f t="shared" si="49"/>
        <v>0.85001036018924614</v>
      </c>
      <c r="L1067" s="104">
        <f t="shared" si="50"/>
        <v>0.85000302169577568</v>
      </c>
    </row>
    <row r="1068" spans="3:12" x14ac:dyDescent="0.25">
      <c r="C1068" t="s">
        <v>159</v>
      </c>
      <c r="D1068" t="s">
        <v>1454</v>
      </c>
      <c r="E1068" s="6">
        <v>11417</v>
      </c>
      <c r="F1068" s="32">
        <v>11418</v>
      </c>
      <c r="G1068" s="32">
        <v>9706</v>
      </c>
      <c r="H1068" s="90">
        <f t="shared" si="48"/>
        <v>1.0000875886835421</v>
      </c>
      <c r="I1068" s="90">
        <f>IF(F1068/ActivitySum!$C$1300=0%,"",F1068/ActivitySum!$C$1300)</f>
        <v>1.3162914667261277E-4</v>
      </c>
      <c r="J1068" s="99">
        <f>IF(G1068/ActivitySum!$C$1300=0%,"",G1068/ActivitySum!$C$1300)</f>
        <v>1.1189284442147307E-4</v>
      </c>
      <c r="K1068" s="99">
        <f t="shared" si="49"/>
        <v>0.85013576245949019</v>
      </c>
      <c r="L1068" s="104">
        <f t="shared" si="50"/>
        <v>0.8500613067087055</v>
      </c>
    </row>
    <row r="1069" spans="3:12" x14ac:dyDescent="0.25">
      <c r="C1069" t="s">
        <v>160</v>
      </c>
      <c r="D1069" t="s">
        <v>1455</v>
      </c>
      <c r="E1069" s="6">
        <v>51070</v>
      </c>
      <c r="F1069" s="32">
        <v>51070</v>
      </c>
      <c r="G1069" s="32">
        <v>43410</v>
      </c>
      <c r="H1069" s="90">
        <f t="shared" si="48"/>
        <v>1</v>
      </c>
      <c r="I1069" s="90">
        <f>IF(F1069/ActivitySum!$C$1300=0%,"",F1069/ActivitySum!$C$1300)</f>
        <v>5.8874588549398619E-4</v>
      </c>
      <c r="J1069" s="99">
        <f>IF(G1069/ActivitySum!$C$1300=0%,"",G1069/ActivitySum!$C$1300)</f>
        <v>5.0043976677685413E-4</v>
      </c>
      <c r="K1069" s="99">
        <f t="shared" si="49"/>
        <v>0.85000979048364989</v>
      </c>
      <c r="L1069" s="104">
        <f t="shared" si="50"/>
        <v>0.85000979048364989</v>
      </c>
    </row>
    <row r="1070" spans="3:12" x14ac:dyDescent="0.25">
      <c r="C1070" t="s">
        <v>161</v>
      </c>
      <c r="D1070" t="s">
        <v>1456</v>
      </c>
      <c r="E1070" s="6">
        <v>43578</v>
      </c>
      <c r="F1070" s="32">
        <v>43578</v>
      </c>
      <c r="G1070" s="32">
        <v>37041</v>
      </c>
      <c r="H1070" s="90">
        <f t="shared" si="48"/>
        <v>1</v>
      </c>
      <c r="I1070" s="90">
        <f>IF(F1070/ActivitySum!$C$1300=0%,"",F1070/ActivitySum!$C$1300)</f>
        <v>5.0237650671738649E-4</v>
      </c>
      <c r="J1070" s="99">
        <f>IF(G1070/ActivitySum!$C$1300=0%,"",G1070/ActivitySum!$C$1300)</f>
        <v>4.27016572245599E-4</v>
      </c>
      <c r="K1070" s="99">
        <f t="shared" si="49"/>
        <v>0.84999311579237224</v>
      </c>
      <c r="L1070" s="104">
        <f t="shared" si="50"/>
        <v>0.84999311579237224</v>
      </c>
    </row>
    <row r="1071" spans="3:12" x14ac:dyDescent="0.25">
      <c r="C1071" t="s">
        <v>162</v>
      </c>
      <c r="D1071" t="s">
        <v>1457</v>
      </c>
      <c r="E1071" s="6">
        <v>28739</v>
      </c>
      <c r="F1071" s="32">
        <v>28739</v>
      </c>
      <c r="G1071" s="32">
        <v>24428</v>
      </c>
      <c r="H1071" s="90">
        <f t="shared" si="48"/>
        <v>1</v>
      </c>
      <c r="I1071" s="90">
        <f>IF(F1071/ActivitySum!$C$1300=0%,"",F1071/ActivitySum!$C$1300)</f>
        <v>3.3130934018428955E-4</v>
      </c>
      <c r="J1071" s="99">
        <f>IF(G1071/ActivitySum!$C$1300=0%,"",G1071/ActivitySum!$C$1300)</f>
        <v>2.8161120992455639E-4</v>
      </c>
      <c r="K1071" s="99">
        <f t="shared" si="49"/>
        <v>0.8499947806117123</v>
      </c>
      <c r="L1071" s="104">
        <f t="shared" si="50"/>
        <v>0.8499947806117123</v>
      </c>
    </row>
    <row r="1072" spans="3:12" x14ac:dyDescent="0.25">
      <c r="C1072" t="s">
        <v>163</v>
      </c>
      <c r="D1072" t="s">
        <v>1458</v>
      </c>
      <c r="E1072" s="6">
        <v>45974</v>
      </c>
      <c r="F1072" s="32">
        <v>45974</v>
      </c>
      <c r="G1072" s="32">
        <v>39078</v>
      </c>
      <c r="H1072" s="90">
        <f t="shared" si="48"/>
        <v>1</v>
      </c>
      <c r="I1072" s="90">
        <f>IF(F1072/ActivitySum!$C$1300=0%,"",F1072/ActivitySum!$C$1300)</f>
        <v>5.2999810729783669E-4</v>
      </c>
      <c r="J1072" s="99">
        <f>IF(G1072/ActivitySum!$C$1300=0%,"",G1072/ActivitySum!$C$1300)</f>
        <v>4.5049954402455434E-4</v>
      </c>
      <c r="K1072" s="99">
        <f t="shared" si="49"/>
        <v>0.85000217514247178</v>
      </c>
      <c r="L1072" s="104">
        <f t="shared" si="50"/>
        <v>0.85000217514247178</v>
      </c>
    </row>
    <row r="1073" spans="3:12" x14ac:dyDescent="0.25">
      <c r="C1073" t="s">
        <v>175</v>
      </c>
      <c r="D1073" t="s">
        <v>1470</v>
      </c>
      <c r="E1073" s="6">
        <v>339718</v>
      </c>
      <c r="F1073" s="32">
        <v>339718</v>
      </c>
      <c r="G1073" s="32">
        <v>288760</v>
      </c>
      <c r="H1073" s="90">
        <f t="shared" si="48"/>
        <v>1</v>
      </c>
      <c r="I1073" s="90">
        <f>IF(F1073/ActivitySum!$C$1300=0%,"",F1073/ActivitySum!$C$1300)</f>
        <v>3.9163417804630113E-3</v>
      </c>
      <c r="J1073" s="99">
        <f>IF(G1073/ActivitySum!$C$1300=0%,"",G1073/ActivitySum!$C$1300)</f>
        <v>3.32888705492938E-3</v>
      </c>
      <c r="K1073" s="99">
        <f t="shared" si="49"/>
        <v>0.84999911691461738</v>
      </c>
      <c r="L1073" s="104">
        <f t="shared" si="50"/>
        <v>0.84999911691461738</v>
      </c>
    </row>
    <row r="1074" spans="3:12" x14ac:dyDescent="0.25">
      <c r="C1074" t="s">
        <v>859</v>
      </c>
      <c r="D1074" t="s">
        <v>2142</v>
      </c>
      <c r="E1074" s="6">
        <v>26755</v>
      </c>
      <c r="F1074" s="32">
        <v>26755</v>
      </c>
      <c r="G1074" s="32">
        <v>15010</v>
      </c>
      <c r="H1074" s="90">
        <f t="shared" si="48"/>
        <v>1</v>
      </c>
      <c r="I1074" s="90">
        <f>IF(F1074/ActivitySum!$C$1300=0%,"",F1074/ActivitySum!$C$1300)</f>
        <v>3.0843736374371646E-4</v>
      </c>
      <c r="J1074" s="99">
        <f>IF(G1074/ActivitySum!$C$1300=0%,"",G1074/ActivitySum!$C$1300)</f>
        <v>1.7303849111542457E-4</v>
      </c>
      <c r="K1074" s="99">
        <f t="shared" si="49"/>
        <v>0.56101663240515787</v>
      </c>
      <c r="L1074" s="104">
        <f t="shared" si="50"/>
        <v>0.56101663240515787</v>
      </c>
    </row>
    <row r="1075" spans="3:12" x14ac:dyDescent="0.25">
      <c r="C1075" t="s">
        <v>860</v>
      </c>
      <c r="D1075" t="s">
        <v>2143</v>
      </c>
      <c r="E1075" s="6">
        <v>35621</v>
      </c>
      <c r="F1075" s="32">
        <v>35620</v>
      </c>
      <c r="G1075" s="32">
        <v>58775</v>
      </c>
      <c r="H1075" s="90">
        <f t="shared" si="48"/>
        <v>0.99997192667246848</v>
      </c>
      <c r="I1075" s="90">
        <f>IF(F1075/ActivitySum!$C$1300=0%,"",F1075/ActivitySum!$C$1300)</f>
        <v>4.1063498024859578E-4</v>
      </c>
      <c r="J1075" s="99">
        <f>IF(G1075/ActivitySum!$C$1300=0%,"",G1075/ActivitySum!$C$1300)</f>
        <v>6.7757077383804654E-4</v>
      </c>
      <c r="K1075" s="99">
        <f t="shared" si="49"/>
        <v>1.6500098256646361</v>
      </c>
      <c r="L1075" s="104">
        <f t="shared" si="50"/>
        <v>1.6500561482313307</v>
      </c>
    </row>
    <row r="1076" spans="3:12" x14ac:dyDescent="0.25">
      <c r="C1076" t="s">
        <v>861</v>
      </c>
      <c r="D1076" t="s">
        <v>2144</v>
      </c>
      <c r="E1076" s="6">
        <v>46004</v>
      </c>
      <c r="F1076" s="32">
        <v>46003</v>
      </c>
      <c r="G1076" s="32">
        <v>39103</v>
      </c>
      <c r="H1076" s="90">
        <f t="shared" si="48"/>
        <v>0.99997826275975998</v>
      </c>
      <c r="I1076" s="90">
        <f>IF(F1076/ActivitySum!$C$1300=0%,"",F1076/ActivitySum!$C$1300)</f>
        <v>5.3033242550185717E-4</v>
      </c>
      <c r="J1076" s="99">
        <f>IF(G1076/ActivitySum!$C$1300=0%,"",G1076/ActivitySum!$C$1300)</f>
        <v>4.5078774937284787E-4</v>
      </c>
      <c r="K1076" s="99">
        <f t="shared" si="49"/>
        <v>0.84999130510390397</v>
      </c>
      <c r="L1076" s="104">
        <f t="shared" si="50"/>
        <v>0.85000978197074106</v>
      </c>
    </row>
    <row r="1077" spans="3:12" x14ac:dyDescent="0.25">
      <c r="C1077" t="s">
        <v>862</v>
      </c>
      <c r="D1077" t="s">
        <v>2145</v>
      </c>
      <c r="E1077" s="6">
        <v>32905</v>
      </c>
      <c r="F1077" s="32">
        <v>32904</v>
      </c>
      <c r="G1077" s="32">
        <v>54293</v>
      </c>
      <c r="H1077" s="90">
        <f t="shared" si="48"/>
        <v>0.99996960948184166</v>
      </c>
      <c r="I1077" s="90">
        <f>IF(F1077/ActivitySum!$C$1300=0%,"",F1077/ActivitySum!$C$1300)</f>
        <v>3.7932435120998867E-4</v>
      </c>
      <c r="J1077" s="99">
        <f>IF(G1077/ActivitySum!$C$1300=0%,"",G1077/ActivitySum!$C$1300)</f>
        <v>6.2590131899598576E-4</v>
      </c>
      <c r="K1077" s="99">
        <f t="shared" si="49"/>
        <v>1.6499924023704604</v>
      </c>
      <c r="L1077" s="104">
        <f t="shared" si="50"/>
        <v>1.6500425480184779</v>
      </c>
    </row>
    <row r="1078" spans="3:12" x14ac:dyDescent="0.25">
      <c r="C1078" t="s">
        <v>863</v>
      </c>
      <c r="D1078" t="s">
        <v>2146</v>
      </c>
      <c r="E1078" s="6">
        <v>10783</v>
      </c>
      <c r="F1078" s="32">
        <v>10782</v>
      </c>
      <c r="G1078" s="32">
        <v>9165</v>
      </c>
      <c r="H1078" s="90">
        <f t="shared" si="48"/>
        <v>0.99990726143002873</v>
      </c>
      <c r="I1078" s="90">
        <f>IF(F1078/ActivitySum!$C$1300=0%,"",F1078/ActivitySum!$C$1300)</f>
        <v>1.2429720261202581E-4</v>
      </c>
      <c r="J1078" s="99">
        <f>IF(G1078/ActivitySum!$C$1300=0%,"",G1078/ActivitySum!$C$1300)</f>
        <v>1.0565608068440147E-4</v>
      </c>
      <c r="K1078" s="99">
        <f t="shared" si="49"/>
        <v>0.84994899378651578</v>
      </c>
      <c r="L1078" s="104">
        <f t="shared" si="50"/>
        <v>0.85002782415136335</v>
      </c>
    </row>
    <row r="1079" spans="3:12" x14ac:dyDescent="0.25">
      <c r="C1079" t="s">
        <v>864</v>
      </c>
      <c r="D1079" t="s">
        <v>2147</v>
      </c>
      <c r="E1079" s="6">
        <v>84716</v>
      </c>
      <c r="F1079" s="32">
        <v>84717</v>
      </c>
      <c r="G1079" s="32">
        <v>72009</v>
      </c>
      <c r="H1079" s="90">
        <f t="shared" si="48"/>
        <v>1.0000118041456159</v>
      </c>
      <c r="I1079" s="90">
        <f>IF(F1079/ActivitySum!$C$1300=0%,"",F1079/ActivitySum!$C$1300)</f>
        <v>9.7663569965525799E-4</v>
      </c>
      <c r="J1079" s="99">
        <f>IF(G1079/ActivitySum!$C$1300=0%,"",G1079/ActivitySum!$C$1300)</f>
        <v>8.3013515701069998E-4</v>
      </c>
      <c r="K1079" s="99">
        <f t="shared" si="49"/>
        <v>0.85000472165824636</v>
      </c>
      <c r="L1079" s="104">
        <f t="shared" si="50"/>
        <v>0.84999468819717416</v>
      </c>
    </row>
    <row r="1080" spans="3:12" x14ac:dyDescent="0.25">
      <c r="C1080" t="s">
        <v>865</v>
      </c>
      <c r="D1080" t="s">
        <v>2148</v>
      </c>
      <c r="E1080" s="6">
        <v>64069</v>
      </c>
      <c r="F1080" s="32">
        <v>64069</v>
      </c>
      <c r="G1080" s="32">
        <v>54458</v>
      </c>
      <c r="H1080" s="90">
        <f t="shared" si="48"/>
        <v>1</v>
      </c>
      <c r="I1080" s="90">
        <f>IF(F1080/ActivitySum!$C$1300=0%,"",F1080/ActivitySum!$C$1300)</f>
        <v>7.3860113839268064E-4</v>
      </c>
      <c r="J1080" s="99">
        <f>IF(G1080/ActivitySum!$C$1300=0%,"",G1080/ActivitySum!$C$1300)</f>
        <v>6.2780347429472287E-4</v>
      </c>
      <c r="K1080" s="99">
        <f t="shared" si="49"/>
        <v>0.84998985468791455</v>
      </c>
      <c r="L1080" s="104">
        <f t="shared" si="50"/>
        <v>0.84998985468791455</v>
      </c>
    </row>
    <row r="1081" spans="3:12" x14ac:dyDescent="0.25">
      <c r="C1081" t="s">
        <v>866</v>
      </c>
      <c r="D1081" t="s">
        <v>2149</v>
      </c>
      <c r="E1081" s="6">
        <v>61108</v>
      </c>
      <c r="F1081" s="32">
        <v>61109</v>
      </c>
      <c r="G1081" s="32">
        <v>51943</v>
      </c>
      <c r="H1081" s="90">
        <f t="shared" si="48"/>
        <v>1.000016364469464</v>
      </c>
      <c r="I1081" s="90">
        <f>IF(F1081/ActivitySum!$C$1300=0%,"",F1081/ActivitySum!$C$1300)</f>
        <v>7.0447762515472878E-4</v>
      </c>
      <c r="J1081" s="99">
        <f>IF(G1081/ActivitySum!$C$1300=0%,"",G1081/ActivitySum!$C$1300)</f>
        <v>5.9881001625639561E-4</v>
      </c>
      <c r="K1081" s="99">
        <f t="shared" si="49"/>
        <v>0.85001963736335673</v>
      </c>
      <c r="L1081" s="104">
        <f t="shared" si="50"/>
        <v>0.85000572747058534</v>
      </c>
    </row>
    <row r="1082" spans="3:12" x14ac:dyDescent="0.25">
      <c r="C1082" t="s">
        <v>873</v>
      </c>
      <c r="D1082" t="s">
        <v>2156</v>
      </c>
      <c r="E1082" s="6">
        <v>78094</v>
      </c>
      <c r="F1082" s="32">
        <v>78093</v>
      </c>
      <c r="G1082" s="32">
        <v>66379</v>
      </c>
      <c r="H1082" s="90">
        <f t="shared" si="48"/>
        <v>0.99998719491894383</v>
      </c>
      <c r="I1082" s="90">
        <f>IF(F1082/ActivitySum!$C$1300=0%,"",F1082/ActivitySum!$C$1300)</f>
        <v>9.0027281057140907E-4</v>
      </c>
      <c r="J1082" s="99">
        <f>IF(G1082/ActivitySum!$C$1300=0%,"",G1082/ActivitySum!$C$1300)</f>
        <v>7.6523131257500115E-4</v>
      </c>
      <c r="K1082" s="99">
        <f t="shared" si="49"/>
        <v>0.84998847542704947</v>
      </c>
      <c r="L1082" s="104">
        <f t="shared" si="50"/>
        <v>0.84999935973774854</v>
      </c>
    </row>
    <row r="1083" spans="3:12" x14ac:dyDescent="0.25">
      <c r="C1083" t="s">
        <v>874</v>
      </c>
      <c r="D1083" t="s">
        <v>2157</v>
      </c>
      <c r="E1083" s="6">
        <v>115829</v>
      </c>
      <c r="F1083" s="32">
        <v>115829</v>
      </c>
      <c r="G1083" s="32">
        <v>98454</v>
      </c>
      <c r="H1083" s="90">
        <f t="shared" si="48"/>
        <v>1</v>
      </c>
      <c r="I1083" s="90">
        <f>IF(F1083/ActivitySum!$C$1300=0%,"",F1083/ActivitySum!$C$1300)</f>
        <v>1.3353014914995677E-3</v>
      </c>
      <c r="J1083" s="99">
        <f>IF(G1083/ActivitySum!$C$1300=0%,"",G1083/ActivitySum!$C$1300)</f>
        <v>1.134998774435577E-3</v>
      </c>
      <c r="K1083" s="99">
        <f t="shared" si="49"/>
        <v>0.84999438827927376</v>
      </c>
      <c r="L1083" s="104">
        <f t="shared" si="50"/>
        <v>0.84999438827927376</v>
      </c>
    </row>
    <row r="1084" spans="3:12" x14ac:dyDescent="0.25">
      <c r="C1084" t="s">
        <v>875</v>
      </c>
      <c r="D1084" t="s">
        <v>2158</v>
      </c>
      <c r="E1084" s="6">
        <v>11418</v>
      </c>
      <c r="F1084" s="32">
        <v>11418</v>
      </c>
      <c r="G1084" s="32">
        <v>9705</v>
      </c>
      <c r="H1084" s="90">
        <f t="shared" si="48"/>
        <v>1</v>
      </c>
      <c r="I1084" s="90">
        <f>IF(F1084/ActivitySum!$C$1300=0%,"",F1084/ActivitySum!$C$1300)</f>
        <v>1.3162914667261277E-4</v>
      </c>
      <c r="J1084" s="99">
        <f>IF(G1084/ActivitySum!$C$1300=0%,"",G1084/ActivitySum!$C$1300)</f>
        <v>1.1188131620754133E-4</v>
      </c>
      <c r="K1084" s="99">
        <f t="shared" si="49"/>
        <v>0.84997372569626906</v>
      </c>
      <c r="L1084" s="104">
        <f t="shared" si="50"/>
        <v>0.84997372569626906</v>
      </c>
    </row>
    <row r="1085" spans="3:12" x14ac:dyDescent="0.25">
      <c r="C1085" t="s">
        <v>876</v>
      </c>
      <c r="D1085" t="s">
        <v>2159</v>
      </c>
      <c r="E1085" s="6">
        <v>51070</v>
      </c>
      <c r="F1085" s="32">
        <v>51070</v>
      </c>
      <c r="G1085" s="32">
        <v>43410</v>
      </c>
      <c r="H1085" s="90">
        <f t="shared" si="48"/>
        <v>1</v>
      </c>
      <c r="I1085" s="90">
        <f>IF(F1085/ActivitySum!$C$1300=0%,"",F1085/ActivitySum!$C$1300)</f>
        <v>5.8874588549398619E-4</v>
      </c>
      <c r="J1085" s="99">
        <f>IF(G1085/ActivitySum!$C$1300=0%,"",G1085/ActivitySum!$C$1300)</f>
        <v>5.0043976677685413E-4</v>
      </c>
      <c r="K1085" s="99">
        <f t="shared" si="49"/>
        <v>0.85000979048364989</v>
      </c>
      <c r="L1085" s="104">
        <f t="shared" si="50"/>
        <v>0.85000979048364989</v>
      </c>
    </row>
    <row r="1086" spans="3:12" x14ac:dyDescent="0.25">
      <c r="C1086" t="s">
        <v>877</v>
      </c>
      <c r="D1086" t="s">
        <v>2160</v>
      </c>
      <c r="E1086" s="6">
        <v>43578</v>
      </c>
      <c r="F1086" s="32">
        <v>43578</v>
      </c>
      <c r="G1086" s="32">
        <v>37041</v>
      </c>
      <c r="H1086" s="90">
        <f t="shared" si="48"/>
        <v>1</v>
      </c>
      <c r="I1086" s="90">
        <f>IF(F1086/ActivitySum!$C$1300=0%,"",F1086/ActivitySum!$C$1300)</f>
        <v>5.0237650671738649E-4</v>
      </c>
      <c r="J1086" s="99">
        <f>IF(G1086/ActivitySum!$C$1300=0%,"",G1086/ActivitySum!$C$1300)</f>
        <v>4.27016572245599E-4</v>
      </c>
      <c r="K1086" s="99">
        <f t="shared" si="49"/>
        <v>0.84999311579237224</v>
      </c>
      <c r="L1086" s="104">
        <f t="shared" si="50"/>
        <v>0.84999311579237224</v>
      </c>
    </row>
    <row r="1087" spans="3:12" x14ac:dyDescent="0.25">
      <c r="C1087" t="s">
        <v>878</v>
      </c>
      <c r="D1087" t="s">
        <v>2161</v>
      </c>
      <c r="E1087" s="6">
        <v>28738</v>
      </c>
      <c r="F1087" s="32">
        <v>28739</v>
      </c>
      <c r="G1087" s="32">
        <v>24428</v>
      </c>
      <c r="H1087" s="90">
        <f t="shared" si="48"/>
        <v>1.0000347971327164</v>
      </c>
      <c r="I1087" s="90">
        <f>IF(F1087/ActivitySum!$C$1300=0%,"",F1087/ActivitySum!$C$1300)</f>
        <v>3.3130934018428955E-4</v>
      </c>
      <c r="J1087" s="99">
        <f>IF(G1087/ActivitySum!$C$1300=0%,"",G1087/ActivitySum!$C$1300)</f>
        <v>2.8161120992455639E-4</v>
      </c>
      <c r="K1087" s="99">
        <f t="shared" si="49"/>
        <v>0.85002435799290144</v>
      </c>
      <c r="L1087" s="104">
        <f t="shared" si="50"/>
        <v>0.8499947806117123</v>
      </c>
    </row>
    <row r="1088" spans="3:12" x14ac:dyDescent="0.25">
      <c r="C1088" t="s">
        <v>879</v>
      </c>
      <c r="D1088" t="s">
        <v>2162</v>
      </c>
      <c r="E1088" s="6">
        <v>45974</v>
      </c>
      <c r="F1088" s="32">
        <v>45974</v>
      </c>
      <c r="G1088" s="32">
        <v>39078</v>
      </c>
      <c r="H1088" s="90">
        <f t="shared" si="48"/>
        <v>1</v>
      </c>
      <c r="I1088" s="90">
        <f>IF(F1088/ActivitySum!$C$1300=0%,"",F1088/ActivitySum!$C$1300)</f>
        <v>5.2999810729783669E-4</v>
      </c>
      <c r="J1088" s="99">
        <f>IF(G1088/ActivitySum!$C$1300=0%,"",G1088/ActivitySum!$C$1300)</f>
        <v>4.5049954402455434E-4</v>
      </c>
      <c r="K1088" s="99">
        <f t="shared" si="49"/>
        <v>0.85000217514247178</v>
      </c>
      <c r="L1088" s="104">
        <f t="shared" si="50"/>
        <v>0.85000217514247178</v>
      </c>
    </row>
    <row r="1089" spans="3:12" x14ac:dyDescent="0.25">
      <c r="C1089" t="s">
        <v>883</v>
      </c>
      <c r="D1089" t="s">
        <v>2166</v>
      </c>
      <c r="E1089" s="6">
        <v>26755</v>
      </c>
      <c r="F1089" s="32">
        <v>26755</v>
      </c>
      <c r="G1089" s="32">
        <v>22742</v>
      </c>
      <c r="H1089" s="90">
        <f t="shared" si="48"/>
        <v>1</v>
      </c>
      <c r="I1089" s="90">
        <f>IF(F1089/ActivitySum!$C$1300=0%,"",F1089/ActivitySum!$C$1300)</f>
        <v>3.0843736374371646E-4</v>
      </c>
      <c r="J1089" s="99">
        <f>IF(G1089/ActivitySum!$C$1300=0%,"",G1089/ActivitySum!$C$1300)</f>
        <v>2.6217464123564195E-4</v>
      </c>
      <c r="K1089" s="99">
        <f t="shared" si="49"/>
        <v>0.85000934404784156</v>
      </c>
      <c r="L1089" s="104">
        <f t="shared" si="50"/>
        <v>0.85000934404784156</v>
      </c>
    </row>
    <row r="1090" spans="3:12" x14ac:dyDescent="0.25">
      <c r="C1090" t="s">
        <v>884</v>
      </c>
      <c r="D1090" t="s">
        <v>2167</v>
      </c>
      <c r="E1090" s="6">
        <v>35620</v>
      </c>
      <c r="F1090" s="32">
        <v>35620</v>
      </c>
      <c r="G1090" s="32">
        <v>30277</v>
      </c>
      <c r="H1090" s="90">
        <f t="shared" si="48"/>
        <v>1</v>
      </c>
      <c r="I1090" s="90">
        <f>IF(F1090/ActivitySum!$C$1300=0%,"",F1090/ActivitySum!$C$1300)</f>
        <v>4.1063498024859578E-4</v>
      </c>
      <c r="J1090" s="99">
        <f>IF(G1090/ActivitySum!$C$1300=0%,"",G1090/ActivitySum!$C$1300)</f>
        <v>3.4903973321130644E-4</v>
      </c>
      <c r="K1090" s="99">
        <f t="shared" si="49"/>
        <v>0.85</v>
      </c>
      <c r="L1090" s="104">
        <f t="shared" si="50"/>
        <v>0.85</v>
      </c>
    </row>
    <row r="1091" spans="3:12" x14ac:dyDescent="0.25">
      <c r="C1091" t="s">
        <v>885</v>
      </c>
      <c r="D1091" t="s">
        <v>2168</v>
      </c>
      <c r="E1091" s="6">
        <v>46004</v>
      </c>
      <c r="F1091" s="32">
        <v>46003</v>
      </c>
      <c r="G1091" s="32">
        <v>39103</v>
      </c>
      <c r="H1091" s="90">
        <f t="shared" si="48"/>
        <v>0.99997826275975998</v>
      </c>
      <c r="I1091" s="90">
        <f>IF(F1091/ActivitySum!$C$1300=0%,"",F1091/ActivitySum!$C$1300)</f>
        <v>5.3033242550185717E-4</v>
      </c>
      <c r="J1091" s="99">
        <f>IF(G1091/ActivitySum!$C$1300=0%,"",G1091/ActivitySum!$C$1300)</f>
        <v>4.5078774937284787E-4</v>
      </c>
      <c r="K1091" s="99">
        <f t="shared" si="49"/>
        <v>0.84999130510390397</v>
      </c>
      <c r="L1091" s="104">
        <f t="shared" si="50"/>
        <v>0.85000978197074106</v>
      </c>
    </row>
    <row r="1092" spans="3:12" x14ac:dyDescent="0.25">
      <c r="C1092" t="s">
        <v>886</v>
      </c>
      <c r="D1092" t="s">
        <v>2169</v>
      </c>
      <c r="E1092" s="6">
        <v>32904</v>
      </c>
      <c r="F1092" s="32">
        <v>32905</v>
      </c>
      <c r="G1092" s="32">
        <v>27969</v>
      </c>
      <c r="H1092" s="90">
        <f t="shared" si="48"/>
        <v>1.0000303914417701</v>
      </c>
      <c r="I1092" s="90">
        <f>IF(F1092/ActivitySum!$C$1300=0%,"",F1092/ActivitySum!$C$1300)</f>
        <v>3.7933587942392042E-4</v>
      </c>
      <c r="J1092" s="99">
        <f>IF(G1092/ActivitySum!$C$1300=0%,"",G1092/ActivitySum!$C$1300)</f>
        <v>3.2243261545684938E-4</v>
      </c>
      <c r="K1092" s="99">
        <f t="shared" si="49"/>
        <v>0.85001823486506201</v>
      </c>
      <c r="L1092" s="104">
        <f t="shared" si="50"/>
        <v>0.84999240237046036</v>
      </c>
    </row>
    <row r="1093" spans="3:12" x14ac:dyDescent="0.25">
      <c r="C1093" t="s">
        <v>887</v>
      </c>
      <c r="D1093" t="s">
        <v>2170</v>
      </c>
      <c r="E1093" s="6">
        <v>10780</v>
      </c>
      <c r="F1093" s="32">
        <v>10782</v>
      </c>
      <c r="G1093" s="32">
        <v>9164</v>
      </c>
      <c r="H1093" s="90">
        <f t="shared" si="48"/>
        <v>1.0001855287569574</v>
      </c>
      <c r="I1093" s="90">
        <f>IF(F1093/ActivitySum!$C$1300=0%,"",F1093/ActivitySum!$C$1300)</f>
        <v>1.2429720261202581E-4</v>
      </c>
      <c r="J1093" s="99">
        <f>IF(G1093/ActivitySum!$C$1300=0%,"",G1093/ActivitySum!$C$1300)</f>
        <v>1.0564455247046973E-4</v>
      </c>
      <c r="K1093" s="99">
        <f t="shared" si="49"/>
        <v>0.85009276437847869</v>
      </c>
      <c r="L1093" s="104">
        <f t="shared" si="50"/>
        <v>0.84993507698015214</v>
      </c>
    </row>
    <row r="1094" spans="3:12" x14ac:dyDescent="0.25">
      <c r="C1094" t="s">
        <v>888</v>
      </c>
      <c r="D1094" t="s">
        <v>2171</v>
      </c>
      <c r="E1094" s="6">
        <v>84718</v>
      </c>
      <c r="F1094" s="32">
        <v>84717</v>
      </c>
      <c r="G1094" s="32">
        <v>72009</v>
      </c>
      <c r="H1094" s="90">
        <f t="shared" si="48"/>
        <v>0.99998819613305323</v>
      </c>
      <c r="I1094" s="90">
        <f>IF(F1094/ActivitySum!$C$1300=0%,"",F1094/ActivitySum!$C$1300)</f>
        <v>9.7663569965525799E-4</v>
      </c>
      <c r="J1094" s="99">
        <f>IF(G1094/ActivitySum!$C$1300=0%,"",G1094/ActivitySum!$C$1300)</f>
        <v>8.3013515701069998E-4</v>
      </c>
      <c r="K1094" s="99">
        <f t="shared" si="49"/>
        <v>0.84998465497296916</v>
      </c>
      <c r="L1094" s="104">
        <f t="shared" si="50"/>
        <v>0.84999468819717416</v>
      </c>
    </row>
    <row r="1095" spans="3:12" x14ac:dyDescent="0.25">
      <c r="C1095" t="s">
        <v>889</v>
      </c>
      <c r="D1095" t="s">
        <v>2172</v>
      </c>
      <c r="E1095" s="6">
        <v>64068</v>
      </c>
      <c r="F1095" s="32">
        <v>64069</v>
      </c>
      <c r="G1095" s="32">
        <v>54459</v>
      </c>
      <c r="H1095" s="90">
        <f t="shared" ref="H1095:H1158" si="51">IFERROR(F1095/E1095,"")</f>
        <v>1.0000156084160579</v>
      </c>
      <c r="I1095" s="90">
        <f>IF(F1095/ActivitySum!$C$1300=0%,"",F1095/ActivitySum!$C$1300)</f>
        <v>7.3860113839268064E-4</v>
      </c>
      <c r="J1095" s="99">
        <f>IF(G1095/ActivitySum!$C$1300=0%,"",G1095/ActivitySum!$C$1300)</f>
        <v>6.2781500250865463E-4</v>
      </c>
      <c r="K1095" s="99">
        <f t="shared" ref="K1095:K1158" si="52">IFERROR(G1095/E1095,"")</f>
        <v>0.85001873009926954</v>
      </c>
      <c r="L1095" s="104">
        <f t="shared" ref="L1095:L1158" si="53">IFERROR(G1095/F1095,"")</f>
        <v>0.85000546286035372</v>
      </c>
    </row>
    <row r="1096" spans="3:12" x14ac:dyDescent="0.25">
      <c r="C1096" t="s">
        <v>890</v>
      </c>
      <c r="D1096" t="s">
        <v>2173</v>
      </c>
      <c r="E1096" s="6">
        <v>61109</v>
      </c>
      <c r="F1096" s="32">
        <v>61109</v>
      </c>
      <c r="G1096" s="32">
        <v>51943</v>
      </c>
      <c r="H1096" s="90">
        <f t="shared" si="51"/>
        <v>1</v>
      </c>
      <c r="I1096" s="90">
        <f>IF(F1096/ActivitySum!$C$1300=0%,"",F1096/ActivitySum!$C$1300)</f>
        <v>7.0447762515472878E-4</v>
      </c>
      <c r="J1096" s="99">
        <f>IF(G1096/ActivitySum!$C$1300=0%,"",G1096/ActivitySum!$C$1300)</f>
        <v>5.9881001625639561E-4</v>
      </c>
      <c r="K1096" s="99">
        <f t="shared" si="52"/>
        <v>0.85000572747058534</v>
      </c>
      <c r="L1096" s="104">
        <f t="shared" si="53"/>
        <v>0.85000572747058534</v>
      </c>
    </row>
    <row r="1097" spans="3:12" x14ac:dyDescent="0.25">
      <c r="C1097" t="s">
        <v>897</v>
      </c>
      <c r="D1097" t="s">
        <v>2180</v>
      </c>
      <c r="E1097" s="6">
        <v>78094</v>
      </c>
      <c r="F1097" s="32">
        <v>78093</v>
      </c>
      <c r="G1097" s="32">
        <v>17923</v>
      </c>
      <c r="H1097" s="90">
        <f t="shared" si="51"/>
        <v>0.99998719491894383</v>
      </c>
      <c r="I1097" s="90">
        <f>IF(F1097/ActivitySum!$C$1300=0%,"",F1097/ActivitySum!$C$1300)</f>
        <v>9.0027281057140907E-4</v>
      </c>
      <c r="J1097" s="99">
        <f>IF(G1097/ActivitySum!$C$1300=0%,"",G1097/ActivitySum!$C$1300)</f>
        <v>2.0662017829858458E-4</v>
      </c>
      <c r="K1097" s="99">
        <f t="shared" si="52"/>
        <v>0.22950546776961098</v>
      </c>
      <c r="L1097" s="104">
        <f t="shared" si="53"/>
        <v>0.22950840664336111</v>
      </c>
    </row>
    <row r="1098" spans="3:12" x14ac:dyDescent="0.25">
      <c r="C1098" t="s">
        <v>898</v>
      </c>
      <c r="D1098" t="s">
        <v>2181</v>
      </c>
      <c r="E1098" s="6">
        <v>115829</v>
      </c>
      <c r="F1098" s="32">
        <v>115829</v>
      </c>
      <c r="G1098" s="32">
        <v>26583</v>
      </c>
      <c r="H1098" s="90">
        <f t="shared" si="51"/>
        <v>1</v>
      </c>
      <c r="I1098" s="90">
        <f>IF(F1098/ActivitySum!$C$1300=0%,"",F1098/ActivitySum!$C$1300)</f>
        <v>1.3353014914995677E-3</v>
      </c>
      <c r="J1098" s="99">
        <f>IF(G1098/ActivitySum!$C$1300=0%,"",G1098/ActivitySum!$C$1300)</f>
        <v>3.0645451094745709E-4</v>
      </c>
      <c r="K1098" s="99">
        <f t="shared" si="52"/>
        <v>0.22950211087033473</v>
      </c>
      <c r="L1098" s="104">
        <f t="shared" si="53"/>
        <v>0.22950211087033473</v>
      </c>
    </row>
    <row r="1099" spans="3:12" x14ac:dyDescent="0.25">
      <c r="C1099" t="s">
        <v>899</v>
      </c>
      <c r="D1099" t="s">
        <v>2182</v>
      </c>
      <c r="E1099" s="6">
        <v>11418</v>
      </c>
      <c r="F1099" s="32">
        <v>11418</v>
      </c>
      <c r="G1099" s="32">
        <v>2620</v>
      </c>
      <c r="H1099" s="90">
        <f t="shared" si="51"/>
        <v>1</v>
      </c>
      <c r="I1099" s="90">
        <f>IF(F1099/ActivitySum!$C$1300=0%,"",F1099/ActivitySum!$C$1300)</f>
        <v>1.3162914667261277E-4</v>
      </c>
      <c r="J1099" s="99">
        <f>IF(G1099/ActivitySum!$C$1300=0%,"",G1099/ActivitySum!$C$1300)</f>
        <v>3.0203920501160049E-5</v>
      </c>
      <c r="K1099" s="99">
        <f t="shared" si="52"/>
        <v>0.22946225258363986</v>
      </c>
      <c r="L1099" s="104">
        <f t="shared" si="53"/>
        <v>0.22946225258363986</v>
      </c>
    </row>
    <row r="1100" spans="3:12" x14ac:dyDescent="0.25">
      <c r="C1100" t="s">
        <v>900</v>
      </c>
      <c r="D1100" t="s">
        <v>2183</v>
      </c>
      <c r="E1100" s="6">
        <v>51070</v>
      </c>
      <c r="F1100" s="32">
        <v>51070</v>
      </c>
      <c r="G1100" s="32">
        <v>11721</v>
      </c>
      <c r="H1100" s="90">
        <f t="shared" si="51"/>
        <v>1</v>
      </c>
      <c r="I1100" s="90">
        <f>IF(F1100/ActivitySum!$C$1300=0%,"",F1100/ActivitySum!$C$1300)</f>
        <v>5.8874588549398619E-4</v>
      </c>
      <c r="J1100" s="99">
        <f>IF(G1100/ActivitySum!$C$1300=0%,"",G1100/ActivitySum!$C$1300)</f>
        <v>1.3512219549393012E-4</v>
      </c>
      <c r="K1100" s="99">
        <f t="shared" si="52"/>
        <v>0.22950851772077541</v>
      </c>
      <c r="L1100" s="104">
        <f t="shared" si="53"/>
        <v>0.22950851772077541</v>
      </c>
    </row>
    <row r="1101" spans="3:12" x14ac:dyDescent="0.25">
      <c r="C1101" t="s">
        <v>901</v>
      </c>
      <c r="D1101" t="s">
        <v>2184</v>
      </c>
      <c r="E1101" s="6">
        <v>43578</v>
      </c>
      <c r="F1101" s="32">
        <v>43578</v>
      </c>
      <c r="G1101" s="32">
        <v>10001</v>
      </c>
      <c r="H1101" s="90">
        <f t="shared" si="51"/>
        <v>1</v>
      </c>
      <c r="I1101" s="90">
        <f>IF(F1101/ActivitySum!$C$1300=0%,"",F1101/ActivitySum!$C$1300)</f>
        <v>5.0237650671738649E-4</v>
      </c>
      <c r="J1101" s="99">
        <f>IF(G1101/ActivitySum!$C$1300=0%,"",G1101/ActivitySum!$C$1300)</f>
        <v>1.152936675313365E-4</v>
      </c>
      <c r="K1101" s="99">
        <f t="shared" si="52"/>
        <v>0.22949653494882738</v>
      </c>
      <c r="L1101" s="104">
        <f t="shared" si="53"/>
        <v>0.22949653494882738</v>
      </c>
    </row>
    <row r="1102" spans="3:12" x14ac:dyDescent="0.25">
      <c r="C1102" t="s">
        <v>902</v>
      </c>
      <c r="D1102" t="s">
        <v>2185</v>
      </c>
      <c r="E1102" s="6">
        <v>28739</v>
      </c>
      <c r="F1102" s="32">
        <v>28739</v>
      </c>
      <c r="G1102" s="32">
        <v>6596</v>
      </c>
      <c r="H1102" s="90">
        <f t="shared" si="51"/>
        <v>1</v>
      </c>
      <c r="I1102" s="90">
        <f>IF(F1102/ActivitySum!$C$1300=0%,"",F1102/ActivitySum!$C$1300)</f>
        <v>3.3130934018428955E-4</v>
      </c>
      <c r="J1102" s="99">
        <f>IF(G1102/ActivitySum!$C$1300=0%,"",G1102/ActivitySum!$C$1300)</f>
        <v>7.6040099093760186E-5</v>
      </c>
      <c r="K1102" s="99">
        <f t="shared" si="52"/>
        <v>0.22951390097080623</v>
      </c>
      <c r="L1102" s="104">
        <f t="shared" si="53"/>
        <v>0.22951390097080623</v>
      </c>
    </row>
    <row r="1103" spans="3:12" x14ac:dyDescent="0.25">
      <c r="C1103" t="s">
        <v>903</v>
      </c>
      <c r="D1103" t="s">
        <v>2186</v>
      </c>
      <c r="E1103" s="6">
        <v>45974</v>
      </c>
      <c r="F1103" s="32">
        <v>45974</v>
      </c>
      <c r="G1103" s="32">
        <v>10551</v>
      </c>
      <c r="H1103" s="90">
        <f t="shared" si="51"/>
        <v>1</v>
      </c>
      <c r="I1103" s="90">
        <f>IF(F1103/ActivitySum!$C$1300=0%,"",F1103/ActivitySum!$C$1300)</f>
        <v>5.2999810729783669E-4</v>
      </c>
      <c r="J1103" s="99">
        <f>IF(G1103/ActivitySum!$C$1300=0%,"",G1103/ActivitySum!$C$1300)</f>
        <v>1.2163418519379377E-4</v>
      </c>
      <c r="K1103" s="99">
        <f t="shared" si="52"/>
        <v>0.22949928220298429</v>
      </c>
      <c r="L1103" s="104">
        <f t="shared" si="53"/>
        <v>0.22949928220298429</v>
      </c>
    </row>
    <row r="1104" spans="3:12" x14ac:dyDescent="0.25">
      <c r="C1104" t="s">
        <v>907</v>
      </c>
      <c r="D1104" t="s">
        <v>2190</v>
      </c>
      <c r="E1104" s="6">
        <v>26755</v>
      </c>
      <c r="F1104" s="32">
        <v>26755</v>
      </c>
      <c r="G1104" s="32">
        <v>22741</v>
      </c>
      <c r="H1104" s="90">
        <f t="shared" si="51"/>
        <v>1</v>
      </c>
      <c r="I1104" s="90">
        <f>IF(F1104/ActivitySum!$C$1300=0%,"",F1104/ActivitySum!$C$1300)</f>
        <v>3.0843736374371646E-4</v>
      </c>
      <c r="J1104" s="99">
        <f>IF(G1104/ActivitySum!$C$1300=0%,"",G1104/ActivitySum!$C$1300)</f>
        <v>2.621631130217102E-4</v>
      </c>
      <c r="K1104" s="99">
        <f t="shared" si="52"/>
        <v>0.84997196785647544</v>
      </c>
      <c r="L1104" s="104">
        <f t="shared" si="53"/>
        <v>0.84997196785647544</v>
      </c>
    </row>
    <row r="1105" spans="3:12" x14ac:dyDescent="0.25">
      <c r="C1105" t="s">
        <v>909</v>
      </c>
      <c r="D1105" t="s">
        <v>2192</v>
      </c>
      <c r="E1105" s="6">
        <v>35619</v>
      </c>
      <c r="F1105" s="32">
        <v>35620</v>
      </c>
      <c r="G1105" s="32">
        <v>30277</v>
      </c>
      <c r="H1105" s="90">
        <f t="shared" si="51"/>
        <v>1.0000280749038435</v>
      </c>
      <c r="I1105" s="90">
        <f>IF(F1105/ActivitySum!$C$1300=0%,"",F1105/ActivitySum!$C$1300)</f>
        <v>4.1063498024859578E-4</v>
      </c>
      <c r="J1105" s="99">
        <f>IF(G1105/ActivitySum!$C$1300=0%,"",G1105/ActivitySum!$C$1300)</f>
        <v>3.4903973321130644E-4</v>
      </c>
      <c r="K1105" s="99">
        <f t="shared" si="52"/>
        <v>0.85002386366826699</v>
      </c>
      <c r="L1105" s="104">
        <f t="shared" si="53"/>
        <v>0.85</v>
      </c>
    </row>
    <row r="1106" spans="3:12" x14ac:dyDescent="0.25">
      <c r="C1106" t="s">
        <v>910</v>
      </c>
      <c r="D1106" t="s">
        <v>2193</v>
      </c>
      <c r="E1106" s="6">
        <v>46004</v>
      </c>
      <c r="F1106" s="32">
        <v>46003</v>
      </c>
      <c r="G1106" s="32">
        <v>47798</v>
      </c>
      <c r="H1106" s="90">
        <f t="shared" si="51"/>
        <v>0.99997826275975998</v>
      </c>
      <c r="I1106" s="90">
        <f>IF(F1106/ActivitySum!$C$1300=0%,"",F1106/ActivitySum!$C$1300)</f>
        <v>5.3033242550185717E-4</v>
      </c>
      <c r="J1106" s="99">
        <f>IF(G1106/ActivitySum!$C$1300=0%,"",G1106/ActivitySum!$C$1300)</f>
        <v>5.5102556950933131E-4</v>
      </c>
      <c r="K1106" s="99">
        <f t="shared" si="52"/>
        <v>1.0389966089905225</v>
      </c>
      <c r="L1106" s="104">
        <f t="shared" si="53"/>
        <v>1.0390191944003653</v>
      </c>
    </row>
    <row r="1107" spans="3:12" x14ac:dyDescent="0.25">
      <c r="C1107" t="s">
        <v>911</v>
      </c>
      <c r="D1107" t="s">
        <v>2194</v>
      </c>
      <c r="E1107" s="6">
        <v>32904</v>
      </c>
      <c r="F1107" s="32">
        <v>32905</v>
      </c>
      <c r="G1107" s="32">
        <v>27969</v>
      </c>
      <c r="H1107" s="90">
        <f t="shared" si="51"/>
        <v>1.0000303914417701</v>
      </c>
      <c r="I1107" s="90">
        <f>IF(F1107/ActivitySum!$C$1300=0%,"",F1107/ActivitySum!$C$1300)</f>
        <v>3.7933587942392042E-4</v>
      </c>
      <c r="J1107" s="99">
        <f>IF(G1107/ActivitySum!$C$1300=0%,"",G1107/ActivitySum!$C$1300)</f>
        <v>3.2243261545684938E-4</v>
      </c>
      <c r="K1107" s="99">
        <f t="shared" si="52"/>
        <v>0.85001823486506201</v>
      </c>
      <c r="L1107" s="104">
        <f t="shared" si="53"/>
        <v>0.84999240237046036</v>
      </c>
    </row>
    <row r="1108" spans="3:12" x14ac:dyDescent="0.25">
      <c r="C1108" t="s">
        <v>912</v>
      </c>
      <c r="D1108" t="s">
        <v>2195</v>
      </c>
      <c r="E1108" s="6">
        <v>10782</v>
      </c>
      <c r="F1108" s="32">
        <v>10781</v>
      </c>
      <c r="G1108" s="32">
        <v>11202</v>
      </c>
      <c r="H1108" s="90">
        <f t="shared" si="51"/>
        <v>0.99990725282878867</v>
      </c>
      <c r="I1108" s="90">
        <f>IF(F1108/ActivitySum!$C$1300=0%,"",F1108/ActivitySum!$C$1300)</f>
        <v>1.2428567439809408E-4</v>
      </c>
      <c r="J1108" s="99">
        <f>IF(G1108/ActivitySum!$C$1300=0%,"",G1108/ActivitySum!$C$1300)</f>
        <v>1.2913905246335683E-4</v>
      </c>
      <c r="K1108" s="99">
        <f t="shared" si="52"/>
        <v>1.0389538119087367</v>
      </c>
      <c r="L1108" s="104">
        <f t="shared" si="53"/>
        <v>1.0390501808737593</v>
      </c>
    </row>
    <row r="1109" spans="3:12" x14ac:dyDescent="0.25">
      <c r="C1109" t="s">
        <v>913</v>
      </c>
      <c r="D1109" t="s">
        <v>2196</v>
      </c>
      <c r="E1109" s="6">
        <v>84717</v>
      </c>
      <c r="F1109" s="32">
        <v>84717</v>
      </c>
      <c r="G1109" s="32">
        <v>88024</v>
      </c>
      <c r="H1109" s="90">
        <f t="shared" si="51"/>
        <v>1</v>
      </c>
      <c r="I1109" s="90">
        <f>IF(F1109/ActivitySum!$C$1300=0%,"",F1109/ActivitySum!$C$1300)</f>
        <v>9.7663569965525799E-4</v>
      </c>
      <c r="J1109" s="99">
        <f>IF(G1109/ActivitySum!$C$1300=0%,"",G1109/ActivitySum!$C$1300)</f>
        <v>1.0147595031275236E-3</v>
      </c>
      <c r="K1109" s="99">
        <f t="shared" si="52"/>
        <v>1.0390358487670714</v>
      </c>
      <c r="L1109" s="104">
        <f t="shared" si="53"/>
        <v>1.0390358487670714</v>
      </c>
    </row>
    <row r="1110" spans="3:12" x14ac:dyDescent="0.25">
      <c r="C1110" t="s">
        <v>914</v>
      </c>
      <c r="D1110" t="s">
        <v>2197</v>
      </c>
      <c r="E1110" s="6">
        <v>64069</v>
      </c>
      <c r="F1110" s="32">
        <v>64069</v>
      </c>
      <c r="G1110" s="32">
        <v>54459</v>
      </c>
      <c r="H1110" s="90">
        <f t="shared" si="51"/>
        <v>1</v>
      </c>
      <c r="I1110" s="90">
        <f>IF(F1110/ActivitySum!$C$1300=0%,"",F1110/ActivitySum!$C$1300)</f>
        <v>7.3860113839268064E-4</v>
      </c>
      <c r="J1110" s="99">
        <f>IF(G1110/ActivitySum!$C$1300=0%,"",G1110/ActivitySum!$C$1300)</f>
        <v>6.2781500250865463E-4</v>
      </c>
      <c r="K1110" s="99">
        <f t="shared" si="52"/>
        <v>0.85000546286035372</v>
      </c>
      <c r="L1110" s="104">
        <f t="shared" si="53"/>
        <v>0.85000546286035372</v>
      </c>
    </row>
    <row r="1111" spans="3:12" x14ac:dyDescent="0.25">
      <c r="C1111" t="s">
        <v>915</v>
      </c>
      <c r="D1111" t="s">
        <v>2198</v>
      </c>
      <c r="E1111" s="6">
        <v>61109</v>
      </c>
      <c r="F1111" s="32">
        <v>61109</v>
      </c>
      <c r="G1111" s="32">
        <v>51943</v>
      </c>
      <c r="H1111" s="90">
        <f t="shared" si="51"/>
        <v>1</v>
      </c>
      <c r="I1111" s="90">
        <f>IF(F1111/ActivitySum!$C$1300=0%,"",F1111/ActivitySum!$C$1300)</f>
        <v>7.0447762515472878E-4</v>
      </c>
      <c r="J1111" s="99">
        <f>IF(G1111/ActivitySum!$C$1300=0%,"",G1111/ActivitySum!$C$1300)</f>
        <v>5.9881001625639561E-4</v>
      </c>
      <c r="K1111" s="99">
        <f t="shared" si="52"/>
        <v>0.85000572747058534</v>
      </c>
      <c r="L1111" s="104">
        <f t="shared" si="53"/>
        <v>0.85000572747058534</v>
      </c>
    </row>
    <row r="1112" spans="3:12" x14ac:dyDescent="0.25">
      <c r="C1112" t="s">
        <v>923</v>
      </c>
      <c r="D1112" t="s">
        <v>2206</v>
      </c>
      <c r="E1112" s="6">
        <v>78093</v>
      </c>
      <c r="F1112" s="32">
        <v>78093</v>
      </c>
      <c r="G1112" s="32">
        <v>66379</v>
      </c>
      <c r="H1112" s="90">
        <f t="shared" si="51"/>
        <v>1</v>
      </c>
      <c r="I1112" s="90">
        <f>IF(F1112/ActivitySum!$C$1300=0%,"",F1112/ActivitySum!$C$1300)</f>
        <v>9.0027281057140907E-4</v>
      </c>
      <c r="J1112" s="99">
        <f>IF(G1112/ActivitySum!$C$1300=0%,"",G1112/ActivitySum!$C$1300)</f>
        <v>7.6523131257500115E-4</v>
      </c>
      <c r="K1112" s="99">
        <f t="shared" si="52"/>
        <v>0.84999935973774854</v>
      </c>
      <c r="L1112" s="104">
        <f t="shared" si="53"/>
        <v>0.84999935973774854</v>
      </c>
    </row>
    <row r="1113" spans="3:12" x14ac:dyDescent="0.25">
      <c r="C1113" t="s">
        <v>924</v>
      </c>
      <c r="D1113" t="s">
        <v>2207</v>
      </c>
      <c r="E1113" s="6">
        <v>115829</v>
      </c>
      <c r="F1113" s="32">
        <v>115828</v>
      </c>
      <c r="G1113" s="32">
        <v>87906</v>
      </c>
      <c r="H1113" s="90">
        <f t="shared" si="51"/>
        <v>0.99999136658349808</v>
      </c>
      <c r="I1113" s="90">
        <f>IF(F1113/ActivitySum!$C$1300=0%,"",F1113/ActivitySum!$C$1300)</f>
        <v>1.3352899632856359E-3</v>
      </c>
      <c r="J1113" s="99">
        <f>IF(G1113/ActivitySum!$C$1300=0%,"",G1113/ActivitySum!$C$1300)</f>
        <v>1.0133991738835784E-3</v>
      </c>
      <c r="K1113" s="99">
        <f t="shared" si="52"/>
        <v>0.75892911101710281</v>
      </c>
      <c r="L1113" s="104">
        <f t="shared" si="53"/>
        <v>0.75893566322478156</v>
      </c>
    </row>
    <row r="1114" spans="3:12" x14ac:dyDescent="0.25">
      <c r="C1114" t="s">
        <v>925</v>
      </c>
      <c r="D1114" t="s">
        <v>2208</v>
      </c>
      <c r="E1114" s="6">
        <v>11418</v>
      </c>
      <c r="F1114" s="32">
        <v>11418</v>
      </c>
      <c r="G1114" s="32">
        <v>10745</v>
      </c>
      <c r="H1114" s="90">
        <f t="shared" si="51"/>
        <v>1</v>
      </c>
      <c r="I1114" s="90">
        <f>IF(F1114/ActivitySum!$C$1300=0%,"",F1114/ActivitySum!$C$1300)</f>
        <v>1.3162914667261277E-4</v>
      </c>
      <c r="J1114" s="99">
        <f>IF(G1114/ActivitySum!$C$1300=0%,"",G1114/ActivitySum!$C$1300)</f>
        <v>1.2387065869655142E-4</v>
      </c>
      <c r="K1114" s="99">
        <f t="shared" si="52"/>
        <v>0.94105797863023299</v>
      </c>
      <c r="L1114" s="104">
        <f t="shared" si="53"/>
        <v>0.94105797863023299</v>
      </c>
    </row>
    <row r="1115" spans="3:12" x14ac:dyDescent="0.25">
      <c r="C1115" t="s">
        <v>926</v>
      </c>
      <c r="D1115" t="s">
        <v>2209</v>
      </c>
      <c r="E1115" s="6">
        <v>51070</v>
      </c>
      <c r="F1115" s="32">
        <v>51070</v>
      </c>
      <c r="G1115" s="32">
        <v>43410</v>
      </c>
      <c r="H1115" s="90">
        <f t="shared" si="51"/>
        <v>1</v>
      </c>
      <c r="I1115" s="90">
        <f>IF(F1115/ActivitySum!$C$1300=0%,"",F1115/ActivitySum!$C$1300)</f>
        <v>5.8874588549398619E-4</v>
      </c>
      <c r="J1115" s="99">
        <f>IF(G1115/ActivitySum!$C$1300=0%,"",G1115/ActivitySum!$C$1300)</f>
        <v>5.0043976677685413E-4</v>
      </c>
      <c r="K1115" s="99">
        <f t="shared" si="52"/>
        <v>0.85000979048364989</v>
      </c>
      <c r="L1115" s="104">
        <f t="shared" si="53"/>
        <v>0.85000979048364989</v>
      </c>
    </row>
    <row r="1116" spans="3:12" x14ac:dyDescent="0.25">
      <c r="C1116" t="s">
        <v>927</v>
      </c>
      <c r="D1116" t="s">
        <v>2210</v>
      </c>
      <c r="E1116" s="6">
        <v>43578</v>
      </c>
      <c r="F1116" s="32">
        <v>43578</v>
      </c>
      <c r="G1116" s="32">
        <v>37041</v>
      </c>
      <c r="H1116" s="90">
        <f t="shared" si="51"/>
        <v>1</v>
      </c>
      <c r="I1116" s="90">
        <f>IF(F1116/ActivitySum!$C$1300=0%,"",F1116/ActivitySum!$C$1300)</f>
        <v>5.0237650671738649E-4</v>
      </c>
      <c r="J1116" s="99">
        <f>IF(G1116/ActivitySum!$C$1300=0%,"",G1116/ActivitySum!$C$1300)</f>
        <v>4.27016572245599E-4</v>
      </c>
      <c r="K1116" s="99">
        <f t="shared" si="52"/>
        <v>0.84999311579237224</v>
      </c>
      <c r="L1116" s="104">
        <f t="shared" si="53"/>
        <v>0.84999311579237224</v>
      </c>
    </row>
    <row r="1117" spans="3:12" x14ac:dyDescent="0.25">
      <c r="C1117" t="s">
        <v>928</v>
      </c>
      <c r="D1117" t="s">
        <v>2211</v>
      </c>
      <c r="E1117" s="6">
        <v>28739</v>
      </c>
      <c r="F1117" s="32">
        <v>28739</v>
      </c>
      <c r="G1117" s="32">
        <v>24428</v>
      </c>
      <c r="H1117" s="90">
        <f t="shared" si="51"/>
        <v>1</v>
      </c>
      <c r="I1117" s="90">
        <f>IF(F1117/ActivitySum!$C$1300=0%,"",F1117/ActivitySum!$C$1300)</f>
        <v>3.3130934018428955E-4</v>
      </c>
      <c r="J1117" s="99">
        <f>IF(G1117/ActivitySum!$C$1300=0%,"",G1117/ActivitySum!$C$1300)</f>
        <v>2.8161120992455639E-4</v>
      </c>
      <c r="K1117" s="99">
        <f t="shared" si="52"/>
        <v>0.8499947806117123</v>
      </c>
      <c r="L1117" s="104">
        <f t="shared" si="53"/>
        <v>0.8499947806117123</v>
      </c>
    </row>
    <row r="1118" spans="3:12" x14ac:dyDescent="0.25">
      <c r="C1118" t="s">
        <v>929</v>
      </c>
      <c r="D1118" t="s">
        <v>2212</v>
      </c>
      <c r="E1118" s="6">
        <v>45974</v>
      </c>
      <c r="F1118" s="32">
        <v>45974</v>
      </c>
      <c r="G1118" s="32">
        <v>39078</v>
      </c>
      <c r="H1118" s="90">
        <f t="shared" si="51"/>
        <v>1</v>
      </c>
      <c r="I1118" s="90">
        <f>IF(F1118/ActivitySum!$C$1300=0%,"",F1118/ActivitySum!$C$1300)</f>
        <v>5.2999810729783669E-4</v>
      </c>
      <c r="J1118" s="99">
        <f>IF(G1118/ActivitySum!$C$1300=0%,"",G1118/ActivitySum!$C$1300)</f>
        <v>4.5049954402455434E-4</v>
      </c>
      <c r="K1118" s="99">
        <f t="shared" si="52"/>
        <v>0.85000217514247178</v>
      </c>
      <c r="L1118" s="104">
        <f t="shared" si="53"/>
        <v>0.85000217514247178</v>
      </c>
    </row>
    <row r="1119" spans="3:12" x14ac:dyDescent="0.25">
      <c r="C1119" t="s">
        <v>934</v>
      </c>
      <c r="D1119" t="s">
        <v>2217</v>
      </c>
      <c r="E1119" s="6">
        <v>26755</v>
      </c>
      <c r="F1119" s="32">
        <v>26755</v>
      </c>
      <c r="G1119" s="32">
        <v>22742</v>
      </c>
      <c r="H1119" s="90">
        <f t="shared" si="51"/>
        <v>1</v>
      </c>
      <c r="I1119" s="90">
        <f>IF(F1119/ActivitySum!$C$1300=0%,"",F1119/ActivitySum!$C$1300)</f>
        <v>3.0843736374371646E-4</v>
      </c>
      <c r="J1119" s="99">
        <f>IF(G1119/ActivitySum!$C$1300=0%,"",G1119/ActivitySum!$C$1300)</f>
        <v>2.6217464123564195E-4</v>
      </c>
      <c r="K1119" s="99">
        <f t="shared" si="52"/>
        <v>0.85000934404784156</v>
      </c>
      <c r="L1119" s="104">
        <f t="shared" si="53"/>
        <v>0.85000934404784156</v>
      </c>
    </row>
    <row r="1120" spans="3:12" x14ac:dyDescent="0.25">
      <c r="C1120" t="s">
        <v>936</v>
      </c>
      <c r="D1120" t="s">
        <v>2219</v>
      </c>
      <c r="E1120" s="6">
        <v>35620</v>
      </c>
      <c r="F1120" s="32">
        <v>35620</v>
      </c>
      <c r="G1120" s="32">
        <v>30277</v>
      </c>
      <c r="H1120" s="90">
        <f t="shared" si="51"/>
        <v>1</v>
      </c>
      <c r="I1120" s="90">
        <f>IF(F1120/ActivitySum!$C$1300=0%,"",F1120/ActivitySum!$C$1300)</f>
        <v>4.1063498024859578E-4</v>
      </c>
      <c r="J1120" s="99">
        <f>IF(G1120/ActivitySum!$C$1300=0%,"",G1120/ActivitySum!$C$1300)</f>
        <v>3.4903973321130644E-4</v>
      </c>
      <c r="K1120" s="99">
        <f t="shared" si="52"/>
        <v>0.85</v>
      </c>
      <c r="L1120" s="104">
        <f t="shared" si="53"/>
        <v>0.85</v>
      </c>
    </row>
    <row r="1121" spans="3:12" x14ac:dyDescent="0.25">
      <c r="C1121" t="s">
        <v>937</v>
      </c>
      <c r="D1121" t="s">
        <v>2220</v>
      </c>
      <c r="E1121" s="6">
        <v>46004</v>
      </c>
      <c r="F1121" s="32">
        <v>46003</v>
      </c>
      <c r="G1121" s="32">
        <v>39103</v>
      </c>
      <c r="H1121" s="90">
        <f t="shared" si="51"/>
        <v>0.99997826275975998</v>
      </c>
      <c r="I1121" s="90">
        <f>IF(F1121/ActivitySum!$C$1300=0%,"",F1121/ActivitySum!$C$1300)</f>
        <v>5.3033242550185717E-4</v>
      </c>
      <c r="J1121" s="99">
        <f>IF(G1121/ActivitySum!$C$1300=0%,"",G1121/ActivitySum!$C$1300)</f>
        <v>4.5078774937284787E-4</v>
      </c>
      <c r="K1121" s="99">
        <f t="shared" si="52"/>
        <v>0.84999130510390397</v>
      </c>
      <c r="L1121" s="104">
        <f t="shared" si="53"/>
        <v>0.85000978197074106</v>
      </c>
    </row>
    <row r="1122" spans="3:12" x14ac:dyDescent="0.25">
      <c r="C1122" t="s">
        <v>938</v>
      </c>
      <c r="D1122" t="s">
        <v>2221</v>
      </c>
      <c r="E1122" s="6">
        <v>32904</v>
      </c>
      <c r="F1122" s="32">
        <v>32905</v>
      </c>
      <c r="G1122" s="32">
        <v>27969</v>
      </c>
      <c r="H1122" s="90">
        <f t="shared" si="51"/>
        <v>1.0000303914417701</v>
      </c>
      <c r="I1122" s="90">
        <f>IF(F1122/ActivitySum!$C$1300=0%,"",F1122/ActivitySum!$C$1300)</f>
        <v>3.7933587942392042E-4</v>
      </c>
      <c r="J1122" s="99">
        <f>IF(G1122/ActivitySum!$C$1300=0%,"",G1122/ActivitySum!$C$1300)</f>
        <v>3.2243261545684938E-4</v>
      </c>
      <c r="K1122" s="99">
        <f t="shared" si="52"/>
        <v>0.85001823486506201</v>
      </c>
      <c r="L1122" s="104">
        <f t="shared" si="53"/>
        <v>0.84999240237046036</v>
      </c>
    </row>
    <row r="1123" spans="3:12" x14ac:dyDescent="0.25">
      <c r="C1123" t="s">
        <v>939</v>
      </c>
      <c r="D1123" t="s">
        <v>2222</v>
      </c>
      <c r="E1123" s="6">
        <v>10780</v>
      </c>
      <c r="F1123" s="32">
        <v>10782</v>
      </c>
      <c r="G1123" s="32">
        <v>9675</v>
      </c>
      <c r="H1123" s="90">
        <f t="shared" si="51"/>
        <v>1.0001855287569574</v>
      </c>
      <c r="I1123" s="90">
        <f>IF(F1123/ActivitySum!$C$1300=0%,"",F1123/ActivitySum!$C$1300)</f>
        <v>1.2429720261202581E-4</v>
      </c>
      <c r="J1123" s="99">
        <f>IF(G1123/ActivitySum!$C$1300=0%,"",G1123/ActivitySum!$C$1300)</f>
        <v>1.1153546978958912E-4</v>
      </c>
      <c r="K1123" s="99">
        <f t="shared" si="52"/>
        <v>0.89749536178107603</v>
      </c>
      <c r="L1123" s="104">
        <f t="shared" si="53"/>
        <v>0.89732888146911516</v>
      </c>
    </row>
    <row r="1124" spans="3:12" x14ac:dyDescent="0.25">
      <c r="C1124" t="s">
        <v>940</v>
      </c>
      <c r="D1124" t="s">
        <v>2223</v>
      </c>
      <c r="E1124" s="6">
        <v>84718</v>
      </c>
      <c r="F1124" s="32">
        <v>84718</v>
      </c>
      <c r="G1124" s="32">
        <v>76022</v>
      </c>
      <c r="H1124" s="90">
        <f t="shared" si="51"/>
        <v>1</v>
      </c>
      <c r="I1124" s="90">
        <f>IF(F1124/ActivitySum!$C$1300=0%,"",F1124/ActivitySum!$C$1300)</f>
        <v>9.7664722786918964E-4</v>
      </c>
      <c r="J1124" s="99">
        <f>IF(G1124/ActivitySum!$C$1300=0%,"",G1124/ActivitySum!$C$1300)</f>
        <v>8.7639787951877455E-4</v>
      </c>
      <c r="K1124" s="99">
        <f t="shared" si="52"/>
        <v>0.89735357303052476</v>
      </c>
      <c r="L1124" s="104">
        <f t="shared" si="53"/>
        <v>0.89735357303052476</v>
      </c>
    </row>
    <row r="1125" spans="3:12" x14ac:dyDescent="0.25">
      <c r="C1125" t="s">
        <v>941</v>
      </c>
      <c r="D1125" t="s">
        <v>2224</v>
      </c>
      <c r="E1125" s="6">
        <v>64068</v>
      </c>
      <c r="F1125" s="32">
        <v>64069</v>
      </c>
      <c r="G1125" s="32">
        <v>54459</v>
      </c>
      <c r="H1125" s="90">
        <f t="shared" si="51"/>
        <v>1.0000156084160579</v>
      </c>
      <c r="I1125" s="90">
        <f>IF(F1125/ActivitySum!$C$1300=0%,"",F1125/ActivitySum!$C$1300)</f>
        <v>7.3860113839268064E-4</v>
      </c>
      <c r="J1125" s="99">
        <f>IF(G1125/ActivitySum!$C$1300=0%,"",G1125/ActivitySum!$C$1300)</f>
        <v>6.2781500250865463E-4</v>
      </c>
      <c r="K1125" s="99">
        <f t="shared" si="52"/>
        <v>0.85001873009926954</v>
      </c>
      <c r="L1125" s="104">
        <f t="shared" si="53"/>
        <v>0.85000546286035372</v>
      </c>
    </row>
    <row r="1126" spans="3:12" x14ac:dyDescent="0.25">
      <c r="C1126" t="s">
        <v>942</v>
      </c>
      <c r="D1126" t="s">
        <v>2225</v>
      </c>
      <c r="E1126" s="6">
        <v>61109</v>
      </c>
      <c r="F1126" s="32">
        <v>61109</v>
      </c>
      <c r="G1126" s="32">
        <v>51943</v>
      </c>
      <c r="H1126" s="90">
        <f t="shared" si="51"/>
        <v>1</v>
      </c>
      <c r="I1126" s="90">
        <f>IF(F1126/ActivitySum!$C$1300=0%,"",F1126/ActivitySum!$C$1300)</f>
        <v>7.0447762515472878E-4</v>
      </c>
      <c r="J1126" s="99">
        <f>IF(G1126/ActivitySum!$C$1300=0%,"",G1126/ActivitySum!$C$1300)</f>
        <v>5.9881001625639561E-4</v>
      </c>
      <c r="K1126" s="99">
        <f t="shared" si="52"/>
        <v>0.85000572747058534</v>
      </c>
      <c r="L1126" s="104">
        <f t="shared" si="53"/>
        <v>0.85000572747058534</v>
      </c>
    </row>
    <row r="1127" spans="3:12" x14ac:dyDescent="0.25">
      <c r="C1127" t="s">
        <v>950</v>
      </c>
      <c r="D1127" t="s">
        <v>2233</v>
      </c>
      <c r="E1127" s="6">
        <v>78093</v>
      </c>
      <c r="F1127" s="32">
        <v>78093</v>
      </c>
      <c r="G1127" s="32">
        <v>66379</v>
      </c>
      <c r="H1127" s="90">
        <f t="shared" si="51"/>
        <v>1</v>
      </c>
      <c r="I1127" s="90">
        <f>IF(F1127/ActivitySum!$C$1300=0%,"",F1127/ActivitySum!$C$1300)</f>
        <v>9.0027281057140907E-4</v>
      </c>
      <c r="J1127" s="99">
        <f>IF(G1127/ActivitySum!$C$1300=0%,"",G1127/ActivitySum!$C$1300)</f>
        <v>7.6523131257500115E-4</v>
      </c>
      <c r="K1127" s="99">
        <f t="shared" si="52"/>
        <v>0.84999935973774854</v>
      </c>
      <c r="L1127" s="104">
        <f t="shared" si="53"/>
        <v>0.84999935973774854</v>
      </c>
    </row>
    <row r="1128" spans="3:12" x14ac:dyDescent="0.25">
      <c r="C1128" t="s">
        <v>951</v>
      </c>
      <c r="D1128" t="s">
        <v>2234</v>
      </c>
      <c r="E1128" s="6">
        <v>115829</v>
      </c>
      <c r="F1128" s="32">
        <v>115829</v>
      </c>
      <c r="G1128" s="32">
        <v>98455</v>
      </c>
      <c r="H1128" s="90">
        <f t="shared" si="51"/>
        <v>1</v>
      </c>
      <c r="I1128" s="90">
        <f>IF(F1128/ActivitySum!$C$1300=0%,"",F1128/ActivitySum!$C$1300)</f>
        <v>1.3353014914995677E-3</v>
      </c>
      <c r="J1128" s="99">
        <f>IF(G1128/ActivitySum!$C$1300=0%,"",G1128/ActivitySum!$C$1300)</f>
        <v>1.1350103026495086E-3</v>
      </c>
      <c r="K1128" s="99">
        <f t="shared" si="52"/>
        <v>0.85000302169577568</v>
      </c>
      <c r="L1128" s="104">
        <f t="shared" si="53"/>
        <v>0.85000302169577568</v>
      </c>
    </row>
    <row r="1129" spans="3:12" x14ac:dyDescent="0.25">
      <c r="C1129" t="s">
        <v>952</v>
      </c>
      <c r="D1129" t="s">
        <v>2235</v>
      </c>
      <c r="E1129" s="6">
        <v>11418</v>
      </c>
      <c r="F1129" s="32">
        <v>11418</v>
      </c>
      <c r="G1129" s="32">
        <v>9705</v>
      </c>
      <c r="H1129" s="90">
        <f t="shared" si="51"/>
        <v>1</v>
      </c>
      <c r="I1129" s="90">
        <f>IF(F1129/ActivitySum!$C$1300=0%,"",F1129/ActivitySum!$C$1300)</f>
        <v>1.3162914667261277E-4</v>
      </c>
      <c r="J1129" s="99">
        <f>IF(G1129/ActivitySum!$C$1300=0%,"",G1129/ActivitySum!$C$1300)</f>
        <v>1.1188131620754133E-4</v>
      </c>
      <c r="K1129" s="99">
        <f t="shared" si="52"/>
        <v>0.84997372569626906</v>
      </c>
      <c r="L1129" s="104">
        <f t="shared" si="53"/>
        <v>0.84997372569626906</v>
      </c>
    </row>
    <row r="1130" spans="3:12" x14ac:dyDescent="0.25">
      <c r="C1130" t="s">
        <v>953</v>
      </c>
      <c r="D1130" t="s">
        <v>2236</v>
      </c>
      <c r="E1130" s="6">
        <v>51070</v>
      </c>
      <c r="F1130" s="32">
        <v>51070</v>
      </c>
      <c r="G1130" s="32">
        <v>43410</v>
      </c>
      <c r="H1130" s="90">
        <f t="shared" si="51"/>
        <v>1</v>
      </c>
      <c r="I1130" s="90">
        <f>IF(F1130/ActivitySum!$C$1300=0%,"",F1130/ActivitySum!$C$1300)</f>
        <v>5.8874588549398619E-4</v>
      </c>
      <c r="J1130" s="99">
        <f>IF(G1130/ActivitySum!$C$1300=0%,"",G1130/ActivitySum!$C$1300)</f>
        <v>5.0043976677685413E-4</v>
      </c>
      <c r="K1130" s="99">
        <f t="shared" si="52"/>
        <v>0.85000979048364989</v>
      </c>
      <c r="L1130" s="104">
        <f t="shared" si="53"/>
        <v>0.85000979048364989</v>
      </c>
    </row>
    <row r="1131" spans="3:12" x14ac:dyDescent="0.25">
      <c r="C1131" t="s">
        <v>954</v>
      </c>
      <c r="D1131" t="s">
        <v>2237</v>
      </c>
      <c r="E1131" s="6">
        <v>43578</v>
      </c>
      <c r="F1131" s="32">
        <v>43578</v>
      </c>
      <c r="G1131" s="32">
        <v>37041</v>
      </c>
      <c r="H1131" s="90">
        <f t="shared" si="51"/>
        <v>1</v>
      </c>
      <c r="I1131" s="90">
        <f>IF(F1131/ActivitySum!$C$1300=0%,"",F1131/ActivitySum!$C$1300)</f>
        <v>5.0237650671738649E-4</v>
      </c>
      <c r="J1131" s="99">
        <f>IF(G1131/ActivitySum!$C$1300=0%,"",G1131/ActivitySum!$C$1300)</f>
        <v>4.27016572245599E-4</v>
      </c>
      <c r="K1131" s="99">
        <f t="shared" si="52"/>
        <v>0.84999311579237224</v>
      </c>
      <c r="L1131" s="104">
        <f t="shared" si="53"/>
        <v>0.84999311579237224</v>
      </c>
    </row>
    <row r="1132" spans="3:12" x14ac:dyDescent="0.25">
      <c r="C1132" t="s">
        <v>955</v>
      </c>
      <c r="D1132" t="s">
        <v>2238</v>
      </c>
      <c r="E1132" s="6">
        <v>28739</v>
      </c>
      <c r="F1132" s="32">
        <v>28739</v>
      </c>
      <c r="G1132" s="32">
        <v>24428</v>
      </c>
      <c r="H1132" s="90">
        <f t="shared" si="51"/>
        <v>1</v>
      </c>
      <c r="I1132" s="90">
        <f>IF(F1132/ActivitySum!$C$1300=0%,"",F1132/ActivitySum!$C$1300)</f>
        <v>3.3130934018428955E-4</v>
      </c>
      <c r="J1132" s="99">
        <f>IF(G1132/ActivitySum!$C$1300=0%,"",G1132/ActivitySum!$C$1300)</f>
        <v>2.8161120992455639E-4</v>
      </c>
      <c r="K1132" s="99">
        <f t="shared" si="52"/>
        <v>0.8499947806117123</v>
      </c>
      <c r="L1132" s="104">
        <f t="shared" si="53"/>
        <v>0.8499947806117123</v>
      </c>
    </row>
    <row r="1133" spans="3:12" x14ac:dyDescent="0.25">
      <c r="C1133" t="s">
        <v>956</v>
      </c>
      <c r="D1133" t="s">
        <v>2239</v>
      </c>
      <c r="E1133" s="6">
        <v>45974</v>
      </c>
      <c r="F1133" s="32">
        <v>45974</v>
      </c>
      <c r="G1133" s="32">
        <v>39078</v>
      </c>
      <c r="H1133" s="90">
        <f t="shared" si="51"/>
        <v>1</v>
      </c>
      <c r="I1133" s="90">
        <f>IF(F1133/ActivitySum!$C$1300=0%,"",F1133/ActivitySum!$C$1300)</f>
        <v>5.2999810729783669E-4</v>
      </c>
      <c r="J1133" s="99">
        <f>IF(G1133/ActivitySum!$C$1300=0%,"",G1133/ActivitySum!$C$1300)</f>
        <v>4.5049954402455434E-4</v>
      </c>
      <c r="K1133" s="99">
        <f t="shared" si="52"/>
        <v>0.85000217514247178</v>
      </c>
      <c r="L1133" s="104">
        <f t="shared" si="53"/>
        <v>0.85000217514247178</v>
      </c>
    </row>
    <row r="1134" spans="3:12" x14ac:dyDescent="0.25">
      <c r="C1134" t="s">
        <v>961</v>
      </c>
      <c r="D1134" t="s">
        <v>2244</v>
      </c>
      <c r="E1134" s="6">
        <v>26755</v>
      </c>
      <c r="F1134" s="32">
        <v>26755</v>
      </c>
      <c r="G1134" s="32">
        <v>22742</v>
      </c>
      <c r="H1134" s="90">
        <f t="shared" si="51"/>
        <v>1</v>
      </c>
      <c r="I1134" s="90">
        <f>IF(F1134/ActivitySum!$C$1300=0%,"",F1134/ActivitySum!$C$1300)</f>
        <v>3.0843736374371646E-4</v>
      </c>
      <c r="J1134" s="99">
        <f>IF(G1134/ActivitySum!$C$1300=0%,"",G1134/ActivitySum!$C$1300)</f>
        <v>2.6217464123564195E-4</v>
      </c>
      <c r="K1134" s="99">
        <f t="shared" si="52"/>
        <v>0.85000934404784156</v>
      </c>
      <c r="L1134" s="104">
        <f t="shared" si="53"/>
        <v>0.85000934404784156</v>
      </c>
    </row>
    <row r="1135" spans="3:12" x14ac:dyDescent="0.25">
      <c r="C1135" t="s">
        <v>963</v>
      </c>
      <c r="D1135" t="s">
        <v>2246</v>
      </c>
      <c r="E1135" s="6">
        <v>35619</v>
      </c>
      <c r="F1135" s="32">
        <v>35620</v>
      </c>
      <c r="G1135" s="32">
        <v>30277</v>
      </c>
      <c r="H1135" s="90">
        <f t="shared" si="51"/>
        <v>1.0000280749038435</v>
      </c>
      <c r="I1135" s="90">
        <f>IF(F1135/ActivitySum!$C$1300=0%,"",F1135/ActivitySum!$C$1300)</f>
        <v>4.1063498024859578E-4</v>
      </c>
      <c r="J1135" s="99">
        <f>IF(G1135/ActivitySum!$C$1300=0%,"",G1135/ActivitySum!$C$1300)</f>
        <v>3.4903973321130644E-4</v>
      </c>
      <c r="K1135" s="99">
        <f t="shared" si="52"/>
        <v>0.85002386366826699</v>
      </c>
      <c r="L1135" s="104">
        <f t="shared" si="53"/>
        <v>0.85</v>
      </c>
    </row>
    <row r="1136" spans="3:12" x14ac:dyDescent="0.25">
      <c r="C1136" t="s">
        <v>964</v>
      </c>
      <c r="D1136" t="s">
        <v>2247</v>
      </c>
      <c r="E1136" s="6">
        <v>46003</v>
      </c>
      <c r="F1136" s="32">
        <v>46003</v>
      </c>
      <c r="G1136" s="32">
        <v>37706</v>
      </c>
      <c r="H1136" s="90">
        <f t="shared" si="51"/>
        <v>1</v>
      </c>
      <c r="I1136" s="90">
        <f>IF(F1136/ActivitySum!$C$1300=0%,"",F1136/ActivitySum!$C$1300)</f>
        <v>5.3033242550185717E-4</v>
      </c>
      <c r="J1136" s="99">
        <f>IF(G1136/ActivitySum!$C$1300=0%,"",G1136/ActivitySum!$C$1300)</f>
        <v>4.3468283451020642E-4</v>
      </c>
      <c r="K1136" s="99">
        <f t="shared" si="52"/>
        <v>0.81964219724800558</v>
      </c>
      <c r="L1136" s="104">
        <f t="shared" si="53"/>
        <v>0.81964219724800558</v>
      </c>
    </row>
    <row r="1137" spans="3:12" x14ac:dyDescent="0.25">
      <c r="C1137" t="s">
        <v>965</v>
      </c>
      <c r="D1137" t="s">
        <v>2248</v>
      </c>
      <c r="E1137" s="6">
        <v>32904</v>
      </c>
      <c r="F1137" s="32">
        <v>32905</v>
      </c>
      <c r="G1137" s="32">
        <v>27970</v>
      </c>
      <c r="H1137" s="90">
        <f t="shared" si="51"/>
        <v>1.0000303914417701</v>
      </c>
      <c r="I1137" s="90">
        <f>IF(F1137/ActivitySum!$C$1300=0%,"",F1137/ActivitySum!$C$1300)</f>
        <v>3.7933587942392042E-4</v>
      </c>
      <c r="J1137" s="99">
        <f>IF(G1137/ActivitySum!$C$1300=0%,"",G1137/ActivitySum!$C$1300)</f>
        <v>3.2244414367078113E-4</v>
      </c>
      <c r="K1137" s="99">
        <f t="shared" si="52"/>
        <v>0.85004862630683198</v>
      </c>
      <c r="L1137" s="104">
        <f t="shared" si="53"/>
        <v>0.85002279288861871</v>
      </c>
    </row>
    <row r="1138" spans="3:12" x14ac:dyDescent="0.25">
      <c r="C1138" t="s">
        <v>966</v>
      </c>
      <c r="D1138" t="s">
        <v>2249</v>
      </c>
      <c r="E1138" s="6">
        <v>10783</v>
      </c>
      <c r="F1138" s="32">
        <v>10782</v>
      </c>
      <c r="G1138" s="32">
        <v>8837</v>
      </c>
      <c r="H1138" s="90">
        <f t="shared" si="51"/>
        <v>0.99990726143002873</v>
      </c>
      <c r="I1138" s="90">
        <f>IF(F1138/ActivitySum!$C$1300=0%,"",F1138/ActivitySum!$C$1300)</f>
        <v>1.2429720261202581E-4</v>
      </c>
      <c r="J1138" s="99">
        <f>IF(G1138/ActivitySum!$C$1300=0%,"",G1138/ActivitySum!$C$1300)</f>
        <v>1.0187482651479059E-4</v>
      </c>
      <c r="K1138" s="99">
        <f t="shared" si="52"/>
        <v>0.81953074283594551</v>
      </c>
      <c r="L1138" s="104">
        <f t="shared" si="53"/>
        <v>0.81960675199406419</v>
      </c>
    </row>
    <row r="1139" spans="3:12" x14ac:dyDescent="0.25">
      <c r="C1139" t="s">
        <v>967</v>
      </c>
      <c r="D1139" t="s">
        <v>2250</v>
      </c>
      <c r="E1139" s="6">
        <v>84718</v>
      </c>
      <c r="F1139" s="32">
        <v>84717</v>
      </c>
      <c r="G1139" s="32">
        <v>69438</v>
      </c>
      <c r="H1139" s="90">
        <f t="shared" si="51"/>
        <v>0.99998819613305323</v>
      </c>
      <c r="I1139" s="90">
        <f>IF(F1139/ActivitySum!$C$1300=0%,"",F1139/ActivitySum!$C$1300)</f>
        <v>9.7663569965525799E-4</v>
      </c>
      <c r="J1139" s="99">
        <f>IF(G1139/ActivitySum!$C$1300=0%,"",G1139/ActivitySum!$C$1300)</f>
        <v>8.0049611899219526E-4</v>
      </c>
      <c r="K1139" s="99">
        <f t="shared" si="52"/>
        <v>0.81963691305271602</v>
      </c>
      <c r="L1139" s="104">
        <f t="shared" si="53"/>
        <v>0.81964658805198487</v>
      </c>
    </row>
    <row r="1140" spans="3:12" x14ac:dyDescent="0.25">
      <c r="C1140" t="s">
        <v>968</v>
      </c>
      <c r="D1140" t="s">
        <v>2251</v>
      </c>
      <c r="E1140" s="6">
        <v>64069</v>
      </c>
      <c r="F1140" s="32">
        <v>64069</v>
      </c>
      <c r="G1140" s="32">
        <v>54459</v>
      </c>
      <c r="H1140" s="90">
        <f t="shared" si="51"/>
        <v>1</v>
      </c>
      <c r="I1140" s="90">
        <f>IF(F1140/ActivitySum!$C$1300=0%,"",F1140/ActivitySum!$C$1300)</f>
        <v>7.3860113839268064E-4</v>
      </c>
      <c r="J1140" s="99">
        <f>IF(G1140/ActivitySum!$C$1300=0%,"",G1140/ActivitySum!$C$1300)</f>
        <v>6.2781500250865463E-4</v>
      </c>
      <c r="K1140" s="99">
        <f t="shared" si="52"/>
        <v>0.85000546286035372</v>
      </c>
      <c r="L1140" s="104">
        <f t="shared" si="53"/>
        <v>0.85000546286035372</v>
      </c>
    </row>
    <row r="1141" spans="3:12" x14ac:dyDescent="0.25">
      <c r="C1141" t="s">
        <v>969</v>
      </c>
      <c r="D1141" t="s">
        <v>2252</v>
      </c>
      <c r="E1141" s="6">
        <v>61109</v>
      </c>
      <c r="F1141" s="32">
        <v>61109</v>
      </c>
      <c r="G1141" s="32">
        <v>51943</v>
      </c>
      <c r="H1141" s="90">
        <f t="shared" si="51"/>
        <v>1</v>
      </c>
      <c r="I1141" s="90">
        <f>IF(F1141/ActivitySum!$C$1300=0%,"",F1141/ActivitySum!$C$1300)</f>
        <v>7.0447762515472878E-4</v>
      </c>
      <c r="J1141" s="99">
        <f>IF(G1141/ActivitySum!$C$1300=0%,"",G1141/ActivitySum!$C$1300)</f>
        <v>5.9881001625639561E-4</v>
      </c>
      <c r="K1141" s="99">
        <f t="shared" si="52"/>
        <v>0.85000572747058534</v>
      </c>
      <c r="L1141" s="104">
        <f t="shared" si="53"/>
        <v>0.85000572747058534</v>
      </c>
    </row>
    <row r="1142" spans="3:12" x14ac:dyDescent="0.25">
      <c r="C1142" t="s">
        <v>978</v>
      </c>
      <c r="D1142" t="s">
        <v>2261</v>
      </c>
      <c r="E1142" s="6">
        <v>78093</v>
      </c>
      <c r="F1142" s="32">
        <v>78093</v>
      </c>
      <c r="G1142" s="32">
        <v>66379</v>
      </c>
      <c r="H1142" s="90">
        <f t="shared" si="51"/>
        <v>1</v>
      </c>
      <c r="I1142" s="90">
        <f>IF(F1142/ActivitySum!$C$1300=0%,"",F1142/ActivitySum!$C$1300)</f>
        <v>9.0027281057140907E-4</v>
      </c>
      <c r="J1142" s="99">
        <f>IF(G1142/ActivitySum!$C$1300=0%,"",G1142/ActivitySum!$C$1300)</f>
        <v>7.6523131257500115E-4</v>
      </c>
      <c r="K1142" s="99">
        <f t="shared" si="52"/>
        <v>0.84999935973774854</v>
      </c>
      <c r="L1142" s="104">
        <f t="shared" si="53"/>
        <v>0.84999935973774854</v>
      </c>
    </row>
    <row r="1143" spans="3:12" x14ac:dyDescent="0.25">
      <c r="C1143" t="s">
        <v>979</v>
      </c>
      <c r="D1143" t="s">
        <v>2262</v>
      </c>
      <c r="E1143" s="6">
        <v>115829</v>
      </c>
      <c r="F1143" s="32">
        <v>115829</v>
      </c>
      <c r="G1143" s="32">
        <v>98455</v>
      </c>
      <c r="H1143" s="90">
        <f t="shared" si="51"/>
        <v>1</v>
      </c>
      <c r="I1143" s="90">
        <f>IF(F1143/ActivitySum!$C$1300=0%,"",F1143/ActivitySum!$C$1300)</f>
        <v>1.3353014914995677E-3</v>
      </c>
      <c r="J1143" s="99">
        <f>IF(G1143/ActivitySum!$C$1300=0%,"",G1143/ActivitySum!$C$1300)</f>
        <v>1.1350103026495086E-3</v>
      </c>
      <c r="K1143" s="99">
        <f t="shared" si="52"/>
        <v>0.85000302169577568</v>
      </c>
      <c r="L1143" s="104">
        <f t="shared" si="53"/>
        <v>0.85000302169577568</v>
      </c>
    </row>
    <row r="1144" spans="3:12" x14ac:dyDescent="0.25">
      <c r="C1144" t="s">
        <v>980</v>
      </c>
      <c r="D1144" t="s">
        <v>2263</v>
      </c>
      <c r="E1144" s="6">
        <v>11418</v>
      </c>
      <c r="F1144" s="32">
        <v>11418</v>
      </c>
      <c r="G1144" s="32">
        <v>9705</v>
      </c>
      <c r="H1144" s="90">
        <f t="shared" si="51"/>
        <v>1</v>
      </c>
      <c r="I1144" s="90">
        <f>IF(F1144/ActivitySum!$C$1300=0%,"",F1144/ActivitySum!$C$1300)</f>
        <v>1.3162914667261277E-4</v>
      </c>
      <c r="J1144" s="99">
        <f>IF(G1144/ActivitySum!$C$1300=0%,"",G1144/ActivitySum!$C$1300)</f>
        <v>1.1188131620754133E-4</v>
      </c>
      <c r="K1144" s="99">
        <f t="shared" si="52"/>
        <v>0.84997372569626906</v>
      </c>
      <c r="L1144" s="104">
        <f t="shared" si="53"/>
        <v>0.84997372569626906</v>
      </c>
    </row>
    <row r="1145" spans="3:12" x14ac:dyDescent="0.25">
      <c r="C1145" t="s">
        <v>981</v>
      </c>
      <c r="D1145" t="s">
        <v>2264</v>
      </c>
      <c r="E1145" s="6">
        <v>51070</v>
      </c>
      <c r="F1145" s="32">
        <v>51070</v>
      </c>
      <c r="G1145" s="32">
        <v>43410</v>
      </c>
      <c r="H1145" s="90">
        <f t="shared" si="51"/>
        <v>1</v>
      </c>
      <c r="I1145" s="90">
        <f>IF(F1145/ActivitySum!$C$1300=0%,"",F1145/ActivitySum!$C$1300)</f>
        <v>5.8874588549398619E-4</v>
      </c>
      <c r="J1145" s="99">
        <f>IF(G1145/ActivitySum!$C$1300=0%,"",G1145/ActivitySum!$C$1300)</f>
        <v>5.0043976677685413E-4</v>
      </c>
      <c r="K1145" s="99">
        <f t="shared" si="52"/>
        <v>0.85000979048364989</v>
      </c>
      <c r="L1145" s="104">
        <f t="shared" si="53"/>
        <v>0.85000979048364989</v>
      </c>
    </row>
    <row r="1146" spans="3:12" x14ac:dyDescent="0.25">
      <c r="C1146" t="s">
        <v>982</v>
      </c>
      <c r="D1146" t="s">
        <v>2265</v>
      </c>
      <c r="E1146" s="6">
        <v>43578</v>
      </c>
      <c r="F1146" s="32">
        <v>43578</v>
      </c>
      <c r="G1146" s="32">
        <v>37041</v>
      </c>
      <c r="H1146" s="90">
        <f t="shared" si="51"/>
        <v>1</v>
      </c>
      <c r="I1146" s="90">
        <f>IF(F1146/ActivitySum!$C$1300=0%,"",F1146/ActivitySum!$C$1300)</f>
        <v>5.0237650671738649E-4</v>
      </c>
      <c r="J1146" s="99">
        <f>IF(G1146/ActivitySum!$C$1300=0%,"",G1146/ActivitySum!$C$1300)</f>
        <v>4.27016572245599E-4</v>
      </c>
      <c r="K1146" s="99">
        <f t="shared" si="52"/>
        <v>0.84999311579237224</v>
      </c>
      <c r="L1146" s="104">
        <f t="shared" si="53"/>
        <v>0.84999311579237224</v>
      </c>
    </row>
    <row r="1147" spans="3:12" x14ac:dyDescent="0.25">
      <c r="C1147" t="s">
        <v>983</v>
      </c>
      <c r="D1147" t="s">
        <v>2266</v>
      </c>
      <c r="E1147" s="6">
        <v>28739</v>
      </c>
      <c r="F1147" s="32">
        <v>28739</v>
      </c>
      <c r="G1147" s="32">
        <v>24428</v>
      </c>
      <c r="H1147" s="90">
        <f t="shared" si="51"/>
        <v>1</v>
      </c>
      <c r="I1147" s="90">
        <f>IF(F1147/ActivitySum!$C$1300=0%,"",F1147/ActivitySum!$C$1300)</f>
        <v>3.3130934018428955E-4</v>
      </c>
      <c r="J1147" s="99">
        <f>IF(G1147/ActivitySum!$C$1300=0%,"",G1147/ActivitySum!$C$1300)</f>
        <v>2.8161120992455639E-4</v>
      </c>
      <c r="K1147" s="99">
        <f t="shared" si="52"/>
        <v>0.8499947806117123</v>
      </c>
      <c r="L1147" s="104">
        <f t="shared" si="53"/>
        <v>0.8499947806117123</v>
      </c>
    </row>
    <row r="1148" spans="3:12" x14ac:dyDescent="0.25">
      <c r="C1148" t="s">
        <v>984</v>
      </c>
      <c r="D1148" t="s">
        <v>2267</v>
      </c>
      <c r="E1148" s="6">
        <v>45974</v>
      </c>
      <c r="F1148" s="32">
        <v>45974</v>
      </c>
      <c r="G1148" s="32">
        <v>39078</v>
      </c>
      <c r="H1148" s="90">
        <f t="shared" si="51"/>
        <v>1</v>
      </c>
      <c r="I1148" s="90">
        <f>IF(F1148/ActivitySum!$C$1300=0%,"",F1148/ActivitySum!$C$1300)</f>
        <v>5.2999810729783669E-4</v>
      </c>
      <c r="J1148" s="99">
        <f>IF(G1148/ActivitySum!$C$1300=0%,"",G1148/ActivitySum!$C$1300)</f>
        <v>4.5049954402455434E-4</v>
      </c>
      <c r="K1148" s="99">
        <f t="shared" si="52"/>
        <v>0.85000217514247178</v>
      </c>
      <c r="L1148" s="104">
        <f t="shared" si="53"/>
        <v>0.85000217514247178</v>
      </c>
    </row>
    <row r="1149" spans="3:12" x14ac:dyDescent="0.25">
      <c r="C1149" t="s">
        <v>990</v>
      </c>
      <c r="D1149" t="s">
        <v>2273</v>
      </c>
      <c r="E1149" s="6">
        <v>26755</v>
      </c>
      <c r="F1149" s="32">
        <v>26755</v>
      </c>
      <c r="G1149" s="32">
        <v>22742</v>
      </c>
      <c r="H1149" s="90">
        <f t="shared" si="51"/>
        <v>1</v>
      </c>
      <c r="I1149" s="90">
        <f>IF(F1149/ActivitySum!$C$1300=0%,"",F1149/ActivitySum!$C$1300)</f>
        <v>3.0843736374371646E-4</v>
      </c>
      <c r="J1149" s="99">
        <f>IF(G1149/ActivitySum!$C$1300=0%,"",G1149/ActivitySum!$C$1300)</f>
        <v>2.6217464123564195E-4</v>
      </c>
      <c r="K1149" s="99">
        <f t="shared" si="52"/>
        <v>0.85000934404784156</v>
      </c>
      <c r="L1149" s="104">
        <f t="shared" si="53"/>
        <v>0.85000934404784156</v>
      </c>
    </row>
    <row r="1150" spans="3:12" x14ac:dyDescent="0.25">
      <c r="C1150" t="s">
        <v>992</v>
      </c>
      <c r="D1150" t="s">
        <v>2275</v>
      </c>
      <c r="E1150" s="6">
        <v>35620</v>
      </c>
      <c r="F1150" s="32">
        <v>35620</v>
      </c>
      <c r="G1150" s="32">
        <v>13336</v>
      </c>
      <c r="H1150" s="90">
        <f t="shared" si="51"/>
        <v>1</v>
      </c>
      <c r="I1150" s="90">
        <f>IF(F1150/ActivitySum!$C$1300=0%,"",F1150/ActivitySum!$C$1300)</f>
        <v>4.1063498024859578E-4</v>
      </c>
      <c r="J1150" s="99">
        <f>IF(G1150/ActivitySum!$C$1300=0%,"",G1150/ActivitySum!$C$1300)</f>
        <v>1.5374026099369099E-4</v>
      </c>
      <c r="K1150" s="99">
        <f t="shared" si="52"/>
        <v>0.37439640651319483</v>
      </c>
      <c r="L1150" s="104">
        <f t="shared" si="53"/>
        <v>0.37439640651319483</v>
      </c>
    </row>
    <row r="1151" spans="3:12" x14ac:dyDescent="0.25">
      <c r="C1151" t="s">
        <v>993</v>
      </c>
      <c r="D1151" t="s">
        <v>2276</v>
      </c>
      <c r="E1151" s="6">
        <v>46004</v>
      </c>
      <c r="F1151" s="32">
        <v>46003</v>
      </c>
      <c r="G1151" s="32">
        <v>39102</v>
      </c>
      <c r="H1151" s="90">
        <f t="shared" si="51"/>
        <v>0.99997826275975998</v>
      </c>
      <c r="I1151" s="90">
        <f>IF(F1151/ActivitySum!$C$1300=0%,"",F1151/ActivitySum!$C$1300)</f>
        <v>5.3033242550185717E-4</v>
      </c>
      <c r="J1151" s="99">
        <f>IF(G1151/ActivitySum!$C$1300=0%,"",G1151/ActivitySum!$C$1300)</f>
        <v>4.5077622115891611E-4</v>
      </c>
      <c r="K1151" s="99">
        <f t="shared" si="52"/>
        <v>0.84996956786366407</v>
      </c>
      <c r="L1151" s="104">
        <f t="shared" si="53"/>
        <v>0.84998804425798313</v>
      </c>
    </row>
    <row r="1152" spans="3:12" x14ac:dyDescent="0.25">
      <c r="C1152" t="s">
        <v>994</v>
      </c>
      <c r="D1152" t="s">
        <v>2277</v>
      </c>
      <c r="E1152" s="6">
        <v>32904</v>
      </c>
      <c r="F1152" s="32">
        <v>32905</v>
      </c>
      <c r="G1152" s="32">
        <v>12320</v>
      </c>
      <c r="H1152" s="90">
        <f t="shared" si="51"/>
        <v>1.0000303914417701</v>
      </c>
      <c r="I1152" s="90">
        <f>IF(F1152/ActivitySum!$C$1300=0%,"",F1152/ActivitySum!$C$1300)</f>
        <v>3.7933587942392042E-4</v>
      </c>
      <c r="J1152" s="99">
        <f>IF(G1152/ActivitySum!$C$1300=0%,"",G1152/ActivitySum!$C$1300)</f>
        <v>1.4202759563904267E-4</v>
      </c>
      <c r="K1152" s="99">
        <f t="shared" si="52"/>
        <v>0.37442256260637002</v>
      </c>
      <c r="L1152" s="104">
        <f t="shared" si="53"/>
        <v>0.37441118371068227</v>
      </c>
    </row>
    <row r="1153" spans="1:12" x14ac:dyDescent="0.25">
      <c r="C1153" t="s">
        <v>995</v>
      </c>
      <c r="D1153" t="s">
        <v>2278</v>
      </c>
      <c r="E1153" s="6">
        <v>10783</v>
      </c>
      <c r="F1153" s="32">
        <v>10782</v>
      </c>
      <c r="G1153" s="32">
        <v>9165</v>
      </c>
      <c r="H1153" s="90">
        <f t="shared" si="51"/>
        <v>0.99990726143002873</v>
      </c>
      <c r="I1153" s="90">
        <f>IF(F1153/ActivitySum!$C$1300=0%,"",F1153/ActivitySum!$C$1300)</f>
        <v>1.2429720261202581E-4</v>
      </c>
      <c r="J1153" s="99">
        <f>IF(G1153/ActivitySum!$C$1300=0%,"",G1153/ActivitySum!$C$1300)</f>
        <v>1.0565608068440147E-4</v>
      </c>
      <c r="K1153" s="99">
        <f t="shared" si="52"/>
        <v>0.84994899378651578</v>
      </c>
      <c r="L1153" s="104">
        <f t="shared" si="53"/>
        <v>0.85002782415136335</v>
      </c>
    </row>
    <row r="1154" spans="1:12" x14ac:dyDescent="0.25">
      <c r="C1154" t="s">
        <v>996</v>
      </c>
      <c r="D1154" t="s">
        <v>2279</v>
      </c>
      <c r="E1154" s="6">
        <v>84717</v>
      </c>
      <c r="F1154" s="32">
        <v>84717</v>
      </c>
      <c r="G1154" s="32">
        <v>72009</v>
      </c>
      <c r="H1154" s="90">
        <f t="shared" si="51"/>
        <v>1</v>
      </c>
      <c r="I1154" s="90">
        <f>IF(F1154/ActivitySum!$C$1300=0%,"",F1154/ActivitySum!$C$1300)</f>
        <v>9.7663569965525799E-4</v>
      </c>
      <c r="J1154" s="99">
        <f>IF(G1154/ActivitySum!$C$1300=0%,"",G1154/ActivitySum!$C$1300)</f>
        <v>8.3013515701069998E-4</v>
      </c>
      <c r="K1154" s="99">
        <f t="shared" si="52"/>
        <v>0.84999468819717416</v>
      </c>
      <c r="L1154" s="104">
        <f t="shared" si="53"/>
        <v>0.84999468819717416</v>
      </c>
    </row>
    <row r="1155" spans="1:12" x14ac:dyDescent="0.25">
      <c r="C1155" t="s">
        <v>997</v>
      </c>
      <c r="D1155" t="s">
        <v>2280</v>
      </c>
      <c r="E1155" s="6">
        <v>64069</v>
      </c>
      <c r="F1155" s="32">
        <v>64069</v>
      </c>
      <c r="G1155" s="32">
        <v>54459</v>
      </c>
      <c r="H1155" s="90">
        <f t="shared" si="51"/>
        <v>1</v>
      </c>
      <c r="I1155" s="90">
        <f>IF(F1155/ActivitySum!$C$1300=0%,"",F1155/ActivitySum!$C$1300)</f>
        <v>7.3860113839268064E-4</v>
      </c>
      <c r="J1155" s="99">
        <f>IF(G1155/ActivitySum!$C$1300=0%,"",G1155/ActivitySum!$C$1300)</f>
        <v>6.2781500250865463E-4</v>
      </c>
      <c r="K1155" s="99">
        <f t="shared" si="52"/>
        <v>0.85000546286035372</v>
      </c>
      <c r="L1155" s="104">
        <f t="shared" si="53"/>
        <v>0.85000546286035372</v>
      </c>
    </row>
    <row r="1156" spans="1:12" x14ac:dyDescent="0.25">
      <c r="C1156" t="s">
        <v>998</v>
      </c>
      <c r="D1156" t="s">
        <v>2281</v>
      </c>
      <c r="E1156" s="6">
        <v>61109</v>
      </c>
      <c r="F1156" s="32">
        <v>61109</v>
      </c>
      <c r="G1156" s="32">
        <v>51943</v>
      </c>
      <c r="H1156" s="90">
        <f t="shared" si="51"/>
        <v>1</v>
      </c>
      <c r="I1156" s="90">
        <f>IF(F1156/ActivitySum!$C$1300=0%,"",F1156/ActivitySum!$C$1300)</f>
        <v>7.0447762515472878E-4</v>
      </c>
      <c r="J1156" s="99">
        <f>IF(G1156/ActivitySum!$C$1300=0%,"",G1156/ActivitySum!$C$1300)</f>
        <v>5.9881001625639561E-4</v>
      </c>
      <c r="K1156" s="99">
        <f t="shared" si="52"/>
        <v>0.85000572747058534</v>
      </c>
      <c r="L1156" s="104">
        <f t="shared" si="53"/>
        <v>0.85000572747058534</v>
      </c>
    </row>
    <row r="1157" spans="1:12" x14ac:dyDescent="0.25">
      <c r="C1157" t="s">
        <v>1007</v>
      </c>
      <c r="D1157" t="s">
        <v>2290</v>
      </c>
      <c r="E1157" s="6">
        <v>78093</v>
      </c>
      <c r="F1157" s="32">
        <v>78093</v>
      </c>
      <c r="G1157" s="32">
        <v>66379</v>
      </c>
      <c r="H1157" s="90">
        <f t="shared" si="51"/>
        <v>1</v>
      </c>
      <c r="I1157" s="90">
        <f>IF(F1157/ActivitySum!$C$1300=0%,"",F1157/ActivitySum!$C$1300)</f>
        <v>9.0027281057140907E-4</v>
      </c>
      <c r="J1157" s="99">
        <f>IF(G1157/ActivitySum!$C$1300=0%,"",G1157/ActivitySum!$C$1300)</f>
        <v>7.6523131257500115E-4</v>
      </c>
      <c r="K1157" s="99">
        <f t="shared" si="52"/>
        <v>0.84999935973774854</v>
      </c>
      <c r="L1157" s="104">
        <f t="shared" si="53"/>
        <v>0.84999935973774854</v>
      </c>
    </row>
    <row r="1158" spans="1:12" x14ac:dyDescent="0.25">
      <c r="C1158" t="s">
        <v>1008</v>
      </c>
      <c r="D1158" t="s">
        <v>2291</v>
      </c>
      <c r="E1158" s="6">
        <v>115829</v>
      </c>
      <c r="F1158" s="32">
        <v>115829</v>
      </c>
      <c r="G1158" s="32">
        <v>98455</v>
      </c>
      <c r="H1158" s="90">
        <f t="shared" si="51"/>
        <v>1</v>
      </c>
      <c r="I1158" s="90">
        <f>IF(F1158/ActivitySum!$C$1300=0%,"",F1158/ActivitySum!$C$1300)</f>
        <v>1.3353014914995677E-3</v>
      </c>
      <c r="J1158" s="99">
        <f>IF(G1158/ActivitySum!$C$1300=0%,"",G1158/ActivitySum!$C$1300)</f>
        <v>1.1350103026495086E-3</v>
      </c>
      <c r="K1158" s="99">
        <f t="shared" si="52"/>
        <v>0.85000302169577568</v>
      </c>
      <c r="L1158" s="104">
        <f t="shared" si="53"/>
        <v>0.85000302169577568</v>
      </c>
    </row>
    <row r="1159" spans="1:12" x14ac:dyDescent="0.25">
      <c r="C1159" t="s">
        <v>1009</v>
      </c>
      <c r="D1159" t="s">
        <v>2292</v>
      </c>
      <c r="E1159" s="6">
        <v>11418</v>
      </c>
      <c r="F1159" s="32">
        <v>11418</v>
      </c>
      <c r="G1159" s="32">
        <v>9705</v>
      </c>
      <c r="H1159" s="90">
        <f t="shared" ref="H1159:H1222" si="54">IFERROR(F1159/E1159,"")</f>
        <v>1</v>
      </c>
      <c r="I1159" s="90">
        <f>IF(F1159/ActivitySum!$C$1300=0%,"",F1159/ActivitySum!$C$1300)</f>
        <v>1.3162914667261277E-4</v>
      </c>
      <c r="J1159" s="99">
        <f>IF(G1159/ActivitySum!$C$1300=0%,"",G1159/ActivitySum!$C$1300)</f>
        <v>1.1188131620754133E-4</v>
      </c>
      <c r="K1159" s="99">
        <f t="shared" ref="K1159:K1222" si="55">IFERROR(G1159/E1159,"")</f>
        <v>0.84997372569626906</v>
      </c>
      <c r="L1159" s="104">
        <f t="shared" ref="L1159:L1222" si="56">IFERROR(G1159/F1159,"")</f>
        <v>0.84997372569626906</v>
      </c>
    </row>
    <row r="1160" spans="1:12" x14ac:dyDescent="0.25">
      <c r="C1160" t="s">
        <v>1010</v>
      </c>
      <c r="D1160" t="s">
        <v>2293</v>
      </c>
      <c r="E1160" s="6">
        <v>51069</v>
      </c>
      <c r="F1160" s="32">
        <v>51070</v>
      </c>
      <c r="G1160" s="32">
        <v>43409</v>
      </c>
      <c r="H1160" s="90">
        <f t="shared" si="54"/>
        <v>1.0000195813507216</v>
      </c>
      <c r="I1160" s="90">
        <f>IF(F1160/ActivitySum!$C$1300=0%,"",F1160/ActivitySum!$C$1300)</f>
        <v>5.8874588549398619E-4</v>
      </c>
      <c r="J1160" s="99">
        <f>IF(G1160/ActivitySum!$C$1300=0%,"",G1160/ActivitySum!$C$1300)</f>
        <v>5.0042823856292237E-4</v>
      </c>
      <c r="K1160" s="99">
        <f t="shared" si="55"/>
        <v>0.85000685347275251</v>
      </c>
      <c r="L1160" s="104">
        <f t="shared" si="56"/>
        <v>0.84999020951635007</v>
      </c>
    </row>
    <row r="1161" spans="1:12" x14ac:dyDescent="0.25">
      <c r="C1161" t="s">
        <v>1011</v>
      </c>
      <c r="D1161" t="s">
        <v>2294</v>
      </c>
      <c r="E1161" s="6">
        <v>43578</v>
      </c>
      <c r="F1161" s="32">
        <v>43578</v>
      </c>
      <c r="G1161" s="32">
        <v>37041</v>
      </c>
      <c r="H1161" s="90">
        <f t="shared" si="54"/>
        <v>1</v>
      </c>
      <c r="I1161" s="90">
        <f>IF(F1161/ActivitySum!$C$1300=0%,"",F1161/ActivitySum!$C$1300)</f>
        <v>5.0237650671738649E-4</v>
      </c>
      <c r="J1161" s="99">
        <f>IF(G1161/ActivitySum!$C$1300=0%,"",G1161/ActivitySum!$C$1300)</f>
        <v>4.27016572245599E-4</v>
      </c>
      <c r="K1161" s="99">
        <f t="shared" si="55"/>
        <v>0.84999311579237224</v>
      </c>
      <c r="L1161" s="104">
        <f t="shared" si="56"/>
        <v>0.84999311579237224</v>
      </c>
    </row>
    <row r="1162" spans="1:12" x14ac:dyDescent="0.25">
      <c r="C1162" t="s">
        <v>1012</v>
      </c>
      <c r="D1162" t="s">
        <v>2295</v>
      </c>
      <c r="E1162" s="6">
        <v>28739</v>
      </c>
      <c r="F1162" s="32">
        <v>28739</v>
      </c>
      <c r="G1162" s="32">
        <v>24428</v>
      </c>
      <c r="H1162" s="90">
        <f t="shared" si="54"/>
        <v>1</v>
      </c>
      <c r="I1162" s="90">
        <f>IF(F1162/ActivitySum!$C$1300=0%,"",F1162/ActivitySum!$C$1300)</f>
        <v>3.3130934018428955E-4</v>
      </c>
      <c r="J1162" s="99">
        <f>IF(G1162/ActivitySum!$C$1300=0%,"",G1162/ActivitySum!$C$1300)</f>
        <v>2.8161120992455639E-4</v>
      </c>
      <c r="K1162" s="99">
        <f t="shared" si="55"/>
        <v>0.8499947806117123</v>
      </c>
      <c r="L1162" s="104">
        <f t="shared" si="56"/>
        <v>0.8499947806117123</v>
      </c>
    </row>
    <row r="1163" spans="1:12" x14ac:dyDescent="0.25">
      <c r="C1163" t="s">
        <v>1013</v>
      </c>
      <c r="D1163" t="s">
        <v>2296</v>
      </c>
      <c r="E1163" s="6">
        <v>45974</v>
      </c>
      <c r="F1163" s="32">
        <v>45974</v>
      </c>
      <c r="G1163" s="32">
        <v>39078</v>
      </c>
      <c r="H1163" s="90">
        <f t="shared" si="54"/>
        <v>1</v>
      </c>
      <c r="I1163" s="90">
        <f>IF(F1163/ActivitySum!$C$1300=0%,"",F1163/ActivitySum!$C$1300)</f>
        <v>5.2999810729783669E-4</v>
      </c>
      <c r="J1163" s="99">
        <f>IF(G1163/ActivitySum!$C$1300=0%,"",G1163/ActivitySum!$C$1300)</f>
        <v>4.5049954402455434E-4</v>
      </c>
      <c r="K1163" s="99">
        <f t="shared" si="55"/>
        <v>0.85000217514247178</v>
      </c>
      <c r="L1163" s="104">
        <f t="shared" si="56"/>
        <v>0.85000217514247178</v>
      </c>
    </row>
    <row r="1164" spans="1:12" x14ac:dyDescent="0.25">
      <c r="C1164" t="s">
        <v>1179</v>
      </c>
      <c r="D1164" t="s">
        <v>2445</v>
      </c>
      <c r="E1164" s="6">
        <v>271608</v>
      </c>
      <c r="F1164" s="32">
        <v>271609</v>
      </c>
      <c r="G1164" s="32">
        <v>264344</v>
      </c>
      <c r="H1164" s="90">
        <f t="shared" si="54"/>
        <v>1.0000036817766782</v>
      </c>
      <c r="I1164" s="90">
        <f>IF(F1164/ActivitySum!$C$1300=0%,"",F1164/ActivitySum!$C$1300)</f>
        <v>3.1311666577860994E-3</v>
      </c>
      <c r="J1164" s="99">
        <f>IF(G1164/ActivitySum!$C$1300=0%,"",G1164/ActivitySum!$C$1300)</f>
        <v>3.0474141835720048E-3</v>
      </c>
      <c r="K1164" s="99">
        <f t="shared" si="55"/>
        <v>0.97325557420989073</v>
      </c>
      <c r="L1164" s="104">
        <f t="shared" si="56"/>
        <v>0.97325199091340864</v>
      </c>
    </row>
    <row r="1165" spans="1:12" x14ac:dyDescent="0.25">
      <c r="C1165" t="s">
        <v>1180</v>
      </c>
      <c r="D1165" t="s">
        <v>2446</v>
      </c>
      <c r="E1165" s="6">
        <v>158075</v>
      </c>
      <c r="F1165" s="32">
        <v>158075</v>
      </c>
      <c r="G1165" s="32">
        <v>134364</v>
      </c>
      <c r="H1165" s="90">
        <f t="shared" si="54"/>
        <v>1</v>
      </c>
      <c r="I1165" s="90">
        <f>IF(F1165/ActivitySum!$C$1300=0%,"",F1165/ActivitySum!$C$1300)</f>
        <v>1.8223224172598759E-3</v>
      </c>
      <c r="J1165" s="99">
        <f>IF(G1165/ActivitySum!$C$1300=0%,"",G1165/ActivitySum!$C$1300)</f>
        <v>1.5489769367243774E-3</v>
      </c>
      <c r="K1165" s="99">
        <f t="shared" si="55"/>
        <v>0.85000158152775585</v>
      </c>
      <c r="L1165" s="104">
        <f t="shared" si="56"/>
        <v>0.85000158152775585</v>
      </c>
    </row>
    <row r="1166" spans="1:12" x14ac:dyDescent="0.25">
      <c r="A1166" t="s">
        <v>2648</v>
      </c>
      <c r="B1166" t="s">
        <v>2567</v>
      </c>
      <c r="C1166" t="s">
        <v>1181</v>
      </c>
      <c r="D1166" t="s">
        <v>2447</v>
      </c>
      <c r="E1166" s="6">
        <v>18819</v>
      </c>
      <c r="F1166" s="32">
        <v>18819</v>
      </c>
      <c r="G1166" s="32">
        <v>12232</v>
      </c>
      <c r="H1166" s="90">
        <f t="shared" si="54"/>
        <v>1</v>
      </c>
      <c r="I1166" s="90">
        <f>IF(F1166/ActivitySum!$C$1300=0%,"",F1166/ActivitySum!$C$1300)</f>
        <v>2.1694945798142402E-4</v>
      </c>
      <c r="J1166" s="99">
        <f>IF(G1166/ActivitySum!$C$1300=0%,"",G1166/ActivitySum!$C$1300)</f>
        <v>1.4101311281304951E-4</v>
      </c>
      <c r="K1166" s="99">
        <f t="shared" si="55"/>
        <v>0.64998140177480201</v>
      </c>
      <c r="L1166" s="104">
        <f t="shared" si="56"/>
        <v>0.64998140177480201</v>
      </c>
    </row>
    <row r="1167" spans="1:12" x14ac:dyDescent="0.25">
      <c r="C1167" t="s">
        <v>1182</v>
      </c>
      <c r="D1167" t="s">
        <v>2448</v>
      </c>
      <c r="E1167" s="6">
        <v>19103</v>
      </c>
      <c r="F1167" s="32">
        <v>19103</v>
      </c>
      <c r="G1167" s="32">
        <v>16238</v>
      </c>
      <c r="H1167" s="90">
        <f t="shared" si="54"/>
        <v>1</v>
      </c>
      <c r="I1167" s="90">
        <f>IF(F1167/ActivitySum!$C$1300=0%,"",F1167/ActivitySum!$C$1300)</f>
        <v>2.2022347073803833E-4</v>
      </c>
      <c r="J1167" s="99">
        <f>IF(G1167/ActivitySum!$C$1300=0%,"",G1167/ActivitySum!$C$1300)</f>
        <v>1.8719513782360187E-4</v>
      </c>
      <c r="K1167" s="99">
        <f t="shared" si="55"/>
        <v>0.85002355650944883</v>
      </c>
      <c r="L1167" s="104">
        <f t="shared" si="56"/>
        <v>0.85002355650944883</v>
      </c>
    </row>
    <row r="1168" spans="1:12" x14ac:dyDescent="0.25">
      <c r="C1168" t="s">
        <v>1183</v>
      </c>
      <c r="D1168" t="s">
        <v>2449</v>
      </c>
      <c r="E1168" s="6">
        <v>19044</v>
      </c>
      <c r="F1168" s="32">
        <v>19044</v>
      </c>
      <c r="G1168" s="32">
        <v>16187</v>
      </c>
      <c r="H1168" s="90">
        <f t="shared" si="54"/>
        <v>1</v>
      </c>
      <c r="I1168" s="90">
        <f>IF(F1168/ActivitySum!$C$1300=0%,"",F1168/ActivitySum!$C$1300)</f>
        <v>2.1954330611606565E-4</v>
      </c>
      <c r="J1168" s="99">
        <f>IF(G1168/ActivitySum!$C$1300=0%,"",G1168/ActivitySum!$C$1300)</f>
        <v>1.8660719891308309E-4</v>
      </c>
      <c r="K1168" s="99">
        <f t="shared" si="55"/>
        <v>0.84997899600924176</v>
      </c>
      <c r="L1168" s="104">
        <f t="shared" si="56"/>
        <v>0.84997899600924176</v>
      </c>
    </row>
    <row r="1169" spans="3:12" x14ac:dyDescent="0.25">
      <c r="C1169" t="s">
        <v>1184</v>
      </c>
      <c r="D1169" t="s">
        <v>2450</v>
      </c>
      <c r="E1169" s="6">
        <v>15998</v>
      </c>
      <c r="F1169" s="32">
        <v>15998</v>
      </c>
      <c r="G1169" s="32">
        <v>11443</v>
      </c>
      <c r="H1169" s="90">
        <f t="shared" si="54"/>
        <v>1</v>
      </c>
      <c r="I1169" s="90">
        <f>IF(F1169/ActivitySum!$C$1300=0%,"",F1169/ActivitySum!$C$1300)</f>
        <v>1.8442836647998415E-4</v>
      </c>
      <c r="J1169" s="99">
        <f>IF(G1169/ActivitySum!$C$1300=0%,"",G1169/ActivitySum!$C$1300)</f>
        <v>1.3191735202090627E-4</v>
      </c>
      <c r="K1169" s="99">
        <f t="shared" si="55"/>
        <v>0.71527690961370172</v>
      </c>
      <c r="L1169" s="104">
        <f t="shared" si="56"/>
        <v>0.71527690961370172</v>
      </c>
    </row>
    <row r="1170" spans="3:12" x14ac:dyDescent="0.25">
      <c r="C1170" t="s">
        <v>1185</v>
      </c>
      <c r="D1170" t="s">
        <v>2451</v>
      </c>
      <c r="E1170" s="6">
        <v>8610</v>
      </c>
      <c r="F1170" s="32">
        <v>8610</v>
      </c>
      <c r="G1170" s="32">
        <v>172</v>
      </c>
      <c r="H1170" s="90">
        <f t="shared" si="54"/>
        <v>1</v>
      </c>
      <c r="I1170" s="90">
        <f>IF(F1170/ActivitySum!$C$1300=0%,"",F1170/ActivitySum!$C$1300)</f>
        <v>9.92579219522855E-5</v>
      </c>
      <c r="J1170" s="99">
        <f>IF(G1170/ActivitySum!$C$1300=0%,"",G1170/ActivitySum!$C$1300)</f>
        <v>1.9828527962593619E-6</v>
      </c>
      <c r="K1170" s="99">
        <f t="shared" si="55"/>
        <v>1.9976771196283393E-2</v>
      </c>
      <c r="L1170" s="104">
        <f t="shared" si="56"/>
        <v>1.9976771196283393E-2</v>
      </c>
    </row>
    <row r="1171" spans="3:12" x14ac:dyDescent="0.25">
      <c r="C1171" t="s">
        <v>1186</v>
      </c>
      <c r="D1171" t="s">
        <v>2452</v>
      </c>
      <c r="E1171" s="6">
        <v>51140</v>
      </c>
      <c r="F1171" s="32">
        <v>51140</v>
      </c>
      <c r="G1171" s="32">
        <v>1023</v>
      </c>
      <c r="H1171" s="90">
        <f t="shared" si="54"/>
        <v>1</v>
      </c>
      <c r="I1171" s="90">
        <f>IF(F1171/ActivitySum!$C$1300=0%,"",F1171/ActivitySum!$C$1300)</f>
        <v>5.8955286046920795E-4</v>
      </c>
      <c r="J1171" s="99">
        <f>IF(G1171/ActivitySum!$C$1300=0%,"",G1171/ActivitySum!$C$1300)</f>
        <v>1.1793362852170508E-5</v>
      </c>
      <c r="K1171" s="99">
        <f t="shared" si="55"/>
        <v>2.000391083300743E-2</v>
      </c>
      <c r="L1171" s="104">
        <f t="shared" si="56"/>
        <v>2.000391083300743E-2</v>
      </c>
    </row>
    <row r="1172" spans="3:12" x14ac:dyDescent="0.25">
      <c r="C1172" t="s">
        <v>1187</v>
      </c>
      <c r="D1172" t="s">
        <v>2453</v>
      </c>
      <c r="E1172" s="6">
        <v>5490</v>
      </c>
      <c r="F1172" s="32">
        <v>5490</v>
      </c>
      <c r="G1172" s="32">
        <v>55</v>
      </c>
      <c r="H1172" s="90">
        <f t="shared" si="54"/>
        <v>1</v>
      </c>
      <c r="I1172" s="90">
        <f>IF(F1172/ActivitySum!$C$1300=0%,"",F1172/ActivitySum!$C$1300)</f>
        <v>6.3289894485255217E-5</v>
      </c>
      <c r="J1172" s="99">
        <f>IF(G1172/ActivitySum!$C$1300=0%,"",G1172/ActivitySum!$C$1300)</f>
        <v>6.3405176624572621E-7</v>
      </c>
      <c r="K1172" s="99">
        <f t="shared" si="55"/>
        <v>1.0018214936247723E-2</v>
      </c>
      <c r="L1172" s="104">
        <f t="shared" si="56"/>
        <v>1.0018214936247723E-2</v>
      </c>
    </row>
    <row r="1173" spans="3:12" x14ac:dyDescent="0.25">
      <c r="C1173" t="s">
        <v>1188</v>
      </c>
      <c r="D1173" t="s">
        <v>2454</v>
      </c>
      <c r="E1173" s="6">
        <v>15185</v>
      </c>
      <c r="F1173" s="32">
        <v>15186</v>
      </c>
      <c r="G1173" s="32">
        <v>152</v>
      </c>
      <c r="H1173" s="90">
        <f t="shared" si="54"/>
        <v>1.0000658544616399</v>
      </c>
      <c r="I1173" s="90">
        <f>IF(F1173/ActivitySum!$C$1300=0%,"",F1173/ActivitySum!$C$1300)</f>
        <v>1.7506745676741089E-4</v>
      </c>
      <c r="J1173" s="99">
        <f>IF(G1173/ActivitySum!$C$1300=0%,"",G1173/ActivitySum!$C$1300)</f>
        <v>1.7522885176245524E-6</v>
      </c>
      <c r="K1173" s="99">
        <f t="shared" si="55"/>
        <v>1.0009878169245966E-2</v>
      </c>
      <c r="L1173" s="104">
        <f t="shared" si="56"/>
        <v>1.0009219017516134E-2</v>
      </c>
    </row>
    <row r="1174" spans="3:12" x14ac:dyDescent="0.25">
      <c r="C1174" t="s">
        <v>1189</v>
      </c>
      <c r="D1174" t="s">
        <v>2455</v>
      </c>
      <c r="E1174" s="6">
        <v>15186</v>
      </c>
      <c r="F1174" s="32">
        <v>15186</v>
      </c>
      <c r="G1174" s="32">
        <v>3227</v>
      </c>
      <c r="H1174" s="90">
        <f t="shared" si="54"/>
        <v>1</v>
      </c>
      <c r="I1174" s="90">
        <f>IF(F1174/ActivitySum!$C$1300=0%,"",F1174/ActivitySum!$C$1300)</f>
        <v>1.7506745676741089E-4</v>
      </c>
      <c r="J1174" s="99">
        <f>IF(G1174/ActivitySum!$C$1300=0%,"",G1174/ActivitySum!$C$1300)</f>
        <v>3.7201546357726522E-5</v>
      </c>
      <c r="K1174" s="99">
        <f t="shared" si="55"/>
        <v>0.21249835374687212</v>
      </c>
      <c r="L1174" s="104">
        <f t="shared" si="56"/>
        <v>0.21249835374687212</v>
      </c>
    </row>
    <row r="1175" spans="3:12" x14ac:dyDescent="0.25">
      <c r="C1175" t="s">
        <v>1190</v>
      </c>
      <c r="D1175" t="s">
        <v>2456</v>
      </c>
      <c r="E1175" s="6">
        <v>345090</v>
      </c>
      <c r="F1175" s="32">
        <v>345090</v>
      </c>
      <c r="G1175" s="32">
        <v>293326</v>
      </c>
      <c r="H1175" s="90">
        <f t="shared" si="54"/>
        <v>1</v>
      </c>
      <c r="I1175" s="90">
        <f>IF(F1175/ActivitySum!$C$1300=0%,"",F1175/ActivitySum!$C$1300)</f>
        <v>3.9782713457043213E-3</v>
      </c>
      <c r="J1175" s="99">
        <f>IF(G1175/ActivitySum!$C$1300=0%,"",G1175/ActivitySum!$C$1300)</f>
        <v>3.3815248797417073E-3</v>
      </c>
      <c r="K1175" s="99">
        <f t="shared" si="55"/>
        <v>0.84999855110261091</v>
      </c>
      <c r="L1175" s="104">
        <f t="shared" si="56"/>
        <v>0.84999855110261091</v>
      </c>
    </row>
    <row r="1176" spans="3:12" x14ac:dyDescent="0.25">
      <c r="C1176" t="s">
        <v>1191</v>
      </c>
      <c r="D1176" t="s">
        <v>2457</v>
      </c>
      <c r="E1176" s="6">
        <v>27450</v>
      </c>
      <c r="F1176" s="32">
        <v>27450</v>
      </c>
      <c r="G1176" s="32">
        <v>23332</v>
      </c>
      <c r="H1176" s="90">
        <f t="shared" si="54"/>
        <v>1</v>
      </c>
      <c r="I1176" s="90">
        <f>IF(F1176/ActivitySum!$C$1300=0%,"",F1176/ActivitySum!$C$1300)</f>
        <v>3.1644947242627611E-4</v>
      </c>
      <c r="J1176" s="99">
        <f>IF(G1176/ActivitySum!$C$1300=0%,"",G1176/ActivitySum!$C$1300)</f>
        <v>2.6897628745536879E-4</v>
      </c>
      <c r="K1176" s="99">
        <f t="shared" si="55"/>
        <v>0.84998178506375233</v>
      </c>
      <c r="L1176" s="104">
        <f t="shared" si="56"/>
        <v>0.84998178506375233</v>
      </c>
    </row>
    <row r="1177" spans="3:12" x14ac:dyDescent="0.25">
      <c r="C1177" t="s">
        <v>1192</v>
      </c>
      <c r="D1177" t="s">
        <v>2458</v>
      </c>
      <c r="E1177" s="6">
        <v>255701</v>
      </c>
      <c r="F1177" s="32">
        <v>255700</v>
      </c>
      <c r="G1177" s="32">
        <v>217345</v>
      </c>
      <c r="H1177" s="90">
        <f t="shared" si="54"/>
        <v>0.99999608918228711</v>
      </c>
      <c r="I1177" s="90">
        <f>IF(F1177/ActivitySum!$C$1300=0%,"",F1177/ActivitySum!$C$1300)</f>
        <v>2.94776430234604E-3</v>
      </c>
      <c r="J1177" s="99">
        <f>IF(G1177/ActivitySum!$C$1300=0%,"",G1177/ActivitySum!$C$1300)</f>
        <v>2.5055996569941339E-3</v>
      </c>
      <c r="K1177" s="99">
        <f t="shared" si="55"/>
        <v>0.84999667580494409</v>
      </c>
      <c r="L1177" s="104">
        <f t="shared" si="56"/>
        <v>0.85</v>
      </c>
    </row>
    <row r="1178" spans="3:12" x14ac:dyDescent="0.25">
      <c r="C1178" t="s">
        <v>1193</v>
      </c>
      <c r="D1178" t="s">
        <v>2459</v>
      </c>
      <c r="E1178" s="6">
        <v>544585</v>
      </c>
      <c r="F1178" s="32">
        <v>544585</v>
      </c>
      <c r="G1178" s="32">
        <v>462897</v>
      </c>
      <c r="H1178" s="90">
        <f t="shared" si="54"/>
        <v>1</v>
      </c>
      <c r="I1178" s="90">
        <f>IF(F1178/ActivitySum!$C$1300=0%,"",F1178/ActivitySum!$C$1300)</f>
        <v>6.2780923840168876E-3</v>
      </c>
      <c r="J1178" s="99">
        <f>IF(G1178/ActivitySum!$C$1300=0%,"",G1178/ActivitySum!$C$1300)</f>
        <v>5.3363756443608719E-3</v>
      </c>
      <c r="K1178" s="99">
        <f t="shared" si="55"/>
        <v>0.84999954093484031</v>
      </c>
      <c r="L1178" s="104">
        <f t="shared" si="56"/>
        <v>0.84999954093484031</v>
      </c>
    </row>
    <row r="1179" spans="3:12" x14ac:dyDescent="0.25">
      <c r="C1179" t="s">
        <v>1195</v>
      </c>
      <c r="D1179" t="s">
        <v>2461</v>
      </c>
      <c r="E1179" s="6">
        <v>30992</v>
      </c>
      <c r="F1179" s="32">
        <v>30991</v>
      </c>
      <c r="G1179" s="32">
        <v>26342</v>
      </c>
      <c r="H1179" s="90">
        <f t="shared" si="54"/>
        <v>0.99996773360867319</v>
      </c>
      <c r="I1179" s="90">
        <f>IF(F1179/ActivitySum!$C$1300=0%,"",F1179/ActivitySum!$C$1300)</f>
        <v>3.572708779585691E-4</v>
      </c>
      <c r="J1179" s="99">
        <f>IF(G1179/ActivitySum!$C$1300=0%,"",G1179/ActivitySum!$C$1300)</f>
        <v>3.0367621138990765E-4</v>
      </c>
      <c r="K1179" s="99">
        <f t="shared" si="55"/>
        <v>0.84996128033040785</v>
      </c>
      <c r="L1179" s="104">
        <f t="shared" si="56"/>
        <v>0.84998870639863189</v>
      </c>
    </row>
    <row r="1180" spans="3:12" x14ac:dyDescent="0.25">
      <c r="C1180" t="s">
        <v>1196</v>
      </c>
      <c r="D1180" t="s">
        <v>2462</v>
      </c>
      <c r="E1180" s="6">
        <v>548054</v>
      </c>
      <c r="F1180" s="32">
        <v>548054</v>
      </c>
      <c r="G1180" s="32">
        <v>465846</v>
      </c>
      <c r="H1180" s="90">
        <f t="shared" si="54"/>
        <v>1</v>
      </c>
      <c r="I1180" s="90">
        <f>IF(F1180/ActivitySum!$C$1300=0%,"",F1180/ActivitySum!$C$1300)</f>
        <v>6.3180837581460958E-3</v>
      </c>
      <c r="J1180" s="99">
        <f>IF(G1180/ActivitySum!$C$1300=0%,"",G1180/ActivitySum!$C$1300)</f>
        <v>5.3703723472455743E-3</v>
      </c>
      <c r="K1180" s="99">
        <f t="shared" si="55"/>
        <v>0.85000018246377185</v>
      </c>
      <c r="L1180" s="104">
        <f t="shared" si="56"/>
        <v>0.85000018246377185</v>
      </c>
    </row>
    <row r="1181" spans="3:12" x14ac:dyDescent="0.25">
      <c r="C1181" t="s">
        <v>1197</v>
      </c>
      <c r="D1181" t="s">
        <v>2463</v>
      </c>
      <c r="E1181" s="6">
        <v>47431</v>
      </c>
      <c r="F1181" s="32">
        <v>47430</v>
      </c>
      <c r="G1181" s="32">
        <v>40316</v>
      </c>
      <c r="H1181" s="90">
        <f t="shared" si="54"/>
        <v>0.99997891674221495</v>
      </c>
      <c r="I1181" s="90">
        <f>IF(F1181/ActivitySum!$C$1300=0%,"",F1181/ActivitySum!$C$1300)</f>
        <v>5.4678318678245085E-4</v>
      </c>
      <c r="J1181" s="99">
        <f>IF(G1181/ActivitySum!$C$1300=0%,"",G1181/ActivitySum!$C$1300)</f>
        <v>4.6477147287204908E-4</v>
      </c>
      <c r="K1181" s="99">
        <f t="shared" si="55"/>
        <v>0.84999262085977523</v>
      </c>
      <c r="L1181" s="104">
        <f t="shared" si="56"/>
        <v>0.8500105418511491</v>
      </c>
    </row>
    <row r="1182" spans="3:12" x14ac:dyDescent="0.25">
      <c r="C1182" t="s">
        <v>1198</v>
      </c>
      <c r="D1182" t="s">
        <v>2464</v>
      </c>
      <c r="E1182" s="6">
        <v>23716</v>
      </c>
      <c r="F1182" s="32">
        <v>23715</v>
      </c>
      <c r="G1182" s="32">
        <v>3225</v>
      </c>
      <c r="H1182" s="90">
        <f t="shared" si="54"/>
        <v>0.99995783437341879</v>
      </c>
      <c r="I1182" s="90">
        <f>IF(F1182/ActivitySum!$C$1300=0%,"",F1182/ActivitySum!$C$1300)</f>
        <v>2.7339159339122542E-4</v>
      </c>
      <c r="J1182" s="99">
        <f>IF(G1182/ActivitySum!$C$1300=0%,"",G1182/ActivitySum!$C$1300)</f>
        <v>3.7178489929863039E-5</v>
      </c>
      <c r="K1182" s="99">
        <f t="shared" si="55"/>
        <v>0.13598414572440545</v>
      </c>
      <c r="L1182" s="104">
        <f t="shared" si="56"/>
        <v>0.1359898798228969</v>
      </c>
    </row>
    <row r="1183" spans="3:12" x14ac:dyDescent="0.25">
      <c r="C1183" t="s">
        <v>1199</v>
      </c>
      <c r="D1183" t="s">
        <v>2465</v>
      </c>
      <c r="E1183" s="6">
        <v>47430</v>
      </c>
      <c r="F1183" s="32">
        <v>47430</v>
      </c>
      <c r="G1183" s="32">
        <v>6450</v>
      </c>
      <c r="H1183" s="90">
        <f t="shared" si="54"/>
        <v>1</v>
      </c>
      <c r="I1183" s="90">
        <f>IF(F1183/ActivitySum!$C$1300=0%,"",F1183/ActivitySum!$C$1300)</f>
        <v>5.4678318678245085E-4</v>
      </c>
      <c r="J1183" s="99">
        <f>IF(G1183/ActivitySum!$C$1300=0%,"",G1183/ActivitySum!$C$1300)</f>
        <v>7.4356979859726077E-5</v>
      </c>
      <c r="K1183" s="99">
        <f t="shared" si="55"/>
        <v>0.1359898798228969</v>
      </c>
      <c r="L1183" s="104">
        <f t="shared" si="56"/>
        <v>0.1359898798228969</v>
      </c>
    </row>
    <row r="1184" spans="3:12" x14ac:dyDescent="0.25">
      <c r="C1184" t="s">
        <v>1200</v>
      </c>
      <c r="D1184" t="s">
        <v>2466</v>
      </c>
      <c r="E1184" s="6">
        <v>65427</v>
      </c>
      <c r="F1184" s="32">
        <v>65427</v>
      </c>
      <c r="G1184" s="32">
        <v>55613</v>
      </c>
      <c r="H1184" s="90">
        <f t="shared" si="54"/>
        <v>1</v>
      </c>
      <c r="I1184" s="90">
        <f>IF(F1184/ActivitySum!$C$1300=0%,"",F1184/ActivitySum!$C$1300)</f>
        <v>7.542564529119842E-4</v>
      </c>
      <c r="J1184" s="99">
        <f>IF(G1184/ActivitySum!$C$1300=0%,"",G1184/ActivitySum!$C$1300)</f>
        <v>6.4111856138588318E-4</v>
      </c>
      <c r="K1184" s="99">
        <f t="shared" si="55"/>
        <v>0.85000076421049409</v>
      </c>
      <c r="L1184" s="104">
        <f t="shared" si="56"/>
        <v>0.85000076421049409</v>
      </c>
    </row>
    <row r="1185" spans="3:12" x14ac:dyDescent="0.25">
      <c r="C1185" t="s">
        <v>1201</v>
      </c>
      <c r="D1185" t="s">
        <v>2467</v>
      </c>
      <c r="E1185" s="6">
        <v>32714</v>
      </c>
      <c r="F1185" s="32">
        <v>32714</v>
      </c>
      <c r="G1185" s="32">
        <v>4449</v>
      </c>
      <c r="H1185" s="90">
        <f t="shared" si="54"/>
        <v>1</v>
      </c>
      <c r="I1185" s="90">
        <f>IF(F1185/ActivitySum!$C$1300=0%,"",F1185/ActivitySum!$C$1300)</f>
        <v>3.7713399056295798E-4</v>
      </c>
      <c r="J1185" s="99">
        <f>IF(G1185/ActivitySum!$C$1300=0%,"",G1185/ActivitySum!$C$1300)</f>
        <v>5.1289023782313382E-5</v>
      </c>
      <c r="K1185" s="99">
        <f t="shared" si="55"/>
        <v>0.13599682093293392</v>
      </c>
      <c r="L1185" s="104">
        <f t="shared" si="56"/>
        <v>0.13599682093293392</v>
      </c>
    </row>
    <row r="1186" spans="3:12" x14ac:dyDescent="0.25">
      <c r="C1186" t="s">
        <v>1202</v>
      </c>
      <c r="D1186" t="s">
        <v>2468</v>
      </c>
      <c r="E1186" s="6">
        <v>65427</v>
      </c>
      <c r="F1186" s="32">
        <v>65427</v>
      </c>
      <c r="G1186" s="32">
        <v>654</v>
      </c>
      <c r="H1186" s="90">
        <f t="shared" si="54"/>
        <v>1</v>
      </c>
      <c r="I1186" s="90">
        <f>IF(F1186/ActivitySum!$C$1300=0%,"",F1186/ActivitySum!$C$1300)</f>
        <v>7.542564529119842E-4</v>
      </c>
      <c r="J1186" s="99">
        <f>IF(G1186/ActivitySum!$C$1300=0%,"",G1186/ActivitySum!$C$1300)</f>
        <v>7.5394519113582722E-6</v>
      </c>
      <c r="K1186" s="99">
        <f t="shared" si="55"/>
        <v>9.9958732633316522E-3</v>
      </c>
      <c r="L1186" s="104">
        <f t="shared" si="56"/>
        <v>9.9958732633316522E-3</v>
      </c>
    </row>
    <row r="1187" spans="3:12" x14ac:dyDescent="0.25">
      <c r="C1187" t="s">
        <v>1203</v>
      </c>
      <c r="D1187" t="s">
        <v>2469</v>
      </c>
      <c r="E1187" s="6">
        <v>33489</v>
      </c>
      <c r="F1187" s="32">
        <v>33489</v>
      </c>
      <c r="G1187" s="32">
        <v>335</v>
      </c>
      <c r="H1187" s="90">
        <f t="shared" si="54"/>
        <v>1</v>
      </c>
      <c r="I1187" s="90">
        <f>IF(F1187/ActivitySum!$C$1300=0%,"",F1187/ActivitySum!$C$1300)</f>
        <v>3.8606835636005685E-4</v>
      </c>
      <c r="J1187" s="99">
        <f>IF(G1187/ActivitySum!$C$1300=0%,"",G1187/ActivitySum!$C$1300)</f>
        <v>3.8619516671330601E-6</v>
      </c>
      <c r="K1187" s="99">
        <f t="shared" si="55"/>
        <v>1.0003284660634834E-2</v>
      </c>
      <c r="L1187" s="104">
        <f t="shared" si="56"/>
        <v>1.0003284660634834E-2</v>
      </c>
    </row>
    <row r="1188" spans="3:12" x14ac:dyDescent="0.25">
      <c r="C1188" t="s">
        <v>1204</v>
      </c>
      <c r="D1188" t="s">
        <v>2470</v>
      </c>
      <c r="E1188" s="6">
        <v>25117</v>
      </c>
      <c r="F1188" s="32">
        <v>25117</v>
      </c>
      <c r="G1188" s="32">
        <v>251</v>
      </c>
      <c r="H1188" s="90">
        <f t="shared" si="54"/>
        <v>1</v>
      </c>
      <c r="I1188" s="90">
        <f>IF(F1188/ActivitySum!$C$1300=0%,"",F1188/ActivitySum!$C$1300)</f>
        <v>2.8955414932352558E-4</v>
      </c>
      <c r="J1188" s="99">
        <f>IF(G1188/ActivitySum!$C$1300=0%,"",G1188/ActivitySum!$C$1300)</f>
        <v>2.8935816968668597E-6</v>
      </c>
      <c r="K1188" s="99">
        <f t="shared" si="55"/>
        <v>9.9932316757574552E-3</v>
      </c>
      <c r="L1188" s="104">
        <f t="shared" si="56"/>
        <v>9.9932316757574552E-3</v>
      </c>
    </row>
    <row r="1189" spans="3:12" x14ac:dyDescent="0.25">
      <c r="C1189" t="s">
        <v>1205</v>
      </c>
      <c r="D1189" t="s">
        <v>2471</v>
      </c>
      <c r="E1189" s="6">
        <v>25118</v>
      </c>
      <c r="F1189" s="32">
        <v>25117</v>
      </c>
      <c r="G1189" s="32">
        <v>251</v>
      </c>
      <c r="H1189" s="90">
        <f t="shared" si="54"/>
        <v>0.99996018791305041</v>
      </c>
      <c r="I1189" s="90">
        <f>IF(F1189/ActivitySum!$C$1300=0%,"",F1189/ActivitySum!$C$1300)</f>
        <v>2.8955414932352558E-4</v>
      </c>
      <c r="J1189" s="99">
        <f>IF(G1189/ActivitySum!$C$1300=0%,"",G1189/ActivitySum!$C$1300)</f>
        <v>2.8935816968668597E-6</v>
      </c>
      <c r="K1189" s="99">
        <f t="shared" si="55"/>
        <v>9.992833824349073E-3</v>
      </c>
      <c r="L1189" s="104">
        <f t="shared" si="56"/>
        <v>9.9932316757574552E-3</v>
      </c>
    </row>
    <row r="1190" spans="3:12" x14ac:dyDescent="0.25">
      <c r="C1190" t="s">
        <v>1206</v>
      </c>
      <c r="D1190" t="s">
        <v>2472</v>
      </c>
      <c r="E1190" s="6">
        <v>1865</v>
      </c>
      <c r="F1190" s="32">
        <v>1865</v>
      </c>
      <c r="G1190" s="32">
        <v>1585</v>
      </c>
      <c r="H1190" s="90">
        <f t="shared" si="54"/>
        <v>1</v>
      </c>
      <c r="I1190" s="90">
        <f>IF(F1190/ActivitySum!$C$1300=0%,"",F1190/ActivitySum!$C$1300)</f>
        <v>2.1500118982695991E-5</v>
      </c>
      <c r="J1190" s="99">
        <f>IF(G1190/ActivitySum!$C$1300=0%,"",G1190/ActivitySum!$C$1300)</f>
        <v>1.8272219081808658E-5</v>
      </c>
      <c r="K1190" s="99">
        <f t="shared" si="55"/>
        <v>0.84986595174262736</v>
      </c>
      <c r="L1190" s="104">
        <f t="shared" si="56"/>
        <v>0.84986595174262736</v>
      </c>
    </row>
    <row r="1191" spans="3:12" x14ac:dyDescent="0.25">
      <c r="C1191" t="s">
        <v>1207</v>
      </c>
      <c r="D1191" t="s">
        <v>2473</v>
      </c>
      <c r="E1191" s="6">
        <v>3729</v>
      </c>
      <c r="F1191" s="32">
        <v>3730</v>
      </c>
      <c r="G1191" s="32">
        <v>410</v>
      </c>
      <c r="H1191" s="90">
        <f t="shared" si="54"/>
        <v>1.0002681684097614</v>
      </c>
      <c r="I1191" s="90">
        <f>IF(F1191/ActivitySum!$C$1300=0%,"",F1191/ActivitySum!$C$1300)</f>
        <v>4.3000237965391981E-5</v>
      </c>
      <c r="J1191" s="99">
        <f>IF(G1191/ActivitySum!$C$1300=0%,"",G1191/ActivitySum!$C$1300)</f>
        <v>4.7265677120135953E-6</v>
      </c>
      <c r="K1191" s="99">
        <f t="shared" si="55"/>
        <v>0.10994904800214535</v>
      </c>
      <c r="L1191" s="104">
        <f t="shared" si="56"/>
        <v>0.10991957104557641</v>
      </c>
    </row>
    <row r="1192" spans="3:12" x14ac:dyDescent="0.25">
      <c r="C1192" t="s">
        <v>1208</v>
      </c>
      <c r="D1192" t="s">
        <v>2474</v>
      </c>
      <c r="E1192" s="6">
        <v>3729</v>
      </c>
      <c r="F1192" s="32">
        <v>3729</v>
      </c>
      <c r="G1192" s="32">
        <v>224</v>
      </c>
      <c r="H1192" s="90">
        <f t="shared" si="54"/>
        <v>1</v>
      </c>
      <c r="I1192" s="90">
        <f>IF(F1192/ActivitySum!$C$1300=0%,"",F1192/ActivitySum!$C$1300)</f>
        <v>4.2988709751460236E-5</v>
      </c>
      <c r="J1192" s="99">
        <f>IF(G1192/ActivitySum!$C$1300=0%,"",G1192/ActivitySum!$C$1300)</f>
        <v>2.5823199207098666E-6</v>
      </c>
      <c r="K1192" s="99">
        <f t="shared" si="55"/>
        <v>6.0069723786537944E-2</v>
      </c>
      <c r="L1192" s="104">
        <f t="shared" si="56"/>
        <v>6.0069723786537944E-2</v>
      </c>
    </row>
    <row r="1193" spans="3:12" x14ac:dyDescent="0.25">
      <c r="C1193" t="s">
        <v>1209</v>
      </c>
      <c r="D1193" t="s">
        <v>2475</v>
      </c>
      <c r="E1193" s="6">
        <v>65428</v>
      </c>
      <c r="F1193" s="32">
        <v>65427</v>
      </c>
      <c r="G1193" s="32">
        <v>3926</v>
      </c>
      <c r="H1193" s="90">
        <f t="shared" si="54"/>
        <v>0.99998471602372074</v>
      </c>
      <c r="I1193" s="90">
        <f>IF(F1193/ActivitySum!$C$1300=0%,"",F1193/ActivitySum!$C$1300)</f>
        <v>7.542564529119842E-4</v>
      </c>
      <c r="J1193" s="99">
        <f>IF(G1193/ActivitySum!$C$1300=0%,"",G1193/ActivitySum!$C$1300)</f>
        <v>4.5259767896013115E-5</v>
      </c>
      <c r="K1193" s="99">
        <f t="shared" si="55"/>
        <v>6.0004890872409365E-2</v>
      </c>
      <c r="L1193" s="104">
        <f t="shared" si="56"/>
        <v>6.0005807999755453E-2</v>
      </c>
    </row>
    <row r="1194" spans="3:12" x14ac:dyDescent="0.25">
      <c r="C1194" t="s">
        <v>1210</v>
      </c>
      <c r="D1194" t="s">
        <v>2476</v>
      </c>
      <c r="E1194" s="6">
        <v>32714</v>
      </c>
      <c r="F1194" s="32">
        <v>32714</v>
      </c>
      <c r="G1194" s="32">
        <v>1963</v>
      </c>
      <c r="H1194" s="90">
        <f t="shared" si="54"/>
        <v>1</v>
      </c>
      <c r="I1194" s="90">
        <f>IF(F1194/ActivitySum!$C$1300=0%,"",F1194/ActivitySum!$C$1300)</f>
        <v>3.7713399056295798E-4</v>
      </c>
      <c r="J1194" s="99">
        <f>IF(G1194/ActivitySum!$C$1300=0%,"",G1194/ActivitySum!$C$1300)</f>
        <v>2.2629883948006557E-5</v>
      </c>
      <c r="K1194" s="99">
        <f t="shared" si="55"/>
        <v>6.0004890872409365E-2</v>
      </c>
      <c r="L1194" s="104">
        <f t="shared" si="56"/>
        <v>6.0004890872409365E-2</v>
      </c>
    </row>
    <row r="1195" spans="3:12" x14ac:dyDescent="0.25">
      <c r="C1195" t="s">
        <v>1211</v>
      </c>
      <c r="D1195" t="s">
        <v>2477</v>
      </c>
      <c r="E1195" s="6">
        <v>65427</v>
      </c>
      <c r="F1195" s="32">
        <v>65427</v>
      </c>
      <c r="G1195" s="32">
        <v>30587</v>
      </c>
      <c r="H1195" s="90">
        <f t="shared" si="54"/>
        <v>1</v>
      </c>
      <c r="I1195" s="90">
        <f>IF(F1195/ActivitySum!$C$1300=0%,"",F1195/ActivitySum!$C$1300)</f>
        <v>7.542564529119842E-4</v>
      </c>
      <c r="J1195" s="99">
        <f>IF(G1195/ActivitySum!$C$1300=0%,"",G1195/ActivitySum!$C$1300)</f>
        <v>3.5261347953014595E-4</v>
      </c>
      <c r="K1195" s="99">
        <f t="shared" si="55"/>
        <v>0.46749812768428933</v>
      </c>
      <c r="L1195" s="104">
        <f t="shared" si="56"/>
        <v>0.46749812768428933</v>
      </c>
    </row>
    <row r="1196" spans="3:12" x14ac:dyDescent="0.25">
      <c r="C1196" t="s">
        <v>1212</v>
      </c>
      <c r="D1196" t="s">
        <v>2478</v>
      </c>
      <c r="E1196" s="6">
        <v>25117</v>
      </c>
      <c r="F1196" s="32">
        <v>25117</v>
      </c>
      <c r="G1196" s="32">
        <v>1507</v>
      </c>
      <c r="H1196" s="90">
        <f t="shared" si="54"/>
        <v>1</v>
      </c>
      <c r="I1196" s="90">
        <f>IF(F1196/ActivitySum!$C$1300=0%,"",F1196/ActivitySum!$C$1300)</f>
        <v>2.8955414932352558E-4</v>
      </c>
      <c r="J1196" s="99">
        <f>IF(G1196/ActivitySum!$C$1300=0%,"",G1196/ActivitySum!$C$1300)</f>
        <v>1.7373018395132898E-5</v>
      </c>
      <c r="K1196" s="99">
        <f t="shared" si="55"/>
        <v>5.9999203726559702E-2</v>
      </c>
      <c r="L1196" s="104">
        <f t="shared" si="56"/>
        <v>5.9999203726559702E-2</v>
      </c>
    </row>
    <row r="1197" spans="3:12" x14ac:dyDescent="0.25">
      <c r="C1197" t="s">
        <v>1213</v>
      </c>
      <c r="D1197" t="s">
        <v>2479</v>
      </c>
      <c r="E1197" s="6">
        <v>25117</v>
      </c>
      <c r="F1197" s="32">
        <v>25117</v>
      </c>
      <c r="G1197" s="32">
        <v>17268</v>
      </c>
      <c r="H1197" s="90">
        <f t="shared" si="54"/>
        <v>1</v>
      </c>
      <c r="I1197" s="90">
        <f>IF(F1197/ActivitySum!$C$1300=0%,"",F1197/ActivitySum!$C$1300)</f>
        <v>2.8955414932352558E-4</v>
      </c>
      <c r="J1197" s="99">
        <f>IF(G1197/ActivitySum!$C$1300=0%,"",G1197/ActivitySum!$C$1300)</f>
        <v>1.9906919817329455E-4</v>
      </c>
      <c r="K1197" s="99">
        <f t="shared" si="55"/>
        <v>0.6875024883545009</v>
      </c>
      <c r="L1197" s="104">
        <f t="shared" si="56"/>
        <v>0.6875024883545009</v>
      </c>
    </row>
    <row r="1198" spans="3:12" x14ac:dyDescent="0.25">
      <c r="C1198" t="s">
        <v>1214</v>
      </c>
      <c r="D1198" t="s">
        <v>2480</v>
      </c>
      <c r="E1198" s="6">
        <v>33489</v>
      </c>
      <c r="F1198" s="32">
        <v>33489</v>
      </c>
      <c r="G1198" s="32">
        <v>2009</v>
      </c>
      <c r="H1198" s="90">
        <f t="shared" si="54"/>
        <v>1</v>
      </c>
      <c r="I1198" s="90">
        <f>IF(F1198/ActivitySum!$C$1300=0%,"",F1198/ActivitySum!$C$1300)</f>
        <v>3.8606835636005685E-4</v>
      </c>
      <c r="J1198" s="99">
        <f>IF(G1198/ActivitySum!$C$1300=0%,"",G1198/ActivitySum!$C$1300)</f>
        <v>2.3160181788866619E-5</v>
      </c>
      <c r="K1198" s="99">
        <f t="shared" si="55"/>
        <v>5.9989847412583237E-2</v>
      </c>
      <c r="L1198" s="104">
        <f t="shared" si="56"/>
        <v>5.9989847412583237E-2</v>
      </c>
    </row>
    <row r="1199" spans="3:12" x14ac:dyDescent="0.25">
      <c r="C1199" t="s">
        <v>1215</v>
      </c>
      <c r="D1199" t="s">
        <v>2481</v>
      </c>
      <c r="E1199" s="6">
        <v>47430</v>
      </c>
      <c r="F1199" s="32">
        <v>47431</v>
      </c>
      <c r="G1199" s="32">
        <v>40316</v>
      </c>
      <c r="H1199" s="90">
        <f t="shared" si="54"/>
        <v>1.000021083702298</v>
      </c>
      <c r="I1199" s="90">
        <f>IF(F1199/ActivitySum!$C$1300=0%,"",F1199/ActivitySum!$C$1300)</f>
        <v>5.467947149963826E-4</v>
      </c>
      <c r="J1199" s="99">
        <f>IF(G1199/ActivitySum!$C$1300=0%,"",G1199/ActivitySum!$C$1300)</f>
        <v>4.6477147287204908E-4</v>
      </c>
      <c r="K1199" s="99">
        <f t="shared" si="55"/>
        <v>0.8500105418511491</v>
      </c>
      <c r="L1199" s="104">
        <f t="shared" si="56"/>
        <v>0.84999262085977523</v>
      </c>
    </row>
    <row r="1200" spans="3:12" x14ac:dyDescent="0.25">
      <c r="C1200" t="s">
        <v>1216</v>
      </c>
      <c r="D1200" t="s">
        <v>2482</v>
      </c>
      <c r="E1200" s="6">
        <v>23715</v>
      </c>
      <c r="F1200" s="32">
        <v>23715</v>
      </c>
      <c r="G1200" s="32">
        <v>1423</v>
      </c>
      <c r="H1200" s="90">
        <f t="shared" si="54"/>
        <v>1</v>
      </c>
      <c r="I1200" s="90">
        <f>IF(F1200/ActivitySum!$C$1300=0%,"",F1200/ActivitySum!$C$1300)</f>
        <v>2.7339159339122542E-4</v>
      </c>
      <c r="J1200" s="99">
        <f>IF(G1200/ActivitySum!$C$1300=0%,"",G1200/ActivitySum!$C$1300)</f>
        <v>1.6404648424866698E-5</v>
      </c>
      <c r="K1200" s="99">
        <f t="shared" si="55"/>
        <v>6.0004216740459623E-2</v>
      </c>
      <c r="L1200" s="104">
        <f t="shared" si="56"/>
        <v>6.0004216740459623E-2</v>
      </c>
    </row>
    <row r="1201" spans="3:12" x14ac:dyDescent="0.25">
      <c r="C1201" t="s">
        <v>1217</v>
      </c>
      <c r="D1201" t="s">
        <v>2483</v>
      </c>
      <c r="E1201" s="6">
        <v>47430</v>
      </c>
      <c r="F1201" s="32">
        <v>47430</v>
      </c>
      <c r="G1201" s="32">
        <v>2846</v>
      </c>
      <c r="H1201" s="90">
        <f t="shared" si="54"/>
        <v>1</v>
      </c>
      <c r="I1201" s="90">
        <f>IF(F1201/ActivitySum!$C$1300=0%,"",F1201/ActivitySum!$C$1300)</f>
        <v>5.4678318678245085E-4</v>
      </c>
      <c r="J1201" s="99">
        <f>IF(G1201/ActivitySum!$C$1300=0%,"",G1201/ActivitySum!$C$1300)</f>
        <v>3.2809296849733397E-5</v>
      </c>
      <c r="K1201" s="99">
        <f t="shared" si="55"/>
        <v>6.0004216740459623E-2</v>
      </c>
      <c r="L1201" s="104">
        <f t="shared" si="56"/>
        <v>6.0004216740459623E-2</v>
      </c>
    </row>
    <row r="1202" spans="3:12" x14ac:dyDescent="0.25">
      <c r="C1202" t="s">
        <v>1218</v>
      </c>
      <c r="D1202" t="s">
        <v>2484</v>
      </c>
      <c r="E1202" s="6">
        <v>1864</v>
      </c>
      <c r="F1202" s="32">
        <v>1865</v>
      </c>
      <c r="G1202" s="32">
        <v>93</v>
      </c>
      <c r="H1202" s="90">
        <f t="shared" si="54"/>
        <v>1.0005364806866952</v>
      </c>
      <c r="I1202" s="90">
        <f>IF(F1202/ActivitySum!$C$1300=0%,"",F1202/ActivitySum!$C$1300)</f>
        <v>2.1500118982695991E-5</v>
      </c>
      <c r="J1202" s="99">
        <f>IF(G1202/ActivitySum!$C$1300=0%,"",G1202/ActivitySum!$C$1300)</f>
        <v>1.0721238956518643E-6</v>
      </c>
      <c r="K1202" s="99">
        <f t="shared" si="55"/>
        <v>4.9892703862660946E-2</v>
      </c>
      <c r="L1202" s="104">
        <f t="shared" si="56"/>
        <v>4.9865951742627347E-2</v>
      </c>
    </row>
    <row r="1203" spans="3:12" x14ac:dyDescent="0.25">
      <c r="C1203" t="s">
        <v>1219</v>
      </c>
      <c r="D1203" t="s">
        <v>2485</v>
      </c>
      <c r="E1203" s="6">
        <v>3729</v>
      </c>
      <c r="F1203" s="32">
        <v>3729</v>
      </c>
      <c r="G1203" s="32">
        <v>1331</v>
      </c>
      <c r="H1203" s="90">
        <f t="shared" si="54"/>
        <v>1</v>
      </c>
      <c r="I1203" s="90">
        <f>IF(F1203/ActivitySum!$C$1300=0%,"",F1203/ActivitySum!$C$1300)</f>
        <v>4.2988709751460236E-5</v>
      </c>
      <c r="J1203" s="99">
        <f>IF(G1203/ActivitySum!$C$1300=0%,"",G1203/ActivitySum!$C$1300)</f>
        <v>1.5344052743146575E-5</v>
      </c>
      <c r="K1203" s="99">
        <f t="shared" si="55"/>
        <v>0.35693215339233036</v>
      </c>
      <c r="L1203" s="104">
        <f t="shared" si="56"/>
        <v>0.35693215339233036</v>
      </c>
    </row>
    <row r="1204" spans="3:12" x14ac:dyDescent="0.25">
      <c r="C1204" t="s">
        <v>1220</v>
      </c>
      <c r="D1204" t="s">
        <v>2486</v>
      </c>
      <c r="E1204" s="6">
        <v>3729</v>
      </c>
      <c r="F1204" s="32">
        <v>3729</v>
      </c>
      <c r="G1204" s="32">
        <v>559</v>
      </c>
      <c r="H1204" s="90">
        <f t="shared" si="54"/>
        <v>1</v>
      </c>
      <c r="I1204" s="90">
        <f>IF(F1204/ActivitySum!$C$1300=0%,"",F1204/ActivitySum!$C$1300)</f>
        <v>4.2988709751460236E-5</v>
      </c>
      <c r="J1204" s="99">
        <f>IF(G1204/ActivitySum!$C$1300=0%,"",G1204/ActivitySum!$C$1300)</f>
        <v>6.4442715878429263E-6</v>
      </c>
      <c r="K1204" s="99">
        <f t="shared" si="55"/>
        <v>0.14990614105658354</v>
      </c>
      <c r="L1204" s="104">
        <f t="shared" si="56"/>
        <v>0.14990614105658354</v>
      </c>
    </row>
    <row r="1205" spans="3:12" x14ac:dyDescent="0.25">
      <c r="C1205" t="s">
        <v>1221</v>
      </c>
      <c r="D1205" t="s">
        <v>2487</v>
      </c>
      <c r="E1205" s="6">
        <v>100188</v>
      </c>
      <c r="F1205" s="32">
        <v>100188</v>
      </c>
      <c r="G1205" s="32">
        <v>3006</v>
      </c>
      <c r="H1205" s="90">
        <f t="shared" si="54"/>
        <v>1</v>
      </c>
      <c r="I1205" s="90">
        <f>IF(F1205/ActivitySum!$C$1300=0%,"",F1205/ActivitySum!$C$1300)</f>
        <v>1.1549886973932148E-3</v>
      </c>
      <c r="J1205" s="99">
        <f>IF(G1205/ActivitySum!$C$1300=0%,"",G1205/ActivitySum!$C$1300)</f>
        <v>3.4653811078811876E-5</v>
      </c>
      <c r="K1205" s="99">
        <f t="shared" si="55"/>
        <v>3.0003593244699964E-2</v>
      </c>
      <c r="L1205" s="104">
        <f t="shared" si="56"/>
        <v>3.0003593244699964E-2</v>
      </c>
    </row>
    <row r="1206" spans="3:12" x14ac:dyDescent="0.25">
      <c r="C1206" t="s">
        <v>1222</v>
      </c>
      <c r="D1206" t="s">
        <v>2488</v>
      </c>
      <c r="E1206" s="6">
        <v>200376</v>
      </c>
      <c r="F1206" s="32">
        <v>200376</v>
      </c>
      <c r="G1206" s="32">
        <v>4008</v>
      </c>
      <c r="H1206" s="90">
        <f t="shared" si="54"/>
        <v>1</v>
      </c>
      <c r="I1206" s="90">
        <f>IF(F1206/ActivitySum!$C$1300=0%,"",F1206/ActivitySum!$C$1300)</f>
        <v>2.3099773947864296E-3</v>
      </c>
      <c r="J1206" s="99">
        <f>IF(G1206/ActivitySum!$C$1300=0%,"",G1206/ActivitySum!$C$1300)</f>
        <v>4.6205081438415835E-5</v>
      </c>
      <c r="K1206" s="99">
        <f t="shared" si="55"/>
        <v>2.0002395496466641E-2</v>
      </c>
      <c r="L1206" s="104">
        <f t="shared" si="56"/>
        <v>2.0002395496466641E-2</v>
      </c>
    </row>
    <row r="1207" spans="3:12" x14ac:dyDescent="0.25">
      <c r="C1207" t="s">
        <v>1223</v>
      </c>
      <c r="D1207" t="s">
        <v>2489</v>
      </c>
      <c r="E1207" s="6">
        <v>200376</v>
      </c>
      <c r="F1207" s="32">
        <v>200376</v>
      </c>
      <c r="G1207" s="32">
        <v>170320</v>
      </c>
      <c r="H1207" s="90">
        <f t="shared" si="54"/>
        <v>1</v>
      </c>
      <c r="I1207" s="90">
        <f>IF(F1207/ActivitySum!$C$1300=0%,"",F1207/ActivitySum!$C$1300)</f>
        <v>2.3099773947864296E-3</v>
      </c>
      <c r="J1207" s="99">
        <f>IF(G1207/ActivitySum!$C$1300=0%,"",G1207/ActivitySum!$C$1300)</f>
        <v>1.963485396854038E-3</v>
      </c>
      <c r="K1207" s="99">
        <f t="shared" si="55"/>
        <v>0.85000199624705552</v>
      </c>
      <c r="L1207" s="104">
        <f t="shared" si="56"/>
        <v>0.85000199624705552</v>
      </c>
    </row>
    <row r="1208" spans="3:12" x14ac:dyDescent="0.25">
      <c r="C1208" t="s">
        <v>1224</v>
      </c>
      <c r="D1208" t="s">
        <v>2490</v>
      </c>
      <c r="E1208" s="6">
        <v>5440</v>
      </c>
      <c r="F1208" s="32">
        <v>5440</v>
      </c>
      <c r="G1208" s="32">
        <v>740</v>
      </c>
      <c r="H1208" s="90">
        <f t="shared" si="54"/>
        <v>1</v>
      </c>
      <c r="I1208" s="90">
        <f>IF(F1208/ActivitySum!$C$1300=0%,"",F1208/ActivitySum!$C$1300)</f>
        <v>6.2713483788668192E-5</v>
      </c>
      <c r="J1208" s="99">
        <f>IF(G1208/ActivitySum!$C$1300=0%,"",G1208/ActivitySum!$C$1300)</f>
        <v>8.5308783094879527E-6</v>
      </c>
      <c r="K1208" s="99">
        <f t="shared" si="55"/>
        <v>0.13602941176470587</v>
      </c>
      <c r="L1208" s="104">
        <f t="shared" si="56"/>
        <v>0.13602941176470587</v>
      </c>
    </row>
    <row r="1209" spans="3:12" x14ac:dyDescent="0.25">
      <c r="C1209" t="s">
        <v>1225</v>
      </c>
      <c r="D1209" t="s">
        <v>2491</v>
      </c>
      <c r="E1209" s="6">
        <v>54255</v>
      </c>
      <c r="F1209" s="32">
        <v>54254</v>
      </c>
      <c r="G1209" s="32">
        <v>2713</v>
      </c>
      <c r="H1209" s="90">
        <f t="shared" si="54"/>
        <v>0.99998156851903053</v>
      </c>
      <c r="I1209" s="90">
        <f>IF(F1209/ActivitySum!$C$1300=0%,"",F1209/ActivitySum!$C$1300)</f>
        <v>6.2545171865264787E-4</v>
      </c>
      <c r="J1209" s="99">
        <f>IF(G1209/ActivitySum!$C$1300=0%,"",G1209/ActivitySum!$C$1300)</f>
        <v>3.1276044396811914E-5</v>
      </c>
      <c r="K1209" s="99">
        <f t="shared" si="55"/>
        <v>5.0004607870242371E-2</v>
      </c>
      <c r="L1209" s="104">
        <f t="shared" si="56"/>
        <v>5.0005529546208571E-2</v>
      </c>
    </row>
    <row r="1210" spans="3:12" x14ac:dyDescent="0.25">
      <c r="C1210" t="s">
        <v>1226</v>
      </c>
      <c r="D1210" t="s">
        <v>2492</v>
      </c>
      <c r="E1210" s="6">
        <v>28239</v>
      </c>
      <c r="F1210" s="32">
        <v>28238</v>
      </c>
      <c r="G1210" s="32">
        <v>25238</v>
      </c>
      <c r="H1210" s="90">
        <f t="shared" si="54"/>
        <v>0.99996458798116084</v>
      </c>
      <c r="I1210" s="90">
        <f>IF(F1210/ActivitySum!$C$1300=0%,"",F1210/ActivitySum!$C$1300)</f>
        <v>3.255337050044876E-4</v>
      </c>
      <c r="J1210" s="99">
        <f>IF(G1210/ActivitySum!$C$1300=0%,"",G1210/ActivitySum!$C$1300)</f>
        <v>2.9094906320926615E-4</v>
      </c>
      <c r="K1210" s="99">
        <f t="shared" si="55"/>
        <v>0.89372853146357878</v>
      </c>
      <c r="L1210" s="104">
        <f t="shared" si="56"/>
        <v>0.89376018131595725</v>
      </c>
    </row>
    <row r="1211" spans="3:12" x14ac:dyDescent="0.25">
      <c r="C1211" t="s">
        <v>1227</v>
      </c>
      <c r="D1211" t="s">
        <v>2493</v>
      </c>
      <c r="E1211" s="6">
        <v>55661</v>
      </c>
      <c r="F1211" s="32">
        <v>55661</v>
      </c>
      <c r="G1211" s="32">
        <v>31226</v>
      </c>
      <c r="H1211" s="90">
        <f t="shared" si="54"/>
        <v>1</v>
      </c>
      <c r="I1211" s="90">
        <f>IF(F1211/ActivitySum!$C$1300=0%,"",F1211/ActivitySum!$C$1300)</f>
        <v>6.4167191565460673E-4</v>
      </c>
      <c r="J1211" s="99">
        <f>IF(G1211/ActivitySum!$C$1300=0%,"",G1211/ActivitySum!$C$1300)</f>
        <v>3.5998000823252814E-4</v>
      </c>
      <c r="K1211" s="99">
        <f t="shared" si="55"/>
        <v>0.56100321589622892</v>
      </c>
      <c r="L1211" s="104">
        <f t="shared" si="56"/>
        <v>0.56100321589622892</v>
      </c>
    </row>
    <row r="1212" spans="3:12" x14ac:dyDescent="0.25">
      <c r="C1212" t="s">
        <v>1228</v>
      </c>
      <c r="D1212" t="s">
        <v>2494</v>
      </c>
      <c r="E1212" s="6">
        <v>72503</v>
      </c>
      <c r="F1212" s="32">
        <v>72503</v>
      </c>
      <c r="G1212" s="32">
        <v>3625</v>
      </c>
      <c r="H1212" s="90">
        <f t="shared" si="54"/>
        <v>1</v>
      </c>
      <c r="I1212" s="90">
        <f>IF(F1212/ActivitySum!$C$1300=0%,"",F1212/ActivitySum!$C$1300)</f>
        <v>8.3583009469297977E-4</v>
      </c>
      <c r="J1212" s="99">
        <f>IF(G1212/ActivitySum!$C$1300=0%,"",G1212/ActivitySum!$C$1300)</f>
        <v>4.1789775502559226E-5</v>
      </c>
      <c r="K1212" s="99">
        <f t="shared" si="55"/>
        <v>4.9997931120091585E-2</v>
      </c>
      <c r="L1212" s="104">
        <f t="shared" si="56"/>
        <v>4.9997931120091585E-2</v>
      </c>
    </row>
    <row r="1213" spans="3:12" x14ac:dyDescent="0.25">
      <c r="C1213" t="s">
        <v>1229</v>
      </c>
      <c r="D1213" t="s">
        <v>2495</v>
      </c>
      <c r="E1213" s="6">
        <v>38017</v>
      </c>
      <c r="F1213" s="32">
        <v>38017</v>
      </c>
      <c r="G1213" s="32">
        <v>33978</v>
      </c>
      <c r="H1213" s="90">
        <f t="shared" si="54"/>
        <v>1</v>
      </c>
      <c r="I1213" s="90">
        <f>IF(F1213/ActivitySum!$C$1300=0%,"",F1213/ActivitySum!$C$1300)</f>
        <v>4.3826810904297773E-4</v>
      </c>
      <c r="J1213" s="99">
        <f>IF(G1213/ActivitySum!$C$1300=0%,"",G1213/ActivitySum!$C$1300)</f>
        <v>3.9170565297267794E-4</v>
      </c>
      <c r="K1213" s="99">
        <f t="shared" si="55"/>
        <v>0.8937580556067023</v>
      </c>
      <c r="L1213" s="104">
        <f t="shared" si="56"/>
        <v>0.8937580556067023</v>
      </c>
    </row>
    <row r="1214" spans="3:12" x14ac:dyDescent="0.25">
      <c r="C1214" t="s">
        <v>1230</v>
      </c>
      <c r="D1214" t="s">
        <v>2496</v>
      </c>
      <c r="E1214" s="6">
        <v>76127</v>
      </c>
      <c r="F1214" s="32">
        <v>76127</v>
      </c>
      <c r="G1214" s="32">
        <v>42707</v>
      </c>
      <c r="H1214" s="90">
        <f t="shared" si="54"/>
        <v>1</v>
      </c>
      <c r="I1214" s="90">
        <f>IF(F1214/ActivitySum!$C$1300=0%,"",F1214/ActivitySum!$C$1300)</f>
        <v>8.776083419816073E-4</v>
      </c>
      <c r="J1214" s="99">
        <f>IF(G1214/ActivitySum!$C$1300=0%,"",G1214/ActivitySum!$C$1300)</f>
        <v>4.9233543238284057E-4</v>
      </c>
      <c r="K1214" s="99">
        <f t="shared" si="55"/>
        <v>0.56099675542186089</v>
      </c>
      <c r="L1214" s="104">
        <f t="shared" si="56"/>
        <v>0.56099675542186089</v>
      </c>
    </row>
    <row r="1215" spans="3:12" x14ac:dyDescent="0.25">
      <c r="C1215" t="s">
        <v>1231</v>
      </c>
      <c r="D1215" t="s">
        <v>2497</v>
      </c>
      <c r="E1215" s="6">
        <v>2419</v>
      </c>
      <c r="F1215" s="32">
        <v>2419</v>
      </c>
      <c r="G1215" s="32">
        <v>605</v>
      </c>
      <c r="H1215" s="90">
        <f t="shared" si="54"/>
        <v>1</v>
      </c>
      <c r="I1215" s="90">
        <f>IF(F1215/ActivitySum!$C$1300=0%,"",F1215/ActivitySum!$C$1300)</f>
        <v>2.7886749500880214E-5</v>
      </c>
      <c r="J1215" s="99">
        <f>IF(G1215/ActivitySum!$C$1300=0%,"",G1215/ActivitySum!$C$1300)</f>
        <v>6.9745694287029888E-6</v>
      </c>
      <c r="K1215" s="99">
        <f t="shared" si="55"/>
        <v>0.25010334849111204</v>
      </c>
      <c r="L1215" s="104">
        <f t="shared" si="56"/>
        <v>0.25010334849111204</v>
      </c>
    </row>
    <row r="1216" spans="3:12" x14ac:dyDescent="0.25">
      <c r="C1216" t="s">
        <v>1232</v>
      </c>
      <c r="D1216" t="s">
        <v>2498</v>
      </c>
      <c r="E1216" s="6">
        <v>4839</v>
      </c>
      <c r="F1216" s="32">
        <v>4839</v>
      </c>
      <c r="G1216" s="32">
        <v>4113</v>
      </c>
      <c r="H1216" s="90">
        <f t="shared" si="54"/>
        <v>1</v>
      </c>
      <c r="I1216" s="90">
        <f>IF(F1216/ActivitySum!$C$1300=0%,"",F1216/ActivitySum!$C$1300)</f>
        <v>5.5785027215692165E-5</v>
      </c>
      <c r="J1216" s="99">
        <f>IF(G1216/ActivitySum!$C$1300=0%,"",G1216/ActivitySum!$C$1300)</f>
        <v>4.7415543901248583E-5</v>
      </c>
      <c r="K1216" s="99">
        <f t="shared" si="55"/>
        <v>0.84996900185988844</v>
      </c>
      <c r="L1216" s="104">
        <f t="shared" si="56"/>
        <v>0.84996900185988844</v>
      </c>
    </row>
    <row r="1217" spans="3:12" x14ac:dyDescent="0.25">
      <c r="C1217" t="s">
        <v>1233</v>
      </c>
      <c r="D1217" t="s">
        <v>2499</v>
      </c>
      <c r="E1217" s="6">
        <v>4839</v>
      </c>
      <c r="F1217" s="32">
        <v>4839</v>
      </c>
      <c r="G1217" s="32">
        <v>3145</v>
      </c>
      <c r="H1217" s="90">
        <f t="shared" si="54"/>
        <v>1</v>
      </c>
      <c r="I1217" s="90">
        <f>IF(F1217/ActivitySum!$C$1300=0%,"",F1217/ActivitySum!$C$1300)</f>
        <v>5.5785027215692165E-5</v>
      </c>
      <c r="J1217" s="99">
        <f>IF(G1217/ActivitySum!$C$1300=0%,"",G1217/ActivitySum!$C$1300)</f>
        <v>3.6256232815323802E-5</v>
      </c>
      <c r="K1217" s="99">
        <f t="shared" si="55"/>
        <v>0.64992767100640625</v>
      </c>
      <c r="L1217" s="104">
        <f t="shared" si="56"/>
        <v>0.64992767100640625</v>
      </c>
    </row>
    <row r="1218" spans="3:12" x14ac:dyDescent="0.25">
      <c r="C1218" t="s">
        <v>1234</v>
      </c>
      <c r="D1218" t="s">
        <v>2500</v>
      </c>
      <c r="E1218" s="6">
        <v>129638</v>
      </c>
      <c r="F1218" s="32">
        <v>129637</v>
      </c>
      <c r="G1218" s="32">
        <v>68384</v>
      </c>
      <c r="H1218" s="90">
        <f t="shared" si="54"/>
        <v>0.99999228621237601</v>
      </c>
      <c r="I1218" s="90">
        <f>IF(F1218/ActivitySum!$C$1300=0%,"",F1218/ActivitySum!$C$1300)</f>
        <v>1.4944830694690401E-3</v>
      </c>
      <c r="J1218" s="99">
        <f>IF(G1218/ActivitySum!$C$1300=0%,"",G1218/ActivitySum!$C$1300)</f>
        <v>7.8834538150814081E-4</v>
      </c>
      <c r="K1218" s="99">
        <f t="shared" si="55"/>
        <v>0.52749965287955691</v>
      </c>
      <c r="L1218" s="104">
        <f t="shared" si="56"/>
        <v>0.52750372193123873</v>
      </c>
    </row>
    <row r="1219" spans="3:12" x14ac:dyDescent="0.25">
      <c r="C1219" t="s">
        <v>1235</v>
      </c>
      <c r="D1219" t="s">
        <v>2501</v>
      </c>
      <c r="E1219" s="6">
        <v>259274</v>
      </c>
      <c r="F1219" s="32">
        <v>259275</v>
      </c>
      <c r="G1219" s="32">
        <v>25927</v>
      </c>
      <c r="H1219" s="90">
        <f t="shared" si="54"/>
        <v>1.0000038569235634</v>
      </c>
      <c r="I1219" s="90">
        <f>IF(F1219/ActivitySum!$C$1300=0%,"",F1219/ActivitySum!$C$1300)</f>
        <v>2.9889776671520123E-3</v>
      </c>
      <c r="J1219" s="99">
        <f>IF(G1219/ActivitySum!$C$1300=0%,"",G1219/ActivitySum!$C$1300)</f>
        <v>2.9889200260823533E-4</v>
      </c>
      <c r="K1219" s="99">
        <f t="shared" si="55"/>
        <v>9.99984572305746E-2</v>
      </c>
      <c r="L1219" s="104">
        <f t="shared" si="56"/>
        <v>9.9998071545656153E-2</v>
      </c>
    </row>
    <row r="1220" spans="3:12" x14ac:dyDescent="0.25">
      <c r="C1220" t="s">
        <v>1236</v>
      </c>
      <c r="D1220" t="s">
        <v>2502</v>
      </c>
      <c r="E1220" s="6">
        <v>259275</v>
      </c>
      <c r="F1220" s="32">
        <v>259275</v>
      </c>
      <c r="G1220" s="32">
        <v>25928</v>
      </c>
      <c r="H1220" s="90">
        <f t="shared" si="54"/>
        <v>1</v>
      </c>
      <c r="I1220" s="90">
        <f>IF(F1220/ActivitySum!$C$1300=0%,"",F1220/ActivitySum!$C$1300)</f>
        <v>2.9889776671520123E-3</v>
      </c>
      <c r="J1220" s="99">
        <f>IF(G1220/ActivitySum!$C$1300=0%,"",G1220/ActivitySum!$C$1300)</f>
        <v>2.9890353082216709E-4</v>
      </c>
      <c r="K1220" s="99">
        <f t="shared" si="55"/>
        <v>0.10000192845434384</v>
      </c>
      <c r="L1220" s="104">
        <f t="shared" si="56"/>
        <v>0.10000192845434384</v>
      </c>
    </row>
    <row r="1221" spans="3:12" x14ac:dyDescent="0.25">
      <c r="C1221" t="s">
        <v>1237</v>
      </c>
      <c r="D1221" t="s">
        <v>2503</v>
      </c>
      <c r="E1221" s="6">
        <v>5440</v>
      </c>
      <c r="F1221" s="32">
        <v>5440</v>
      </c>
      <c r="G1221" s="32">
        <v>544</v>
      </c>
      <c r="H1221" s="90">
        <f t="shared" si="54"/>
        <v>1</v>
      </c>
      <c r="I1221" s="90">
        <f>IF(F1221/ActivitySum!$C$1300=0%,"",F1221/ActivitySum!$C$1300)</f>
        <v>6.2713483788668192E-5</v>
      </c>
      <c r="J1221" s="99">
        <f>IF(G1221/ActivitySum!$C$1300=0%,"",G1221/ActivitySum!$C$1300)</f>
        <v>6.2713483788668192E-6</v>
      </c>
      <c r="K1221" s="99">
        <f t="shared" si="55"/>
        <v>0.1</v>
      </c>
      <c r="L1221" s="104">
        <f t="shared" si="56"/>
        <v>0.1</v>
      </c>
    </row>
    <row r="1222" spans="3:12" x14ac:dyDescent="0.25">
      <c r="C1222" t="s">
        <v>1238</v>
      </c>
      <c r="D1222" t="s">
        <v>2504</v>
      </c>
      <c r="E1222" s="6">
        <v>144523</v>
      </c>
      <c r="F1222" s="32">
        <v>144524</v>
      </c>
      <c r="G1222" s="32">
        <v>81077</v>
      </c>
      <c r="H1222" s="90">
        <f t="shared" si="54"/>
        <v>1.0000069193138807</v>
      </c>
      <c r="I1222" s="90">
        <f>IF(F1222/ActivitySum!$C$1300=0%,"",F1222/ActivitySum!$C$1300)</f>
        <v>1.6661035902708608E-3</v>
      </c>
      <c r="J1222" s="99">
        <f>IF(G1222/ActivitySum!$C$1300=0%,"",G1222/ActivitySum!$C$1300)</f>
        <v>9.3467300094372265E-4</v>
      </c>
      <c r="K1222" s="99">
        <f t="shared" si="55"/>
        <v>0.56099721151650606</v>
      </c>
      <c r="L1222" s="104">
        <f t="shared" si="56"/>
        <v>0.56099332982757188</v>
      </c>
    </row>
    <row r="1223" spans="3:12" x14ac:dyDescent="0.25">
      <c r="C1223" t="s">
        <v>1239</v>
      </c>
      <c r="D1223" t="s">
        <v>2505</v>
      </c>
      <c r="E1223" s="6">
        <v>187928</v>
      </c>
      <c r="F1223" s="32">
        <v>187928</v>
      </c>
      <c r="G1223" s="32">
        <v>93964</v>
      </c>
      <c r="H1223" s="90">
        <f t="shared" ref="H1223:H1286" si="57">IFERROR(F1223/E1223,"")</f>
        <v>1</v>
      </c>
      <c r="I1223" s="90">
        <f>IF(F1223/ActivitySum!$C$1300=0%,"",F1223/ActivitySum!$C$1300)</f>
        <v>2.1664741877641244E-3</v>
      </c>
      <c r="J1223" s="99">
        <f>IF(G1223/ActivitySum!$C$1300=0%,"",G1223/ActivitySum!$C$1300)</f>
        <v>1.0832370938820622E-3</v>
      </c>
      <c r="K1223" s="99">
        <f t="shared" ref="K1223:K1286" si="58">IFERROR(G1223/E1223,"")</f>
        <v>0.5</v>
      </c>
      <c r="L1223" s="104">
        <f t="shared" ref="L1223:L1286" si="59">IFERROR(G1223/F1223,"")</f>
        <v>0.5</v>
      </c>
    </row>
    <row r="1224" spans="3:12" x14ac:dyDescent="0.25">
      <c r="C1224" t="s">
        <v>1240</v>
      </c>
      <c r="D1224" t="s">
        <v>2506</v>
      </c>
      <c r="E1224" s="6">
        <v>5440</v>
      </c>
      <c r="F1224" s="32">
        <v>5440</v>
      </c>
      <c r="G1224" s="32">
        <v>2720</v>
      </c>
      <c r="H1224" s="90">
        <f t="shared" si="57"/>
        <v>1</v>
      </c>
      <c r="I1224" s="90">
        <f>IF(F1224/ActivitySum!$C$1300=0%,"",F1224/ActivitySum!$C$1300)</f>
        <v>6.2713483788668192E-5</v>
      </c>
      <c r="J1224" s="99">
        <f>IF(G1224/ActivitySum!$C$1300=0%,"",G1224/ActivitySum!$C$1300)</f>
        <v>3.1356741894334096E-5</v>
      </c>
      <c r="K1224" s="99">
        <f t="shared" si="58"/>
        <v>0.5</v>
      </c>
      <c r="L1224" s="104">
        <f t="shared" si="59"/>
        <v>0.5</v>
      </c>
    </row>
    <row r="1225" spans="3:12" x14ac:dyDescent="0.25">
      <c r="C1225" t="s">
        <v>1241</v>
      </c>
      <c r="D1225" t="s">
        <v>2507</v>
      </c>
      <c r="E1225" s="6">
        <v>119801</v>
      </c>
      <c r="F1225" s="32">
        <v>119801</v>
      </c>
      <c r="G1225" s="32">
        <v>29950</v>
      </c>
      <c r="H1225" s="90">
        <f t="shared" si="57"/>
        <v>1</v>
      </c>
      <c r="I1225" s="90">
        <f>IF(F1225/ActivitySum!$C$1300=0%,"",F1225/ActivitySum!$C$1300)</f>
        <v>1.3810915572364409E-3</v>
      </c>
      <c r="J1225" s="99">
        <f>IF(G1225/ActivitySum!$C$1300=0%,"",G1225/ActivitySum!$C$1300)</f>
        <v>3.4527000725562726E-4</v>
      </c>
      <c r="K1225" s="99">
        <f t="shared" si="58"/>
        <v>0.24999791320606674</v>
      </c>
      <c r="L1225" s="104">
        <f t="shared" si="59"/>
        <v>0.24999791320606674</v>
      </c>
    </row>
    <row r="1226" spans="3:12" x14ac:dyDescent="0.25">
      <c r="C1226" t="s">
        <v>1242</v>
      </c>
      <c r="D1226" t="s">
        <v>2508</v>
      </c>
      <c r="E1226" s="6">
        <v>53594</v>
      </c>
      <c r="F1226" s="32">
        <v>53594</v>
      </c>
      <c r="G1226" s="32">
        <v>13399</v>
      </c>
      <c r="H1226" s="90">
        <f t="shared" si="57"/>
        <v>1</v>
      </c>
      <c r="I1226" s="90">
        <f>IF(F1226/ActivitySum!$C$1300=0%,"",F1226/ActivitySum!$C$1300)</f>
        <v>6.1784309745769911E-4</v>
      </c>
      <c r="J1226" s="99">
        <f>IF(G1226/ActivitySum!$C$1300=0%,"",G1226/ActivitySum!$C$1300)</f>
        <v>1.5446653847139065E-4</v>
      </c>
      <c r="K1226" s="99">
        <f t="shared" si="58"/>
        <v>0.25000932940254506</v>
      </c>
      <c r="L1226" s="104">
        <f t="shared" si="59"/>
        <v>0.25000932940254506</v>
      </c>
    </row>
    <row r="1227" spans="3:12" x14ac:dyDescent="0.25">
      <c r="C1227" t="s">
        <v>1243</v>
      </c>
      <c r="D1227" t="s">
        <v>2509</v>
      </c>
      <c r="E1227" s="6">
        <v>28287</v>
      </c>
      <c r="F1227" s="32">
        <v>28287</v>
      </c>
      <c r="G1227" s="32">
        <v>18387</v>
      </c>
      <c r="H1227" s="90">
        <f t="shared" si="57"/>
        <v>1</v>
      </c>
      <c r="I1227" s="90">
        <f>IF(F1227/ActivitySum!$C$1300=0%,"",F1227/ActivitySum!$C$1300)</f>
        <v>3.260985874871429E-4</v>
      </c>
      <c r="J1227" s="99">
        <f>IF(G1227/ActivitySum!$C$1300=0%,"",G1227/ActivitySum!$C$1300)</f>
        <v>2.1196926956291214E-4</v>
      </c>
      <c r="K1227" s="99">
        <f t="shared" si="58"/>
        <v>0.65001590836780143</v>
      </c>
      <c r="L1227" s="104">
        <f t="shared" si="59"/>
        <v>0.65001590836780143</v>
      </c>
    </row>
    <row r="1228" spans="3:12" x14ac:dyDescent="0.25">
      <c r="C1228" t="s">
        <v>1244</v>
      </c>
      <c r="D1228" t="s">
        <v>2510</v>
      </c>
      <c r="E1228" s="6">
        <v>56412</v>
      </c>
      <c r="F1228" s="32">
        <v>56412</v>
      </c>
      <c r="G1228" s="32">
        <v>56412</v>
      </c>
      <c r="H1228" s="90">
        <f t="shared" si="57"/>
        <v>1</v>
      </c>
      <c r="I1228" s="90">
        <f>IF(F1228/ActivitySum!$C$1300=0%,"",F1228/ActivitySum!$C$1300)</f>
        <v>6.5032960431734383E-4</v>
      </c>
      <c r="J1228" s="99">
        <f>IF(G1228/ActivitySum!$C$1300=0%,"",G1228/ActivitySum!$C$1300)</f>
        <v>6.5032960431734383E-4</v>
      </c>
      <c r="K1228" s="99">
        <f t="shared" si="58"/>
        <v>1</v>
      </c>
      <c r="L1228" s="104">
        <f t="shared" si="59"/>
        <v>1</v>
      </c>
    </row>
    <row r="1229" spans="3:12" x14ac:dyDescent="0.25">
      <c r="C1229" t="s">
        <v>1245</v>
      </c>
      <c r="D1229" t="s">
        <v>2511</v>
      </c>
      <c r="E1229" s="6">
        <v>73448</v>
      </c>
      <c r="F1229" s="32">
        <v>73448</v>
      </c>
      <c r="G1229" s="32">
        <v>18362</v>
      </c>
      <c r="H1229" s="90">
        <f t="shared" si="57"/>
        <v>1</v>
      </c>
      <c r="I1229" s="90">
        <f>IF(F1229/ActivitySum!$C$1300=0%,"",F1229/ActivitySum!$C$1300)</f>
        <v>8.4672425685847457E-4</v>
      </c>
      <c r="J1229" s="99">
        <f>IF(G1229/ActivitySum!$C$1300=0%,"",G1229/ActivitySum!$C$1300)</f>
        <v>2.1168106421461864E-4</v>
      </c>
      <c r="K1229" s="99">
        <f t="shared" si="58"/>
        <v>0.25</v>
      </c>
      <c r="L1229" s="104">
        <f t="shared" si="59"/>
        <v>0.25</v>
      </c>
    </row>
    <row r="1230" spans="3:12" x14ac:dyDescent="0.25">
      <c r="C1230" t="s">
        <v>1246</v>
      </c>
      <c r="D1230" t="s">
        <v>2512</v>
      </c>
      <c r="E1230" s="6">
        <v>37830</v>
      </c>
      <c r="F1230" s="32">
        <v>37831</v>
      </c>
      <c r="G1230" s="32">
        <v>24590</v>
      </c>
      <c r="H1230" s="90">
        <f t="shared" si="57"/>
        <v>1.0000264340470526</v>
      </c>
      <c r="I1230" s="90">
        <f>IF(F1230/ActivitySum!$C$1300=0%,"",F1230/ActivitySum!$C$1300)</f>
        <v>4.3612386125167399E-4</v>
      </c>
      <c r="J1230" s="99">
        <f>IF(G1230/ActivitySum!$C$1300=0%,"",G1230/ActivitySum!$C$1300)</f>
        <v>2.8347878058149835E-4</v>
      </c>
      <c r="K1230" s="99">
        <f t="shared" si="58"/>
        <v>0.65001321702352632</v>
      </c>
      <c r="L1230" s="104">
        <f t="shared" si="59"/>
        <v>0.64999603499775316</v>
      </c>
    </row>
    <row r="1231" spans="3:12" x14ac:dyDescent="0.25">
      <c r="C1231" t="s">
        <v>1247</v>
      </c>
      <c r="D1231" t="s">
        <v>2513</v>
      </c>
      <c r="E1231" s="6">
        <v>75888</v>
      </c>
      <c r="F1231" s="32">
        <v>75889</v>
      </c>
      <c r="G1231" s="32">
        <v>49327</v>
      </c>
      <c r="H1231" s="90">
        <f t="shared" si="57"/>
        <v>1.0000131773139362</v>
      </c>
      <c r="I1231" s="90">
        <f>IF(F1231/ActivitySum!$C$1300=0%,"",F1231/ActivitySum!$C$1300)</f>
        <v>8.7486462706585306E-4</v>
      </c>
      <c r="J1231" s="99">
        <f>IF(G1231/ActivitySum!$C$1300=0%,"",G1231/ActivitySum!$C$1300)</f>
        <v>5.6865220861096249E-4</v>
      </c>
      <c r="K1231" s="99">
        <f t="shared" si="58"/>
        <v>0.64999736453721269</v>
      </c>
      <c r="L1231" s="104">
        <f t="shared" si="59"/>
        <v>0.6499887994307475</v>
      </c>
    </row>
    <row r="1232" spans="3:12" x14ac:dyDescent="0.25">
      <c r="C1232" t="s">
        <v>1248</v>
      </c>
      <c r="D1232" t="s">
        <v>2514</v>
      </c>
      <c r="E1232" s="6">
        <v>2420</v>
      </c>
      <c r="F1232" s="32">
        <v>2419</v>
      </c>
      <c r="G1232" s="32">
        <v>1573</v>
      </c>
      <c r="H1232" s="90">
        <f t="shared" si="57"/>
        <v>0.99958677685950414</v>
      </c>
      <c r="I1232" s="90">
        <f>IF(F1232/ActivitySum!$C$1300=0%,"",F1232/ActivitySum!$C$1300)</f>
        <v>2.7886749500880214E-5</v>
      </c>
      <c r="J1232" s="99">
        <f>IF(G1232/ActivitySum!$C$1300=0%,"",G1232/ActivitySum!$C$1300)</f>
        <v>1.813388051462777E-5</v>
      </c>
      <c r="K1232" s="99">
        <f t="shared" si="58"/>
        <v>0.65</v>
      </c>
      <c r="L1232" s="104">
        <f t="shared" si="59"/>
        <v>0.65026870607689125</v>
      </c>
    </row>
    <row r="1233" spans="3:12" x14ac:dyDescent="0.25">
      <c r="C1233" t="s">
        <v>1249</v>
      </c>
      <c r="D1233" t="s">
        <v>2515</v>
      </c>
      <c r="E1233" s="6">
        <v>4839</v>
      </c>
      <c r="F1233" s="32">
        <v>4839</v>
      </c>
      <c r="G1233" s="32">
        <v>4113</v>
      </c>
      <c r="H1233" s="90">
        <f t="shared" si="57"/>
        <v>1</v>
      </c>
      <c r="I1233" s="90">
        <f>IF(F1233/ActivitySum!$C$1300=0%,"",F1233/ActivitySum!$C$1300)</f>
        <v>5.5785027215692165E-5</v>
      </c>
      <c r="J1233" s="99">
        <f>IF(G1233/ActivitySum!$C$1300=0%,"",G1233/ActivitySum!$C$1300)</f>
        <v>4.7415543901248583E-5</v>
      </c>
      <c r="K1233" s="99">
        <f t="shared" si="58"/>
        <v>0.84996900185988844</v>
      </c>
      <c r="L1233" s="104">
        <f t="shared" si="59"/>
        <v>0.84996900185988844</v>
      </c>
    </row>
    <row r="1234" spans="3:12" x14ac:dyDescent="0.25">
      <c r="C1234" t="s">
        <v>1250</v>
      </c>
      <c r="D1234" t="s">
        <v>2516</v>
      </c>
      <c r="E1234" s="6">
        <v>4839</v>
      </c>
      <c r="F1234" s="32">
        <v>4839</v>
      </c>
      <c r="G1234" s="32">
        <v>4839</v>
      </c>
      <c r="H1234" s="90">
        <f t="shared" si="57"/>
        <v>1</v>
      </c>
      <c r="I1234" s="90">
        <f>IF(F1234/ActivitySum!$C$1300=0%,"",F1234/ActivitySum!$C$1300)</f>
        <v>5.5785027215692165E-5</v>
      </c>
      <c r="J1234" s="99">
        <f>IF(G1234/ActivitySum!$C$1300=0%,"",G1234/ActivitySum!$C$1300)</f>
        <v>5.5785027215692165E-5</v>
      </c>
      <c r="K1234" s="99">
        <f t="shared" si="58"/>
        <v>1</v>
      </c>
      <c r="L1234" s="104">
        <f t="shared" si="59"/>
        <v>1</v>
      </c>
    </row>
    <row r="1235" spans="3:12" x14ac:dyDescent="0.25">
      <c r="C1235" t="s">
        <v>1251</v>
      </c>
      <c r="D1235" t="s">
        <v>2517</v>
      </c>
      <c r="E1235" s="6">
        <v>193299</v>
      </c>
      <c r="F1235" s="32">
        <v>193298</v>
      </c>
      <c r="G1235" s="32">
        <v>164303</v>
      </c>
      <c r="H1235" s="90">
        <f t="shared" si="57"/>
        <v>0.9999948266674944</v>
      </c>
      <c r="I1235" s="90">
        <f>IF(F1235/ActivitySum!$C$1300=0%,"",F1235/ActivitySum!$C$1300)</f>
        <v>2.2283806965775707E-3</v>
      </c>
      <c r="J1235" s="99">
        <f>IF(G1235/ActivitySum!$C$1300=0%,"",G1235/ActivitySum!$C$1300)</f>
        <v>1.8941201336267555E-3</v>
      </c>
      <c r="K1235" s="99">
        <f t="shared" si="58"/>
        <v>0.84999405066761857</v>
      </c>
      <c r="L1235" s="104">
        <f t="shared" si="59"/>
        <v>0.84999844799221924</v>
      </c>
    </row>
    <row r="1236" spans="3:12" x14ac:dyDescent="0.25">
      <c r="C1236" t="s">
        <v>1252</v>
      </c>
      <c r="D1236" t="s">
        <v>2518</v>
      </c>
      <c r="E1236" s="6">
        <v>145945</v>
      </c>
      <c r="F1236" s="32">
        <v>145945</v>
      </c>
      <c r="G1236" s="32">
        <v>291890</v>
      </c>
      <c r="H1236" s="90">
        <f t="shared" si="57"/>
        <v>1</v>
      </c>
      <c r="I1236" s="90">
        <f>IF(F1236/ActivitySum!$C$1300=0%,"",F1236/ActivitySum!$C$1300)</f>
        <v>1.6824851822678638E-3</v>
      </c>
      <c r="J1236" s="99">
        <f>IF(G1236/ActivitySum!$C$1300=0%,"",G1236/ActivitySum!$C$1300)</f>
        <v>3.3649703645357277E-3</v>
      </c>
      <c r="K1236" s="99">
        <f t="shared" si="58"/>
        <v>2</v>
      </c>
      <c r="L1236" s="104">
        <f t="shared" si="59"/>
        <v>2</v>
      </c>
    </row>
    <row r="1237" spans="3:12" x14ac:dyDescent="0.25">
      <c r="C1237" t="s">
        <v>1253</v>
      </c>
      <c r="D1237" t="s">
        <v>2519</v>
      </c>
      <c r="E1237" s="6">
        <v>455692</v>
      </c>
      <c r="F1237" s="32">
        <v>455692</v>
      </c>
      <c r="G1237" s="32">
        <v>387338</v>
      </c>
      <c r="H1237" s="90">
        <f t="shared" si="57"/>
        <v>1</v>
      </c>
      <c r="I1237" s="90">
        <f>IF(F1237/ActivitySum!$C$1300=0%,"",F1237/ActivitySum!$C$1300)</f>
        <v>5.2533148629826812E-3</v>
      </c>
      <c r="J1237" s="99">
        <f>IF(G1237/ActivitySum!$C$1300=0%,"",G1237/ActivitySum!$C$1300)</f>
        <v>4.4653153278924928E-3</v>
      </c>
      <c r="K1237" s="99">
        <f t="shared" si="58"/>
        <v>0.84999956110706354</v>
      </c>
      <c r="L1237" s="104">
        <f t="shared" si="59"/>
        <v>0.84999956110706354</v>
      </c>
    </row>
    <row r="1238" spans="3:12" x14ac:dyDescent="0.25">
      <c r="C1238" t="s">
        <v>1254</v>
      </c>
      <c r="D1238" t="s">
        <v>2520</v>
      </c>
      <c r="E1238" s="6">
        <v>5440</v>
      </c>
      <c r="F1238" s="32">
        <v>5440</v>
      </c>
      <c r="G1238" s="32">
        <v>4624</v>
      </c>
      <c r="H1238" s="90">
        <f t="shared" si="57"/>
        <v>1</v>
      </c>
      <c r="I1238" s="90">
        <f>IF(F1238/ActivitySum!$C$1300=0%,"",F1238/ActivitySum!$C$1300)</f>
        <v>6.2713483788668192E-5</v>
      </c>
      <c r="J1238" s="99">
        <f>IF(G1238/ActivitySum!$C$1300=0%,"",G1238/ActivitySum!$C$1300)</f>
        <v>5.3306461220367963E-5</v>
      </c>
      <c r="K1238" s="99">
        <f t="shared" si="58"/>
        <v>0.85</v>
      </c>
      <c r="L1238" s="104">
        <f t="shared" si="59"/>
        <v>0.85</v>
      </c>
    </row>
    <row r="1239" spans="3:12" x14ac:dyDescent="0.25">
      <c r="C1239" t="s">
        <v>1255</v>
      </c>
      <c r="D1239" t="s">
        <v>2521</v>
      </c>
      <c r="E1239" s="6">
        <v>35418</v>
      </c>
      <c r="F1239" s="32">
        <v>35418</v>
      </c>
      <c r="G1239" s="32">
        <v>30105</v>
      </c>
      <c r="H1239" s="90">
        <f t="shared" si="57"/>
        <v>1</v>
      </c>
      <c r="I1239" s="90">
        <f>IF(F1239/ActivitySum!$C$1300=0%,"",F1239/ActivitySum!$C$1300)</f>
        <v>4.0830628103438423E-4</v>
      </c>
      <c r="J1239" s="99">
        <f>IF(G1239/ActivitySum!$C$1300=0%,"",G1239/ActivitySum!$C$1300)</f>
        <v>3.4705688041504707E-4</v>
      </c>
      <c r="K1239" s="99">
        <f t="shared" si="58"/>
        <v>0.8499915297306454</v>
      </c>
      <c r="L1239" s="104">
        <f t="shared" si="59"/>
        <v>0.8499915297306454</v>
      </c>
    </row>
    <row r="1240" spans="3:12" x14ac:dyDescent="0.25">
      <c r="C1240" t="s">
        <v>1256</v>
      </c>
      <c r="D1240" t="s">
        <v>2522</v>
      </c>
      <c r="E1240" s="6">
        <v>16704</v>
      </c>
      <c r="F1240" s="32">
        <v>16705</v>
      </c>
      <c r="G1240" s="32">
        <v>14199</v>
      </c>
      <c r="H1240" s="90">
        <f t="shared" si="57"/>
        <v>1.0000598659003832</v>
      </c>
      <c r="I1240" s="90">
        <f>IF(F1240/ActivitySum!$C$1300=0%,"",F1240/ActivitySum!$C$1300)</f>
        <v>1.9257881372972466E-4</v>
      </c>
      <c r="J1240" s="99">
        <f>IF(G1240/ActivitySum!$C$1300=0%,"",G1240/ActivitySum!$C$1300)</f>
        <v>1.6368910961678303E-4</v>
      </c>
      <c r="K1240" s="99">
        <f t="shared" si="58"/>
        <v>0.85003591954022983</v>
      </c>
      <c r="L1240" s="104">
        <f t="shared" si="59"/>
        <v>0.84998503442083206</v>
      </c>
    </row>
    <row r="1241" spans="3:12" x14ac:dyDescent="0.25">
      <c r="C1241" t="s">
        <v>1257</v>
      </c>
      <c r="D1241" t="s">
        <v>2523</v>
      </c>
      <c r="E1241" s="6">
        <v>33899</v>
      </c>
      <c r="F1241" s="32">
        <v>33899</v>
      </c>
      <c r="G1241" s="32">
        <v>28814</v>
      </c>
      <c r="H1241" s="90">
        <f t="shared" si="57"/>
        <v>1</v>
      </c>
      <c r="I1241" s="90">
        <f>IF(F1241/ActivitySum!$C$1300=0%,"",F1241/ActivitySum!$C$1300)</f>
        <v>3.9079492407207041E-4</v>
      </c>
      <c r="J1241" s="99">
        <f>IF(G1241/ActivitySum!$C$1300=0%,"",G1241/ActivitySum!$C$1300)</f>
        <v>3.3217395622917012E-4</v>
      </c>
      <c r="K1241" s="99">
        <f t="shared" si="58"/>
        <v>0.84999557509071066</v>
      </c>
      <c r="L1241" s="104">
        <f t="shared" si="59"/>
        <v>0.84999557509071066</v>
      </c>
    </row>
    <row r="1242" spans="3:12" x14ac:dyDescent="0.25">
      <c r="C1242" t="s">
        <v>1258</v>
      </c>
      <c r="D1242" t="s">
        <v>2524</v>
      </c>
      <c r="E1242" s="6">
        <v>50067</v>
      </c>
      <c r="F1242" s="32">
        <v>50067</v>
      </c>
      <c r="G1242" s="32">
        <v>42557</v>
      </c>
      <c r="H1242" s="90">
        <f t="shared" si="57"/>
        <v>1</v>
      </c>
      <c r="I1242" s="90">
        <f>IF(F1242/ActivitySum!$C$1300=0%,"",F1242/ActivitySum!$C$1300)</f>
        <v>5.7718308692045043E-4</v>
      </c>
      <c r="J1242" s="99">
        <f>IF(G1242/ActivitySum!$C$1300=0%,"",G1242/ActivitySum!$C$1300)</f>
        <v>4.9060620029307952E-4</v>
      </c>
      <c r="K1242" s="99">
        <f t="shared" si="58"/>
        <v>0.85000099866179324</v>
      </c>
      <c r="L1242" s="104">
        <f t="shared" si="59"/>
        <v>0.85000099866179324</v>
      </c>
    </row>
    <row r="1243" spans="3:12" x14ac:dyDescent="0.25">
      <c r="C1243" t="s">
        <v>1259</v>
      </c>
      <c r="D1243" t="s">
        <v>2525</v>
      </c>
      <c r="E1243" s="6">
        <v>24315</v>
      </c>
      <c r="F1243" s="32">
        <v>24316</v>
      </c>
      <c r="G1243" s="32">
        <v>20669</v>
      </c>
      <c r="H1243" s="90">
        <f t="shared" si="57"/>
        <v>1.0000411268764138</v>
      </c>
      <c r="I1243" s="90">
        <f>IF(F1243/ActivitySum!$C$1300=0%,"",F1243/ActivitySum!$C$1300)</f>
        <v>2.8032004996420142E-4</v>
      </c>
      <c r="J1243" s="99">
        <f>IF(G1243/ActivitySum!$C$1300=0%,"",G1243/ActivitySum!$C$1300)</f>
        <v>2.3827665375514393E-4</v>
      </c>
      <c r="K1243" s="99">
        <f t="shared" si="58"/>
        <v>0.8500514085955172</v>
      </c>
      <c r="L1243" s="104">
        <f t="shared" si="59"/>
        <v>0.85001645007402538</v>
      </c>
    </row>
    <row r="1244" spans="3:12" x14ac:dyDescent="0.25">
      <c r="C1244" t="s">
        <v>1260</v>
      </c>
      <c r="D1244" t="s">
        <v>2526</v>
      </c>
      <c r="E1244" s="6">
        <v>48001</v>
      </c>
      <c r="F1244" s="32">
        <v>48002</v>
      </c>
      <c r="G1244" s="32">
        <v>40802</v>
      </c>
      <c r="H1244" s="90">
        <f t="shared" si="57"/>
        <v>1.0000208328993145</v>
      </c>
      <c r="I1244" s="90">
        <f>IF(F1244/ActivitySum!$C$1300=0%,"",F1244/ActivitySum!$C$1300)</f>
        <v>5.5337732515140642E-4</v>
      </c>
      <c r="J1244" s="99">
        <f>IF(G1244/ActivitySum!$C$1300=0%,"",G1244/ActivitySum!$C$1300)</f>
        <v>4.7037418484287497E-4</v>
      </c>
      <c r="K1244" s="99">
        <f t="shared" si="58"/>
        <v>0.85002395783421181</v>
      </c>
      <c r="L1244" s="104">
        <f t="shared" si="59"/>
        <v>0.85000624973959416</v>
      </c>
    </row>
    <row r="1245" spans="3:12" x14ac:dyDescent="0.25">
      <c r="C1245" t="s">
        <v>1261</v>
      </c>
      <c r="D1245" t="s">
        <v>2527</v>
      </c>
      <c r="E1245" s="6">
        <v>2419</v>
      </c>
      <c r="F1245" s="32">
        <v>2419</v>
      </c>
      <c r="G1245" s="32">
        <v>2056</v>
      </c>
      <c r="H1245" s="90">
        <f t="shared" si="57"/>
        <v>1</v>
      </c>
      <c r="I1245" s="90">
        <f>IF(F1245/ActivitySum!$C$1300=0%,"",F1245/ActivitySum!$C$1300)</f>
        <v>2.7886749500880214E-5</v>
      </c>
      <c r="J1245" s="99">
        <f>IF(G1245/ActivitySum!$C$1300=0%,"",G1245/ActivitySum!$C$1300)</f>
        <v>2.3702007843658419E-5</v>
      </c>
      <c r="K1245" s="99">
        <f t="shared" si="58"/>
        <v>0.84993799090533273</v>
      </c>
      <c r="L1245" s="104">
        <f t="shared" si="59"/>
        <v>0.84993799090533273</v>
      </c>
    </row>
    <row r="1246" spans="3:12" x14ac:dyDescent="0.25">
      <c r="C1246" t="s">
        <v>1262</v>
      </c>
      <c r="D1246" t="s">
        <v>2528</v>
      </c>
      <c r="E1246" s="6">
        <v>4839</v>
      </c>
      <c r="F1246" s="32">
        <v>4839</v>
      </c>
      <c r="G1246" s="32">
        <v>4113</v>
      </c>
      <c r="H1246" s="90">
        <f t="shared" si="57"/>
        <v>1</v>
      </c>
      <c r="I1246" s="90">
        <f>IF(F1246/ActivitySum!$C$1300=0%,"",F1246/ActivitySum!$C$1300)</f>
        <v>5.5785027215692165E-5</v>
      </c>
      <c r="J1246" s="99">
        <f>IF(G1246/ActivitySum!$C$1300=0%,"",G1246/ActivitySum!$C$1300)</f>
        <v>4.7415543901248583E-5</v>
      </c>
      <c r="K1246" s="99">
        <f t="shared" si="58"/>
        <v>0.84996900185988844</v>
      </c>
      <c r="L1246" s="104">
        <f t="shared" si="59"/>
        <v>0.84996900185988844</v>
      </c>
    </row>
    <row r="1247" spans="3:12" x14ac:dyDescent="0.25">
      <c r="C1247" t="s">
        <v>1263</v>
      </c>
      <c r="D1247" t="s">
        <v>2529</v>
      </c>
      <c r="E1247" s="6">
        <v>4839</v>
      </c>
      <c r="F1247" s="32">
        <v>4839</v>
      </c>
      <c r="G1247" s="32">
        <v>4113</v>
      </c>
      <c r="H1247" s="90">
        <f t="shared" si="57"/>
        <v>1</v>
      </c>
      <c r="I1247" s="90">
        <f>IF(F1247/ActivitySum!$C$1300=0%,"",F1247/ActivitySum!$C$1300)</f>
        <v>5.5785027215692165E-5</v>
      </c>
      <c r="J1247" s="99">
        <f>IF(G1247/ActivitySum!$C$1300=0%,"",G1247/ActivitySum!$C$1300)</f>
        <v>4.7415543901248583E-5</v>
      </c>
      <c r="K1247" s="99">
        <f t="shared" si="58"/>
        <v>0.84996900185988844</v>
      </c>
      <c r="L1247" s="104">
        <f t="shared" si="59"/>
        <v>0.84996900185988844</v>
      </c>
    </row>
    <row r="1248" spans="3:12" x14ac:dyDescent="0.25">
      <c r="C1248" t="s">
        <v>1264</v>
      </c>
      <c r="D1248" t="s">
        <v>2530</v>
      </c>
      <c r="E1248" s="6">
        <v>65648</v>
      </c>
      <c r="F1248" s="32">
        <v>65648</v>
      </c>
      <c r="G1248" s="32">
        <v>55801</v>
      </c>
      <c r="H1248" s="90">
        <f t="shared" si="57"/>
        <v>1</v>
      </c>
      <c r="I1248" s="90">
        <f>IF(F1248/ActivitySum!$C$1300=0%,"",F1248/ActivitySum!$C$1300)</f>
        <v>7.5680418819089887E-4</v>
      </c>
      <c r="J1248" s="99">
        <f>IF(G1248/ActivitySum!$C$1300=0%,"",G1248/ActivitySum!$C$1300)</f>
        <v>6.4328586560505037E-4</v>
      </c>
      <c r="K1248" s="99">
        <f t="shared" si="58"/>
        <v>0.85000304655130388</v>
      </c>
      <c r="L1248" s="104">
        <f t="shared" si="59"/>
        <v>0.85000304655130388</v>
      </c>
    </row>
    <row r="1249" spans="3:12" x14ac:dyDescent="0.25">
      <c r="C1249" t="s">
        <v>1265</v>
      </c>
      <c r="D1249" t="s">
        <v>2531</v>
      </c>
      <c r="E1249" s="6">
        <v>192257</v>
      </c>
      <c r="F1249" s="32">
        <v>192258</v>
      </c>
      <c r="G1249" s="32">
        <v>163420</v>
      </c>
      <c r="H1249" s="90">
        <f t="shared" si="57"/>
        <v>1.0000052013710814</v>
      </c>
      <c r="I1249" s="90">
        <f>IF(F1249/ActivitySum!$C$1300=0%,"",F1249/ActivitySum!$C$1300)</f>
        <v>2.2163913540885604E-3</v>
      </c>
      <c r="J1249" s="99">
        <f>IF(G1249/ActivitySum!$C$1300=0%,"",G1249/ActivitySum!$C$1300)</f>
        <v>1.8839407207250287E-3</v>
      </c>
      <c r="K1249" s="99">
        <f t="shared" si="58"/>
        <v>0.85000806212517621</v>
      </c>
      <c r="L1249" s="104">
        <f t="shared" si="59"/>
        <v>0.85000364094081915</v>
      </c>
    </row>
    <row r="1250" spans="3:12" x14ac:dyDescent="0.25">
      <c r="C1250" t="s">
        <v>1266</v>
      </c>
      <c r="D1250" t="s">
        <v>2532</v>
      </c>
      <c r="E1250" s="6">
        <v>253253</v>
      </c>
      <c r="F1250" s="32">
        <v>253253</v>
      </c>
      <c r="G1250" s="32">
        <v>215265</v>
      </c>
      <c r="H1250" s="90">
        <f t="shared" si="57"/>
        <v>1</v>
      </c>
      <c r="I1250" s="90">
        <f>IF(F1250/ActivitySum!$C$1300=0%,"",F1250/ActivitySum!$C$1300)</f>
        <v>2.9195547628550712E-3</v>
      </c>
      <c r="J1250" s="99">
        <f>IF(G1250/ActivitySum!$C$1300=0%,"",G1250/ActivitySum!$C$1300)</f>
        <v>2.4816209720161138E-3</v>
      </c>
      <c r="K1250" s="99">
        <f t="shared" si="58"/>
        <v>0.84999980256897256</v>
      </c>
      <c r="L1250" s="104">
        <f t="shared" si="59"/>
        <v>0.84999980256897256</v>
      </c>
    </row>
    <row r="1251" spans="3:12" x14ac:dyDescent="0.25">
      <c r="C1251" t="s">
        <v>1267</v>
      </c>
      <c r="D1251" t="s">
        <v>2533</v>
      </c>
      <c r="E1251" s="6">
        <v>5440</v>
      </c>
      <c r="F1251" s="32">
        <v>5440</v>
      </c>
      <c r="G1251" s="32">
        <v>4624</v>
      </c>
      <c r="H1251" s="90">
        <f t="shared" si="57"/>
        <v>1</v>
      </c>
      <c r="I1251" s="90">
        <f>IF(F1251/ActivitySum!$C$1300=0%,"",F1251/ActivitySum!$C$1300)</f>
        <v>6.2713483788668192E-5</v>
      </c>
      <c r="J1251" s="99">
        <f>IF(G1251/ActivitySum!$C$1300=0%,"",G1251/ActivitySum!$C$1300)</f>
        <v>5.3306461220367963E-5</v>
      </c>
      <c r="K1251" s="99">
        <f t="shared" si="58"/>
        <v>0.85</v>
      </c>
      <c r="L1251" s="104">
        <f t="shared" si="59"/>
        <v>0.85</v>
      </c>
    </row>
    <row r="1252" spans="3:12" x14ac:dyDescent="0.25">
      <c r="C1252" t="s">
        <v>1268</v>
      </c>
      <c r="D1252" t="s">
        <v>2534</v>
      </c>
      <c r="E1252" s="6">
        <v>34810</v>
      </c>
      <c r="F1252" s="32">
        <v>34810</v>
      </c>
      <c r="G1252" s="32">
        <v>29588</v>
      </c>
      <c r="H1252" s="90">
        <f t="shared" si="57"/>
        <v>1</v>
      </c>
      <c r="I1252" s="90">
        <f>IF(F1252/ActivitySum!$C$1300=0%,"",F1252/ActivitySum!$C$1300)</f>
        <v>4.0129712696388602E-4</v>
      </c>
      <c r="J1252" s="99">
        <f>IF(G1252/ActivitySum!$C$1300=0%,"",G1252/ActivitySum!$C$1300)</f>
        <v>3.4109679381233725E-4</v>
      </c>
      <c r="K1252" s="99">
        <f t="shared" si="58"/>
        <v>0.84998563631140478</v>
      </c>
      <c r="L1252" s="104">
        <f t="shared" si="59"/>
        <v>0.84998563631140478</v>
      </c>
    </row>
    <row r="1253" spans="3:12" x14ac:dyDescent="0.25">
      <c r="C1253" t="s">
        <v>1269</v>
      </c>
      <c r="D1253" t="s">
        <v>2535</v>
      </c>
      <c r="E1253" s="6">
        <v>16641</v>
      </c>
      <c r="F1253" s="32">
        <v>16642</v>
      </c>
      <c r="G1253" s="32">
        <v>14146</v>
      </c>
      <c r="H1253" s="90">
        <f t="shared" si="57"/>
        <v>1.0000600925425154</v>
      </c>
      <c r="I1253" s="90">
        <f>IF(F1253/ActivitySum!$C$1300=0%,"",F1253/ActivitySum!$C$1300)</f>
        <v>1.9185253625202502E-4</v>
      </c>
      <c r="J1253" s="99">
        <f>IF(G1253/ActivitySum!$C$1300=0%,"",G1253/ActivitySum!$C$1300)</f>
        <v>1.6307811427840077E-4</v>
      </c>
      <c r="K1253" s="99">
        <f t="shared" si="58"/>
        <v>0.85006910642389277</v>
      </c>
      <c r="L1253" s="104">
        <f t="shared" si="59"/>
        <v>0.85001802667948567</v>
      </c>
    </row>
    <row r="1254" spans="3:12" x14ac:dyDescent="0.25">
      <c r="C1254" t="s">
        <v>1270</v>
      </c>
      <c r="D1254" t="s">
        <v>2536</v>
      </c>
      <c r="E1254" s="6">
        <v>33788</v>
      </c>
      <c r="F1254" s="32">
        <v>33788</v>
      </c>
      <c r="G1254" s="32">
        <v>28720</v>
      </c>
      <c r="H1254" s="90">
        <f t="shared" si="57"/>
        <v>1</v>
      </c>
      <c r="I1254" s="90">
        <f>IF(F1254/ActivitySum!$C$1300=0%,"",F1254/ActivitySum!$C$1300)</f>
        <v>3.8951529232564725E-4</v>
      </c>
      <c r="J1254" s="99">
        <f>IF(G1254/ActivitySum!$C$1300=0%,"",G1254/ActivitySum!$C$1300)</f>
        <v>3.3109030411958648E-4</v>
      </c>
      <c r="K1254" s="99">
        <f t="shared" si="58"/>
        <v>0.85000591926127622</v>
      </c>
      <c r="L1254" s="104">
        <f t="shared" si="59"/>
        <v>0.85000591926127622</v>
      </c>
    </row>
    <row r="1255" spans="3:12" x14ac:dyDescent="0.25">
      <c r="C1255" t="s">
        <v>1271</v>
      </c>
      <c r="D1255" t="s">
        <v>2537</v>
      </c>
      <c r="E1255" s="6">
        <v>40997</v>
      </c>
      <c r="F1255" s="32">
        <v>40997</v>
      </c>
      <c r="G1255" s="32">
        <v>34847</v>
      </c>
      <c r="H1255" s="90">
        <f t="shared" si="57"/>
        <v>1</v>
      </c>
      <c r="I1255" s="90">
        <f>IF(F1255/ActivitySum!$C$1300=0%,"",F1255/ActivitySum!$C$1300)</f>
        <v>4.7262218655956431E-4</v>
      </c>
      <c r="J1255" s="99">
        <f>IF(G1255/ActivitySum!$C$1300=0%,"",G1255/ActivitySum!$C$1300)</f>
        <v>4.0172367087936041E-4</v>
      </c>
      <c r="K1255" s="99">
        <f t="shared" si="58"/>
        <v>0.84998902358709172</v>
      </c>
      <c r="L1255" s="104">
        <f t="shared" si="59"/>
        <v>0.84998902358709172</v>
      </c>
    </row>
    <row r="1256" spans="3:12" x14ac:dyDescent="0.25">
      <c r="C1256" t="s">
        <v>1272</v>
      </c>
      <c r="D1256" t="s">
        <v>2538</v>
      </c>
      <c r="E1256" s="6">
        <v>18849</v>
      </c>
      <c r="F1256" s="32">
        <v>18849</v>
      </c>
      <c r="G1256" s="32">
        <v>16022</v>
      </c>
      <c r="H1256" s="90">
        <f t="shared" si="57"/>
        <v>1</v>
      </c>
      <c r="I1256" s="90">
        <f>IF(F1256/ActivitySum!$C$1300=0%,"",F1256/ActivitySum!$C$1300)</f>
        <v>2.1729530439937626E-4</v>
      </c>
      <c r="J1256" s="99">
        <f>IF(G1256/ActivitySum!$C$1300=0%,"",G1256/ActivitySum!$C$1300)</f>
        <v>1.8470504361434593E-4</v>
      </c>
      <c r="K1256" s="99">
        <f t="shared" si="58"/>
        <v>0.85001856862433023</v>
      </c>
      <c r="L1256" s="104">
        <f t="shared" si="59"/>
        <v>0.85001856862433023</v>
      </c>
    </row>
    <row r="1257" spans="3:12" x14ac:dyDescent="0.25">
      <c r="C1257" t="s">
        <v>1273</v>
      </c>
      <c r="D1257" t="s">
        <v>2539</v>
      </c>
      <c r="E1257" s="6">
        <v>38299</v>
      </c>
      <c r="F1257" s="32">
        <v>38299</v>
      </c>
      <c r="G1257" s="32">
        <v>32554</v>
      </c>
      <c r="H1257" s="90">
        <f t="shared" si="57"/>
        <v>1</v>
      </c>
      <c r="I1257" s="90">
        <f>IF(F1257/ActivitySum!$C$1300=0%,"",F1257/ActivitySum!$C$1300)</f>
        <v>4.4151906537172851E-4</v>
      </c>
      <c r="J1257" s="99">
        <f>IF(G1257/ActivitySum!$C$1300=0%,"",G1257/ActivitySum!$C$1300)</f>
        <v>3.7528947633387946E-4</v>
      </c>
      <c r="K1257" s="99">
        <f t="shared" si="58"/>
        <v>0.84999608344865396</v>
      </c>
      <c r="L1257" s="104">
        <f t="shared" si="59"/>
        <v>0.84999608344865396</v>
      </c>
    </row>
    <row r="1258" spans="3:12" x14ac:dyDescent="0.25">
      <c r="C1258" t="s">
        <v>1274</v>
      </c>
      <c r="D1258" t="s">
        <v>2540</v>
      </c>
      <c r="E1258" s="6">
        <v>2419</v>
      </c>
      <c r="F1258" s="32">
        <v>2419</v>
      </c>
      <c r="G1258" s="32">
        <v>2056</v>
      </c>
      <c r="H1258" s="90">
        <f t="shared" si="57"/>
        <v>1</v>
      </c>
      <c r="I1258" s="90">
        <f>IF(F1258/ActivitySum!$C$1300=0%,"",F1258/ActivitySum!$C$1300)</f>
        <v>2.7886749500880214E-5</v>
      </c>
      <c r="J1258" s="99">
        <f>IF(G1258/ActivitySum!$C$1300=0%,"",G1258/ActivitySum!$C$1300)</f>
        <v>2.3702007843658419E-5</v>
      </c>
      <c r="K1258" s="99">
        <f t="shared" si="58"/>
        <v>0.84993799090533273</v>
      </c>
      <c r="L1258" s="104">
        <f t="shared" si="59"/>
        <v>0.84993799090533273</v>
      </c>
    </row>
    <row r="1259" spans="3:12" x14ac:dyDescent="0.25">
      <c r="C1259" t="s">
        <v>1275</v>
      </c>
      <c r="D1259" t="s">
        <v>2541</v>
      </c>
      <c r="E1259" s="6">
        <v>4032</v>
      </c>
      <c r="F1259" s="32">
        <v>4032</v>
      </c>
      <c r="G1259" s="32">
        <v>3427</v>
      </c>
      <c r="H1259" s="90">
        <f t="shared" si="57"/>
        <v>1</v>
      </c>
      <c r="I1259" s="90">
        <f>IF(F1259/ActivitySum!$C$1300=0%,"",F1259/ActivitySum!$C$1300)</f>
        <v>4.6481758572777602E-5</v>
      </c>
      <c r="J1259" s="99">
        <f>IF(G1259/ActivitySum!$C$1300=0%,"",G1259/ActivitySum!$C$1300)</f>
        <v>3.9507189144074616E-5</v>
      </c>
      <c r="K1259" s="99">
        <f t="shared" si="58"/>
        <v>0.84995039682539686</v>
      </c>
      <c r="L1259" s="104">
        <f t="shared" si="59"/>
        <v>0.84995039682539686</v>
      </c>
    </row>
    <row r="1260" spans="3:12" x14ac:dyDescent="0.25">
      <c r="C1260" t="s">
        <v>1276</v>
      </c>
      <c r="D1260" t="s">
        <v>2542</v>
      </c>
      <c r="E1260" s="6">
        <v>4032</v>
      </c>
      <c r="F1260" s="32">
        <v>4032</v>
      </c>
      <c r="G1260" s="32">
        <v>3427</v>
      </c>
      <c r="H1260" s="90">
        <f t="shared" si="57"/>
        <v>1</v>
      </c>
      <c r="I1260" s="90">
        <f>IF(F1260/ActivitySum!$C$1300=0%,"",F1260/ActivitySum!$C$1300)</f>
        <v>4.6481758572777602E-5</v>
      </c>
      <c r="J1260" s="99">
        <f>IF(G1260/ActivitySum!$C$1300=0%,"",G1260/ActivitySum!$C$1300)</f>
        <v>3.9507189144074616E-5</v>
      </c>
      <c r="K1260" s="99">
        <f t="shared" si="58"/>
        <v>0.84995039682539686</v>
      </c>
      <c r="L1260" s="104">
        <f t="shared" si="59"/>
        <v>0.84995039682539686</v>
      </c>
    </row>
    <row r="1261" spans="3:12" x14ac:dyDescent="0.25">
      <c r="C1261" t="s">
        <v>1277</v>
      </c>
      <c r="D1261" t="s">
        <v>2543</v>
      </c>
      <c r="E1261" s="6">
        <v>210418</v>
      </c>
      <c r="F1261" s="32">
        <v>210418</v>
      </c>
      <c r="G1261" s="32">
        <v>178855</v>
      </c>
      <c r="H1261" s="90">
        <f t="shared" si="57"/>
        <v>1</v>
      </c>
      <c r="I1261" s="90">
        <f>IF(F1261/ActivitySum!$C$1300=0%,"",F1261/ActivitySum!$C$1300)</f>
        <v>2.4257437190889678E-3</v>
      </c>
      <c r="J1261" s="99">
        <f>IF(G1261/ActivitySum!$C$1300=0%,"",G1261/ActivitySum!$C$1300)</f>
        <v>2.0618787027614429E-3</v>
      </c>
      <c r="K1261" s="99">
        <f t="shared" si="58"/>
        <v>0.84999857426646008</v>
      </c>
      <c r="L1261" s="104">
        <f t="shared" si="59"/>
        <v>0.84999857426646008</v>
      </c>
    </row>
    <row r="1262" spans="3:12" x14ac:dyDescent="0.25">
      <c r="C1262" t="s">
        <v>1278</v>
      </c>
      <c r="D1262" t="s">
        <v>2544</v>
      </c>
      <c r="E1262" s="6">
        <v>236165</v>
      </c>
      <c r="F1262" s="32">
        <v>236165</v>
      </c>
      <c r="G1262" s="32">
        <v>200740</v>
      </c>
      <c r="H1262" s="90">
        <f t="shared" si="57"/>
        <v>1</v>
      </c>
      <c r="I1262" s="90">
        <f>IF(F1262/ActivitySum!$C$1300=0%,"",F1262/ActivitySum!$C$1300)</f>
        <v>2.7225606431894897E-3</v>
      </c>
      <c r="J1262" s="99">
        <f>IF(G1262/ActivitySum!$C$1300=0%,"",G1262/ActivitySum!$C$1300)</f>
        <v>2.3141736646575834E-3</v>
      </c>
      <c r="K1262" s="99">
        <f t="shared" si="58"/>
        <v>0.8499989414180763</v>
      </c>
      <c r="L1262" s="104">
        <f t="shared" si="59"/>
        <v>0.8499989414180763</v>
      </c>
    </row>
    <row r="1263" spans="3:12" x14ac:dyDescent="0.25">
      <c r="C1263" t="s">
        <v>1279</v>
      </c>
      <c r="D1263" t="s">
        <v>2545</v>
      </c>
      <c r="E1263" s="6">
        <v>274411</v>
      </c>
      <c r="F1263" s="32">
        <v>274411</v>
      </c>
      <c r="G1263" s="32">
        <v>62977</v>
      </c>
      <c r="H1263" s="90">
        <f t="shared" si="57"/>
        <v>1</v>
      </c>
      <c r="I1263" s="90">
        <f>IF(F1263/ActivitySum!$C$1300=0%,"",F1263/ActivitySum!$C$1300)</f>
        <v>3.1634687132228358E-3</v>
      </c>
      <c r="J1263" s="99">
        <f>IF(G1263/ActivitySum!$C$1300=0%,"",G1263/ActivitySum!$C$1300)</f>
        <v>7.2601232877922005E-4</v>
      </c>
      <c r="K1263" s="99">
        <f t="shared" si="58"/>
        <v>0.2294988174672298</v>
      </c>
      <c r="L1263" s="104">
        <f t="shared" si="59"/>
        <v>0.2294988174672298</v>
      </c>
    </row>
    <row r="1264" spans="3:12" x14ac:dyDescent="0.25">
      <c r="C1264" t="s">
        <v>1280</v>
      </c>
      <c r="D1264" t="s">
        <v>2546</v>
      </c>
      <c r="E1264" s="6">
        <v>5440</v>
      </c>
      <c r="F1264" s="32">
        <v>5440</v>
      </c>
      <c r="G1264" s="32">
        <v>4624</v>
      </c>
      <c r="H1264" s="90">
        <f t="shared" si="57"/>
        <v>1</v>
      </c>
      <c r="I1264" s="90">
        <f>IF(F1264/ActivitySum!$C$1300=0%,"",F1264/ActivitySum!$C$1300)</f>
        <v>6.2713483788668192E-5</v>
      </c>
      <c r="J1264" s="99">
        <f>IF(G1264/ActivitySum!$C$1300=0%,"",G1264/ActivitySum!$C$1300)</f>
        <v>5.3306461220367963E-5</v>
      </c>
      <c r="K1264" s="99">
        <f t="shared" si="58"/>
        <v>0.85</v>
      </c>
      <c r="L1264" s="104">
        <f t="shared" si="59"/>
        <v>0.85</v>
      </c>
    </row>
    <row r="1265" spans="3:12" x14ac:dyDescent="0.25">
      <c r="C1265" t="s">
        <v>1281</v>
      </c>
      <c r="D1265" t="s">
        <v>2547</v>
      </c>
      <c r="E1265" s="6">
        <v>20591</v>
      </c>
      <c r="F1265" s="32">
        <v>20590</v>
      </c>
      <c r="G1265" s="32">
        <v>4726</v>
      </c>
      <c r="H1265" s="90">
        <f t="shared" si="57"/>
        <v>0.99995143509300177</v>
      </c>
      <c r="I1265" s="90">
        <f>IF(F1265/ActivitySum!$C$1300=0%,"",F1265/ActivitySum!$C$1300)</f>
        <v>2.3736592485453642E-4</v>
      </c>
      <c r="J1265" s="99">
        <f>IF(G1265/ActivitySum!$C$1300=0%,"",G1265/ActivitySum!$C$1300)</f>
        <v>5.4482339041405496E-5</v>
      </c>
      <c r="K1265" s="99">
        <f t="shared" si="58"/>
        <v>0.22951775047350784</v>
      </c>
      <c r="L1265" s="104">
        <f t="shared" si="59"/>
        <v>0.22952889752306946</v>
      </c>
    </row>
    <row r="1266" spans="3:12" x14ac:dyDescent="0.25">
      <c r="C1266" t="s">
        <v>1282</v>
      </c>
      <c r="D1266" t="s">
        <v>2548</v>
      </c>
      <c r="E1266" s="6">
        <v>9461</v>
      </c>
      <c r="F1266" s="32">
        <v>9461</v>
      </c>
      <c r="G1266" s="32">
        <v>8203</v>
      </c>
      <c r="H1266" s="90">
        <f t="shared" si="57"/>
        <v>1</v>
      </c>
      <c r="I1266" s="90">
        <f>IF(F1266/ActivitySum!$C$1300=0%,"",F1266/ActivitySum!$C$1300)</f>
        <v>1.0906843200819665E-4</v>
      </c>
      <c r="J1266" s="99">
        <f>IF(G1266/ActivitySum!$C$1300=0%,"",G1266/ActivitySum!$C$1300)</f>
        <v>9.456593888206713E-5</v>
      </c>
      <c r="K1266" s="99">
        <f t="shared" si="58"/>
        <v>0.86703308318359584</v>
      </c>
      <c r="L1266" s="104">
        <f t="shared" si="59"/>
        <v>0.86703308318359584</v>
      </c>
    </row>
    <row r="1267" spans="3:12" x14ac:dyDescent="0.25">
      <c r="C1267" t="s">
        <v>1283</v>
      </c>
      <c r="D1267" t="s">
        <v>2549</v>
      </c>
      <c r="E1267" s="6">
        <v>18906</v>
      </c>
      <c r="F1267" s="32">
        <v>18906</v>
      </c>
      <c r="G1267" s="32">
        <v>16070</v>
      </c>
      <c r="H1267" s="90">
        <f t="shared" si="57"/>
        <v>1</v>
      </c>
      <c r="I1267" s="90">
        <f>IF(F1267/ActivitySum!$C$1300=0%,"",F1267/ActivitySum!$C$1300)</f>
        <v>2.1795241259348546E-4</v>
      </c>
      <c r="J1267" s="99">
        <f>IF(G1267/ActivitySum!$C$1300=0%,"",G1267/ActivitySum!$C$1300)</f>
        <v>1.8525839788306948E-4</v>
      </c>
      <c r="K1267" s="99">
        <f t="shared" si="58"/>
        <v>0.84999471067386012</v>
      </c>
      <c r="L1267" s="104">
        <f t="shared" si="59"/>
        <v>0.84999471067386012</v>
      </c>
    </row>
    <row r="1268" spans="3:12" x14ac:dyDescent="0.25">
      <c r="C1268" t="s">
        <v>1284</v>
      </c>
      <c r="D1268" t="s">
        <v>2550</v>
      </c>
      <c r="E1268" s="6">
        <v>3705</v>
      </c>
      <c r="F1268" s="32">
        <v>3706</v>
      </c>
      <c r="G1268" s="32">
        <v>850</v>
      </c>
      <c r="H1268" s="90">
        <f t="shared" si="57"/>
        <v>1.0002699055330635</v>
      </c>
      <c r="I1268" s="90">
        <f>IF(F1268/ActivitySum!$C$1300=0%,"",F1268/ActivitySum!$C$1300)</f>
        <v>4.2723560831030207E-5</v>
      </c>
      <c r="J1268" s="99">
        <f>IF(G1268/ActivitySum!$C$1300=0%,"",G1268/ActivitySum!$C$1300)</f>
        <v>9.7989818419794049E-6</v>
      </c>
      <c r="K1268" s="99">
        <f t="shared" si="58"/>
        <v>0.22941970310391363</v>
      </c>
      <c r="L1268" s="104">
        <f t="shared" si="59"/>
        <v>0.22935779816513763</v>
      </c>
    </row>
    <row r="1269" spans="3:12" x14ac:dyDescent="0.25">
      <c r="C1269" t="s">
        <v>1285</v>
      </c>
      <c r="D1269" t="s">
        <v>2551</v>
      </c>
      <c r="E1269" s="6">
        <v>1349</v>
      </c>
      <c r="F1269" s="32">
        <v>1349</v>
      </c>
      <c r="G1269" s="32">
        <v>310</v>
      </c>
      <c r="H1269" s="90">
        <f t="shared" si="57"/>
        <v>1</v>
      </c>
      <c r="I1269" s="90">
        <f>IF(F1269/ActivitySum!$C$1300=0%,"",F1269/ActivitySum!$C$1300)</f>
        <v>1.5551560593917902E-5</v>
      </c>
      <c r="J1269" s="99">
        <f>IF(G1269/ActivitySum!$C$1300=0%,"",G1269/ActivitySum!$C$1300)</f>
        <v>3.573746318839548E-6</v>
      </c>
      <c r="K1269" s="99">
        <f t="shared" si="58"/>
        <v>0.22979985174203113</v>
      </c>
      <c r="L1269" s="104">
        <f t="shared" si="59"/>
        <v>0.22979985174203113</v>
      </c>
    </row>
    <row r="1270" spans="3:12" x14ac:dyDescent="0.25">
      <c r="C1270" t="s">
        <v>1286</v>
      </c>
      <c r="D1270" t="s">
        <v>2552</v>
      </c>
      <c r="E1270" s="6">
        <v>2405</v>
      </c>
      <c r="F1270" s="32">
        <v>2405</v>
      </c>
      <c r="G1270" s="32">
        <v>552</v>
      </c>
      <c r="H1270" s="90">
        <f t="shared" si="57"/>
        <v>1</v>
      </c>
      <c r="I1270" s="90">
        <f>IF(F1270/ActivitySum!$C$1300=0%,"",F1270/ActivitySum!$C$1300)</f>
        <v>2.7725354505835846E-5</v>
      </c>
      <c r="J1270" s="99">
        <f>IF(G1270/ActivitySum!$C$1300=0%,"",G1270/ActivitySum!$C$1300)</f>
        <v>6.3635740903207436E-6</v>
      </c>
      <c r="K1270" s="99">
        <f t="shared" si="58"/>
        <v>0.22952182952182953</v>
      </c>
      <c r="L1270" s="104">
        <f t="shared" si="59"/>
        <v>0.22952182952182953</v>
      </c>
    </row>
    <row r="1271" spans="3:12" x14ac:dyDescent="0.25">
      <c r="C1271" t="s">
        <v>1287</v>
      </c>
      <c r="D1271" t="s">
        <v>2553</v>
      </c>
      <c r="E1271" s="6">
        <v>807</v>
      </c>
      <c r="F1271" s="32">
        <v>807</v>
      </c>
      <c r="G1271" s="32">
        <v>185</v>
      </c>
      <c r="H1271" s="90">
        <f t="shared" si="57"/>
        <v>1</v>
      </c>
      <c r="I1271" s="90">
        <f>IF(F1271/ActivitySum!$C$1300=0%,"",F1271/ActivitySum!$C$1300)</f>
        <v>9.3032686429145651E-6</v>
      </c>
      <c r="J1271" s="99">
        <f>IF(G1271/ActivitySum!$C$1300=0%,"",G1271/ActivitySum!$C$1300)</f>
        <v>2.1327195773719882E-6</v>
      </c>
      <c r="K1271" s="99">
        <f t="shared" si="58"/>
        <v>0.22924411400247832</v>
      </c>
      <c r="L1271" s="104">
        <f t="shared" si="59"/>
        <v>0.22924411400247832</v>
      </c>
    </row>
    <row r="1272" spans="3:12" x14ac:dyDescent="0.25">
      <c r="C1272" t="s">
        <v>1288</v>
      </c>
      <c r="D1272" t="s">
        <v>2554</v>
      </c>
      <c r="E1272" s="6">
        <v>14509</v>
      </c>
      <c r="F1272" s="32">
        <v>14509</v>
      </c>
      <c r="G1272" s="32">
        <v>3330</v>
      </c>
      <c r="H1272" s="90">
        <f t="shared" si="57"/>
        <v>1</v>
      </c>
      <c r="I1272" s="90">
        <f>IF(F1272/ActivitySum!$C$1300=0%,"",F1272/ActivitySum!$C$1300)</f>
        <v>1.6726285593562259E-4</v>
      </c>
      <c r="J1272" s="99">
        <f>IF(G1272/ActivitySum!$C$1300=0%,"",G1272/ActivitySum!$C$1300)</f>
        <v>3.8388952392695787E-5</v>
      </c>
      <c r="K1272" s="99">
        <f t="shared" si="58"/>
        <v>0.22951271624508926</v>
      </c>
      <c r="L1272" s="104">
        <f t="shared" si="59"/>
        <v>0.22951271624508926</v>
      </c>
    </row>
    <row r="1273" spans="3:12" x14ac:dyDescent="0.25">
      <c r="C1273" t="s">
        <v>1289</v>
      </c>
      <c r="D1273" t="s">
        <v>2555</v>
      </c>
      <c r="E1273" s="6">
        <v>29018</v>
      </c>
      <c r="F1273" s="32">
        <v>29019</v>
      </c>
      <c r="G1273" s="32">
        <v>6660</v>
      </c>
      <c r="H1273" s="90">
        <f t="shared" si="57"/>
        <v>1.0000344613688055</v>
      </c>
      <c r="I1273" s="90">
        <f>IF(F1273/ActivitySum!$C$1300=0%,"",F1273/ActivitySum!$C$1300)</f>
        <v>3.3453724008517688E-4</v>
      </c>
      <c r="J1273" s="99">
        <f>IF(G1273/ActivitySum!$C$1300=0%,"",G1273/ActivitySum!$C$1300)</f>
        <v>7.6777904785391574E-5</v>
      </c>
      <c r="K1273" s="99">
        <f t="shared" si="58"/>
        <v>0.22951271624508926</v>
      </c>
      <c r="L1273" s="104">
        <f t="shared" si="59"/>
        <v>0.22950480719528585</v>
      </c>
    </row>
    <row r="1274" spans="3:12" x14ac:dyDescent="0.25">
      <c r="C1274" t="s">
        <v>1290</v>
      </c>
      <c r="D1274" t="s">
        <v>2556</v>
      </c>
      <c r="E1274" s="6">
        <v>29019</v>
      </c>
      <c r="F1274" s="32">
        <v>29019</v>
      </c>
      <c r="G1274" s="32">
        <v>6660</v>
      </c>
      <c r="H1274" s="90">
        <f t="shared" si="57"/>
        <v>1</v>
      </c>
      <c r="I1274" s="90">
        <f>IF(F1274/ActivitySum!$C$1300=0%,"",F1274/ActivitySum!$C$1300)</f>
        <v>3.3453724008517688E-4</v>
      </c>
      <c r="J1274" s="99">
        <f>IF(G1274/ActivitySum!$C$1300=0%,"",G1274/ActivitySum!$C$1300)</f>
        <v>7.6777904785391574E-5</v>
      </c>
      <c r="K1274" s="99">
        <f t="shared" si="58"/>
        <v>0.22950480719528585</v>
      </c>
      <c r="L1274" s="104">
        <f t="shared" si="59"/>
        <v>0.22950480719528585</v>
      </c>
    </row>
    <row r="1275" spans="3:12" x14ac:dyDescent="0.25">
      <c r="C1275" t="s">
        <v>1291</v>
      </c>
      <c r="D1275" t="s">
        <v>2557</v>
      </c>
      <c r="E1275" s="6">
        <v>7662</v>
      </c>
      <c r="F1275" s="32">
        <v>7663</v>
      </c>
      <c r="G1275" s="32">
        <v>6514</v>
      </c>
      <c r="H1275" s="90">
        <f t="shared" si="57"/>
        <v>1.0001305142260506</v>
      </c>
      <c r="I1275" s="90">
        <f>IF(F1275/ActivitySum!$C$1300=0%,"",F1275/ActivitySum!$C$1300)</f>
        <v>8.8340703358927278E-5</v>
      </c>
      <c r="J1275" s="99">
        <f>IF(G1275/ActivitySum!$C$1300=0%,"",G1275/ActivitySum!$C$1300)</f>
        <v>7.5094785551357466E-5</v>
      </c>
      <c r="K1275" s="99">
        <f t="shared" si="58"/>
        <v>0.85016966849386588</v>
      </c>
      <c r="L1275" s="104">
        <f t="shared" si="59"/>
        <v>0.85005872373743963</v>
      </c>
    </row>
    <row r="1276" spans="3:12" x14ac:dyDescent="0.25">
      <c r="C1276" t="s">
        <v>1292</v>
      </c>
      <c r="D1276" t="s">
        <v>2558</v>
      </c>
      <c r="E1276" s="6">
        <v>15325</v>
      </c>
      <c r="F1276" s="32">
        <v>15325</v>
      </c>
      <c r="G1276" s="32">
        <v>13026</v>
      </c>
      <c r="H1276" s="90">
        <f t="shared" si="57"/>
        <v>1</v>
      </c>
      <c r="I1276" s="90">
        <f>IF(F1276/ActivitySum!$C$1300=0%,"",F1276/ActivitySum!$C$1300)</f>
        <v>1.766698785039228E-4</v>
      </c>
      <c r="J1276" s="99">
        <f>IF(G1276/ActivitySum!$C$1300=0%,"",G1276/ActivitySum!$C$1300)</f>
        <v>1.5016651467485146E-4</v>
      </c>
      <c r="K1276" s="99">
        <f t="shared" si="58"/>
        <v>0.84998368678629688</v>
      </c>
      <c r="L1276" s="104">
        <f t="shared" si="59"/>
        <v>0.84998368678629688</v>
      </c>
    </row>
    <row r="1277" spans="3:12" x14ac:dyDescent="0.25">
      <c r="C1277" t="s">
        <v>1293</v>
      </c>
      <c r="D1277" t="s">
        <v>2559</v>
      </c>
      <c r="E1277" s="6">
        <v>15325</v>
      </c>
      <c r="F1277" s="32">
        <v>15325</v>
      </c>
      <c r="G1277" s="32">
        <v>13026</v>
      </c>
      <c r="H1277" s="90">
        <f t="shared" si="57"/>
        <v>1</v>
      </c>
      <c r="I1277" s="90">
        <f>IF(F1277/ActivitySum!$C$1300=0%,"",F1277/ActivitySum!$C$1300)</f>
        <v>1.766698785039228E-4</v>
      </c>
      <c r="J1277" s="99">
        <f>IF(G1277/ActivitySum!$C$1300=0%,"",G1277/ActivitySum!$C$1300)</f>
        <v>1.5016651467485146E-4</v>
      </c>
      <c r="K1277" s="99">
        <f t="shared" si="58"/>
        <v>0.84998368678629688</v>
      </c>
      <c r="L1277" s="104">
        <f t="shared" si="59"/>
        <v>0.84998368678629688</v>
      </c>
    </row>
    <row r="1278" spans="3:12" x14ac:dyDescent="0.25">
      <c r="C1278" t="s">
        <v>1294</v>
      </c>
      <c r="D1278" t="s">
        <v>2560</v>
      </c>
      <c r="E1278" s="6">
        <v>5440</v>
      </c>
      <c r="F1278" s="32">
        <v>5440</v>
      </c>
      <c r="G1278" s="32">
        <v>4624</v>
      </c>
      <c r="H1278" s="90">
        <f t="shared" si="57"/>
        <v>1</v>
      </c>
      <c r="I1278" s="90">
        <f>IF(F1278/ActivitySum!$C$1300=0%,"",F1278/ActivitySum!$C$1300)</f>
        <v>6.2713483788668192E-5</v>
      </c>
      <c r="J1278" s="99">
        <f>IF(G1278/ActivitySum!$C$1300=0%,"",G1278/ActivitySum!$C$1300)</f>
        <v>5.3306461220367963E-5</v>
      </c>
      <c r="K1278" s="99">
        <f t="shared" si="58"/>
        <v>0.85</v>
      </c>
      <c r="L1278" s="104">
        <f t="shared" si="59"/>
        <v>0.85</v>
      </c>
    </row>
    <row r="1279" spans="3:12" x14ac:dyDescent="0.25">
      <c r="C1279" t="s">
        <v>1295</v>
      </c>
      <c r="D1279" t="s">
        <v>2561</v>
      </c>
      <c r="E1279" s="6">
        <v>14509</v>
      </c>
      <c r="F1279" s="32">
        <v>14509</v>
      </c>
      <c r="G1279" s="32">
        <v>12333</v>
      </c>
      <c r="H1279" s="90">
        <f t="shared" si="57"/>
        <v>1</v>
      </c>
      <c r="I1279" s="90">
        <f>IF(F1279/ActivitySum!$C$1300=0%,"",F1279/ActivitySum!$C$1300)</f>
        <v>1.6726285593562259E-4</v>
      </c>
      <c r="J1279" s="99">
        <f>IF(G1279/ActivitySum!$C$1300=0%,"",G1279/ActivitySum!$C$1300)</f>
        <v>1.4217746242015531E-4</v>
      </c>
      <c r="K1279" s="99">
        <f t="shared" si="58"/>
        <v>0.85002412295816387</v>
      </c>
      <c r="L1279" s="104">
        <f t="shared" si="59"/>
        <v>0.85002412295816387</v>
      </c>
    </row>
    <row r="1280" spans="3:12" x14ac:dyDescent="0.25">
      <c r="C1280" t="s">
        <v>1296</v>
      </c>
      <c r="D1280" t="s">
        <v>2562</v>
      </c>
      <c r="E1280" s="6">
        <v>29019</v>
      </c>
      <c r="F1280" s="32">
        <v>29019</v>
      </c>
      <c r="G1280" s="32">
        <v>24666</v>
      </c>
      <c r="H1280" s="90">
        <f t="shared" si="57"/>
        <v>1</v>
      </c>
      <c r="I1280" s="90">
        <f>IF(F1280/ActivitySum!$C$1300=0%,"",F1280/ActivitySum!$C$1300)</f>
        <v>3.3453724008517688E-4</v>
      </c>
      <c r="J1280" s="99">
        <f>IF(G1280/ActivitySum!$C$1300=0%,"",G1280/ActivitySum!$C$1300)</f>
        <v>2.8435492484031063E-4</v>
      </c>
      <c r="K1280" s="99">
        <f t="shared" si="58"/>
        <v>0.84999483097281092</v>
      </c>
      <c r="L1280" s="104">
        <f t="shared" si="59"/>
        <v>0.84999483097281092</v>
      </c>
    </row>
    <row r="1281" spans="1:12" x14ac:dyDescent="0.25">
      <c r="C1281" t="s">
        <v>1297</v>
      </c>
      <c r="D1281" t="s">
        <v>2563</v>
      </c>
      <c r="E1281" s="6">
        <v>29019</v>
      </c>
      <c r="F1281" s="32">
        <v>29019</v>
      </c>
      <c r="G1281" s="32">
        <v>24666</v>
      </c>
      <c r="H1281" s="90">
        <f t="shared" si="57"/>
        <v>1</v>
      </c>
      <c r="I1281" s="90">
        <f>IF(F1281/ActivitySum!$C$1300=0%,"",F1281/ActivitySum!$C$1300)</f>
        <v>3.3453724008517688E-4</v>
      </c>
      <c r="J1281" s="99">
        <f>IF(G1281/ActivitySum!$C$1300=0%,"",G1281/ActivitySum!$C$1300)</f>
        <v>2.8435492484031063E-4</v>
      </c>
      <c r="K1281" s="99">
        <f t="shared" si="58"/>
        <v>0.84999483097281092</v>
      </c>
      <c r="L1281" s="104">
        <f t="shared" si="59"/>
        <v>0.84999483097281092</v>
      </c>
    </row>
    <row r="1282" spans="1:12" x14ac:dyDescent="0.25">
      <c r="B1282" t="s">
        <v>2574</v>
      </c>
      <c r="C1282" t="s">
        <v>1194</v>
      </c>
      <c r="D1282" t="s">
        <v>2460</v>
      </c>
      <c r="E1282" s="6">
        <v>10500</v>
      </c>
      <c r="F1282" s="32">
        <v>10500</v>
      </c>
      <c r="G1282" s="32">
        <v>8925</v>
      </c>
      <c r="H1282" s="90">
        <f t="shared" si="57"/>
        <v>1</v>
      </c>
      <c r="I1282" s="90">
        <f>IF(F1282/ActivitySum!$C$1300=0%,"",F1282/ActivitySum!$C$1300)</f>
        <v>1.21046246283275E-4</v>
      </c>
      <c r="J1282" s="99">
        <f>IF(G1282/ActivitySum!$C$1300=0%,"",G1282/ActivitySum!$C$1300)</f>
        <v>1.0288930934078375E-4</v>
      </c>
      <c r="K1282" s="99">
        <f t="shared" si="58"/>
        <v>0.85</v>
      </c>
      <c r="L1282" s="104">
        <f t="shared" si="59"/>
        <v>0.85</v>
      </c>
    </row>
    <row r="1283" spans="1:12" x14ac:dyDescent="0.25">
      <c r="A1283" t="s">
        <v>1298</v>
      </c>
      <c r="E1283" s="6">
        <v>86743706</v>
      </c>
      <c r="F1283" s="6">
        <v>86650729</v>
      </c>
      <c r="G1283" s="6">
        <v>84700431</v>
      </c>
      <c r="H1283" s="90">
        <f t="shared" si="57"/>
        <v>0.99892814125326856</v>
      </c>
      <c r="I1283" s="90">
        <f>IF(F1283/ActivitySum!$C$1300=0%,"",F1283/ActivitySum!$C$1300)</f>
        <v>0.99892814125326856</v>
      </c>
      <c r="J1283" s="99">
        <f>IF(G1283/ActivitySum!$C$1300=0%,"",G1283/ActivitySum!$C$1300)</f>
        <v>0.976444688678623</v>
      </c>
      <c r="K1283" s="99">
        <f t="shared" si="58"/>
        <v>0.976444688678623</v>
      </c>
      <c r="L1283" s="104">
        <f t="shared" si="59"/>
        <v>0.97749242248152346</v>
      </c>
    </row>
    <row r="1284" spans="1:12" x14ac:dyDescent="0.25">
      <c r="H1284" s="90" t="str">
        <f t="shared" si="57"/>
        <v/>
      </c>
      <c r="I1284" s="90" t="str">
        <f>IF(F1284/ActivitySum!$C$1300=0%,"",F1284/ActivitySum!$C$1300)</f>
        <v/>
      </c>
      <c r="J1284" s="99" t="str">
        <f>IF(G1284/ActivitySum!$C$1300=0%,"",G1284/ActivitySum!$C$1300)</f>
        <v/>
      </c>
      <c r="K1284" s="99" t="str">
        <f t="shared" si="58"/>
        <v/>
      </c>
      <c r="L1284" s="104" t="str">
        <f t="shared" si="59"/>
        <v/>
      </c>
    </row>
    <row r="1285" spans="1:12" x14ac:dyDescent="0.25">
      <c r="H1285" s="90" t="str">
        <f t="shared" si="57"/>
        <v/>
      </c>
      <c r="I1285" s="90" t="str">
        <f>IF(F1285/ActivitySum!$C$1300=0%,"",F1285/ActivitySum!$C$1300)</f>
        <v/>
      </c>
      <c r="J1285" s="99" t="str">
        <f>IF(G1285/ActivitySum!$C$1300=0%,"",G1285/ActivitySum!$C$1300)</f>
        <v/>
      </c>
      <c r="K1285" s="99" t="str">
        <f t="shared" si="58"/>
        <v/>
      </c>
      <c r="L1285" s="104" t="str">
        <f t="shared" si="59"/>
        <v/>
      </c>
    </row>
    <row r="1286" spans="1:12" x14ac:dyDescent="0.25">
      <c r="H1286" s="90" t="str">
        <f t="shared" si="57"/>
        <v/>
      </c>
      <c r="I1286" s="90" t="str">
        <f>IF(F1286/ActivitySum!$C$1300=0%,"",F1286/ActivitySum!$C$1300)</f>
        <v/>
      </c>
      <c r="J1286" s="99" t="str">
        <f>IF(G1286/ActivitySum!$C$1300=0%,"",G1286/ActivitySum!$C$1300)</f>
        <v/>
      </c>
      <c r="K1286" s="99" t="str">
        <f t="shared" si="58"/>
        <v/>
      </c>
      <c r="L1286" s="104" t="str">
        <f t="shared" si="59"/>
        <v/>
      </c>
    </row>
  </sheetData>
  <mergeCells count="4">
    <mergeCell ref="I1:J1"/>
    <mergeCell ref="K1:L1"/>
    <mergeCell ref="I2:J2"/>
    <mergeCell ref="I3:J3"/>
  </mergeCells>
  <conditionalFormatting sqref="L6:L1286">
    <cfRule type="cellIs" dxfId="61" priority="5" operator="lessThan">
      <formula>1</formula>
    </cfRule>
    <cfRule type="cellIs" dxfId="60" priority="6" operator="equal">
      <formula>1</formula>
    </cfRule>
    <cfRule type="cellIs" dxfId="59" priority="7" operator="greaterThan">
      <formula>1</formula>
    </cfRule>
  </conditionalFormatting>
  <conditionalFormatting sqref="L4 L6:L1048576">
    <cfRule type="containsBlanks" dxfId="58" priority="2">
      <formula>LEN(TRIM(L4))=0</formula>
    </cfRule>
    <cfRule type="containsText" dxfId="57" priority="4" operator="containsText" text="&quot;&quot;">
      <formula>NOT(ISERROR(SEARCH("""""",L4)))</formula>
    </cfRule>
  </conditionalFormatting>
  <conditionalFormatting sqref="L2:L3">
    <cfRule type="containsBlanks" dxfId="56" priority="1">
      <formula>LEN(TRIM(L2))=0</formula>
    </cfRule>
  </conditionalFormatting>
  <pageMargins left="0.51181102362204722" right="0.51181102362204722" top="0.55118110236220474" bottom="0.55118110236220474" header="0.31496062992125984" footer="0.31496062992125984"/>
  <pageSetup paperSize="9" scale="80" orientation="landscape" verticalDpi="1200"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38"/>
  <sheetViews>
    <sheetView workbookViewId="0">
      <selection activeCell="I35" sqref="I35"/>
    </sheetView>
  </sheetViews>
  <sheetFormatPr defaultRowHeight="15" x14ac:dyDescent="0.25"/>
  <cols>
    <col min="1" max="1" width="22.5703125" bestFit="1" customWidth="1"/>
    <col min="2" max="2" width="23.28515625" bestFit="1" customWidth="1"/>
    <col min="3" max="3" width="63.140625" bestFit="1" customWidth="1"/>
    <col min="4" max="4" width="19.85546875" bestFit="1" customWidth="1"/>
    <col min="5" max="5" width="17.85546875" bestFit="1" customWidth="1"/>
  </cols>
  <sheetData>
    <row r="1" spans="1:4" ht="29.25" customHeight="1" x14ac:dyDescent="0.25">
      <c r="A1" s="191" t="s">
        <v>2593</v>
      </c>
      <c r="B1" s="191" t="s">
        <v>1299</v>
      </c>
      <c r="C1" s="191" t="s">
        <v>1301</v>
      </c>
      <c r="D1" s="192" t="s">
        <v>2721</v>
      </c>
    </row>
    <row r="2" spans="1:4" x14ac:dyDescent="0.25">
      <c r="A2" s="11" t="s">
        <v>2710</v>
      </c>
      <c r="D2" s="32">
        <v>16117</v>
      </c>
    </row>
    <row r="3" spans="1:4" x14ac:dyDescent="0.25">
      <c r="A3" s="11" t="s">
        <v>2711</v>
      </c>
      <c r="D3" s="32">
        <v>133613</v>
      </c>
    </row>
    <row r="4" spans="1:4" x14ac:dyDescent="0.25">
      <c r="A4" s="11" t="s">
        <v>2712</v>
      </c>
      <c r="D4" s="32">
        <v>28746</v>
      </c>
    </row>
    <row r="5" spans="1:4" x14ac:dyDescent="0.25">
      <c r="A5" s="11" t="s">
        <v>2713</v>
      </c>
      <c r="D5" s="32">
        <v>20130</v>
      </c>
    </row>
    <row r="6" spans="1:4" x14ac:dyDescent="0.25">
      <c r="A6" s="11" t="s">
        <v>2714</v>
      </c>
      <c r="D6" s="32">
        <v>142851</v>
      </c>
    </row>
    <row r="7" spans="1:4" x14ac:dyDescent="0.25">
      <c r="A7" s="152" t="s">
        <v>2646</v>
      </c>
      <c r="D7" s="32"/>
    </row>
    <row r="8" spans="1:4" x14ac:dyDescent="0.25">
      <c r="A8" s="154" t="s">
        <v>2596</v>
      </c>
      <c r="B8" s="11" t="s">
        <v>72</v>
      </c>
      <c r="C8" s="11" t="s">
        <v>1368</v>
      </c>
      <c r="D8" s="32">
        <v>100</v>
      </c>
    </row>
    <row r="9" spans="1:4" x14ac:dyDescent="0.25">
      <c r="B9" s="11" t="s">
        <v>73</v>
      </c>
      <c r="C9" s="11" t="s">
        <v>1369</v>
      </c>
      <c r="D9" s="32">
        <v>100</v>
      </c>
    </row>
    <row r="10" spans="1:4" x14ac:dyDescent="0.25">
      <c r="B10" s="11" t="s">
        <v>74</v>
      </c>
      <c r="C10" s="11" t="s">
        <v>1370</v>
      </c>
      <c r="D10" s="32">
        <v>200</v>
      </c>
    </row>
    <row r="11" spans="1:4" x14ac:dyDescent="0.25">
      <c r="A11" s="154" t="s">
        <v>2566</v>
      </c>
      <c r="B11" s="11" t="s">
        <v>36</v>
      </c>
      <c r="C11" s="11" t="s">
        <v>1332</v>
      </c>
      <c r="D11" s="32">
        <v>2271</v>
      </c>
    </row>
    <row r="12" spans="1:4" x14ac:dyDescent="0.25">
      <c r="B12" s="11" t="s">
        <v>38</v>
      </c>
      <c r="C12" s="11" t="s">
        <v>1334</v>
      </c>
      <c r="D12" s="32">
        <v>2271</v>
      </c>
    </row>
    <row r="13" spans="1:4" x14ac:dyDescent="0.25">
      <c r="B13" s="11" t="s">
        <v>66</v>
      </c>
      <c r="C13" s="11" t="s">
        <v>1362</v>
      </c>
      <c r="D13" s="32">
        <v>83</v>
      </c>
    </row>
    <row r="14" spans="1:4" x14ac:dyDescent="0.25">
      <c r="B14" s="11" t="s">
        <v>68</v>
      </c>
      <c r="C14" s="11" t="s">
        <v>1364</v>
      </c>
      <c r="D14" s="32">
        <v>60</v>
      </c>
    </row>
    <row r="15" spans="1:4" x14ac:dyDescent="0.25">
      <c r="B15" s="11" t="s">
        <v>78</v>
      </c>
      <c r="C15" s="11" t="s">
        <v>1374</v>
      </c>
      <c r="D15" s="32">
        <v>500</v>
      </c>
    </row>
    <row r="16" spans="1:4" x14ac:dyDescent="0.25">
      <c r="A16" s="154" t="s">
        <v>2567</v>
      </c>
      <c r="B16" s="11" t="s">
        <v>180</v>
      </c>
      <c r="C16" s="11" t="s">
        <v>1475</v>
      </c>
      <c r="D16" s="32">
        <v>3</v>
      </c>
    </row>
    <row r="17" spans="2:4" x14ac:dyDescent="0.25">
      <c r="B17" s="11" t="s">
        <v>181</v>
      </c>
      <c r="C17" s="11" t="s">
        <v>1476</v>
      </c>
      <c r="D17" s="32">
        <v>40</v>
      </c>
    </row>
    <row r="18" spans="2:4" x14ac:dyDescent="0.25">
      <c r="B18" s="11" t="s">
        <v>182</v>
      </c>
      <c r="C18" s="11" t="s">
        <v>1477</v>
      </c>
      <c r="D18" s="32">
        <v>12</v>
      </c>
    </row>
    <row r="19" spans="2:4" x14ac:dyDescent="0.25">
      <c r="B19" s="11" t="s">
        <v>184</v>
      </c>
      <c r="C19" s="11" t="s">
        <v>1479</v>
      </c>
      <c r="D19" s="32">
        <v>31</v>
      </c>
    </row>
    <row r="20" spans="2:4" x14ac:dyDescent="0.25">
      <c r="B20" s="11" t="s">
        <v>185</v>
      </c>
      <c r="C20" s="11" t="s">
        <v>1480</v>
      </c>
      <c r="D20" s="32">
        <v>98</v>
      </c>
    </row>
    <row r="21" spans="2:4" x14ac:dyDescent="0.25">
      <c r="B21" s="11" t="s">
        <v>186</v>
      </c>
      <c r="C21" s="11" t="s">
        <v>1481</v>
      </c>
      <c r="D21" s="32">
        <v>1559</v>
      </c>
    </row>
    <row r="22" spans="2:4" x14ac:dyDescent="0.25">
      <c r="B22" s="11" t="s">
        <v>187</v>
      </c>
      <c r="C22" s="11" t="s">
        <v>1482</v>
      </c>
      <c r="D22" s="32">
        <v>48</v>
      </c>
    </row>
    <row r="23" spans="2:4" x14ac:dyDescent="0.25">
      <c r="B23" s="11" t="s">
        <v>191</v>
      </c>
      <c r="C23" s="11" t="s">
        <v>1486</v>
      </c>
      <c r="D23" s="32">
        <v>1263</v>
      </c>
    </row>
    <row r="24" spans="2:4" x14ac:dyDescent="0.25">
      <c r="B24" s="11" t="s">
        <v>196</v>
      </c>
      <c r="C24" s="11" t="s">
        <v>1491</v>
      </c>
      <c r="D24" s="32">
        <v>241</v>
      </c>
    </row>
    <row r="25" spans="2:4" x14ac:dyDescent="0.25">
      <c r="B25" s="11" t="s">
        <v>197</v>
      </c>
      <c r="C25" s="11" t="s">
        <v>1492</v>
      </c>
      <c r="D25" s="32">
        <v>124</v>
      </c>
    </row>
    <row r="26" spans="2:4" x14ac:dyDescent="0.25">
      <c r="B26" s="11" t="s">
        <v>200</v>
      </c>
      <c r="C26" s="11" t="s">
        <v>1495</v>
      </c>
      <c r="D26" s="32">
        <v>87</v>
      </c>
    </row>
    <row r="27" spans="2:4" x14ac:dyDescent="0.25">
      <c r="B27" s="11" t="s">
        <v>203</v>
      </c>
      <c r="C27" s="11" t="s">
        <v>1498</v>
      </c>
      <c r="D27" s="32">
        <v>4</v>
      </c>
    </row>
    <row r="28" spans="2:4" x14ac:dyDescent="0.25">
      <c r="B28" s="11" t="s">
        <v>204</v>
      </c>
      <c r="C28" s="11" t="s">
        <v>1499</v>
      </c>
      <c r="D28" s="32">
        <v>713</v>
      </c>
    </row>
    <row r="29" spans="2:4" x14ac:dyDescent="0.25">
      <c r="B29" s="11" t="s">
        <v>209</v>
      </c>
      <c r="C29" s="11" t="s">
        <v>1504</v>
      </c>
      <c r="D29" s="32">
        <v>241</v>
      </c>
    </row>
    <row r="30" spans="2:4" x14ac:dyDescent="0.25">
      <c r="B30" s="11" t="s">
        <v>212</v>
      </c>
      <c r="C30" s="11" t="s">
        <v>1507</v>
      </c>
      <c r="D30" s="32">
        <v>142</v>
      </c>
    </row>
    <row r="31" spans="2:4" x14ac:dyDescent="0.25">
      <c r="B31" s="11" t="s">
        <v>215</v>
      </c>
      <c r="C31" s="11" t="s">
        <v>1510</v>
      </c>
      <c r="D31" s="32">
        <v>98</v>
      </c>
    </row>
    <row r="32" spans="2:4" x14ac:dyDescent="0.25">
      <c r="B32" s="11" t="s">
        <v>218</v>
      </c>
      <c r="C32" s="11" t="s">
        <v>1513</v>
      </c>
      <c r="D32" s="32">
        <v>4</v>
      </c>
    </row>
    <row r="33" spans="2:4" x14ac:dyDescent="0.25">
      <c r="B33" s="11" t="s">
        <v>221</v>
      </c>
      <c r="C33" s="11" t="s">
        <v>1516</v>
      </c>
      <c r="D33" s="32">
        <v>954</v>
      </c>
    </row>
    <row r="34" spans="2:4" x14ac:dyDescent="0.25">
      <c r="B34" s="11" t="s">
        <v>224</v>
      </c>
      <c r="C34" s="11" t="s">
        <v>1519</v>
      </c>
      <c r="D34" s="32">
        <v>157</v>
      </c>
    </row>
    <row r="35" spans="2:4" x14ac:dyDescent="0.25">
      <c r="B35" s="11" t="s">
        <v>227</v>
      </c>
      <c r="C35" s="11" t="s">
        <v>1522</v>
      </c>
      <c r="D35" s="32">
        <v>149</v>
      </c>
    </row>
    <row r="36" spans="2:4" x14ac:dyDescent="0.25">
      <c r="B36" s="11" t="s">
        <v>230</v>
      </c>
      <c r="C36" s="11" t="s">
        <v>1525</v>
      </c>
      <c r="D36" s="32">
        <v>6</v>
      </c>
    </row>
    <row r="37" spans="2:4" x14ac:dyDescent="0.25">
      <c r="B37" s="11" t="s">
        <v>235</v>
      </c>
      <c r="C37" s="11" t="s">
        <v>1530</v>
      </c>
      <c r="D37" s="32">
        <v>658</v>
      </c>
    </row>
    <row r="38" spans="2:4" x14ac:dyDescent="0.25">
      <c r="B38" s="11" t="s">
        <v>239</v>
      </c>
      <c r="C38" s="11" t="s">
        <v>1534</v>
      </c>
      <c r="D38" s="32">
        <v>159</v>
      </c>
    </row>
    <row r="39" spans="2:4" x14ac:dyDescent="0.25">
      <c r="B39" s="11" t="s">
        <v>242</v>
      </c>
      <c r="C39" s="11" t="s">
        <v>1537</v>
      </c>
      <c r="D39" s="32">
        <v>149</v>
      </c>
    </row>
    <row r="40" spans="2:4" x14ac:dyDescent="0.25">
      <c r="B40" s="11" t="s">
        <v>245</v>
      </c>
      <c r="C40" s="11" t="s">
        <v>1540</v>
      </c>
      <c r="D40" s="32">
        <v>6</v>
      </c>
    </row>
    <row r="41" spans="2:4" x14ac:dyDescent="0.25">
      <c r="B41" s="11" t="s">
        <v>248</v>
      </c>
      <c r="C41" s="11" t="s">
        <v>1543</v>
      </c>
      <c r="D41" s="32">
        <v>662</v>
      </c>
    </row>
    <row r="42" spans="2:4" x14ac:dyDescent="0.25">
      <c r="B42" s="11" t="s">
        <v>252</v>
      </c>
      <c r="C42" s="11" t="s">
        <v>1547</v>
      </c>
      <c r="D42" s="32">
        <v>96</v>
      </c>
    </row>
    <row r="43" spans="2:4" x14ac:dyDescent="0.25">
      <c r="B43" s="11" t="s">
        <v>255</v>
      </c>
      <c r="C43" s="11" t="s">
        <v>1550</v>
      </c>
      <c r="D43" s="32">
        <v>94</v>
      </c>
    </row>
    <row r="44" spans="2:4" x14ac:dyDescent="0.25">
      <c r="B44" s="11" t="s">
        <v>258</v>
      </c>
      <c r="C44" s="11" t="s">
        <v>1553</v>
      </c>
      <c r="D44" s="32">
        <v>4</v>
      </c>
    </row>
    <row r="45" spans="2:4" x14ac:dyDescent="0.25">
      <c r="B45" s="11" t="s">
        <v>261</v>
      </c>
      <c r="C45" s="11" t="s">
        <v>1556</v>
      </c>
      <c r="D45" s="32">
        <v>660</v>
      </c>
    </row>
    <row r="46" spans="2:4" x14ac:dyDescent="0.25">
      <c r="B46" s="11" t="s">
        <v>265</v>
      </c>
      <c r="C46" s="11" t="s">
        <v>1560</v>
      </c>
      <c r="D46" s="32">
        <v>95</v>
      </c>
    </row>
    <row r="47" spans="2:4" x14ac:dyDescent="0.25">
      <c r="B47" s="11" t="s">
        <v>268</v>
      </c>
      <c r="C47" s="11" t="s">
        <v>1563</v>
      </c>
      <c r="D47" s="32">
        <v>75</v>
      </c>
    </row>
    <row r="48" spans="2:4" x14ac:dyDescent="0.25">
      <c r="B48" s="11" t="s">
        <v>271</v>
      </c>
      <c r="C48" s="11" t="s">
        <v>1566</v>
      </c>
      <c r="D48" s="32">
        <v>4</v>
      </c>
    </row>
    <row r="49" spans="1:4" x14ac:dyDescent="0.25">
      <c r="B49" s="11" t="s">
        <v>274</v>
      </c>
      <c r="C49" s="11" t="s">
        <v>1569</v>
      </c>
      <c r="D49" s="32">
        <v>566</v>
      </c>
    </row>
    <row r="50" spans="1:4" x14ac:dyDescent="0.25">
      <c r="B50" s="11" t="s">
        <v>278</v>
      </c>
      <c r="C50" s="11" t="s">
        <v>1573</v>
      </c>
      <c r="D50" s="32">
        <v>53</v>
      </c>
    </row>
    <row r="51" spans="1:4" x14ac:dyDescent="0.25">
      <c r="B51" s="11" t="s">
        <v>281</v>
      </c>
      <c r="C51" s="11" t="s">
        <v>1576</v>
      </c>
      <c r="D51" s="32">
        <v>5</v>
      </c>
    </row>
    <row r="52" spans="1:4" x14ac:dyDescent="0.25">
      <c r="B52" s="11" t="s">
        <v>284</v>
      </c>
      <c r="C52" s="11" t="s">
        <v>1579</v>
      </c>
      <c r="D52" s="32">
        <v>90</v>
      </c>
    </row>
    <row r="53" spans="1:4" x14ac:dyDescent="0.25">
      <c r="B53" s="11" t="s">
        <v>287</v>
      </c>
      <c r="C53" s="11" t="s">
        <v>1582</v>
      </c>
      <c r="D53" s="32">
        <v>60</v>
      </c>
    </row>
    <row r="54" spans="1:4" x14ac:dyDescent="0.25">
      <c r="B54" s="11" t="s">
        <v>289</v>
      </c>
      <c r="C54" s="11" t="s">
        <v>1584</v>
      </c>
      <c r="D54" s="32">
        <v>1</v>
      </c>
    </row>
    <row r="55" spans="1:4" x14ac:dyDescent="0.25">
      <c r="B55" s="11" t="s">
        <v>292</v>
      </c>
      <c r="C55" s="11" t="s">
        <v>1587</v>
      </c>
      <c r="D55" s="32">
        <v>90</v>
      </c>
    </row>
    <row r="56" spans="1:4" x14ac:dyDescent="0.25">
      <c r="B56" s="11" t="s">
        <v>295</v>
      </c>
      <c r="C56" s="11" t="s">
        <v>1590</v>
      </c>
      <c r="D56" s="32">
        <v>57</v>
      </c>
    </row>
    <row r="57" spans="1:4" x14ac:dyDescent="0.25">
      <c r="B57" s="11" t="s">
        <v>298</v>
      </c>
      <c r="C57" s="11" t="s">
        <v>1593</v>
      </c>
      <c r="D57" s="32">
        <v>49</v>
      </c>
    </row>
    <row r="58" spans="1:4" x14ac:dyDescent="0.25">
      <c r="B58" s="11" t="s">
        <v>301</v>
      </c>
      <c r="C58" s="11" t="s">
        <v>1596</v>
      </c>
      <c r="D58" s="32">
        <v>76</v>
      </c>
    </row>
    <row r="59" spans="1:4" x14ac:dyDescent="0.25">
      <c r="B59" s="11" t="s">
        <v>304</v>
      </c>
      <c r="C59" s="11" t="s">
        <v>1599</v>
      </c>
      <c r="D59" s="32">
        <v>76</v>
      </c>
    </row>
    <row r="60" spans="1:4" x14ac:dyDescent="0.25">
      <c r="A60" s="154" t="s">
        <v>2568</v>
      </c>
      <c r="B60" s="11" t="s">
        <v>307</v>
      </c>
      <c r="C60" s="11" t="s">
        <v>1602</v>
      </c>
      <c r="D60" s="32">
        <v>524</v>
      </c>
    </row>
    <row r="61" spans="1:4" x14ac:dyDescent="0.25">
      <c r="B61" s="11" t="s">
        <v>321</v>
      </c>
      <c r="C61" s="11" t="s">
        <v>1616</v>
      </c>
      <c r="D61" s="32">
        <v>524</v>
      </c>
    </row>
    <row r="62" spans="1:4" x14ac:dyDescent="0.25">
      <c r="B62" s="11" t="s">
        <v>346</v>
      </c>
      <c r="C62" s="11" t="s">
        <v>1641</v>
      </c>
      <c r="D62" s="32">
        <v>449</v>
      </c>
    </row>
    <row r="63" spans="1:4" x14ac:dyDescent="0.25">
      <c r="B63" s="11" t="s">
        <v>360</v>
      </c>
      <c r="C63" s="11" t="s">
        <v>1654</v>
      </c>
      <c r="D63" s="32">
        <v>448</v>
      </c>
    </row>
    <row r="64" spans="1:4" x14ac:dyDescent="0.25">
      <c r="B64" s="11" t="s">
        <v>402</v>
      </c>
      <c r="C64" s="11" t="s">
        <v>1695</v>
      </c>
      <c r="D64" s="32">
        <v>19</v>
      </c>
    </row>
    <row r="65" spans="1:4" x14ac:dyDescent="0.25">
      <c r="B65" s="11" t="s">
        <v>425</v>
      </c>
      <c r="C65" s="11" t="s">
        <v>1714</v>
      </c>
      <c r="D65" s="32">
        <v>188</v>
      </c>
    </row>
    <row r="66" spans="1:4" x14ac:dyDescent="0.25">
      <c r="B66" s="11" t="s">
        <v>440</v>
      </c>
      <c r="C66" s="11" t="s">
        <v>1727</v>
      </c>
      <c r="D66" s="32">
        <v>1381</v>
      </c>
    </row>
    <row r="67" spans="1:4" x14ac:dyDescent="0.25">
      <c r="B67" s="11" t="s">
        <v>478</v>
      </c>
      <c r="C67" s="11" t="s">
        <v>1765</v>
      </c>
      <c r="D67" s="32">
        <v>891</v>
      </c>
    </row>
    <row r="68" spans="1:4" x14ac:dyDescent="0.25">
      <c r="A68" s="154" t="s">
        <v>2569</v>
      </c>
      <c r="B68" s="11" t="s">
        <v>54</v>
      </c>
      <c r="C68" s="11" t="s">
        <v>1350</v>
      </c>
      <c r="D68" s="32">
        <v>539</v>
      </c>
    </row>
    <row r="69" spans="1:4" x14ac:dyDescent="0.25">
      <c r="B69" s="11" t="s">
        <v>56</v>
      </c>
      <c r="C69" s="11" t="s">
        <v>1352</v>
      </c>
      <c r="D69" s="32">
        <v>111</v>
      </c>
    </row>
    <row r="70" spans="1:4" x14ac:dyDescent="0.25">
      <c r="B70" s="11" t="s">
        <v>431</v>
      </c>
      <c r="C70" s="11" t="s">
        <v>1720</v>
      </c>
      <c r="D70" s="32">
        <v>20</v>
      </c>
    </row>
    <row r="71" spans="1:4" x14ac:dyDescent="0.25">
      <c r="B71" s="11" t="s">
        <v>494</v>
      </c>
      <c r="C71" s="11" t="s">
        <v>1781</v>
      </c>
      <c r="D71" s="32">
        <v>333</v>
      </c>
    </row>
    <row r="72" spans="1:4" x14ac:dyDescent="0.25">
      <c r="A72" s="154" t="s">
        <v>2570</v>
      </c>
      <c r="B72" s="11" t="s">
        <v>344</v>
      </c>
      <c r="C72" s="11" t="s">
        <v>1639</v>
      </c>
      <c r="D72" s="32">
        <v>150</v>
      </c>
    </row>
    <row r="73" spans="1:4" x14ac:dyDescent="0.25">
      <c r="B73" s="11" t="s">
        <v>384</v>
      </c>
      <c r="C73" s="11" t="s">
        <v>1678</v>
      </c>
      <c r="D73" s="32">
        <v>150</v>
      </c>
    </row>
    <row r="74" spans="1:4" x14ac:dyDescent="0.25">
      <c r="A74" s="154" t="s">
        <v>2571</v>
      </c>
      <c r="B74" s="11" t="s">
        <v>53</v>
      </c>
      <c r="C74" s="11" t="s">
        <v>1349</v>
      </c>
      <c r="D74" s="32">
        <v>287</v>
      </c>
    </row>
    <row r="75" spans="1:4" x14ac:dyDescent="0.25">
      <c r="B75" s="11" t="s">
        <v>134</v>
      </c>
      <c r="C75" s="11" t="s">
        <v>1429</v>
      </c>
      <c r="D75" s="32">
        <v>980</v>
      </c>
    </row>
    <row r="76" spans="1:4" x14ac:dyDescent="0.25">
      <c r="B76" s="11" t="s">
        <v>135</v>
      </c>
      <c r="C76" s="11" t="s">
        <v>1430</v>
      </c>
      <c r="D76" s="32">
        <v>980</v>
      </c>
    </row>
    <row r="77" spans="1:4" x14ac:dyDescent="0.25">
      <c r="B77" s="11" t="s">
        <v>136</v>
      </c>
      <c r="C77" s="11" t="s">
        <v>1431</v>
      </c>
      <c r="D77" s="32">
        <v>980</v>
      </c>
    </row>
    <row r="78" spans="1:4" x14ac:dyDescent="0.25">
      <c r="B78" s="11" t="s">
        <v>137</v>
      </c>
      <c r="C78" s="11" t="s">
        <v>1432</v>
      </c>
      <c r="D78" s="32">
        <v>17</v>
      </c>
    </row>
    <row r="79" spans="1:4" x14ac:dyDescent="0.25">
      <c r="B79" s="11" t="s">
        <v>138</v>
      </c>
      <c r="C79" s="11" t="s">
        <v>1433</v>
      </c>
      <c r="D79" s="32">
        <v>86</v>
      </c>
    </row>
    <row r="80" spans="1:4" x14ac:dyDescent="0.25">
      <c r="B80" s="11" t="s">
        <v>324</v>
      </c>
      <c r="C80" s="11" t="s">
        <v>1619</v>
      </c>
      <c r="D80" s="32">
        <v>17</v>
      </c>
    </row>
    <row r="81" spans="1:4" x14ac:dyDescent="0.25">
      <c r="B81" s="11" t="s">
        <v>325</v>
      </c>
      <c r="C81" s="11" t="s">
        <v>1620</v>
      </c>
      <c r="D81" s="32">
        <v>17</v>
      </c>
    </row>
    <row r="82" spans="1:4" x14ac:dyDescent="0.25">
      <c r="B82" s="11" t="s">
        <v>332</v>
      </c>
      <c r="C82" s="11" t="s">
        <v>1627</v>
      </c>
      <c r="D82" s="32">
        <v>17</v>
      </c>
    </row>
    <row r="83" spans="1:4" x14ac:dyDescent="0.25">
      <c r="B83" s="11" t="s">
        <v>333</v>
      </c>
      <c r="C83" s="11" t="s">
        <v>1628</v>
      </c>
      <c r="D83" s="32">
        <v>17</v>
      </c>
    </row>
    <row r="84" spans="1:4" x14ac:dyDescent="0.25">
      <c r="B84" s="11" t="s">
        <v>340</v>
      </c>
      <c r="C84" s="11" t="s">
        <v>1635</v>
      </c>
      <c r="D84" s="32">
        <v>17</v>
      </c>
    </row>
    <row r="85" spans="1:4" x14ac:dyDescent="0.25">
      <c r="B85" s="11" t="s">
        <v>341</v>
      </c>
      <c r="C85" s="11" t="s">
        <v>1636</v>
      </c>
      <c r="D85" s="32">
        <v>17</v>
      </c>
    </row>
    <row r="86" spans="1:4" x14ac:dyDescent="0.25">
      <c r="B86" s="11" t="s">
        <v>366</v>
      </c>
      <c r="C86" s="11" t="s">
        <v>1660</v>
      </c>
      <c r="D86" s="32">
        <v>17</v>
      </c>
    </row>
    <row r="87" spans="1:4" x14ac:dyDescent="0.25">
      <c r="B87" s="11" t="s">
        <v>367</v>
      </c>
      <c r="C87" s="11" t="s">
        <v>1661</v>
      </c>
      <c r="D87" s="32">
        <v>17</v>
      </c>
    </row>
    <row r="88" spans="1:4" x14ac:dyDescent="0.25">
      <c r="B88" s="11" t="s">
        <v>374</v>
      </c>
      <c r="C88" s="11" t="s">
        <v>1668</v>
      </c>
      <c r="D88" s="32">
        <v>17</v>
      </c>
    </row>
    <row r="89" spans="1:4" x14ac:dyDescent="0.25">
      <c r="B89" s="11" t="s">
        <v>375</v>
      </c>
      <c r="C89" s="11" t="s">
        <v>1669</v>
      </c>
      <c r="D89" s="32">
        <v>17</v>
      </c>
    </row>
    <row r="90" spans="1:4" x14ac:dyDescent="0.25">
      <c r="B90" s="11" t="s">
        <v>381</v>
      </c>
      <c r="C90" s="11" t="s">
        <v>1675</v>
      </c>
      <c r="D90" s="32">
        <v>17</v>
      </c>
    </row>
    <row r="91" spans="1:4" x14ac:dyDescent="0.25">
      <c r="B91" s="11" t="s">
        <v>382</v>
      </c>
      <c r="C91" s="11" t="s">
        <v>1676</v>
      </c>
      <c r="D91" s="32">
        <v>17</v>
      </c>
    </row>
    <row r="92" spans="1:4" x14ac:dyDescent="0.25">
      <c r="B92" s="11" t="s">
        <v>466</v>
      </c>
      <c r="C92" s="11" t="s">
        <v>1753</v>
      </c>
      <c r="D92" s="32">
        <v>17</v>
      </c>
    </row>
    <row r="93" spans="1:4" x14ac:dyDescent="0.25">
      <c r="A93" s="154" t="s">
        <v>2572</v>
      </c>
      <c r="B93" s="11" t="s">
        <v>14</v>
      </c>
      <c r="C93" s="11" t="s">
        <v>1306</v>
      </c>
      <c r="D93" s="32">
        <v>111</v>
      </c>
    </row>
    <row r="94" spans="1:4" x14ac:dyDescent="0.25">
      <c r="B94" s="11" t="s">
        <v>15</v>
      </c>
      <c r="C94" s="11" t="s">
        <v>1307</v>
      </c>
      <c r="D94" s="32">
        <v>111</v>
      </c>
    </row>
    <row r="95" spans="1:4" x14ac:dyDescent="0.25">
      <c r="B95" s="11" t="s">
        <v>17</v>
      </c>
      <c r="C95" s="11" t="s">
        <v>1309</v>
      </c>
      <c r="D95" s="32">
        <v>111</v>
      </c>
    </row>
    <row r="96" spans="1:4" x14ac:dyDescent="0.25">
      <c r="B96" s="11" t="s">
        <v>18</v>
      </c>
      <c r="C96" s="11" t="s">
        <v>1310</v>
      </c>
      <c r="D96" s="32">
        <v>111</v>
      </c>
    </row>
    <row r="97" spans="2:4" x14ac:dyDescent="0.25">
      <c r="B97" s="11" t="s">
        <v>52</v>
      </c>
      <c r="C97" s="11" t="s">
        <v>1348</v>
      </c>
      <c r="D97" s="32">
        <v>357</v>
      </c>
    </row>
    <row r="98" spans="2:4" x14ac:dyDescent="0.25">
      <c r="B98" s="11" t="s">
        <v>320</v>
      </c>
      <c r="C98" s="11" t="s">
        <v>1615</v>
      </c>
      <c r="D98" s="32">
        <v>20</v>
      </c>
    </row>
    <row r="99" spans="2:4" x14ac:dyDescent="0.25">
      <c r="B99" s="11" t="s">
        <v>322</v>
      </c>
      <c r="C99" s="11" t="s">
        <v>1617</v>
      </c>
      <c r="D99" s="32">
        <v>20</v>
      </c>
    </row>
    <row r="100" spans="2:4" x14ac:dyDescent="0.25">
      <c r="B100" s="11" t="s">
        <v>359</v>
      </c>
      <c r="C100" s="11" t="s">
        <v>1653</v>
      </c>
      <c r="D100" s="32">
        <v>20</v>
      </c>
    </row>
    <row r="101" spans="2:4" x14ac:dyDescent="0.25">
      <c r="B101" s="11" t="s">
        <v>362</v>
      </c>
      <c r="C101" s="11" t="s">
        <v>1656</v>
      </c>
      <c r="D101" s="32">
        <v>20</v>
      </c>
    </row>
    <row r="102" spans="2:4" x14ac:dyDescent="0.25">
      <c r="B102" s="11" t="s">
        <v>388</v>
      </c>
      <c r="C102" s="11" t="s">
        <v>1682</v>
      </c>
      <c r="D102" s="32">
        <v>20</v>
      </c>
    </row>
    <row r="103" spans="2:4" x14ac:dyDescent="0.25">
      <c r="B103" s="11" t="s">
        <v>392</v>
      </c>
      <c r="C103" s="11" t="s">
        <v>1682</v>
      </c>
      <c r="D103" s="32">
        <v>20</v>
      </c>
    </row>
    <row r="104" spans="2:4" x14ac:dyDescent="0.25">
      <c r="B104" s="11" t="s">
        <v>396</v>
      </c>
      <c r="C104" s="11" t="s">
        <v>1689</v>
      </c>
      <c r="D104" s="32">
        <v>20</v>
      </c>
    </row>
    <row r="105" spans="2:4" x14ac:dyDescent="0.25">
      <c r="B105" s="11" t="s">
        <v>399</v>
      </c>
      <c r="C105" s="11" t="s">
        <v>1692</v>
      </c>
      <c r="D105" s="32">
        <v>20</v>
      </c>
    </row>
    <row r="106" spans="2:4" x14ac:dyDescent="0.25">
      <c r="B106" s="11" t="s">
        <v>415</v>
      </c>
      <c r="C106" s="11" t="s">
        <v>1706</v>
      </c>
      <c r="D106" s="32">
        <v>20</v>
      </c>
    </row>
    <row r="107" spans="2:4" x14ac:dyDescent="0.25">
      <c r="B107" s="11" t="s">
        <v>416</v>
      </c>
      <c r="C107" s="11" t="s">
        <v>1706</v>
      </c>
      <c r="D107" s="32">
        <v>20</v>
      </c>
    </row>
    <row r="108" spans="2:4" x14ac:dyDescent="0.25">
      <c r="B108" s="11" t="s">
        <v>417</v>
      </c>
      <c r="C108" s="11" t="s">
        <v>1706</v>
      </c>
      <c r="D108" s="32">
        <v>20</v>
      </c>
    </row>
    <row r="109" spans="2:4" x14ac:dyDescent="0.25">
      <c r="B109" s="11" t="s">
        <v>435</v>
      </c>
      <c r="C109" s="11" t="s">
        <v>1682</v>
      </c>
      <c r="D109" s="32">
        <v>20</v>
      </c>
    </row>
    <row r="110" spans="2:4" x14ac:dyDescent="0.25">
      <c r="B110" s="11" t="s">
        <v>437</v>
      </c>
      <c r="C110" s="11" t="s">
        <v>1682</v>
      </c>
      <c r="D110" s="32">
        <v>20</v>
      </c>
    </row>
    <row r="111" spans="2:4" x14ac:dyDescent="0.25">
      <c r="B111" s="11" t="s">
        <v>451</v>
      </c>
      <c r="C111" s="11" t="s">
        <v>1738</v>
      </c>
      <c r="D111" s="32">
        <v>20</v>
      </c>
    </row>
    <row r="112" spans="2:4" x14ac:dyDescent="0.25">
      <c r="B112" s="11" t="s">
        <v>452</v>
      </c>
      <c r="C112" s="11" t="s">
        <v>1739</v>
      </c>
      <c r="D112" s="32">
        <v>20</v>
      </c>
    </row>
    <row r="113" spans="1:4" x14ac:dyDescent="0.25">
      <c r="B113" s="11" t="s">
        <v>453</v>
      </c>
      <c r="C113" s="11" t="s">
        <v>1740</v>
      </c>
      <c r="D113" s="32">
        <v>20</v>
      </c>
    </row>
    <row r="114" spans="1:4" x14ac:dyDescent="0.25">
      <c r="B114" s="11" t="s">
        <v>461</v>
      </c>
      <c r="C114" s="11" t="s">
        <v>1748</v>
      </c>
      <c r="D114" s="32">
        <v>143</v>
      </c>
    </row>
    <row r="115" spans="1:4" x14ac:dyDescent="0.25">
      <c r="B115" s="11" t="s">
        <v>465</v>
      </c>
      <c r="C115" s="11" t="s">
        <v>1752</v>
      </c>
      <c r="D115" s="32">
        <v>20</v>
      </c>
    </row>
    <row r="116" spans="1:4" x14ac:dyDescent="0.25">
      <c r="B116" s="11" t="s">
        <v>480</v>
      </c>
      <c r="C116" s="11" t="s">
        <v>1767</v>
      </c>
      <c r="D116" s="32">
        <v>20</v>
      </c>
    </row>
    <row r="117" spans="1:4" x14ac:dyDescent="0.25">
      <c r="B117" s="11" t="s">
        <v>484</v>
      </c>
      <c r="C117" s="11" t="s">
        <v>1771</v>
      </c>
      <c r="D117" s="32">
        <v>20</v>
      </c>
    </row>
    <row r="118" spans="1:4" x14ac:dyDescent="0.25">
      <c r="B118" s="11" t="s">
        <v>489</v>
      </c>
      <c r="C118" s="11" t="s">
        <v>1776</v>
      </c>
      <c r="D118" s="32">
        <v>20</v>
      </c>
    </row>
    <row r="119" spans="1:4" x14ac:dyDescent="0.25">
      <c r="A119" s="154" t="s">
        <v>2573</v>
      </c>
      <c r="B119" s="11" t="s">
        <v>50</v>
      </c>
      <c r="C119" s="11" t="s">
        <v>1346</v>
      </c>
      <c r="D119" s="32">
        <v>144</v>
      </c>
    </row>
    <row r="120" spans="1:4" x14ac:dyDescent="0.25">
      <c r="B120" s="11" t="s">
        <v>51</v>
      </c>
      <c r="C120" s="11" t="s">
        <v>1347</v>
      </c>
      <c r="D120" s="32">
        <v>2653</v>
      </c>
    </row>
    <row r="121" spans="1:4" x14ac:dyDescent="0.25">
      <c r="B121" s="11" t="s">
        <v>55</v>
      </c>
      <c r="C121" s="11" t="s">
        <v>1351</v>
      </c>
      <c r="D121" s="32">
        <v>299</v>
      </c>
    </row>
    <row r="122" spans="1:4" x14ac:dyDescent="0.25">
      <c r="B122" s="11" t="s">
        <v>64</v>
      </c>
      <c r="C122" s="11" t="s">
        <v>1360</v>
      </c>
      <c r="D122" s="32">
        <v>68</v>
      </c>
    </row>
    <row r="123" spans="1:4" x14ac:dyDescent="0.25">
      <c r="B123" s="11" t="s">
        <v>308</v>
      </c>
      <c r="C123" s="11" t="s">
        <v>1603</v>
      </c>
      <c r="D123" s="32">
        <v>2003</v>
      </c>
    </row>
    <row r="124" spans="1:4" x14ac:dyDescent="0.25">
      <c r="B124" s="11" t="s">
        <v>309</v>
      </c>
      <c r="C124" s="11" t="s">
        <v>1604</v>
      </c>
      <c r="D124" s="32">
        <v>112</v>
      </c>
    </row>
    <row r="125" spans="1:4" x14ac:dyDescent="0.25">
      <c r="B125" s="11" t="s">
        <v>311</v>
      </c>
      <c r="C125" s="11" t="s">
        <v>1606</v>
      </c>
      <c r="D125" s="32">
        <v>1633</v>
      </c>
    </row>
    <row r="126" spans="1:4" x14ac:dyDescent="0.25">
      <c r="B126" s="11" t="s">
        <v>315</v>
      </c>
      <c r="C126" s="11" t="s">
        <v>1610</v>
      </c>
      <c r="D126" s="32">
        <v>7</v>
      </c>
    </row>
    <row r="127" spans="1:4" x14ac:dyDescent="0.25">
      <c r="B127" s="11" t="s">
        <v>316</v>
      </c>
      <c r="C127" s="11" t="s">
        <v>1611</v>
      </c>
      <c r="D127" s="32">
        <v>112</v>
      </c>
    </row>
    <row r="128" spans="1:4" x14ac:dyDescent="0.25">
      <c r="B128" s="11" t="s">
        <v>317</v>
      </c>
      <c r="C128" s="11" t="s">
        <v>1612</v>
      </c>
      <c r="D128" s="32">
        <v>112</v>
      </c>
    </row>
    <row r="129" spans="2:4" x14ac:dyDescent="0.25">
      <c r="B129" s="11" t="s">
        <v>323</v>
      </c>
      <c r="C129" s="11" t="s">
        <v>1618</v>
      </c>
      <c r="D129" s="32">
        <v>2003</v>
      </c>
    </row>
    <row r="130" spans="2:4" x14ac:dyDescent="0.25">
      <c r="B130" s="11" t="s">
        <v>326</v>
      </c>
      <c r="C130" s="11" t="s">
        <v>1621</v>
      </c>
      <c r="D130" s="32">
        <v>178</v>
      </c>
    </row>
    <row r="131" spans="2:4" x14ac:dyDescent="0.25">
      <c r="B131" s="11" t="s">
        <v>327</v>
      </c>
      <c r="C131" s="11" t="s">
        <v>1622</v>
      </c>
      <c r="D131" s="32">
        <v>65</v>
      </c>
    </row>
    <row r="132" spans="2:4" x14ac:dyDescent="0.25">
      <c r="B132" s="11" t="s">
        <v>328</v>
      </c>
      <c r="C132" s="11" t="s">
        <v>1623</v>
      </c>
      <c r="D132" s="32">
        <v>112</v>
      </c>
    </row>
    <row r="133" spans="2:4" x14ac:dyDescent="0.25">
      <c r="B133" s="11" t="s">
        <v>330</v>
      </c>
      <c r="C133" s="11" t="s">
        <v>1625</v>
      </c>
      <c r="D133" s="32">
        <v>112</v>
      </c>
    </row>
    <row r="134" spans="2:4" x14ac:dyDescent="0.25">
      <c r="B134" s="11" t="s">
        <v>331</v>
      </c>
      <c r="C134" s="11" t="s">
        <v>1626</v>
      </c>
      <c r="D134" s="32">
        <v>112</v>
      </c>
    </row>
    <row r="135" spans="2:4" x14ac:dyDescent="0.25">
      <c r="B135" s="11" t="s">
        <v>334</v>
      </c>
      <c r="C135" s="11" t="s">
        <v>1629</v>
      </c>
      <c r="D135" s="32">
        <v>178</v>
      </c>
    </row>
    <row r="136" spans="2:4" x14ac:dyDescent="0.25">
      <c r="B136" s="11" t="s">
        <v>335</v>
      </c>
      <c r="C136" s="11" t="s">
        <v>1630</v>
      </c>
      <c r="D136" s="32">
        <v>112</v>
      </c>
    </row>
    <row r="137" spans="2:4" x14ac:dyDescent="0.25">
      <c r="B137" s="11" t="s">
        <v>337</v>
      </c>
      <c r="C137" s="11" t="s">
        <v>1632</v>
      </c>
      <c r="D137" s="32">
        <v>112</v>
      </c>
    </row>
    <row r="138" spans="2:4" x14ac:dyDescent="0.25">
      <c r="B138" s="11" t="s">
        <v>338</v>
      </c>
      <c r="C138" s="11" t="s">
        <v>1633</v>
      </c>
      <c r="D138" s="32">
        <v>112</v>
      </c>
    </row>
    <row r="139" spans="2:4" x14ac:dyDescent="0.25">
      <c r="B139" s="11" t="s">
        <v>339</v>
      </c>
      <c r="C139" s="11" t="s">
        <v>1634</v>
      </c>
      <c r="D139" s="32">
        <v>65</v>
      </c>
    </row>
    <row r="140" spans="2:4" x14ac:dyDescent="0.25">
      <c r="B140" s="11" t="s">
        <v>345</v>
      </c>
      <c r="C140" s="11" t="s">
        <v>1640</v>
      </c>
      <c r="D140" s="32">
        <v>7</v>
      </c>
    </row>
    <row r="141" spans="2:4" x14ac:dyDescent="0.25">
      <c r="B141" s="11" t="s">
        <v>347</v>
      </c>
      <c r="C141" s="11" t="s">
        <v>1642</v>
      </c>
      <c r="D141" s="32">
        <v>1679</v>
      </c>
    </row>
    <row r="142" spans="2:4" x14ac:dyDescent="0.25">
      <c r="B142" s="11" t="s">
        <v>348</v>
      </c>
      <c r="C142" s="11" t="s">
        <v>1643</v>
      </c>
      <c r="D142" s="32">
        <v>86</v>
      </c>
    </row>
    <row r="143" spans="2:4" x14ac:dyDescent="0.25">
      <c r="B143" s="11" t="s">
        <v>350</v>
      </c>
      <c r="C143" s="11" t="s">
        <v>1645</v>
      </c>
      <c r="D143" s="32">
        <v>1246</v>
      </c>
    </row>
    <row r="144" spans="2:4" x14ac:dyDescent="0.25">
      <c r="B144" s="11" t="s">
        <v>355</v>
      </c>
      <c r="C144" s="11" t="s">
        <v>1650</v>
      </c>
      <c r="D144" s="32">
        <v>86</v>
      </c>
    </row>
    <row r="145" spans="2:4" x14ac:dyDescent="0.25">
      <c r="B145" s="11" t="s">
        <v>356</v>
      </c>
      <c r="C145" s="11" t="s">
        <v>1651</v>
      </c>
      <c r="D145" s="32">
        <v>86</v>
      </c>
    </row>
    <row r="146" spans="2:4" x14ac:dyDescent="0.25">
      <c r="B146" s="11" t="s">
        <v>357</v>
      </c>
      <c r="C146" s="11" t="s">
        <v>1610</v>
      </c>
      <c r="D146" s="32">
        <v>7</v>
      </c>
    </row>
    <row r="147" spans="2:4" x14ac:dyDescent="0.25">
      <c r="B147" s="11" t="s">
        <v>361</v>
      </c>
      <c r="C147" s="11" t="s">
        <v>1655</v>
      </c>
      <c r="D147" s="32">
        <v>1679</v>
      </c>
    </row>
    <row r="148" spans="2:4" x14ac:dyDescent="0.25">
      <c r="B148" s="11" t="s">
        <v>363</v>
      </c>
      <c r="C148" s="11" t="s">
        <v>1657</v>
      </c>
      <c r="D148" s="32">
        <v>86</v>
      </c>
    </row>
    <row r="149" spans="2:4" x14ac:dyDescent="0.25">
      <c r="B149" s="11" t="s">
        <v>364</v>
      </c>
      <c r="C149" s="11" t="s">
        <v>1658</v>
      </c>
      <c r="D149" s="32">
        <v>178</v>
      </c>
    </row>
    <row r="150" spans="2:4" x14ac:dyDescent="0.25">
      <c r="B150" s="11" t="s">
        <v>365</v>
      </c>
      <c r="C150" s="11" t="s">
        <v>1659</v>
      </c>
      <c r="D150" s="32">
        <v>65</v>
      </c>
    </row>
    <row r="151" spans="2:4" x14ac:dyDescent="0.25">
      <c r="B151" s="11" t="s">
        <v>368</v>
      </c>
      <c r="C151" s="11" t="s">
        <v>1662</v>
      </c>
      <c r="D151" s="32">
        <v>86</v>
      </c>
    </row>
    <row r="152" spans="2:4" x14ac:dyDescent="0.25">
      <c r="B152" s="11" t="s">
        <v>369</v>
      </c>
      <c r="C152" s="11" t="s">
        <v>1663</v>
      </c>
      <c r="D152" s="32">
        <v>86</v>
      </c>
    </row>
    <row r="153" spans="2:4" x14ac:dyDescent="0.25">
      <c r="B153" s="11" t="s">
        <v>371</v>
      </c>
      <c r="C153" s="11" t="s">
        <v>1665</v>
      </c>
      <c r="D153" s="32">
        <v>86</v>
      </c>
    </row>
    <row r="154" spans="2:4" x14ac:dyDescent="0.25">
      <c r="B154" s="11" t="s">
        <v>372</v>
      </c>
      <c r="C154" s="11" t="s">
        <v>1666</v>
      </c>
      <c r="D154" s="32">
        <v>178</v>
      </c>
    </row>
    <row r="155" spans="2:4" x14ac:dyDescent="0.25">
      <c r="B155" s="11" t="s">
        <v>373</v>
      </c>
      <c r="C155" s="11" t="s">
        <v>1667</v>
      </c>
      <c r="D155" s="32">
        <v>65</v>
      </c>
    </row>
    <row r="156" spans="2:4" x14ac:dyDescent="0.25">
      <c r="B156" s="11" t="s">
        <v>376</v>
      </c>
      <c r="C156" s="11" t="s">
        <v>1670</v>
      </c>
      <c r="D156" s="32">
        <v>86</v>
      </c>
    </row>
    <row r="157" spans="2:4" x14ac:dyDescent="0.25">
      <c r="B157" s="11" t="s">
        <v>377</v>
      </c>
      <c r="C157" s="11" t="s">
        <v>1671</v>
      </c>
      <c r="D157" s="32">
        <v>86</v>
      </c>
    </row>
    <row r="158" spans="2:4" x14ac:dyDescent="0.25">
      <c r="B158" s="11" t="s">
        <v>380</v>
      </c>
      <c r="C158" s="11" t="s">
        <v>1674</v>
      </c>
      <c r="D158" s="32">
        <v>7</v>
      </c>
    </row>
    <row r="159" spans="2:4" x14ac:dyDescent="0.25">
      <c r="B159" s="11" t="s">
        <v>387</v>
      </c>
      <c r="C159" s="11" t="s">
        <v>1681</v>
      </c>
      <c r="D159" s="32">
        <v>7</v>
      </c>
    </row>
    <row r="160" spans="2:4" x14ac:dyDescent="0.25">
      <c r="B160" s="11" t="s">
        <v>391</v>
      </c>
      <c r="C160" s="11" t="s">
        <v>1685</v>
      </c>
      <c r="D160" s="32">
        <v>7</v>
      </c>
    </row>
    <row r="161" spans="2:4" x14ac:dyDescent="0.25">
      <c r="B161" s="11" t="s">
        <v>398</v>
      </c>
      <c r="C161" s="11" t="s">
        <v>1691</v>
      </c>
      <c r="D161" s="32">
        <v>7</v>
      </c>
    </row>
    <row r="162" spans="2:4" x14ac:dyDescent="0.25">
      <c r="B162" s="11" t="s">
        <v>401</v>
      </c>
      <c r="C162" s="11" t="s">
        <v>1694</v>
      </c>
      <c r="D162" s="32">
        <v>323</v>
      </c>
    </row>
    <row r="163" spans="2:4" x14ac:dyDescent="0.25">
      <c r="B163" s="11" t="s">
        <v>403</v>
      </c>
      <c r="C163" s="11" t="s">
        <v>1696</v>
      </c>
      <c r="D163" s="32">
        <v>3342</v>
      </c>
    </row>
    <row r="164" spans="2:4" x14ac:dyDescent="0.25">
      <c r="B164" s="11" t="s">
        <v>406</v>
      </c>
      <c r="C164" s="11" t="s">
        <v>1699</v>
      </c>
      <c r="D164" s="32">
        <v>7</v>
      </c>
    </row>
    <row r="165" spans="2:4" x14ac:dyDescent="0.25">
      <c r="B165" s="11" t="s">
        <v>409</v>
      </c>
      <c r="C165" s="11" t="s">
        <v>1700</v>
      </c>
      <c r="D165" s="32">
        <v>7</v>
      </c>
    </row>
    <row r="166" spans="2:4" x14ac:dyDescent="0.25">
      <c r="B166" s="11" t="s">
        <v>412</v>
      </c>
      <c r="C166" s="11" t="s">
        <v>1703</v>
      </c>
      <c r="D166" s="32">
        <v>8</v>
      </c>
    </row>
    <row r="167" spans="2:4" x14ac:dyDescent="0.25">
      <c r="B167" s="11" t="s">
        <v>414</v>
      </c>
      <c r="C167" s="11" t="s">
        <v>1705</v>
      </c>
      <c r="D167" s="32">
        <v>51</v>
      </c>
    </row>
    <row r="168" spans="2:4" x14ac:dyDescent="0.25">
      <c r="B168" s="11" t="s">
        <v>424</v>
      </c>
      <c r="C168" s="11" t="s">
        <v>1713</v>
      </c>
      <c r="D168" s="32">
        <v>8</v>
      </c>
    </row>
    <row r="169" spans="2:4" x14ac:dyDescent="0.25">
      <c r="B169" s="11" t="s">
        <v>426</v>
      </c>
      <c r="C169" s="11" t="s">
        <v>1715</v>
      </c>
      <c r="D169" s="32">
        <v>3537</v>
      </c>
    </row>
    <row r="170" spans="2:4" x14ac:dyDescent="0.25">
      <c r="B170" s="11" t="s">
        <v>429</v>
      </c>
      <c r="C170" s="11" t="s">
        <v>1718</v>
      </c>
      <c r="D170" s="32">
        <v>7</v>
      </c>
    </row>
    <row r="171" spans="2:4" x14ac:dyDescent="0.25">
      <c r="B171" s="11" t="s">
        <v>432</v>
      </c>
      <c r="C171" s="11" t="s">
        <v>1721</v>
      </c>
      <c r="D171" s="32">
        <v>12</v>
      </c>
    </row>
    <row r="172" spans="2:4" x14ac:dyDescent="0.25">
      <c r="B172" s="11" t="s">
        <v>434</v>
      </c>
      <c r="C172" s="11" t="s">
        <v>1723</v>
      </c>
      <c r="D172" s="32">
        <v>37</v>
      </c>
    </row>
    <row r="173" spans="2:4" x14ac:dyDescent="0.25">
      <c r="B173" s="11" t="s">
        <v>436</v>
      </c>
      <c r="C173" s="11" t="s">
        <v>1724</v>
      </c>
      <c r="D173" s="32">
        <v>12</v>
      </c>
    </row>
    <row r="174" spans="2:4" x14ac:dyDescent="0.25">
      <c r="B174" s="11" t="s">
        <v>441</v>
      </c>
      <c r="C174" s="11" t="s">
        <v>1728</v>
      </c>
      <c r="D174" s="32">
        <v>2425</v>
      </c>
    </row>
    <row r="175" spans="2:4" x14ac:dyDescent="0.25">
      <c r="B175" s="11" t="s">
        <v>444</v>
      </c>
      <c r="C175" s="11" t="s">
        <v>1731</v>
      </c>
      <c r="D175" s="32">
        <v>7</v>
      </c>
    </row>
    <row r="176" spans="2:4" x14ac:dyDescent="0.25">
      <c r="B176" s="11" t="s">
        <v>447</v>
      </c>
      <c r="C176" s="11" t="s">
        <v>1734</v>
      </c>
      <c r="D176" s="32">
        <v>7</v>
      </c>
    </row>
    <row r="177" spans="2:4" x14ac:dyDescent="0.25">
      <c r="B177" s="11" t="s">
        <v>448</v>
      </c>
      <c r="C177" s="11" t="s">
        <v>1735</v>
      </c>
      <c r="D177" s="32">
        <v>32</v>
      </c>
    </row>
    <row r="178" spans="2:4" x14ac:dyDescent="0.25">
      <c r="B178" s="11" t="s">
        <v>450</v>
      </c>
      <c r="C178" s="11" t="s">
        <v>1737</v>
      </c>
      <c r="D178" s="32">
        <v>217</v>
      </c>
    </row>
    <row r="179" spans="2:4" x14ac:dyDescent="0.25">
      <c r="B179" s="11" t="s">
        <v>460</v>
      </c>
      <c r="C179" s="11" t="s">
        <v>1747</v>
      </c>
      <c r="D179" s="32">
        <v>7</v>
      </c>
    </row>
    <row r="180" spans="2:4" x14ac:dyDescent="0.25">
      <c r="B180" s="11" t="s">
        <v>464</v>
      </c>
      <c r="C180" s="11" t="s">
        <v>1751</v>
      </c>
      <c r="D180" s="32">
        <v>7</v>
      </c>
    </row>
    <row r="181" spans="2:4" x14ac:dyDescent="0.25">
      <c r="B181" s="11" t="s">
        <v>468</v>
      </c>
      <c r="C181" s="11" t="s">
        <v>1755</v>
      </c>
      <c r="D181" s="32">
        <v>32</v>
      </c>
    </row>
    <row r="182" spans="2:4" x14ac:dyDescent="0.25">
      <c r="B182" s="11" t="s">
        <v>477</v>
      </c>
      <c r="C182" s="11" t="s">
        <v>1764</v>
      </c>
      <c r="D182" s="32">
        <v>32</v>
      </c>
    </row>
    <row r="183" spans="2:4" x14ac:dyDescent="0.25">
      <c r="B183" s="11" t="s">
        <v>479</v>
      </c>
      <c r="C183" s="11" t="s">
        <v>1766</v>
      </c>
      <c r="D183" s="32">
        <v>1624</v>
      </c>
    </row>
    <row r="184" spans="2:4" x14ac:dyDescent="0.25">
      <c r="B184" s="11" t="s">
        <v>481</v>
      </c>
      <c r="C184" s="11" t="s">
        <v>1768</v>
      </c>
      <c r="D184" s="32">
        <v>80</v>
      </c>
    </row>
    <row r="185" spans="2:4" x14ac:dyDescent="0.25">
      <c r="B185" s="11" t="s">
        <v>483</v>
      </c>
      <c r="C185" s="11" t="s">
        <v>1770</v>
      </c>
      <c r="D185" s="32">
        <v>631</v>
      </c>
    </row>
    <row r="186" spans="2:4" x14ac:dyDescent="0.25">
      <c r="B186" s="11" t="s">
        <v>488</v>
      </c>
      <c r="C186" s="11" t="s">
        <v>1775</v>
      </c>
      <c r="D186" s="32">
        <v>7</v>
      </c>
    </row>
    <row r="187" spans="2:4" x14ac:dyDescent="0.25">
      <c r="B187" s="11" t="s">
        <v>490</v>
      </c>
      <c r="C187" s="11" t="s">
        <v>1777</v>
      </c>
      <c r="D187" s="32">
        <v>79</v>
      </c>
    </row>
    <row r="188" spans="2:4" x14ac:dyDescent="0.25">
      <c r="B188" s="11" t="s">
        <v>491</v>
      </c>
      <c r="C188" s="11" t="s">
        <v>1778</v>
      </c>
      <c r="D188" s="32">
        <v>79</v>
      </c>
    </row>
    <row r="189" spans="2:4" x14ac:dyDescent="0.25">
      <c r="B189" s="11" t="s">
        <v>493</v>
      </c>
      <c r="C189" s="11" t="s">
        <v>1780</v>
      </c>
      <c r="D189" s="32">
        <v>7</v>
      </c>
    </row>
    <row r="190" spans="2:4" x14ac:dyDescent="0.25">
      <c r="B190" s="11" t="s">
        <v>496</v>
      </c>
      <c r="C190" s="11" t="s">
        <v>1783</v>
      </c>
      <c r="D190" s="32">
        <v>133</v>
      </c>
    </row>
    <row r="191" spans="2:4" x14ac:dyDescent="0.25">
      <c r="B191" s="11" t="s">
        <v>497</v>
      </c>
      <c r="C191" s="11" t="s">
        <v>1784</v>
      </c>
      <c r="D191" s="32">
        <v>134</v>
      </c>
    </row>
    <row r="192" spans="2:4" x14ac:dyDescent="0.25">
      <c r="B192" s="11" t="s">
        <v>498</v>
      </c>
      <c r="C192" s="11" t="s">
        <v>1785</v>
      </c>
      <c r="D192" s="32">
        <v>71</v>
      </c>
    </row>
    <row r="193" spans="1:4" x14ac:dyDescent="0.25">
      <c r="B193" s="11" t="s">
        <v>499</v>
      </c>
      <c r="C193" s="11" t="s">
        <v>1786</v>
      </c>
      <c r="D193" s="32">
        <v>134</v>
      </c>
    </row>
    <row r="194" spans="1:4" x14ac:dyDescent="0.25">
      <c r="B194" s="11" t="s">
        <v>500</v>
      </c>
      <c r="C194" s="11" t="s">
        <v>1787</v>
      </c>
      <c r="D194" s="32">
        <v>133</v>
      </c>
    </row>
    <row r="195" spans="1:4" x14ac:dyDescent="0.25">
      <c r="B195" s="11" t="s">
        <v>501</v>
      </c>
      <c r="C195" s="11" t="s">
        <v>1788</v>
      </c>
      <c r="D195" s="32">
        <v>133</v>
      </c>
    </row>
    <row r="196" spans="1:4" x14ac:dyDescent="0.25">
      <c r="A196" s="154" t="s">
        <v>2579</v>
      </c>
      <c r="B196" s="11" t="s">
        <v>474</v>
      </c>
      <c r="C196" s="11" t="s">
        <v>1761</v>
      </c>
      <c r="D196" s="32">
        <v>20</v>
      </c>
    </row>
    <row r="197" spans="1:4" x14ac:dyDescent="0.25">
      <c r="A197" s="152" t="s">
        <v>2647</v>
      </c>
      <c r="D197" s="32"/>
    </row>
    <row r="198" spans="1:4" x14ac:dyDescent="0.25">
      <c r="A198" s="154" t="s">
        <v>2566</v>
      </c>
      <c r="B198" s="11" t="s">
        <v>39</v>
      </c>
      <c r="C198" s="11" t="s">
        <v>1335</v>
      </c>
      <c r="D198" s="32">
        <v>3407</v>
      </c>
    </row>
    <row r="199" spans="1:4" x14ac:dyDescent="0.25">
      <c r="B199" s="11" t="s">
        <v>42</v>
      </c>
      <c r="C199" s="11" t="s">
        <v>1338</v>
      </c>
      <c r="D199" s="32">
        <v>3407</v>
      </c>
    </row>
    <row r="200" spans="1:4" x14ac:dyDescent="0.25">
      <c r="B200" s="11" t="s">
        <v>69</v>
      </c>
      <c r="C200" s="11" t="s">
        <v>1365</v>
      </c>
      <c r="D200" s="32">
        <v>84</v>
      </c>
    </row>
    <row r="201" spans="1:4" x14ac:dyDescent="0.25">
      <c r="B201" s="11" t="s">
        <v>71</v>
      </c>
      <c r="C201" s="11" t="s">
        <v>1367</v>
      </c>
      <c r="D201" s="32">
        <v>90</v>
      </c>
    </row>
    <row r="202" spans="1:4" x14ac:dyDescent="0.25">
      <c r="A202" s="154" t="s">
        <v>2567</v>
      </c>
      <c r="B202" s="11" t="s">
        <v>1023</v>
      </c>
      <c r="C202" s="11" t="s">
        <v>2306</v>
      </c>
      <c r="D202" s="32">
        <v>2</v>
      </c>
    </row>
    <row r="203" spans="1:4" x14ac:dyDescent="0.25">
      <c r="B203" s="11" t="s">
        <v>1024</v>
      </c>
      <c r="C203" s="11" t="s">
        <v>2307</v>
      </c>
      <c r="D203" s="32">
        <v>20</v>
      </c>
    </row>
    <row r="204" spans="1:4" x14ac:dyDescent="0.25">
      <c r="B204" s="11" t="s">
        <v>1025</v>
      </c>
      <c r="C204" s="11" t="s">
        <v>2308</v>
      </c>
      <c r="D204" s="32">
        <v>13</v>
      </c>
    </row>
    <row r="205" spans="1:4" x14ac:dyDescent="0.25">
      <c r="B205" s="11" t="s">
        <v>1027</v>
      </c>
      <c r="C205" s="11" t="s">
        <v>2310</v>
      </c>
      <c r="D205" s="32">
        <v>23</v>
      </c>
    </row>
    <row r="206" spans="1:4" x14ac:dyDescent="0.25">
      <c r="B206" s="11" t="s">
        <v>1028</v>
      </c>
      <c r="C206" s="11" t="s">
        <v>2311</v>
      </c>
      <c r="D206" s="32">
        <v>74</v>
      </c>
    </row>
    <row r="207" spans="1:4" x14ac:dyDescent="0.25">
      <c r="B207" s="11" t="s">
        <v>1029</v>
      </c>
      <c r="C207" s="11" t="s">
        <v>2312</v>
      </c>
      <c r="D207" s="32">
        <v>1180</v>
      </c>
    </row>
    <row r="208" spans="1:4" x14ac:dyDescent="0.25">
      <c r="B208" s="11" t="s">
        <v>1030</v>
      </c>
      <c r="C208" s="11" t="s">
        <v>2313</v>
      </c>
      <c r="D208" s="32">
        <v>37</v>
      </c>
    </row>
    <row r="209" spans="2:4" x14ac:dyDescent="0.25">
      <c r="B209" s="11" t="s">
        <v>1034</v>
      </c>
      <c r="C209" s="11" t="s">
        <v>2317</v>
      </c>
      <c r="D209" s="32">
        <v>948</v>
      </c>
    </row>
    <row r="210" spans="2:4" x14ac:dyDescent="0.25">
      <c r="B210" s="11" t="s">
        <v>1037</v>
      </c>
      <c r="C210" s="11" t="s">
        <v>2320</v>
      </c>
      <c r="D210" s="32">
        <v>66</v>
      </c>
    </row>
    <row r="211" spans="2:4" x14ac:dyDescent="0.25">
      <c r="B211" s="11" t="s">
        <v>1040</v>
      </c>
      <c r="C211" s="11" t="s">
        <v>2323</v>
      </c>
      <c r="D211" s="32">
        <v>121</v>
      </c>
    </row>
    <row r="212" spans="2:4" x14ac:dyDescent="0.25">
      <c r="B212" s="11" t="s">
        <v>1041</v>
      </c>
      <c r="C212" s="11" t="s">
        <v>2324</v>
      </c>
      <c r="D212" s="32">
        <v>68</v>
      </c>
    </row>
    <row r="213" spans="2:4" x14ac:dyDescent="0.25">
      <c r="B213" s="11" t="s">
        <v>1046</v>
      </c>
      <c r="C213" s="11" t="s">
        <v>2329</v>
      </c>
      <c r="D213" s="32">
        <v>4</v>
      </c>
    </row>
    <row r="214" spans="2:4" x14ac:dyDescent="0.25">
      <c r="B214" s="11" t="s">
        <v>1049</v>
      </c>
      <c r="C214" s="11" t="s">
        <v>2332</v>
      </c>
      <c r="D214" s="32">
        <v>121</v>
      </c>
    </row>
    <row r="215" spans="2:4" x14ac:dyDescent="0.25">
      <c r="B215" s="11" t="s">
        <v>1052</v>
      </c>
      <c r="C215" s="11" t="s">
        <v>2335</v>
      </c>
      <c r="D215" s="32">
        <v>69</v>
      </c>
    </row>
    <row r="216" spans="2:4" x14ac:dyDescent="0.25">
      <c r="B216" s="11" t="s">
        <v>1055</v>
      </c>
      <c r="C216" s="11" t="s">
        <v>2338</v>
      </c>
      <c r="D216" s="32">
        <v>73</v>
      </c>
    </row>
    <row r="217" spans="2:4" x14ac:dyDescent="0.25">
      <c r="B217" s="11" t="s">
        <v>1058</v>
      </c>
      <c r="C217" s="11" t="s">
        <v>2341</v>
      </c>
      <c r="D217" s="32">
        <v>4</v>
      </c>
    </row>
    <row r="218" spans="2:4" x14ac:dyDescent="0.25">
      <c r="B218" s="11" t="s">
        <v>1061</v>
      </c>
      <c r="C218" s="11" t="s">
        <v>2344</v>
      </c>
      <c r="D218" s="32">
        <v>518</v>
      </c>
    </row>
    <row r="219" spans="2:4" x14ac:dyDescent="0.25">
      <c r="B219" s="11" t="s">
        <v>1065</v>
      </c>
      <c r="C219" s="11" t="s">
        <v>2348</v>
      </c>
      <c r="D219" s="32">
        <v>118</v>
      </c>
    </row>
    <row r="220" spans="2:4" x14ac:dyDescent="0.25">
      <c r="B220" s="11" t="s">
        <v>1068</v>
      </c>
      <c r="C220" s="11" t="s">
        <v>2351</v>
      </c>
      <c r="D220" s="32">
        <v>112</v>
      </c>
    </row>
    <row r="221" spans="2:4" x14ac:dyDescent="0.25">
      <c r="B221" s="11" t="s">
        <v>1071</v>
      </c>
      <c r="C221" s="11" t="s">
        <v>2354</v>
      </c>
      <c r="D221" s="32">
        <v>5</v>
      </c>
    </row>
    <row r="222" spans="2:4" x14ac:dyDescent="0.25">
      <c r="B222" s="11" t="s">
        <v>1074</v>
      </c>
      <c r="C222" s="11" t="s">
        <v>2357</v>
      </c>
      <c r="D222" s="32">
        <v>639</v>
      </c>
    </row>
    <row r="223" spans="2:4" x14ac:dyDescent="0.25">
      <c r="B223" s="11" t="s">
        <v>1079</v>
      </c>
      <c r="C223" s="11" t="s">
        <v>2362</v>
      </c>
      <c r="D223" s="32">
        <v>494</v>
      </c>
    </row>
    <row r="224" spans="2:4" x14ac:dyDescent="0.25">
      <c r="B224" s="11" t="s">
        <v>1082</v>
      </c>
      <c r="C224" s="11" t="s">
        <v>2365</v>
      </c>
      <c r="D224" s="32">
        <v>120</v>
      </c>
    </row>
    <row r="225" spans="2:4" x14ac:dyDescent="0.25">
      <c r="B225" s="11" t="s">
        <v>1085</v>
      </c>
      <c r="C225" s="11" t="s">
        <v>2368</v>
      </c>
      <c r="D225" s="32">
        <v>112</v>
      </c>
    </row>
    <row r="226" spans="2:4" x14ac:dyDescent="0.25">
      <c r="B226" s="11" t="s">
        <v>1088</v>
      </c>
      <c r="C226" s="11" t="s">
        <v>2371</v>
      </c>
      <c r="D226" s="32">
        <v>5</v>
      </c>
    </row>
    <row r="227" spans="2:4" x14ac:dyDescent="0.25">
      <c r="B227" s="11" t="s">
        <v>1091</v>
      </c>
      <c r="C227" s="11" t="s">
        <v>2374</v>
      </c>
      <c r="D227" s="32">
        <v>497</v>
      </c>
    </row>
    <row r="228" spans="2:4" x14ac:dyDescent="0.25">
      <c r="B228" s="11" t="s">
        <v>1095</v>
      </c>
      <c r="C228" s="11" t="s">
        <v>2378</v>
      </c>
      <c r="D228" s="32">
        <v>72</v>
      </c>
    </row>
    <row r="229" spans="2:4" x14ac:dyDescent="0.25">
      <c r="B229" s="11" t="s">
        <v>1098</v>
      </c>
      <c r="C229" s="11" t="s">
        <v>2381</v>
      </c>
      <c r="D229" s="32">
        <v>71</v>
      </c>
    </row>
    <row r="230" spans="2:4" x14ac:dyDescent="0.25">
      <c r="B230" s="11" t="s">
        <v>1101</v>
      </c>
      <c r="C230" s="11" t="s">
        <v>2384</v>
      </c>
      <c r="D230" s="32">
        <v>5</v>
      </c>
    </row>
    <row r="231" spans="2:4" x14ac:dyDescent="0.25">
      <c r="B231" s="11" t="s">
        <v>1104</v>
      </c>
      <c r="C231" s="11" t="s">
        <v>2387</v>
      </c>
      <c r="D231" s="32">
        <v>495</v>
      </c>
    </row>
    <row r="232" spans="2:4" x14ac:dyDescent="0.25">
      <c r="B232" s="11" t="s">
        <v>1108</v>
      </c>
      <c r="C232" s="11" t="s">
        <v>2391</v>
      </c>
      <c r="D232" s="32">
        <v>72</v>
      </c>
    </row>
    <row r="233" spans="2:4" x14ac:dyDescent="0.25">
      <c r="B233" s="11" t="s">
        <v>1111</v>
      </c>
      <c r="C233" s="11" t="s">
        <v>2394</v>
      </c>
      <c r="D233" s="32">
        <v>57</v>
      </c>
    </row>
    <row r="234" spans="2:4" x14ac:dyDescent="0.25">
      <c r="B234" s="11" t="s">
        <v>1114</v>
      </c>
      <c r="C234" s="11" t="s">
        <v>2397</v>
      </c>
      <c r="D234" s="32">
        <v>4</v>
      </c>
    </row>
    <row r="235" spans="2:4" x14ac:dyDescent="0.25">
      <c r="B235" s="11" t="s">
        <v>1117</v>
      </c>
      <c r="C235" s="11" t="s">
        <v>2400</v>
      </c>
      <c r="D235" s="32">
        <v>425</v>
      </c>
    </row>
    <row r="236" spans="2:4" x14ac:dyDescent="0.25">
      <c r="B236" s="11" t="s">
        <v>1121</v>
      </c>
      <c r="C236" s="11" t="s">
        <v>2404</v>
      </c>
      <c r="D236" s="32">
        <v>2</v>
      </c>
    </row>
    <row r="237" spans="2:4" x14ac:dyDescent="0.25">
      <c r="B237" s="11" t="s">
        <v>1124</v>
      </c>
      <c r="C237" s="11" t="s">
        <v>2407</v>
      </c>
      <c r="D237" s="32">
        <v>4</v>
      </c>
    </row>
    <row r="238" spans="2:4" x14ac:dyDescent="0.25">
      <c r="B238" s="11" t="s">
        <v>1125</v>
      </c>
      <c r="C238" s="11" t="s">
        <v>2408</v>
      </c>
      <c r="D238" s="32">
        <v>1</v>
      </c>
    </row>
    <row r="239" spans="2:4" x14ac:dyDescent="0.25">
      <c r="B239" s="11" t="s">
        <v>1128</v>
      </c>
      <c r="C239" s="11" t="s">
        <v>2411</v>
      </c>
      <c r="D239" s="32">
        <v>68</v>
      </c>
    </row>
    <row r="240" spans="2:4" x14ac:dyDescent="0.25">
      <c r="B240" s="11" t="s">
        <v>1131</v>
      </c>
      <c r="C240" s="11" t="s">
        <v>2414</v>
      </c>
      <c r="D240" s="32">
        <v>45</v>
      </c>
    </row>
    <row r="241" spans="1:4" x14ac:dyDescent="0.25">
      <c r="B241" s="11" t="s">
        <v>1135</v>
      </c>
      <c r="C241" s="11" t="s">
        <v>2418</v>
      </c>
      <c r="D241" s="32">
        <v>68</v>
      </c>
    </row>
    <row r="242" spans="1:4" x14ac:dyDescent="0.25">
      <c r="A242" s="154" t="s">
        <v>2568</v>
      </c>
      <c r="B242" s="11" t="s">
        <v>105</v>
      </c>
      <c r="C242" s="11" t="s">
        <v>1400</v>
      </c>
      <c r="D242" s="32">
        <v>201</v>
      </c>
    </row>
    <row r="243" spans="1:4" x14ac:dyDescent="0.25">
      <c r="B243" s="11" t="s">
        <v>678</v>
      </c>
      <c r="C243" s="11" t="s">
        <v>1965</v>
      </c>
      <c r="D243" s="32">
        <v>28</v>
      </c>
    </row>
    <row r="244" spans="1:4" x14ac:dyDescent="0.25">
      <c r="B244" s="11" t="s">
        <v>693</v>
      </c>
      <c r="C244" s="11" t="s">
        <v>1978</v>
      </c>
      <c r="D244" s="32">
        <v>281</v>
      </c>
    </row>
    <row r="245" spans="1:4" x14ac:dyDescent="0.25">
      <c r="B245" s="11" t="s">
        <v>706</v>
      </c>
      <c r="C245" s="11" t="s">
        <v>1990</v>
      </c>
      <c r="D245" s="32">
        <v>1336</v>
      </c>
    </row>
    <row r="246" spans="1:4" x14ac:dyDescent="0.25">
      <c r="B246" s="11" t="s">
        <v>732</v>
      </c>
      <c r="C246" s="11" t="s">
        <v>2016</v>
      </c>
      <c r="D246" s="32">
        <v>2070</v>
      </c>
    </row>
    <row r="247" spans="1:4" x14ac:dyDescent="0.25">
      <c r="B247" s="11" t="s">
        <v>749</v>
      </c>
      <c r="C247" s="11" t="s">
        <v>2033</v>
      </c>
      <c r="D247" s="32">
        <v>785</v>
      </c>
    </row>
    <row r="248" spans="1:4" x14ac:dyDescent="0.25">
      <c r="B248" s="11" t="s">
        <v>752</v>
      </c>
      <c r="C248" s="11" t="s">
        <v>2036</v>
      </c>
      <c r="D248" s="32">
        <v>785</v>
      </c>
    </row>
    <row r="249" spans="1:4" x14ac:dyDescent="0.25">
      <c r="B249" s="11" t="s">
        <v>788</v>
      </c>
      <c r="C249" s="11" t="s">
        <v>2072</v>
      </c>
      <c r="D249" s="32">
        <v>673</v>
      </c>
    </row>
    <row r="250" spans="1:4" x14ac:dyDescent="0.25">
      <c r="B250" s="11" t="s">
        <v>791</v>
      </c>
      <c r="C250" s="11" t="s">
        <v>2075</v>
      </c>
      <c r="D250" s="32">
        <v>673</v>
      </c>
    </row>
    <row r="251" spans="1:4" x14ac:dyDescent="0.25">
      <c r="A251" s="154" t="s">
        <v>2569</v>
      </c>
      <c r="B251" s="11" t="s">
        <v>57</v>
      </c>
      <c r="C251" s="11" t="s">
        <v>1353</v>
      </c>
      <c r="D251" s="32">
        <v>111</v>
      </c>
    </row>
    <row r="252" spans="1:4" x14ac:dyDescent="0.25">
      <c r="B252" s="11" t="s">
        <v>62</v>
      </c>
      <c r="C252" s="11" t="s">
        <v>1358</v>
      </c>
      <c r="D252" s="32">
        <v>970</v>
      </c>
    </row>
    <row r="253" spans="1:4" x14ac:dyDescent="0.25">
      <c r="B253" s="11" t="s">
        <v>121</v>
      </c>
      <c r="C253" s="11" t="s">
        <v>1416</v>
      </c>
      <c r="D253" s="32">
        <v>111</v>
      </c>
    </row>
    <row r="254" spans="1:4" x14ac:dyDescent="0.25">
      <c r="A254" s="154" t="s">
        <v>2570</v>
      </c>
      <c r="B254" s="11" t="s">
        <v>763</v>
      </c>
      <c r="C254" s="11" t="s">
        <v>2047</v>
      </c>
      <c r="D254" s="32">
        <v>150</v>
      </c>
    </row>
    <row r="255" spans="1:4" x14ac:dyDescent="0.25">
      <c r="B255" s="11" t="s">
        <v>802</v>
      </c>
      <c r="C255" s="11" t="s">
        <v>2086</v>
      </c>
      <c r="D255" s="32">
        <v>150</v>
      </c>
    </row>
    <row r="256" spans="1:4" x14ac:dyDescent="0.25">
      <c r="A256" s="154" t="s">
        <v>2571</v>
      </c>
      <c r="B256" s="11" t="s">
        <v>58</v>
      </c>
      <c r="C256" s="11" t="s">
        <v>1354</v>
      </c>
      <c r="D256" s="32">
        <v>287</v>
      </c>
    </row>
    <row r="257" spans="2:4" x14ac:dyDescent="0.25">
      <c r="B257" s="11" t="s">
        <v>109</v>
      </c>
      <c r="C257" s="11" t="s">
        <v>1404</v>
      </c>
      <c r="D257" s="32">
        <v>980</v>
      </c>
    </row>
    <row r="258" spans="2:4" x14ac:dyDescent="0.25">
      <c r="B258" s="11" t="s">
        <v>110</v>
      </c>
      <c r="C258" s="11" t="s">
        <v>1405</v>
      </c>
      <c r="D258" s="32">
        <v>980</v>
      </c>
    </row>
    <row r="259" spans="2:4" x14ac:dyDescent="0.25">
      <c r="B259" s="11" t="s">
        <v>111</v>
      </c>
      <c r="C259" s="11" t="s">
        <v>1406</v>
      </c>
      <c r="D259" s="32">
        <v>17</v>
      </c>
    </row>
    <row r="260" spans="2:4" x14ac:dyDescent="0.25">
      <c r="B260" s="11" t="s">
        <v>112</v>
      </c>
      <c r="C260" s="11" t="s">
        <v>1407</v>
      </c>
      <c r="D260" s="32">
        <v>980</v>
      </c>
    </row>
    <row r="261" spans="2:4" x14ac:dyDescent="0.25">
      <c r="B261" s="11" t="s">
        <v>117</v>
      </c>
      <c r="C261" s="11" t="s">
        <v>1412</v>
      </c>
      <c r="D261" s="32">
        <v>17</v>
      </c>
    </row>
    <row r="262" spans="2:4" x14ac:dyDescent="0.25">
      <c r="B262" s="11" t="s">
        <v>118</v>
      </c>
      <c r="C262" s="11" t="s">
        <v>1413</v>
      </c>
      <c r="D262" s="32">
        <v>17</v>
      </c>
    </row>
    <row r="263" spans="2:4" x14ac:dyDescent="0.25">
      <c r="B263" s="11" t="s">
        <v>712</v>
      </c>
      <c r="C263" s="11" t="s">
        <v>1996</v>
      </c>
      <c r="D263" s="32">
        <v>17</v>
      </c>
    </row>
    <row r="264" spans="2:4" x14ac:dyDescent="0.25">
      <c r="B264" s="11" t="s">
        <v>717</v>
      </c>
      <c r="C264" s="11" t="s">
        <v>2001</v>
      </c>
      <c r="D264" s="32">
        <v>17</v>
      </c>
    </row>
    <row r="265" spans="2:4" x14ac:dyDescent="0.25">
      <c r="B265" s="11" t="s">
        <v>736</v>
      </c>
      <c r="C265" s="11" t="s">
        <v>2020</v>
      </c>
      <c r="D265" s="32">
        <v>17</v>
      </c>
    </row>
    <row r="266" spans="2:4" x14ac:dyDescent="0.25">
      <c r="B266" s="11" t="s">
        <v>758</v>
      </c>
      <c r="C266" s="11" t="s">
        <v>2042</v>
      </c>
      <c r="D266" s="32">
        <v>17</v>
      </c>
    </row>
    <row r="267" spans="2:4" x14ac:dyDescent="0.25">
      <c r="B267" s="11" t="s">
        <v>759</v>
      </c>
      <c r="C267" s="11" t="s">
        <v>2043</v>
      </c>
      <c r="D267" s="32">
        <v>17</v>
      </c>
    </row>
    <row r="268" spans="2:4" x14ac:dyDescent="0.25">
      <c r="B268" s="11" t="s">
        <v>767</v>
      </c>
      <c r="C268" s="11" t="s">
        <v>2051</v>
      </c>
      <c r="D268" s="32">
        <v>17</v>
      </c>
    </row>
    <row r="269" spans="2:4" x14ac:dyDescent="0.25">
      <c r="B269" s="11" t="s">
        <v>768</v>
      </c>
      <c r="C269" s="11" t="s">
        <v>2052</v>
      </c>
      <c r="D269" s="32">
        <v>17</v>
      </c>
    </row>
    <row r="270" spans="2:4" x14ac:dyDescent="0.25">
      <c r="B270" s="11" t="s">
        <v>774</v>
      </c>
      <c r="C270" s="11" t="s">
        <v>2058</v>
      </c>
      <c r="D270" s="32">
        <v>17</v>
      </c>
    </row>
    <row r="271" spans="2:4" x14ac:dyDescent="0.25">
      <c r="B271" s="11" t="s">
        <v>775</v>
      </c>
      <c r="C271" s="11" t="s">
        <v>2059</v>
      </c>
      <c r="D271" s="32">
        <v>17</v>
      </c>
    </row>
    <row r="272" spans="2:4" x14ac:dyDescent="0.25">
      <c r="B272" s="11" t="s">
        <v>797</v>
      </c>
      <c r="C272" s="11" t="s">
        <v>2081</v>
      </c>
      <c r="D272" s="32">
        <v>17</v>
      </c>
    </row>
    <row r="273" spans="1:4" x14ac:dyDescent="0.25">
      <c r="B273" s="11" t="s">
        <v>798</v>
      </c>
      <c r="C273" s="11" t="s">
        <v>2082</v>
      </c>
      <c r="D273" s="32">
        <v>16</v>
      </c>
    </row>
    <row r="274" spans="1:4" x14ac:dyDescent="0.25">
      <c r="B274" s="11" t="s">
        <v>806</v>
      </c>
      <c r="C274" s="11" t="s">
        <v>2090</v>
      </c>
      <c r="D274" s="32">
        <v>17</v>
      </c>
    </row>
    <row r="275" spans="1:4" x14ac:dyDescent="0.25">
      <c r="B275" s="11" t="s">
        <v>807</v>
      </c>
      <c r="C275" s="11" t="s">
        <v>2091</v>
      </c>
      <c r="D275" s="32">
        <v>17</v>
      </c>
    </row>
    <row r="276" spans="1:4" x14ac:dyDescent="0.25">
      <c r="B276" s="11" t="s">
        <v>813</v>
      </c>
      <c r="C276" s="11" t="s">
        <v>2097</v>
      </c>
      <c r="D276" s="32">
        <v>17</v>
      </c>
    </row>
    <row r="277" spans="1:4" x14ac:dyDescent="0.25">
      <c r="B277" s="11" t="s">
        <v>814</v>
      </c>
      <c r="C277" s="11" t="s">
        <v>2098</v>
      </c>
      <c r="D277" s="32">
        <v>17</v>
      </c>
    </row>
    <row r="278" spans="1:4" x14ac:dyDescent="0.25">
      <c r="A278" s="154" t="s">
        <v>2572</v>
      </c>
      <c r="B278" s="11" t="s">
        <v>4</v>
      </c>
      <c r="C278" s="11" t="s">
        <v>1306</v>
      </c>
      <c r="D278" s="32">
        <v>111</v>
      </c>
    </row>
    <row r="279" spans="1:4" x14ac:dyDescent="0.25">
      <c r="B279" s="11" t="s">
        <v>5</v>
      </c>
      <c r="C279" s="11" t="s">
        <v>1307</v>
      </c>
      <c r="D279" s="32">
        <v>111</v>
      </c>
    </row>
    <row r="280" spans="1:4" x14ac:dyDescent="0.25">
      <c r="B280" s="11" t="s">
        <v>7</v>
      </c>
      <c r="C280" s="11" t="s">
        <v>1309</v>
      </c>
      <c r="D280" s="32">
        <v>111</v>
      </c>
    </row>
    <row r="281" spans="1:4" x14ac:dyDescent="0.25">
      <c r="B281" s="11" t="s">
        <v>8</v>
      </c>
      <c r="C281" s="11" t="s">
        <v>1310</v>
      </c>
      <c r="D281" s="32">
        <v>111</v>
      </c>
    </row>
    <row r="282" spans="1:4" x14ac:dyDescent="0.25">
      <c r="B282" s="11" t="s">
        <v>59</v>
      </c>
      <c r="C282" s="11" t="s">
        <v>1355</v>
      </c>
      <c r="D282" s="32">
        <v>357</v>
      </c>
    </row>
    <row r="283" spans="1:4" x14ac:dyDescent="0.25">
      <c r="B283" s="11" t="s">
        <v>107</v>
      </c>
      <c r="C283" s="11" t="s">
        <v>1402</v>
      </c>
      <c r="D283" s="32">
        <v>20</v>
      </c>
    </row>
    <row r="284" spans="1:4" x14ac:dyDescent="0.25">
      <c r="B284" s="11" t="s">
        <v>114</v>
      </c>
      <c r="C284" s="11" t="s">
        <v>1409</v>
      </c>
      <c r="D284" s="32">
        <v>143</v>
      </c>
    </row>
    <row r="285" spans="1:4" x14ac:dyDescent="0.25">
      <c r="B285" s="11" t="s">
        <v>120</v>
      </c>
      <c r="C285" s="11" t="s">
        <v>1415</v>
      </c>
      <c r="D285" s="32">
        <v>143</v>
      </c>
    </row>
    <row r="286" spans="1:4" x14ac:dyDescent="0.25">
      <c r="B286" s="11" t="s">
        <v>139</v>
      </c>
      <c r="C286" s="11" t="s">
        <v>1434</v>
      </c>
      <c r="D286" s="32">
        <v>111</v>
      </c>
    </row>
    <row r="287" spans="1:4" x14ac:dyDescent="0.25">
      <c r="B287" s="11" t="s">
        <v>140</v>
      </c>
      <c r="C287" s="11" t="s">
        <v>1435</v>
      </c>
      <c r="D287" s="32">
        <v>111</v>
      </c>
    </row>
    <row r="288" spans="1:4" x14ac:dyDescent="0.25">
      <c r="B288" s="11" t="s">
        <v>684</v>
      </c>
      <c r="C288" s="11" t="s">
        <v>1971</v>
      </c>
      <c r="D288" s="32">
        <v>20</v>
      </c>
    </row>
    <row r="289" spans="2:4" x14ac:dyDescent="0.25">
      <c r="B289" s="11" t="s">
        <v>688</v>
      </c>
      <c r="C289" s="11" t="s">
        <v>1971</v>
      </c>
      <c r="D289" s="32">
        <v>20</v>
      </c>
    </row>
    <row r="290" spans="2:4" x14ac:dyDescent="0.25">
      <c r="B290" s="11" t="s">
        <v>692</v>
      </c>
      <c r="C290" s="11" t="s">
        <v>1971</v>
      </c>
      <c r="D290" s="32">
        <v>20</v>
      </c>
    </row>
    <row r="291" spans="2:4" x14ac:dyDescent="0.25">
      <c r="B291" s="11" t="s">
        <v>698</v>
      </c>
      <c r="C291" s="11" t="s">
        <v>1983</v>
      </c>
      <c r="D291" s="32">
        <v>20</v>
      </c>
    </row>
    <row r="292" spans="2:4" x14ac:dyDescent="0.25">
      <c r="B292" s="11" t="s">
        <v>702</v>
      </c>
      <c r="C292" s="11" t="s">
        <v>1983</v>
      </c>
      <c r="D292" s="32">
        <v>20</v>
      </c>
    </row>
    <row r="293" spans="2:4" x14ac:dyDescent="0.25">
      <c r="B293" s="11" t="s">
        <v>708</v>
      </c>
      <c r="C293" s="11" t="s">
        <v>1992</v>
      </c>
      <c r="D293" s="32">
        <v>20</v>
      </c>
    </row>
    <row r="294" spans="2:4" x14ac:dyDescent="0.25">
      <c r="B294" s="11" t="s">
        <v>715</v>
      </c>
      <c r="C294" s="11" t="s">
        <v>1999</v>
      </c>
      <c r="D294" s="32">
        <v>20</v>
      </c>
    </row>
    <row r="295" spans="2:4" x14ac:dyDescent="0.25">
      <c r="B295" s="11" t="s">
        <v>721</v>
      </c>
      <c r="C295" s="11" t="s">
        <v>2005</v>
      </c>
      <c r="D295" s="32">
        <v>20</v>
      </c>
    </row>
    <row r="296" spans="2:4" x14ac:dyDescent="0.25">
      <c r="B296" s="11" t="s">
        <v>729</v>
      </c>
      <c r="C296" s="11" t="s">
        <v>2013</v>
      </c>
      <c r="D296" s="32">
        <v>20</v>
      </c>
    </row>
    <row r="297" spans="2:4" x14ac:dyDescent="0.25">
      <c r="B297" s="11" t="s">
        <v>735</v>
      </c>
      <c r="C297" s="11" t="s">
        <v>2019</v>
      </c>
      <c r="D297" s="32">
        <v>20</v>
      </c>
    </row>
    <row r="298" spans="2:4" x14ac:dyDescent="0.25">
      <c r="B298" s="11" t="s">
        <v>739</v>
      </c>
      <c r="C298" s="11" t="s">
        <v>2023</v>
      </c>
      <c r="D298" s="32">
        <v>20</v>
      </c>
    </row>
    <row r="299" spans="2:4" x14ac:dyDescent="0.25">
      <c r="B299" s="11" t="s">
        <v>751</v>
      </c>
      <c r="C299" s="11" t="s">
        <v>2035</v>
      </c>
      <c r="D299" s="32">
        <v>20</v>
      </c>
    </row>
    <row r="300" spans="2:4" x14ac:dyDescent="0.25">
      <c r="B300" s="11" t="s">
        <v>754</v>
      </c>
      <c r="C300" s="11" t="s">
        <v>2038</v>
      </c>
      <c r="D300" s="32">
        <v>20</v>
      </c>
    </row>
    <row r="301" spans="2:4" x14ac:dyDescent="0.25">
      <c r="B301" s="11" t="s">
        <v>790</v>
      </c>
      <c r="C301" s="11" t="s">
        <v>2074</v>
      </c>
      <c r="D301" s="32">
        <v>20</v>
      </c>
    </row>
    <row r="302" spans="2:4" x14ac:dyDescent="0.25">
      <c r="B302" s="11" t="s">
        <v>793</v>
      </c>
      <c r="C302" s="11" t="s">
        <v>2077</v>
      </c>
      <c r="D302" s="32">
        <v>20</v>
      </c>
    </row>
    <row r="303" spans="2:4" x14ac:dyDescent="0.25">
      <c r="B303" s="11" t="s">
        <v>830</v>
      </c>
      <c r="C303" s="11" t="s">
        <v>1983</v>
      </c>
      <c r="D303" s="32">
        <v>20</v>
      </c>
    </row>
    <row r="304" spans="2:4" x14ac:dyDescent="0.25">
      <c r="B304" s="11" t="s">
        <v>833</v>
      </c>
      <c r="C304" s="11" t="s">
        <v>2116</v>
      </c>
      <c r="D304" s="32">
        <v>20</v>
      </c>
    </row>
    <row r="305" spans="1:4" x14ac:dyDescent="0.25">
      <c r="A305" s="154" t="s">
        <v>2573</v>
      </c>
      <c r="B305" s="11" t="s">
        <v>10</v>
      </c>
      <c r="C305" s="11" t="s">
        <v>1312</v>
      </c>
      <c r="D305" s="32">
        <v>107</v>
      </c>
    </row>
    <row r="306" spans="1:4" x14ac:dyDescent="0.25">
      <c r="B306" s="11" t="s">
        <v>11</v>
      </c>
      <c r="C306" s="11" t="s">
        <v>1313</v>
      </c>
      <c r="D306" s="32">
        <v>70</v>
      </c>
    </row>
    <row r="307" spans="1:4" x14ac:dyDescent="0.25">
      <c r="B307" s="11" t="s">
        <v>21</v>
      </c>
      <c r="C307" s="11" t="s">
        <v>1317</v>
      </c>
      <c r="D307" s="32">
        <v>6648</v>
      </c>
    </row>
    <row r="308" spans="1:4" x14ac:dyDescent="0.25">
      <c r="B308" s="11" t="s">
        <v>23</v>
      </c>
      <c r="C308" s="11" t="s">
        <v>1319</v>
      </c>
      <c r="D308" s="32">
        <v>50</v>
      </c>
    </row>
    <row r="309" spans="1:4" x14ac:dyDescent="0.25">
      <c r="B309" s="11" t="s">
        <v>24</v>
      </c>
      <c r="C309" s="11" t="s">
        <v>1320</v>
      </c>
      <c r="D309" s="32">
        <v>51</v>
      </c>
    </row>
    <row r="310" spans="1:4" x14ac:dyDescent="0.25">
      <c r="B310" s="11" t="s">
        <v>60</v>
      </c>
      <c r="C310" s="11" t="s">
        <v>1356</v>
      </c>
      <c r="D310" s="32">
        <v>144</v>
      </c>
    </row>
    <row r="311" spans="1:4" x14ac:dyDescent="0.25">
      <c r="B311" s="11" t="s">
        <v>61</v>
      </c>
      <c r="C311" s="11" t="s">
        <v>1357</v>
      </c>
      <c r="D311" s="32">
        <v>2652</v>
      </c>
    </row>
    <row r="312" spans="1:4" x14ac:dyDescent="0.25">
      <c r="B312" s="11" t="s">
        <v>63</v>
      </c>
      <c r="C312" s="11" t="s">
        <v>1359</v>
      </c>
      <c r="D312" s="32">
        <v>299</v>
      </c>
    </row>
    <row r="313" spans="1:4" x14ac:dyDescent="0.25">
      <c r="B313" s="11" t="s">
        <v>65</v>
      </c>
      <c r="C313" s="11" t="s">
        <v>1361</v>
      </c>
      <c r="D313" s="32">
        <v>68</v>
      </c>
    </row>
    <row r="314" spans="1:4" x14ac:dyDescent="0.25">
      <c r="B314" s="11" t="s">
        <v>106</v>
      </c>
      <c r="C314" s="11" t="s">
        <v>1401</v>
      </c>
      <c r="D314" s="32">
        <v>571</v>
      </c>
    </row>
    <row r="315" spans="1:4" x14ac:dyDescent="0.25">
      <c r="B315" s="11" t="s">
        <v>108</v>
      </c>
      <c r="C315" s="11" t="s">
        <v>1403</v>
      </c>
      <c r="D315" s="32">
        <v>5493</v>
      </c>
    </row>
    <row r="316" spans="1:4" x14ac:dyDescent="0.25">
      <c r="B316" s="11" t="s">
        <v>116</v>
      </c>
      <c r="C316" s="11" t="s">
        <v>1411</v>
      </c>
      <c r="D316" s="32">
        <v>7</v>
      </c>
    </row>
    <row r="317" spans="1:4" x14ac:dyDescent="0.25">
      <c r="B317" s="11" t="s">
        <v>122</v>
      </c>
      <c r="C317" s="11" t="s">
        <v>1417</v>
      </c>
      <c r="D317" s="32">
        <v>9</v>
      </c>
    </row>
    <row r="318" spans="1:4" x14ac:dyDescent="0.25">
      <c r="B318" s="11" t="s">
        <v>123</v>
      </c>
      <c r="C318" s="11" t="s">
        <v>1418</v>
      </c>
      <c r="D318" s="32">
        <v>49</v>
      </c>
    </row>
    <row r="319" spans="1:4" x14ac:dyDescent="0.25">
      <c r="B319" s="11" t="s">
        <v>125</v>
      </c>
      <c r="C319" s="11" t="s">
        <v>1420</v>
      </c>
      <c r="D319" s="32">
        <v>9</v>
      </c>
    </row>
    <row r="320" spans="1:4" x14ac:dyDescent="0.25">
      <c r="B320" s="11" t="s">
        <v>126</v>
      </c>
      <c r="C320" s="11" t="s">
        <v>1421</v>
      </c>
      <c r="D320" s="32">
        <v>9</v>
      </c>
    </row>
    <row r="321" spans="2:4" x14ac:dyDescent="0.25">
      <c r="B321" s="11" t="s">
        <v>129</v>
      </c>
      <c r="C321" s="11" t="s">
        <v>1424</v>
      </c>
      <c r="D321" s="32">
        <v>7</v>
      </c>
    </row>
    <row r="322" spans="2:4" x14ac:dyDescent="0.25">
      <c r="B322" s="11" t="s">
        <v>679</v>
      </c>
      <c r="C322" s="11" t="s">
        <v>1966</v>
      </c>
      <c r="D322" s="32">
        <v>5012</v>
      </c>
    </row>
    <row r="323" spans="2:4" x14ac:dyDescent="0.25">
      <c r="B323" s="11" t="s">
        <v>680</v>
      </c>
      <c r="C323" s="11" t="s">
        <v>1967</v>
      </c>
      <c r="D323" s="32">
        <v>8</v>
      </c>
    </row>
    <row r="324" spans="2:4" x14ac:dyDescent="0.25">
      <c r="B324" s="11" t="s">
        <v>681</v>
      </c>
      <c r="C324" s="11" t="s">
        <v>1968</v>
      </c>
      <c r="D324" s="32">
        <v>51</v>
      </c>
    </row>
    <row r="325" spans="2:4" x14ac:dyDescent="0.25">
      <c r="B325" s="11" t="s">
        <v>682</v>
      </c>
      <c r="C325" s="11" t="s">
        <v>1969</v>
      </c>
      <c r="D325" s="32">
        <v>51</v>
      </c>
    </row>
    <row r="326" spans="2:4" x14ac:dyDescent="0.25">
      <c r="B326" s="11" t="s">
        <v>683</v>
      </c>
      <c r="C326" s="11" t="s">
        <v>1970</v>
      </c>
      <c r="D326" s="32">
        <v>8</v>
      </c>
    </row>
    <row r="327" spans="2:4" x14ac:dyDescent="0.25">
      <c r="B327" s="11" t="s">
        <v>687</v>
      </c>
      <c r="C327" s="11" t="s">
        <v>1974</v>
      </c>
      <c r="D327" s="32">
        <v>7</v>
      </c>
    </row>
    <row r="328" spans="2:4" x14ac:dyDescent="0.25">
      <c r="B328" s="11" t="s">
        <v>691</v>
      </c>
      <c r="C328" s="11" t="s">
        <v>1977</v>
      </c>
      <c r="D328" s="32">
        <v>51</v>
      </c>
    </row>
    <row r="329" spans="2:4" x14ac:dyDescent="0.25">
      <c r="B329" s="11" t="s">
        <v>694</v>
      </c>
      <c r="C329" s="11" t="s">
        <v>1979</v>
      </c>
      <c r="D329" s="32">
        <v>5306</v>
      </c>
    </row>
    <row r="330" spans="2:4" x14ac:dyDescent="0.25">
      <c r="B330" s="11" t="s">
        <v>697</v>
      </c>
      <c r="C330" s="11" t="s">
        <v>1982</v>
      </c>
      <c r="D330" s="32">
        <v>7</v>
      </c>
    </row>
    <row r="331" spans="2:4" x14ac:dyDescent="0.25">
      <c r="B331" s="11" t="s">
        <v>699</v>
      </c>
      <c r="C331" s="11" t="s">
        <v>1984</v>
      </c>
      <c r="D331" s="32">
        <v>12</v>
      </c>
    </row>
    <row r="332" spans="2:4" x14ac:dyDescent="0.25">
      <c r="B332" s="11" t="s">
        <v>700</v>
      </c>
      <c r="C332" s="11" t="s">
        <v>1985</v>
      </c>
      <c r="D332" s="32">
        <v>37</v>
      </c>
    </row>
    <row r="333" spans="2:4" x14ac:dyDescent="0.25">
      <c r="B333" s="11" t="s">
        <v>701</v>
      </c>
      <c r="C333" s="11" t="s">
        <v>1986</v>
      </c>
      <c r="D333" s="32">
        <v>37</v>
      </c>
    </row>
    <row r="334" spans="2:4" x14ac:dyDescent="0.25">
      <c r="B334" s="11" t="s">
        <v>703</v>
      </c>
      <c r="C334" s="11" t="s">
        <v>1987</v>
      </c>
      <c r="D334" s="32">
        <v>12</v>
      </c>
    </row>
    <row r="335" spans="2:4" x14ac:dyDescent="0.25">
      <c r="B335" s="11" t="s">
        <v>707</v>
      </c>
      <c r="C335" s="11" t="s">
        <v>1991</v>
      </c>
      <c r="D335" s="32">
        <v>2435</v>
      </c>
    </row>
    <row r="336" spans="2:4" x14ac:dyDescent="0.25">
      <c r="B336" s="11" t="s">
        <v>709</v>
      </c>
      <c r="C336" s="11" t="s">
        <v>1993</v>
      </c>
      <c r="D336" s="32">
        <v>80</v>
      </c>
    </row>
    <row r="337" spans="2:4" x14ac:dyDescent="0.25">
      <c r="B337" s="11" t="s">
        <v>710</v>
      </c>
      <c r="C337" s="11" t="s">
        <v>1994</v>
      </c>
      <c r="D337" s="32">
        <v>178</v>
      </c>
    </row>
    <row r="338" spans="2:4" x14ac:dyDescent="0.25">
      <c r="B338" s="11" t="s">
        <v>711</v>
      </c>
      <c r="C338" s="11" t="s">
        <v>1995</v>
      </c>
      <c r="D338" s="32">
        <v>65</v>
      </c>
    </row>
    <row r="339" spans="2:4" x14ac:dyDescent="0.25">
      <c r="B339" s="11" t="s">
        <v>713</v>
      </c>
      <c r="C339" s="11" t="s">
        <v>1997</v>
      </c>
      <c r="D339" s="32">
        <v>80</v>
      </c>
    </row>
    <row r="340" spans="2:4" x14ac:dyDescent="0.25">
      <c r="B340" s="11" t="s">
        <v>714</v>
      </c>
      <c r="C340" s="11" t="s">
        <v>1998</v>
      </c>
      <c r="D340" s="32">
        <v>80</v>
      </c>
    </row>
    <row r="341" spans="2:4" x14ac:dyDescent="0.25">
      <c r="B341" s="11" t="s">
        <v>718</v>
      </c>
      <c r="C341" s="11" t="s">
        <v>2002</v>
      </c>
      <c r="D341" s="32">
        <v>80</v>
      </c>
    </row>
    <row r="342" spans="2:4" x14ac:dyDescent="0.25">
      <c r="B342" s="11" t="s">
        <v>720</v>
      </c>
      <c r="C342" s="11" t="s">
        <v>2004</v>
      </c>
      <c r="D342" s="32">
        <v>631</v>
      </c>
    </row>
    <row r="343" spans="2:4" x14ac:dyDescent="0.25">
      <c r="B343" s="11" t="s">
        <v>722</v>
      </c>
      <c r="C343" s="11" t="s">
        <v>2006</v>
      </c>
      <c r="D343" s="32">
        <v>80</v>
      </c>
    </row>
    <row r="344" spans="2:4" x14ac:dyDescent="0.25">
      <c r="B344" s="11" t="s">
        <v>723</v>
      </c>
      <c r="C344" s="11" t="s">
        <v>2007</v>
      </c>
      <c r="D344" s="32">
        <v>80</v>
      </c>
    </row>
    <row r="345" spans="2:4" x14ac:dyDescent="0.25">
      <c r="B345" s="11" t="s">
        <v>728</v>
      </c>
      <c r="C345" s="11" t="s">
        <v>2012</v>
      </c>
      <c r="D345" s="32">
        <v>120</v>
      </c>
    </row>
    <row r="346" spans="2:4" x14ac:dyDescent="0.25">
      <c r="B346" s="11" t="s">
        <v>733</v>
      </c>
      <c r="C346" s="11" t="s">
        <v>2017</v>
      </c>
      <c r="D346" s="32">
        <v>3636</v>
      </c>
    </row>
    <row r="347" spans="2:4" x14ac:dyDescent="0.25">
      <c r="B347" s="11" t="s">
        <v>734</v>
      </c>
      <c r="C347" s="11" t="s">
        <v>2018</v>
      </c>
      <c r="D347" s="32">
        <v>7</v>
      </c>
    </row>
    <row r="348" spans="2:4" x14ac:dyDescent="0.25">
      <c r="B348" s="11" t="s">
        <v>740</v>
      </c>
      <c r="C348" s="11" t="s">
        <v>2024</v>
      </c>
      <c r="D348" s="32">
        <v>32</v>
      </c>
    </row>
    <row r="349" spans="2:4" x14ac:dyDescent="0.25">
      <c r="B349" s="11" t="s">
        <v>742</v>
      </c>
      <c r="C349" s="11" t="s">
        <v>2026</v>
      </c>
      <c r="D349" s="32">
        <v>32</v>
      </c>
    </row>
    <row r="350" spans="2:4" x14ac:dyDescent="0.25">
      <c r="B350" s="11" t="s">
        <v>743</v>
      </c>
      <c r="C350" s="11" t="s">
        <v>2027</v>
      </c>
      <c r="D350" s="32">
        <v>32</v>
      </c>
    </row>
    <row r="351" spans="2:4" x14ac:dyDescent="0.25">
      <c r="B351" s="11" t="s">
        <v>745</v>
      </c>
      <c r="C351" s="11" t="s">
        <v>2029</v>
      </c>
      <c r="D351" s="32">
        <v>217</v>
      </c>
    </row>
    <row r="352" spans="2:4" x14ac:dyDescent="0.25">
      <c r="B352" s="11" t="s">
        <v>750</v>
      </c>
      <c r="C352" s="11" t="s">
        <v>2034</v>
      </c>
      <c r="D352" s="32">
        <v>3004</v>
      </c>
    </row>
    <row r="353" spans="2:4" x14ac:dyDescent="0.25">
      <c r="B353" s="11" t="s">
        <v>753</v>
      </c>
      <c r="C353" s="11" t="s">
        <v>2037</v>
      </c>
      <c r="D353" s="32">
        <v>3004</v>
      </c>
    </row>
    <row r="354" spans="2:4" x14ac:dyDescent="0.25">
      <c r="B354" s="11" t="s">
        <v>755</v>
      </c>
      <c r="C354" s="11" t="s">
        <v>2039</v>
      </c>
      <c r="D354" s="32">
        <v>112</v>
      </c>
    </row>
    <row r="355" spans="2:4" x14ac:dyDescent="0.25">
      <c r="B355" s="11" t="s">
        <v>756</v>
      </c>
      <c r="C355" s="11" t="s">
        <v>2040</v>
      </c>
      <c r="D355" s="32">
        <v>178</v>
      </c>
    </row>
    <row r="356" spans="2:4" x14ac:dyDescent="0.25">
      <c r="B356" s="11" t="s">
        <v>757</v>
      </c>
      <c r="C356" s="11" t="s">
        <v>2041</v>
      </c>
      <c r="D356" s="32">
        <v>65</v>
      </c>
    </row>
    <row r="357" spans="2:4" x14ac:dyDescent="0.25">
      <c r="B357" s="11" t="s">
        <v>760</v>
      </c>
      <c r="C357" s="11" t="s">
        <v>2044</v>
      </c>
      <c r="D357" s="32">
        <v>112</v>
      </c>
    </row>
    <row r="358" spans="2:4" x14ac:dyDescent="0.25">
      <c r="B358" s="11" t="s">
        <v>761</v>
      </c>
      <c r="C358" s="11" t="s">
        <v>2045</v>
      </c>
      <c r="D358" s="32">
        <v>112</v>
      </c>
    </row>
    <row r="359" spans="2:4" x14ac:dyDescent="0.25">
      <c r="B359" s="11" t="s">
        <v>764</v>
      </c>
      <c r="C359" s="11" t="s">
        <v>2048</v>
      </c>
      <c r="D359" s="32">
        <v>112</v>
      </c>
    </row>
    <row r="360" spans="2:4" x14ac:dyDescent="0.25">
      <c r="B360" s="11" t="s">
        <v>765</v>
      </c>
      <c r="C360" s="11" t="s">
        <v>2049</v>
      </c>
      <c r="D360" s="32">
        <v>178</v>
      </c>
    </row>
    <row r="361" spans="2:4" x14ac:dyDescent="0.25">
      <c r="B361" s="11" t="s">
        <v>766</v>
      </c>
      <c r="C361" s="11" t="s">
        <v>2050</v>
      </c>
      <c r="D361" s="32">
        <v>65</v>
      </c>
    </row>
    <row r="362" spans="2:4" x14ac:dyDescent="0.25">
      <c r="B362" s="11" t="s">
        <v>769</v>
      </c>
      <c r="C362" s="11" t="s">
        <v>2053</v>
      </c>
      <c r="D362" s="32">
        <v>112</v>
      </c>
    </row>
    <row r="363" spans="2:4" x14ac:dyDescent="0.25">
      <c r="B363" s="11" t="s">
        <v>770</v>
      </c>
      <c r="C363" s="11" t="s">
        <v>2054</v>
      </c>
      <c r="D363" s="32">
        <v>112</v>
      </c>
    </row>
    <row r="364" spans="2:4" x14ac:dyDescent="0.25">
      <c r="B364" s="11" t="s">
        <v>773</v>
      </c>
      <c r="C364" s="11" t="s">
        <v>2057</v>
      </c>
      <c r="D364" s="32">
        <v>7</v>
      </c>
    </row>
    <row r="365" spans="2:4" x14ac:dyDescent="0.25">
      <c r="B365" s="11" t="s">
        <v>777</v>
      </c>
      <c r="C365" s="11" t="s">
        <v>2061</v>
      </c>
      <c r="D365" s="32">
        <v>112</v>
      </c>
    </row>
    <row r="366" spans="2:4" x14ac:dyDescent="0.25">
      <c r="B366" s="11" t="s">
        <v>779</v>
      </c>
      <c r="C366" s="11" t="s">
        <v>2063</v>
      </c>
      <c r="D366" s="32">
        <v>1633</v>
      </c>
    </row>
    <row r="367" spans="2:4" x14ac:dyDescent="0.25">
      <c r="B367" s="11" t="s">
        <v>780</v>
      </c>
      <c r="C367" s="11" t="s">
        <v>2064</v>
      </c>
      <c r="D367" s="32">
        <v>113</v>
      </c>
    </row>
    <row r="368" spans="2:4" x14ac:dyDescent="0.25">
      <c r="B368" s="11" t="s">
        <v>781</v>
      </c>
      <c r="C368" s="11" t="s">
        <v>2065</v>
      </c>
      <c r="D368" s="32">
        <v>113</v>
      </c>
    </row>
    <row r="369" spans="2:4" x14ac:dyDescent="0.25">
      <c r="B369" s="11" t="s">
        <v>787</v>
      </c>
      <c r="C369" s="11" t="s">
        <v>2071</v>
      </c>
      <c r="D369" s="32">
        <v>7</v>
      </c>
    </row>
    <row r="370" spans="2:4" x14ac:dyDescent="0.25">
      <c r="B370" s="11" t="s">
        <v>789</v>
      </c>
      <c r="C370" s="11" t="s">
        <v>2073</v>
      </c>
      <c r="D370" s="32">
        <v>2517</v>
      </c>
    </row>
    <row r="371" spans="2:4" x14ac:dyDescent="0.25">
      <c r="B371" s="11" t="s">
        <v>792</v>
      </c>
      <c r="C371" s="11" t="s">
        <v>2076</v>
      </c>
      <c r="D371" s="32">
        <v>2517</v>
      </c>
    </row>
    <row r="372" spans="2:4" x14ac:dyDescent="0.25">
      <c r="B372" s="11" t="s">
        <v>794</v>
      </c>
      <c r="C372" s="11" t="s">
        <v>2078</v>
      </c>
      <c r="D372" s="32">
        <v>86</v>
      </c>
    </row>
    <row r="373" spans="2:4" x14ac:dyDescent="0.25">
      <c r="B373" s="11" t="s">
        <v>795</v>
      </c>
      <c r="C373" s="11" t="s">
        <v>2079</v>
      </c>
      <c r="D373" s="32">
        <v>178</v>
      </c>
    </row>
    <row r="374" spans="2:4" x14ac:dyDescent="0.25">
      <c r="B374" s="11" t="s">
        <v>796</v>
      </c>
      <c r="C374" s="11" t="s">
        <v>2080</v>
      </c>
      <c r="D374" s="32">
        <v>65</v>
      </c>
    </row>
    <row r="375" spans="2:4" x14ac:dyDescent="0.25">
      <c r="B375" s="11" t="s">
        <v>799</v>
      </c>
      <c r="C375" s="11" t="s">
        <v>2083</v>
      </c>
      <c r="D375" s="32">
        <v>86</v>
      </c>
    </row>
    <row r="376" spans="2:4" x14ac:dyDescent="0.25">
      <c r="B376" s="11" t="s">
        <v>800</v>
      </c>
      <c r="C376" s="11" t="s">
        <v>2084</v>
      </c>
      <c r="D376" s="32">
        <v>86</v>
      </c>
    </row>
    <row r="377" spans="2:4" x14ac:dyDescent="0.25">
      <c r="B377" s="11" t="s">
        <v>803</v>
      </c>
      <c r="C377" s="11" t="s">
        <v>2087</v>
      </c>
      <c r="D377" s="32">
        <v>86</v>
      </c>
    </row>
    <row r="378" spans="2:4" x14ac:dyDescent="0.25">
      <c r="B378" s="11" t="s">
        <v>804</v>
      </c>
      <c r="C378" s="11" t="s">
        <v>2088</v>
      </c>
      <c r="D378" s="32">
        <v>178</v>
      </c>
    </row>
    <row r="379" spans="2:4" x14ac:dyDescent="0.25">
      <c r="B379" s="11" t="s">
        <v>805</v>
      </c>
      <c r="C379" s="11" t="s">
        <v>2089</v>
      </c>
      <c r="D379" s="32">
        <v>65</v>
      </c>
    </row>
    <row r="380" spans="2:4" x14ac:dyDescent="0.25">
      <c r="B380" s="11" t="s">
        <v>808</v>
      </c>
      <c r="C380" s="11" t="s">
        <v>2092</v>
      </c>
      <c r="D380" s="32">
        <v>86</v>
      </c>
    </row>
    <row r="381" spans="2:4" x14ac:dyDescent="0.25">
      <c r="B381" s="11" t="s">
        <v>809</v>
      </c>
      <c r="C381" s="11" t="s">
        <v>2093</v>
      </c>
      <c r="D381" s="32">
        <v>86</v>
      </c>
    </row>
    <row r="382" spans="2:4" x14ac:dyDescent="0.25">
      <c r="B382" s="11" t="s">
        <v>812</v>
      </c>
      <c r="C382" s="11" t="s">
        <v>2096</v>
      </c>
      <c r="D382" s="32">
        <v>7</v>
      </c>
    </row>
    <row r="383" spans="2:4" x14ac:dyDescent="0.25">
      <c r="B383" s="11" t="s">
        <v>816</v>
      </c>
      <c r="C383" s="11" t="s">
        <v>2100</v>
      </c>
      <c r="D383" s="32">
        <v>86</v>
      </c>
    </row>
    <row r="384" spans="2:4" x14ac:dyDescent="0.25">
      <c r="B384" s="11" t="s">
        <v>818</v>
      </c>
      <c r="C384" s="11" t="s">
        <v>2102</v>
      </c>
      <c r="D384" s="32">
        <v>1246</v>
      </c>
    </row>
    <row r="385" spans="2:4" x14ac:dyDescent="0.25">
      <c r="B385" s="11" t="s">
        <v>819</v>
      </c>
      <c r="C385" s="11" t="s">
        <v>2103</v>
      </c>
      <c r="D385" s="32">
        <v>86</v>
      </c>
    </row>
    <row r="386" spans="2:4" x14ac:dyDescent="0.25">
      <c r="B386" s="11" t="s">
        <v>820</v>
      </c>
      <c r="C386" s="11" t="s">
        <v>2104</v>
      </c>
      <c r="D386" s="32">
        <v>86</v>
      </c>
    </row>
    <row r="387" spans="2:4" x14ac:dyDescent="0.25">
      <c r="B387" s="11" t="s">
        <v>824</v>
      </c>
      <c r="C387" s="11" t="s">
        <v>2108</v>
      </c>
      <c r="D387" s="32">
        <v>7</v>
      </c>
    </row>
    <row r="388" spans="2:4" x14ac:dyDescent="0.25">
      <c r="B388" s="11" t="s">
        <v>829</v>
      </c>
      <c r="C388" s="11" t="s">
        <v>2113</v>
      </c>
      <c r="D388" s="32">
        <v>37</v>
      </c>
    </row>
    <row r="389" spans="2:4" x14ac:dyDescent="0.25">
      <c r="B389" s="11" t="s">
        <v>832</v>
      </c>
      <c r="C389" s="11" t="s">
        <v>2115</v>
      </c>
      <c r="D389" s="32">
        <v>7</v>
      </c>
    </row>
    <row r="390" spans="2:4" x14ac:dyDescent="0.25">
      <c r="B390" s="11" t="s">
        <v>835</v>
      </c>
      <c r="C390" s="11" t="s">
        <v>2118</v>
      </c>
      <c r="D390" s="32">
        <v>31</v>
      </c>
    </row>
    <row r="391" spans="2:4" x14ac:dyDescent="0.25">
      <c r="B391" s="11" t="s">
        <v>836</v>
      </c>
      <c r="C391" s="11" t="s">
        <v>2119</v>
      </c>
      <c r="D391" s="32">
        <v>31</v>
      </c>
    </row>
    <row r="392" spans="2:4" x14ac:dyDescent="0.25">
      <c r="B392" s="11" t="s">
        <v>837</v>
      </c>
      <c r="C392" s="11" t="s">
        <v>2120</v>
      </c>
      <c r="D392" s="32">
        <v>32</v>
      </c>
    </row>
    <row r="393" spans="2:4" x14ac:dyDescent="0.25">
      <c r="B393" s="11" t="s">
        <v>839</v>
      </c>
      <c r="C393" s="11" t="s">
        <v>2122</v>
      </c>
      <c r="D393" s="32">
        <v>217</v>
      </c>
    </row>
    <row r="394" spans="2:4" x14ac:dyDescent="0.25">
      <c r="B394" s="11" t="s">
        <v>840</v>
      </c>
      <c r="C394" s="11" t="s">
        <v>2123</v>
      </c>
      <c r="D394" s="32">
        <v>32</v>
      </c>
    </row>
    <row r="395" spans="2:4" x14ac:dyDescent="0.25">
      <c r="B395" s="11" t="s">
        <v>841</v>
      </c>
      <c r="C395" s="11" t="s">
        <v>2124</v>
      </c>
      <c r="D395" s="32">
        <v>178</v>
      </c>
    </row>
    <row r="396" spans="2:4" x14ac:dyDescent="0.25">
      <c r="B396" s="11" t="s">
        <v>842</v>
      </c>
      <c r="C396" s="11" t="s">
        <v>2125</v>
      </c>
      <c r="D396" s="32">
        <v>65</v>
      </c>
    </row>
    <row r="397" spans="2:4" x14ac:dyDescent="0.25">
      <c r="B397" s="11" t="s">
        <v>843</v>
      </c>
      <c r="C397" s="11" t="s">
        <v>2126</v>
      </c>
      <c r="D397" s="32">
        <v>32</v>
      </c>
    </row>
    <row r="398" spans="2:4" x14ac:dyDescent="0.25">
      <c r="B398" s="11" t="s">
        <v>844</v>
      </c>
      <c r="C398" s="11" t="s">
        <v>2127</v>
      </c>
      <c r="D398" s="32">
        <v>32</v>
      </c>
    </row>
    <row r="399" spans="2:4" x14ac:dyDescent="0.25">
      <c r="B399" s="11" t="s">
        <v>845</v>
      </c>
      <c r="C399" s="11" t="s">
        <v>2128</v>
      </c>
      <c r="D399" s="32">
        <v>32</v>
      </c>
    </row>
    <row r="400" spans="2:4" x14ac:dyDescent="0.25">
      <c r="B400" s="11" t="s">
        <v>846</v>
      </c>
      <c r="C400" s="11" t="s">
        <v>2129</v>
      </c>
      <c r="D400" s="32">
        <v>32</v>
      </c>
    </row>
    <row r="401" spans="1:4" x14ac:dyDescent="0.25">
      <c r="B401" s="11" t="s">
        <v>847</v>
      </c>
      <c r="C401" s="11" t="s">
        <v>2130</v>
      </c>
      <c r="D401" s="32">
        <v>32</v>
      </c>
    </row>
    <row r="402" spans="1:4" x14ac:dyDescent="0.25">
      <c r="B402" s="11" t="s">
        <v>848</v>
      </c>
      <c r="C402" s="11" t="s">
        <v>2131</v>
      </c>
      <c r="D402" s="32">
        <v>156</v>
      </c>
    </row>
    <row r="403" spans="1:4" x14ac:dyDescent="0.25">
      <c r="B403" s="11" t="s">
        <v>849</v>
      </c>
      <c r="C403" s="11" t="s">
        <v>2132</v>
      </c>
      <c r="D403" s="32">
        <v>7</v>
      </c>
    </row>
    <row r="404" spans="1:4" x14ac:dyDescent="0.25">
      <c r="B404" s="11" t="s">
        <v>853</v>
      </c>
      <c r="C404" s="11" t="s">
        <v>2136</v>
      </c>
      <c r="D404" s="32">
        <v>323</v>
      </c>
    </row>
    <row r="405" spans="1:4" x14ac:dyDescent="0.25">
      <c r="B405" s="11" t="s">
        <v>855</v>
      </c>
      <c r="C405" s="11" t="s">
        <v>2138</v>
      </c>
      <c r="D405" s="32">
        <v>323</v>
      </c>
    </row>
    <row r="406" spans="1:4" x14ac:dyDescent="0.25">
      <c r="B406" s="11" t="s">
        <v>856</v>
      </c>
      <c r="C406" s="11" t="s">
        <v>2139</v>
      </c>
      <c r="D406" s="32">
        <v>66</v>
      </c>
    </row>
    <row r="407" spans="1:4" x14ac:dyDescent="0.25">
      <c r="B407" s="11" t="s">
        <v>858</v>
      </c>
      <c r="C407" s="11" t="s">
        <v>2141</v>
      </c>
      <c r="D407" s="32">
        <v>7</v>
      </c>
    </row>
    <row r="408" spans="1:4" x14ac:dyDescent="0.25">
      <c r="B408" s="11" t="s">
        <v>1137</v>
      </c>
      <c r="C408" s="11" t="s">
        <v>2420</v>
      </c>
      <c r="D408" s="32">
        <v>134</v>
      </c>
    </row>
    <row r="409" spans="1:4" x14ac:dyDescent="0.25">
      <c r="B409" s="11" t="s">
        <v>1138</v>
      </c>
      <c r="C409" s="11" t="s">
        <v>2421</v>
      </c>
      <c r="D409" s="32">
        <v>133</v>
      </c>
    </row>
    <row r="410" spans="1:4" x14ac:dyDescent="0.25">
      <c r="B410" s="11" t="s">
        <v>1139</v>
      </c>
      <c r="C410" s="11" t="s">
        <v>2422</v>
      </c>
      <c r="D410" s="32">
        <v>71</v>
      </c>
    </row>
    <row r="411" spans="1:4" x14ac:dyDescent="0.25">
      <c r="B411" s="11" t="s">
        <v>1140</v>
      </c>
      <c r="C411" s="11" t="s">
        <v>2423</v>
      </c>
      <c r="D411" s="32">
        <v>133</v>
      </c>
    </row>
    <row r="412" spans="1:4" x14ac:dyDescent="0.25">
      <c r="B412" s="11" t="s">
        <v>1141</v>
      </c>
      <c r="C412" s="11" t="s">
        <v>1787</v>
      </c>
      <c r="D412" s="32">
        <v>133</v>
      </c>
    </row>
    <row r="413" spans="1:4" x14ac:dyDescent="0.25">
      <c r="B413" s="11" t="s">
        <v>1142</v>
      </c>
      <c r="C413" s="11" t="s">
        <v>1788</v>
      </c>
      <c r="D413" s="32">
        <v>133</v>
      </c>
    </row>
    <row r="414" spans="1:4" x14ac:dyDescent="0.25">
      <c r="A414" s="154" t="s">
        <v>2576</v>
      </c>
      <c r="B414" s="11" t="s">
        <v>170</v>
      </c>
      <c r="C414" s="11" t="s">
        <v>1465</v>
      </c>
      <c r="D414" s="32">
        <v>400</v>
      </c>
    </row>
    <row r="415" spans="1:4" x14ac:dyDescent="0.25">
      <c r="A415" s="154" t="s">
        <v>2577</v>
      </c>
      <c r="B415" s="11" t="s">
        <v>1168</v>
      </c>
      <c r="C415" s="11" t="s">
        <v>2438</v>
      </c>
      <c r="D415" s="32">
        <v>120</v>
      </c>
    </row>
    <row r="416" spans="1:4" x14ac:dyDescent="0.25">
      <c r="A416" s="152" t="s">
        <v>2648</v>
      </c>
      <c r="D416" s="32"/>
    </row>
    <row r="417" spans="1:4" x14ac:dyDescent="0.25">
      <c r="A417" s="154" t="s">
        <v>2567</v>
      </c>
      <c r="B417" s="11" t="s">
        <v>1187</v>
      </c>
      <c r="C417" s="11" t="s">
        <v>2453</v>
      </c>
      <c r="D417" s="32">
        <v>13</v>
      </c>
    </row>
    <row r="418" spans="1:4" x14ac:dyDescent="0.25">
      <c r="B418" s="11" t="s">
        <v>1189</v>
      </c>
      <c r="C418" s="11" t="s">
        <v>2455</v>
      </c>
      <c r="D418" s="32">
        <v>23</v>
      </c>
    </row>
    <row r="419" spans="1:4" x14ac:dyDescent="0.25">
      <c r="B419" s="11" t="s">
        <v>1190</v>
      </c>
      <c r="C419" s="11" t="s">
        <v>2456</v>
      </c>
      <c r="D419" s="32">
        <v>74</v>
      </c>
    </row>
    <row r="420" spans="1:4" x14ac:dyDescent="0.25">
      <c r="B420" s="11" t="s">
        <v>1192</v>
      </c>
      <c r="C420" s="11" t="s">
        <v>2458</v>
      </c>
      <c r="D420" s="32">
        <v>37</v>
      </c>
    </row>
    <row r="421" spans="1:4" x14ac:dyDescent="0.25">
      <c r="B421" s="11" t="s">
        <v>1196</v>
      </c>
      <c r="C421" s="11" t="s">
        <v>2462</v>
      </c>
      <c r="D421" s="32">
        <v>948</v>
      </c>
    </row>
    <row r="422" spans="1:4" x14ac:dyDescent="0.25">
      <c r="B422" s="11" t="s">
        <v>1199</v>
      </c>
      <c r="C422" s="11" t="s">
        <v>2465</v>
      </c>
      <c r="D422" s="32">
        <v>66</v>
      </c>
    </row>
    <row r="423" spans="1:4" x14ac:dyDescent="0.25">
      <c r="B423" s="11" t="s">
        <v>1202</v>
      </c>
      <c r="C423" s="11" t="s">
        <v>2468</v>
      </c>
      <c r="D423" s="32">
        <v>121</v>
      </c>
    </row>
    <row r="424" spans="1:4" x14ac:dyDescent="0.25">
      <c r="B424" s="11" t="s">
        <v>1203</v>
      </c>
      <c r="C424" s="11" t="s">
        <v>2469</v>
      </c>
      <c r="D424" s="32">
        <v>68</v>
      </c>
    </row>
    <row r="425" spans="1:4" x14ac:dyDescent="0.25">
      <c r="B425" s="11" t="s">
        <v>1211</v>
      </c>
      <c r="C425" s="11" t="s">
        <v>2477</v>
      </c>
      <c r="D425" s="32">
        <v>121</v>
      </c>
    </row>
    <row r="426" spans="1:4" x14ac:dyDescent="0.25">
      <c r="B426" s="11" t="s">
        <v>1214</v>
      </c>
      <c r="C426" s="11" t="s">
        <v>2480</v>
      </c>
      <c r="D426" s="32">
        <v>69</v>
      </c>
    </row>
    <row r="427" spans="1:4" x14ac:dyDescent="0.25">
      <c r="B427" s="11" t="s">
        <v>1217</v>
      </c>
      <c r="C427" s="11" t="s">
        <v>2483</v>
      </c>
      <c r="D427" s="32">
        <v>73</v>
      </c>
    </row>
    <row r="428" spans="1:4" x14ac:dyDescent="0.25">
      <c r="B428" s="11" t="s">
        <v>1223</v>
      </c>
      <c r="C428" s="11" t="s">
        <v>2489</v>
      </c>
      <c r="D428" s="32">
        <v>518</v>
      </c>
    </row>
    <row r="429" spans="1:4" x14ac:dyDescent="0.25">
      <c r="B429" s="11" t="s">
        <v>1227</v>
      </c>
      <c r="C429" s="11" t="s">
        <v>2493</v>
      </c>
      <c r="D429" s="32">
        <v>118</v>
      </c>
    </row>
    <row r="430" spans="1:4" x14ac:dyDescent="0.25">
      <c r="B430" s="11" t="s">
        <v>1230</v>
      </c>
      <c r="C430" s="11" t="s">
        <v>2496</v>
      </c>
      <c r="D430" s="32">
        <v>112</v>
      </c>
    </row>
    <row r="431" spans="1:4" x14ac:dyDescent="0.25">
      <c r="B431" s="11" t="s">
        <v>1236</v>
      </c>
      <c r="C431" s="11" t="s">
        <v>2502</v>
      </c>
      <c r="D431" s="32">
        <v>639</v>
      </c>
    </row>
    <row r="432" spans="1:4" x14ac:dyDescent="0.25">
      <c r="B432" s="11" t="s">
        <v>1241</v>
      </c>
      <c r="C432" s="11" t="s">
        <v>2507</v>
      </c>
      <c r="D432" s="32">
        <v>494</v>
      </c>
    </row>
    <row r="433" spans="2:4" x14ac:dyDescent="0.25">
      <c r="B433" s="11" t="s">
        <v>1244</v>
      </c>
      <c r="C433" s="11" t="s">
        <v>2510</v>
      </c>
      <c r="D433" s="32">
        <v>120</v>
      </c>
    </row>
    <row r="434" spans="2:4" x14ac:dyDescent="0.25">
      <c r="B434" s="11" t="s">
        <v>1247</v>
      </c>
      <c r="C434" s="11" t="s">
        <v>2513</v>
      </c>
      <c r="D434" s="32">
        <v>112</v>
      </c>
    </row>
    <row r="435" spans="2:4" x14ac:dyDescent="0.25">
      <c r="B435" s="11" t="s">
        <v>1253</v>
      </c>
      <c r="C435" s="11" t="s">
        <v>2519</v>
      </c>
      <c r="D435" s="32">
        <v>497</v>
      </c>
    </row>
    <row r="436" spans="2:4" x14ac:dyDescent="0.25">
      <c r="B436" s="11" t="s">
        <v>1257</v>
      </c>
      <c r="C436" s="11" t="s">
        <v>2523</v>
      </c>
      <c r="D436" s="32">
        <v>72</v>
      </c>
    </row>
    <row r="437" spans="2:4" x14ac:dyDescent="0.25">
      <c r="B437" s="11" t="s">
        <v>1260</v>
      </c>
      <c r="C437" s="11" t="s">
        <v>2526</v>
      </c>
      <c r="D437" s="32">
        <v>71</v>
      </c>
    </row>
    <row r="438" spans="2:4" x14ac:dyDescent="0.25">
      <c r="B438" s="11" t="s">
        <v>1266</v>
      </c>
      <c r="C438" s="11" t="s">
        <v>2532</v>
      </c>
      <c r="D438" s="32">
        <v>495</v>
      </c>
    </row>
    <row r="439" spans="2:4" x14ac:dyDescent="0.25">
      <c r="B439" s="11" t="s">
        <v>1270</v>
      </c>
      <c r="C439" s="11" t="s">
        <v>2536</v>
      </c>
      <c r="D439" s="32">
        <v>72</v>
      </c>
    </row>
    <row r="440" spans="2:4" x14ac:dyDescent="0.25">
      <c r="B440" s="11" t="s">
        <v>1273</v>
      </c>
      <c r="C440" s="11" t="s">
        <v>2539</v>
      </c>
      <c r="D440" s="32">
        <v>57</v>
      </c>
    </row>
    <row r="441" spans="2:4" x14ac:dyDescent="0.25">
      <c r="B441" s="11" t="s">
        <v>1276</v>
      </c>
      <c r="C441" s="11" t="s">
        <v>2542</v>
      </c>
      <c r="D441" s="32">
        <v>4</v>
      </c>
    </row>
    <row r="442" spans="2:4" x14ac:dyDescent="0.25">
      <c r="B442" s="11" t="s">
        <v>1279</v>
      </c>
      <c r="C442" s="11" t="s">
        <v>2545</v>
      </c>
      <c r="D442" s="32">
        <v>425</v>
      </c>
    </row>
    <row r="443" spans="2:4" x14ac:dyDescent="0.25">
      <c r="B443" s="11" t="s">
        <v>1283</v>
      </c>
      <c r="C443" s="11" t="s">
        <v>2549</v>
      </c>
      <c r="D443" s="32">
        <v>2</v>
      </c>
    </row>
    <row r="444" spans="2:4" x14ac:dyDescent="0.25">
      <c r="B444" s="11" t="s">
        <v>1286</v>
      </c>
      <c r="C444" s="11" t="s">
        <v>2552</v>
      </c>
      <c r="D444" s="32">
        <v>4</v>
      </c>
    </row>
    <row r="445" spans="2:4" x14ac:dyDescent="0.25">
      <c r="B445" s="11" t="s">
        <v>1287</v>
      </c>
      <c r="C445" s="11" t="s">
        <v>2553</v>
      </c>
      <c r="D445" s="32">
        <v>1</v>
      </c>
    </row>
    <row r="446" spans="2:4" x14ac:dyDescent="0.25">
      <c r="B446" s="11" t="s">
        <v>1290</v>
      </c>
      <c r="C446" s="11" t="s">
        <v>2556</v>
      </c>
      <c r="D446" s="32">
        <v>68</v>
      </c>
    </row>
    <row r="447" spans="2:4" x14ac:dyDescent="0.25">
      <c r="B447" s="11" t="s">
        <v>1293</v>
      </c>
      <c r="C447" s="11" t="s">
        <v>2559</v>
      </c>
      <c r="D447" s="32">
        <v>45</v>
      </c>
    </row>
    <row r="448" spans="2:4" x14ac:dyDescent="0.25">
      <c r="B448" s="11" t="s">
        <v>1297</v>
      </c>
      <c r="C448" s="11" t="s">
        <v>2563</v>
      </c>
      <c r="D448" s="32">
        <v>68</v>
      </c>
    </row>
    <row r="449" spans="1:4" x14ac:dyDescent="0.25">
      <c r="A449" s="11" t="s">
        <v>2715</v>
      </c>
      <c r="D449" s="32">
        <v>140010</v>
      </c>
    </row>
    <row r="450" spans="1:4" x14ac:dyDescent="0.25">
      <c r="A450" s="152" t="s">
        <v>2646</v>
      </c>
      <c r="D450" s="32"/>
    </row>
    <row r="451" spans="1:4" x14ac:dyDescent="0.25">
      <c r="A451" s="154" t="s">
        <v>2566</v>
      </c>
      <c r="B451" s="11" t="s">
        <v>66</v>
      </c>
      <c r="C451" s="11" t="s">
        <v>1362</v>
      </c>
      <c r="D451" s="32">
        <v>83</v>
      </c>
    </row>
    <row r="452" spans="1:4" x14ac:dyDescent="0.25">
      <c r="B452" s="11" t="s">
        <v>68</v>
      </c>
      <c r="C452" s="11" t="s">
        <v>1364</v>
      </c>
      <c r="D452" s="32">
        <v>148</v>
      </c>
    </row>
    <row r="453" spans="1:4" x14ac:dyDescent="0.25">
      <c r="A453" s="154" t="s">
        <v>2567</v>
      </c>
      <c r="B453" s="11" t="s">
        <v>48</v>
      </c>
      <c r="C453" s="11" t="s">
        <v>1344</v>
      </c>
      <c r="D453" s="32">
        <v>333</v>
      </c>
    </row>
    <row r="454" spans="1:4" x14ac:dyDescent="0.25">
      <c r="B454" s="11" t="s">
        <v>182</v>
      </c>
      <c r="C454" s="11" t="s">
        <v>1477</v>
      </c>
      <c r="D454" s="32">
        <v>12</v>
      </c>
    </row>
    <row r="455" spans="1:4" x14ac:dyDescent="0.25">
      <c r="B455" s="11" t="s">
        <v>184</v>
      </c>
      <c r="C455" s="11" t="s">
        <v>1479</v>
      </c>
      <c r="D455" s="32">
        <v>64</v>
      </c>
    </row>
    <row r="456" spans="1:4" x14ac:dyDescent="0.25">
      <c r="B456" s="11" t="s">
        <v>185</v>
      </c>
      <c r="C456" s="11" t="s">
        <v>1480</v>
      </c>
      <c r="D456" s="32">
        <v>98</v>
      </c>
    </row>
    <row r="457" spans="1:4" x14ac:dyDescent="0.25">
      <c r="B457" s="11" t="s">
        <v>187</v>
      </c>
      <c r="C457" s="11" t="s">
        <v>1482</v>
      </c>
      <c r="D457" s="32">
        <v>48</v>
      </c>
    </row>
    <row r="458" spans="1:4" x14ac:dyDescent="0.25">
      <c r="B458" s="11" t="s">
        <v>191</v>
      </c>
      <c r="C458" s="11" t="s">
        <v>1486</v>
      </c>
      <c r="D458" s="32">
        <v>3162</v>
      </c>
    </row>
    <row r="459" spans="1:4" x14ac:dyDescent="0.25">
      <c r="B459" s="11" t="s">
        <v>196</v>
      </c>
      <c r="C459" s="11" t="s">
        <v>1491</v>
      </c>
      <c r="D459" s="32">
        <v>241</v>
      </c>
    </row>
    <row r="460" spans="1:4" x14ac:dyDescent="0.25">
      <c r="B460" s="11" t="s">
        <v>197</v>
      </c>
      <c r="C460" s="11" t="s">
        <v>1492</v>
      </c>
      <c r="D460" s="32">
        <v>124</v>
      </c>
    </row>
    <row r="461" spans="1:4" x14ac:dyDescent="0.25">
      <c r="B461" s="11" t="s">
        <v>200</v>
      </c>
      <c r="C461" s="11" t="s">
        <v>1495</v>
      </c>
      <c r="D461" s="32">
        <v>87</v>
      </c>
    </row>
    <row r="462" spans="1:4" x14ac:dyDescent="0.25">
      <c r="B462" s="11" t="s">
        <v>204</v>
      </c>
      <c r="C462" s="11" t="s">
        <v>1499</v>
      </c>
      <c r="D462" s="32">
        <v>714</v>
      </c>
    </row>
    <row r="463" spans="1:4" x14ac:dyDescent="0.25">
      <c r="B463" s="11" t="s">
        <v>209</v>
      </c>
      <c r="C463" s="11" t="s">
        <v>1504</v>
      </c>
      <c r="D463" s="32">
        <v>241</v>
      </c>
    </row>
    <row r="464" spans="1:4" x14ac:dyDescent="0.25">
      <c r="B464" s="11" t="s">
        <v>212</v>
      </c>
      <c r="C464" s="11" t="s">
        <v>1507</v>
      </c>
      <c r="D464" s="32">
        <v>142</v>
      </c>
    </row>
    <row r="465" spans="2:4" x14ac:dyDescent="0.25">
      <c r="B465" s="11" t="s">
        <v>215</v>
      </c>
      <c r="C465" s="11" t="s">
        <v>1510</v>
      </c>
      <c r="D465" s="32">
        <v>98</v>
      </c>
    </row>
    <row r="466" spans="2:4" x14ac:dyDescent="0.25">
      <c r="B466" s="11" t="s">
        <v>221</v>
      </c>
      <c r="C466" s="11" t="s">
        <v>1516</v>
      </c>
      <c r="D466" s="32">
        <v>955</v>
      </c>
    </row>
    <row r="467" spans="2:4" x14ac:dyDescent="0.25">
      <c r="B467" s="11" t="s">
        <v>224</v>
      </c>
      <c r="C467" s="11" t="s">
        <v>1519</v>
      </c>
      <c r="D467" s="32">
        <v>157</v>
      </c>
    </row>
    <row r="468" spans="2:4" x14ac:dyDescent="0.25">
      <c r="B468" s="11" t="s">
        <v>227</v>
      </c>
      <c r="C468" s="11" t="s">
        <v>1522</v>
      </c>
      <c r="D468" s="32">
        <v>149</v>
      </c>
    </row>
    <row r="469" spans="2:4" x14ac:dyDescent="0.25">
      <c r="B469" s="11" t="s">
        <v>235</v>
      </c>
      <c r="C469" s="11" t="s">
        <v>1530</v>
      </c>
      <c r="D469" s="32">
        <v>659</v>
      </c>
    </row>
    <row r="470" spans="2:4" x14ac:dyDescent="0.25">
      <c r="B470" s="11" t="s">
        <v>239</v>
      </c>
      <c r="C470" s="11" t="s">
        <v>1534</v>
      </c>
      <c r="D470" s="32">
        <v>159</v>
      </c>
    </row>
    <row r="471" spans="2:4" x14ac:dyDescent="0.25">
      <c r="B471" s="11" t="s">
        <v>242</v>
      </c>
      <c r="C471" s="11" t="s">
        <v>1537</v>
      </c>
      <c r="D471" s="32">
        <v>149</v>
      </c>
    </row>
    <row r="472" spans="2:4" x14ac:dyDescent="0.25">
      <c r="B472" s="11" t="s">
        <v>248</v>
      </c>
      <c r="C472" s="11" t="s">
        <v>1543</v>
      </c>
      <c r="D472" s="32">
        <v>663</v>
      </c>
    </row>
    <row r="473" spans="2:4" x14ac:dyDescent="0.25">
      <c r="B473" s="11" t="s">
        <v>252</v>
      </c>
      <c r="C473" s="11" t="s">
        <v>1547</v>
      </c>
      <c r="D473" s="32">
        <v>96</v>
      </c>
    </row>
    <row r="474" spans="2:4" x14ac:dyDescent="0.25">
      <c r="B474" s="11" t="s">
        <v>255</v>
      </c>
      <c r="C474" s="11" t="s">
        <v>1550</v>
      </c>
      <c r="D474" s="32">
        <v>94</v>
      </c>
    </row>
    <row r="475" spans="2:4" x14ac:dyDescent="0.25">
      <c r="B475" s="11" t="s">
        <v>261</v>
      </c>
      <c r="C475" s="11" t="s">
        <v>1556</v>
      </c>
      <c r="D475" s="32">
        <v>661</v>
      </c>
    </row>
    <row r="476" spans="2:4" x14ac:dyDescent="0.25">
      <c r="B476" s="11" t="s">
        <v>265</v>
      </c>
      <c r="C476" s="11" t="s">
        <v>1560</v>
      </c>
      <c r="D476" s="32">
        <v>95</v>
      </c>
    </row>
    <row r="477" spans="2:4" x14ac:dyDescent="0.25">
      <c r="B477" s="11" t="s">
        <v>268</v>
      </c>
      <c r="C477" s="11" t="s">
        <v>1563</v>
      </c>
      <c r="D477" s="32">
        <v>75</v>
      </c>
    </row>
    <row r="478" spans="2:4" x14ac:dyDescent="0.25">
      <c r="B478" s="11" t="s">
        <v>274</v>
      </c>
      <c r="C478" s="11" t="s">
        <v>1569</v>
      </c>
      <c r="D478" s="32">
        <v>567</v>
      </c>
    </row>
    <row r="479" spans="2:4" x14ac:dyDescent="0.25">
      <c r="B479" s="11" t="s">
        <v>278</v>
      </c>
      <c r="C479" s="11" t="s">
        <v>1573</v>
      </c>
      <c r="D479" s="32">
        <v>53</v>
      </c>
    </row>
    <row r="480" spans="2:4" x14ac:dyDescent="0.25">
      <c r="B480" s="11" t="s">
        <v>284</v>
      </c>
      <c r="C480" s="11" t="s">
        <v>1579</v>
      </c>
      <c r="D480" s="32">
        <v>90</v>
      </c>
    </row>
    <row r="481" spans="1:4" x14ac:dyDescent="0.25">
      <c r="B481" s="11" t="s">
        <v>287</v>
      </c>
      <c r="C481" s="11" t="s">
        <v>1582</v>
      </c>
      <c r="D481" s="32">
        <v>60</v>
      </c>
    </row>
    <row r="482" spans="1:4" x14ac:dyDescent="0.25">
      <c r="B482" s="11" t="s">
        <v>292</v>
      </c>
      <c r="C482" s="11" t="s">
        <v>1587</v>
      </c>
      <c r="D482" s="32">
        <v>90</v>
      </c>
    </row>
    <row r="483" spans="1:4" x14ac:dyDescent="0.25">
      <c r="B483" s="11" t="s">
        <v>295</v>
      </c>
      <c r="C483" s="11" t="s">
        <v>1590</v>
      </c>
      <c r="D483" s="32">
        <v>57</v>
      </c>
    </row>
    <row r="484" spans="1:4" x14ac:dyDescent="0.25">
      <c r="B484" s="11" t="s">
        <v>298</v>
      </c>
      <c r="C484" s="11" t="s">
        <v>1593</v>
      </c>
      <c r="D484" s="32">
        <v>49</v>
      </c>
    </row>
    <row r="485" spans="1:4" x14ac:dyDescent="0.25">
      <c r="B485" s="11" t="s">
        <v>301</v>
      </c>
      <c r="C485" s="11" t="s">
        <v>1596</v>
      </c>
      <c r="D485" s="32">
        <v>76</v>
      </c>
    </row>
    <row r="486" spans="1:4" x14ac:dyDescent="0.25">
      <c r="B486" s="11" t="s">
        <v>304</v>
      </c>
      <c r="C486" s="11" t="s">
        <v>1599</v>
      </c>
      <c r="D486" s="32">
        <v>76</v>
      </c>
    </row>
    <row r="487" spans="1:4" x14ac:dyDescent="0.25">
      <c r="B487" s="11" t="s">
        <v>410</v>
      </c>
      <c r="C487" s="11" t="s">
        <v>1701</v>
      </c>
      <c r="D487" s="32">
        <v>100</v>
      </c>
    </row>
    <row r="488" spans="1:4" x14ac:dyDescent="0.25">
      <c r="B488" s="11" t="s">
        <v>430</v>
      </c>
      <c r="C488" s="11" t="s">
        <v>1719</v>
      </c>
      <c r="D488" s="32">
        <v>100</v>
      </c>
    </row>
    <row r="489" spans="1:4" x14ac:dyDescent="0.25">
      <c r="A489" s="154" t="s">
        <v>2568</v>
      </c>
      <c r="B489" s="11" t="s">
        <v>307</v>
      </c>
      <c r="C489" s="11" t="s">
        <v>1602</v>
      </c>
      <c r="D489" s="32">
        <v>525</v>
      </c>
    </row>
    <row r="490" spans="1:4" x14ac:dyDescent="0.25">
      <c r="B490" s="11" t="s">
        <v>321</v>
      </c>
      <c r="C490" s="11" t="s">
        <v>1616</v>
      </c>
      <c r="D490" s="32">
        <v>525</v>
      </c>
    </row>
    <row r="491" spans="1:4" x14ac:dyDescent="0.25">
      <c r="B491" s="11" t="s">
        <v>346</v>
      </c>
      <c r="C491" s="11" t="s">
        <v>1641</v>
      </c>
      <c r="D491" s="32">
        <v>449</v>
      </c>
    </row>
    <row r="492" spans="1:4" x14ac:dyDescent="0.25">
      <c r="B492" s="11" t="s">
        <v>360</v>
      </c>
      <c r="C492" s="11" t="s">
        <v>1654</v>
      </c>
      <c r="D492" s="32">
        <v>448</v>
      </c>
    </row>
    <row r="493" spans="1:4" x14ac:dyDescent="0.25">
      <c r="B493" s="11" t="s">
        <v>402</v>
      </c>
      <c r="C493" s="11" t="s">
        <v>1695</v>
      </c>
      <c r="D493" s="32">
        <v>19</v>
      </c>
    </row>
    <row r="494" spans="1:4" x14ac:dyDescent="0.25">
      <c r="B494" s="11" t="s">
        <v>425</v>
      </c>
      <c r="C494" s="11" t="s">
        <v>1714</v>
      </c>
      <c r="D494" s="32">
        <v>188</v>
      </c>
    </row>
    <row r="495" spans="1:4" x14ac:dyDescent="0.25">
      <c r="B495" s="11" t="s">
        <v>440</v>
      </c>
      <c r="C495" s="11" t="s">
        <v>1727</v>
      </c>
      <c r="D495" s="32">
        <v>1383</v>
      </c>
    </row>
    <row r="496" spans="1:4" x14ac:dyDescent="0.25">
      <c r="B496" s="11" t="s">
        <v>478</v>
      </c>
      <c r="C496" s="11" t="s">
        <v>1765</v>
      </c>
      <c r="D496" s="32">
        <v>892</v>
      </c>
    </row>
    <row r="497" spans="1:4" x14ac:dyDescent="0.25">
      <c r="A497" s="154" t="s">
        <v>2571</v>
      </c>
      <c r="B497" s="11" t="s">
        <v>138</v>
      </c>
      <c r="C497" s="11" t="s">
        <v>1433</v>
      </c>
      <c r="D497" s="32">
        <v>106</v>
      </c>
    </row>
    <row r="498" spans="1:4" x14ac:dyDescent="0.25">
      <c r="A498" s="154" t="s">
        <v>2573</v>
      </c>
      <c r="B498" s="11" t="s">
        <v>51</v>
      </c>
      <c r="C498" s="11" t="s">
        <v>1347</v>
      </c>
      <c r="D498" s="32">
        <v>3591</v>
      </c>
    </row>
    <row r="499" spans="1:4" x14ac:dyDescent="0.25">
      <c r="B499" s="11" t="s">
        <v>64</v>
      </c>
      <c r="C499" s="11" t="s">
        <v>1360</v>
      </c>
      <c r="D499" s="32">
        <v>96</v>
      </c>
    </row>
    <row r="500" spans="1:4" x14ac:dyDescent="0.25">
      <c r="B500" s="11" t="s">
        <v>308</v>
      </c>
      <c r="C500" s="11" t="s">
        <v>1603</v>
      </c>
      <c r="D500" s="32">
        <v>2823</v>
      </c>
    </row>
    <row r="501" spans="1:4" x14ac:dyDescent="0.25">
      <c r="B501" s="11" t="s">
        <v>311</v>
      </c>
      <c r="C501" s="11" t="s">
        <v>1606</v>
      </c>
      <c r="D501" s="32">
        <v>2211</v>
      </c>
    </row>
    <row r="502" spans="1:4" x14ac:dyDescent="0.25">
      <c r="B502" s="11" t="s">
        <v>315</v>
      </c>
      <c r="C502" s="11" t="s">
        <v>1610</v>
      </c>
      <c r="D502" s="32">
        <v>10</v>
      </c>
    </row>
    <row r="503" spans="1:4" x14ac:dyDescent="0.25">
      <c r="B503" s="11" t="s">
        <v>323</v>
      </c>
      <c r="C503" s="11" t="s">
        <v>1618</v>
      </c>
      <c r="D503" s="32">
        <v>2823</v>
      </c>
    </row>
    <row r="504" spans="1:4" x14ac:dyDescent="0.25">
      <c r="B504" s="11" t="s">
        <v>326</v>
      </c>
      <c r="C504" s="11" t="s">
        <v>1621</v>
      </c>
      <c r="D504" s="32">
        <v>913</v>
      </c>
    </row>
    <row r="505" spans="1:4" x14ac:dyDescent="0.25">
      <c r="B505" s="11" t="s">
        <v>327</v>
      </c>
      <c r="C505" s="11" t="s">
        <v>1622</v>
      </c>
      <c r="D505" s="32">
        <v>88</v>
      </c>
    </row>
    <row r="506" spans="1:4" x14ac:dyDescent="0.25">
      <c r="B506" s="11" t="s">
        <v>334</v>
      </c>
      <c r="C506" s="11" t="s">
        <v>1629</v>
      </c>
      <c r="D506" s="32">
        <v>913</v>
      </c>
    </row>
    <row r="507" spans="1:4" x14ac:dyDescent="0.25">
      <c r="B507" s="11" t="s">
        <v>339</v>
      </c>
      <c r="C507" s="11" t="s">
        <v>1634</v>
      </c>
      <c r="D507" s="32">
        <v>88</v>
      </c>
    </row>
    <row r="508" spans="1:4" x14ac:dyDescent="0.25">
      <c r="B508" s="11" t="s">
        <v>345</v>
      </c>
      <c r="C508" s="11" t="s">
        <v>1640</v>
      </c>
      <c r="D508" s="32">
        <v>10</v>
      </c>
    </row>
    <row r="509" spans="1:4" x14ac:dyDescent="0.25">
      <c r="B509" s="11" t="s">
        <v>347</v>
      </c>
      <c r="C509" s="11" t="s">
        <v>1642</v>
      </c>
      <c r="D509" s="32">
        <v>2367</v>
      </c>
    </row>
    <row r="510" spans="1:4" x14ac:dyDescent="0.25">
      <c r="B510" s="11" t="s">
        <v>350</v>
      </c>
      <c r="C510" s="11" t="s">
        <v>1645</v>
      </c>
      <c r="D510" s="32">
        <v>1686</v>
      </c>
    </row>
    <row r="511" spans="1:4" x14ac:dyDescent="0.25">
      <c r="B511" s="11" t="s">
        <v>357</v>
      </c>
      <c r="C511" s="11" t="s">
        <v>1610</v>
      </c>
      <c r="D511" s="32">
        <v>10</v>
      </c>
    </row>
    <row r="512" spans="1:4" x14ac:dyDescent="0.25">
      <c r="B512" s="11" t="s">
        <v>361</v>
      </c>
      <c r="C512" s="11" t="s">
        <v>1655</v>
      </c>
      <c r="D512" s="32">
        <v>2367</v>
      </c>
    </row>
    <row r="513" spans="2:4" x14ac:dyDescent="0.25">
      <c r="B513" s="11" t="s">
        <v>364</v>
      </c>
      <c r="C513" s="11" t="s">
        <v>1658</v>
      </c>
      <c r="D513" s="32">
        <v>913</v>
      </c>
    </row>
    <row r="514" spans="2:4" x14ac:dyDescent="0.25">
      <c r="B514" s="11" t="s">
        <v>365</v>
      </c>
      <c r="C514" s="11" t="s">
        <v>1659</v>
      </c>
      <c r="D514" s="32">
        <v>88</v>
      </c>
    </row>
    <row r="515" spans="2:4" x14ac:dyDescent="0.25">
      <c r="B515" s="11" t="s">
        <v>372</v>
      </c>
      <c r="C515" s="11" t="s">
        <v>1666</v>
      </c>
      <c r="D515" s="32">
        <v>913</v>
      </c>
    </row>
    <row r="516" spans="2:4" x14ac:dyDescent="0.25">
      <c r="B516" s="11" t="s">
        <v>373</v>
      </c>
      <c r="C516" s="11" t="s">
        <v>1667</v>
      </c>
      <c r="D516" s="32">
        <v>88</v>
      </c>
    </row>
    <row r="517" spans="2:4" x14ac:dyDescent="0.25">
      <c r="B517" s="11" t="s">
        <v>380</v>
      </c>
      <c r="C517" s="11" t="s">
        <v>1674</v>
      </c>
      <c r="D517" s="32">
        <v>10</v>
      </c>
    </row>
    <row r="518" spans="2:4" x14ac:dyDescent="0.25">
      <c r="B518" s="11" t="s">
        <v>387</v>
      </c>
      <c r="C518" s="11" t="s">
        <v>1681</v>
      </c>
      <c r="D518" s="32">
        <v>10</v>
      </c>
    </row>
    <row r="519" spans="2:4" x14ac:dyDescent="0.25">
      <c r="B519" s="11" t="s">
        <v>391</v>
      </c>
      <c r="C519" s="11" t="s">
        <v>1685</v>
      </c>
      <c r="D519" s="32">
        <v>10</v>
      </c>
    </row>
    <row r="520" spans="2:4" x14ac:dyDescent="0.25">
      <c r="B520" s="11" t="s">
        <v>395</v>
      </c>
      <c r="C520" s="11" t="s">
        <v>1688</v>
      </c>
      <c r="D520" s="32">
        <v>94</v>
      </c>
    </row>
    <row r="521" spans="2:4" x14ac:dyDescent="0.25">
      <c r="B521" s="11" t="s">
        <v>398</v>
      </c>
      <c r="C521" s="11" t="s">
        <v>1691</v>
      </c>
      <c r="D521" s="32">
        <v>11</v>
      </c>
    </row>
    <row r="522" spans="2:4" x14ac:dyDescent="0.25">
      <c r="B522" s="11" t="s">
        <v>401</v>
      </c>
      <c r="C522" s="11" t="s">
        <v>1694</v>
      </c>
      <c r="D522" s="32">
        <v>397</v>
      </c>
    </row>
    <row r="523" spans="2:4" x14ac:dyDescent="0.25">
      <c r="B523" s="11" t="s">
        <v>403</v>
      </c>
      <c r="C523" s="11" t="s">
        <v>1696</v>
      </c>
      <c r="D523" s="32">
        <v>4712</v>
      </c>
    </row>
    <row r="524" spans="2:4" x14ac:dyDescent="0.25">
      <c r="B524" s="11" t="s">
        <v>406</v>
      </c>
      <c r="C524" s="11" t="s">
        <v>1699</v>
      </c>
      <c r="D524" s="32">
        <v>10</v>
      </c>
    </row>
    <row r="525" spans="2:4" x14ac:dyDescent="0.25">
      <c r="B525" s="11" t="s">
        <v>409</v>
      </c>
      <c r="C525" s="11" t="s">
        <v>1700</v>
      </c>
      <c r="D525" s="32">
        <v>10</v>
      </c>
    </row>
    <row r="526" spans="2:4" x14ac:dyDescent="0.25">
      <c r="B526" s="11" t="s">
        <v>414</v>
      </c>
      <c r="C526" s="11" t="s">
        <v>1705</v>
      </c>
      <c r="D526" s="32">
        <v>68</v>
      </c>
    </row>
    <row r="527" spans="2:4" x14ac:dyDescent="0.25">
      <c r="B527" s="11" t="s">
        <v>426</v>
      </c>
      <c r="C527" s="11" t="s">
        <v>1715</v>
      </c>
      <c r="D527" s="32">
        <v>4988</v>
      </c>
    </row>
    <row r="528" spans="2:4" x14ac:dyDescent="0.25">
      <c r="B528" s="11" t="s">
        <v>429</v>
      </c>
      <c r="C528" s="11" t="s">
        <v>1718</v>
      </c>
      <c r="D528" s="32">
        <v>10</v>
      </c>
    </row>
    <row r="529" spans="1:4" x14ac:dyDescent="0.25">
      <c r="B529" s="11" t="s">
        <v>434</v>
      </c>
      <c r="C529" s="11" t="s">
        <v>1723</v>
      </c>
      <c r="D529" s="32">
        <v>50</v>
      </c>
    </row>
    <row r="530" spans="1:4" x14ac:dyDescent="0.25">
      <c r="B530" s="11" t="s">
        <v>441</v>
      </c>
      <c r="C530" s="11" t="s">
        <v>1728</v>
      </c>
      <c r="D530" s="32">
        <v>3418</v>
      </c>
    </row>
    <row r="531" spans="1:4" x14ac:dyDescent="0.25">
      <c r="B531" s="11" t="s">
        <v>444</v>
      </c>
      <c r="C531" s="11" t="s">
        <v>1731</v>
      </c>
      <c r="D531" s="32">
        <v>10</v>
      </c>
    </row>
    <row r="532" spans="1:4" x14ac:dyDescent="0.25">
      <c r="B532" s="11" t="s">
        <v>447</v>
      </c>
      <c r="C532" s="11" t="s">
        <v>1734</v>
      </c>
      <c r="D532" s="32">
        <v>10</v>
      </c>
    </row>
    <row r="533" spans="1:4" x14ac:dyDescent="0.25">
      <c r="B533" s="11" t="s">
        <v>450</v>
      </c>
      <c r="C533" s="11" t="s">
        <v>1737</v>
      </c>
      <c r="D533" s="32">
        <v>294</v>
      </c>
    </row>
    <row r="534" spans="1:4" x14ac:dyDescent="0.25">
      <c r="B534" s="11" t="s">
        <v>460</v>
      </c>
      <c r="C534" s="11" t="s">
        <v>1747</v>
      </c>
      <c r="D534" s="32">
        <v>10</v>
      </c>
    </row>
    <row r="535" spans="1:4" x14ac:dyDescent="0.25">
      <c r="B535" s="11" t="s">
        <v>464</v>
      </c>
      <c r="C535" s="11" t="s">
        <v>1751</v>
      </c>
      <c r="D535" s="32">
        <v>10</v>
      </c>
    </row>
    <row r="536" spans="1:4" x14ac:dyDescent="0.25">
      <c r="B536" s="11" t="s">
        <v>479</v>
      </c>
      <c r="C536" s="11" t="s">
        <v>1766</v>
      </c>
      <c r="D536" s="32">
        <v>2288</v>
      </c>
    </row>
    <row r="537" spans="1:4" x14ac:dyDescent="0.25">
      <c r="B537" s="11" t="s">
        <v>483</v>
      </c>
      <c r="C537" s="11" t="s">
        <v>1770</v>
      </c>
      <c r="D537" s="32">
        <v>854</v>
      </c>
    </row>
    <row r="538" spans="1:4" x14ac:dyDescent="0.25">
      <c r="B538" s="11" t="s">
        <v>488</v>
      </c>
      <c r="C538" s="11" t="s">
        <v>1775</v>
      </c>
      <c r="D538" s="32">
        <v>10</v>
      </c>
    </row>
    <row r="539" spans="1:4" x14ac:dyDescent="0.25">
      <c r="B539" s="11" t="s">
        <v>493</v>
      </c>
      <c r="C539" s="11" t="s">
        <v>1780</v>
      </c>
      <c r="D539" s="32">
        <v>10</v>
      </c>
    </row>
    <row r="540" spans="1:4" x14ac:dyDescent="0.25">
      <c r="B540" s="11" t="s">
        <v>498</v>
      </c>
      <c r="C540" s="11" t="s">
        <v>1785</v>
      </c>
      <c r="D540" s="32">
        <v>101</v>
      </c>
    </row>
    <row r="541" spans="1:4" x14ac:dyDescent="0.25">
      <c r="A541" s="152" t="s">
        <v>2647</v>
      </c>
      <c r="D541" s="32"/>
    </row>
    <row r="542" spans="1:4" x14ac:dyDescent="0.25">
      <c r="A542" s="154" t="s">
        <v>2566</v>
      </c>
      <c r="B542" s="11" t="s">
        <v>45</v>
      </c>
      <c r="C542" s="11" t="s">
        <v>1341</v>
      </c>
      <c r="D542" s="32">
        <v>333</v>
      </c>
    </row>
    <row r="543" spans="1:4" x14ac:dyDescent="0.25">
      <c r="B543" s="11" t="s">
        <v>69</v>
      </c>
      <c r="C543" s="11" t="s">
        <v>1365</v>
      </c>
      <c r="D543" s="32">
        <v>84</v>
      </c>
    </row>
    <row r="544" spans="1:4" x14ac:dyDescent="0.25">
      <c r="B544" s="11" t="s">
        <v>71</v>
      </c>
      <c r="C544" s="11" t="s">
        <v>1367</v>
      </c>
      <c r="D544" s="32">
        <v>222</v>
      </c>
    </row>
    <row r="545" spans="1:4" x14ac:dyDescent="0.25">
      <c r="A545" s="154" t="s">
        <v>2567</v>
      </c>
      <c r="B545" s="11" t="s">
        <v>40</v>
      </c>
      <c r="C545" s="11" t="s">
        <v>1336</v>
      </c>
      <c r="D545" s="32">
        <v>333</v>
      </c>
    </row>
    <row r="546" spans="1:4" x14ac:dyDescent="0.25">
      <c r="B546" s="11" t="s">
        <v>1025</v>
      </c>
      <c r="C546" s="11" t="s">
        <v>2308</v>
      </c>
      <c r="D546" s="32">
        <v>13</v>
      </c>
    </row>
    <row r="547" spans="1:4" x14ac:dyDescent="0.25">
      <c r="B547" s="11" t="s">
        <v>1027</v>
      </c>
      <c r="C547" s="11" t="s">
        <v>2310</v>
      </c>
      <c r="D547" s="32">
        <v>49</v>
      </c>
    </row>
    <row r="548" spans="1:4" x14ac:dyDescent="0.25">
      <c r="B548" s="11" t="s">
        <v>1028</v>
      </c>
      <c r="C548" s="11" t="s">
        <v>2311</v>
      </c>
      <c r="D548" s="32">
        <v>74</v>
      </c>
    </row>
    <row r="549" spans="1:4" x14ac:dyDescent="0.25">
      <c r="B549" s="11" t="s">
        <v>1030</v>
      </c>
      <c r="C549" s="11" t="s">
        <v>2313</v>
      </c>
      <c r="D549" s="32">
        <v>37</v>
      </c>
    </row>
    <row r="550" spans="1:4" x14ac:dyDescent="0.25">
      <c r="B550" s="11" t="s">
        <v>1034</v>
      </c>
      <c r="C550" s="11" t="s">
        <v>2317</v>
      </c>
      <c r="D550" s="32">
        <v>2371</v>
      </c>
    </row>
    <row r="551" spans="1:4" x14ac:dyDescent="0.25">
      <c r="B551" s="11" t="s">
        <v>1037</v>
      </c>
      <c r="C551" s="11" t="s">
        <v>2320</v>
      </c>
      <c r="D551" s="32">
        <v>66</v>
      </c>
    </row>
    <row r="552" spans="1:4" x14ac:dyDescent="0.25">
      <c r="B552" s="11" t="s">
        <v>1040</v>
      </c>
      <c r="C552" s="11" t="s">
        <v>2323</v>
      </c>
      <c r="D552" s="32">
        <v>121</v>
      </c>
    </row>
    <row r="553" spans="1:4" x14ac:dyDescent="0.25">
      <c r="B553" s="11" t="s">
        <v>1041</v>
      </c>
      <c r="C553" s="11" t="s">
        <v>2324</v>
      </c>
      <c r="D553" s="32">
        <v>68</v>
      </c>
    </row>
    <row r="554" spans="1:4" x14ac:dyDescent="0.25">
      <c r="B554" s="11" t="s">
        <v>1046</v>
      </c>
      <c r="C554" s="11" t="s">
        <v>2329</v>
      </c>
      <c r="D554" s="32">
        <v>4</v>
      </c>
    </row>
    <row r="555" spans="1:4" x14ac:dyDescent="0.25">
      <c r="B555" s="11" t="s">
        <v>1049</v>
      </c>
      <c r="C555" s="11" t="s">
        <v>2332</v>
      </c>
      <c r="D555" s="32">
        <v>121</v>
      </c>
    </row>
    <row r="556" spans="1:4" x14ac:dyDescent="0.25">
      <c r="B556" s="11" t="s">
        <v>1052</v>
      </c>
      <c r="C556" s="11" t="s">
        <v>2335</v>
      </c>
      <c r="D556" s="32">
        <v>69</v>
      </c>
    </row>
    <row r="557" spans="1:4" x14ac:dyDescent="0.25">
      <c r="B557" s="11" t="s">
        <v>1055</v>
      </c>
      <c r="C557" s="11" t="s">
        <v>2338</v>
      </c>
      <c r="D557" s="32">
        <v>73</v>
      </c>
    </row>
    <row r="558" spans="1:4" x14ac:dyDescent="0.25">
      <c r="B558" s="11" t="s">
        <v>1058</v>
      </c>
      <c r="C558" s="11" t="s">
        <v>2341</v>
      </c>
      <c r="D558" s="32">
        <v>4</v>
      </c>
    </row>
    <row r="559" spans="1:4" x14ac:dyDescent="0.25">
      <c r="B559" s="11" t="s">
        <v>1061</v>
      </c>
      <c r="C559" s="11" t="s">
        <v>2344</v>
      </c>
      <c r="D559" s="32">
        <v>519</v>
      </c>
    </row>
    <row r="560" spans="1:4" x14ac:dyDescent="0.25">
      <c r="B560" s="11" t="s">
        <v>1065</v>
      </c>
      <c r="C560" s="11" t="s">
        <v>2348</v>
      </c>
      <c r="D560" s="32">
        <v>118</v>
      </c>
    </row>
    <row r="561" spans="2:4" x14ac:dyDescent="0.25">
      <c r="B561" s="11" t="s">
        <v>1068</v>
      </c>
      <c r="C561" s="11" t="s">
        <v>2351</v>
      </c>
      <c r="D561" s="32">
        <v>112</v>
      </c>
    </row>
    <row r="562" spans="2:4" x14ac:dyDescent="0.25">
      <c r="B562" s="11" t="s">
        <v>1071</v>
      </c>
      <c r="C562" s="11" t="s">
        <v>2354</v>
      </c>
      <c r="D562" s="32">
        <v>5</v>
      </c>
    </row>
    <row r="563" spans="2:4" x14ac:dyDescent="0.25">
      <c r="B563" s="11" t="s">
        <v>1074</v>
      </c>
      <c r="C563" s="11" t="s">
        <v>2357</v>
      </c>
      <c r="D563" s="32">
        <v>640</v>
      </c>
    </row>
    <row r="564" spans="2:4" x14ac:dyDescent="0.25">
      <c r="B564" s="11" t="s">
        <v>1079</v>
      </c>
      <c r="C564" s="11" t="s">
        <v>2362</v>
      </c>
      <c r="D564" s="32">
        <v>494</v>
      </c>
    </row>
    <row r="565" spans="2:4" x14ac:dyDescent="0.25">
      <c r="B565" s="11" t="s">
        <v>1082</v>
      </c>
      <c r="C565" s="11" t="s">
        <v>2365</v>
      </c>
      <c r="D565" s="32">
        <v>120</v>
      </c>
    </row>
    <row r="566" spans="2:4" x14ac:dyDescent="0.25">
      <c r="B566" s="11" t="s">
        <v>1085</v>
      </c>
      <c r="C566" s="11" t="s">
        <v>2368</v>
      </c>
      <c r="D566" s="32">
        <v>112</v>
      </c>
    </row>
    <row r="567" spans="2:4" x14ac:dyDescent="0.25">
      <c r="B567" s="11" t="s">
        <v>1088</v>
      </c>
      <c r="C567" s="11" t="s">
        <v>2371</v>
      </c>
      <c r="D567" s="32">
        <v>5</v>
      </c>
    </row>
    <row r="568" spans="2:4" x14ac:dyDescent="0.25">
      <c r="B568" s="11" t="s">
        <v>1091</v>
      </c>
      <c r="C568" s="11" t="s">
        <v>2374</v>
      </c>
      <c r="D568" s="32">
        <v>497</v>
      </c>
    </row>
    <row r="569" spans="2:4" x14ac:dyDescent="0.25">
      <c r="B569" s="11" t="s">
        <v>1095</v>
      </c>
      <c r="C569" s="11" t="s">
        <v>2378</v>
      </c>
      <c r="D569" s="32">
        <v>72</v>
      </c>
    </row>
    <row r="570" spans="2:4" x14ac:dyDescent="0.25">
      <c r="B570" s="11" t="s">
        <v>1098</v>
      </c>
      <c r="C570" s="11" t="s">
        <v>2381</v>
      </c>
      <c r="D570" s="32">
        <v>71</v>
      </c>
    </row>
    <row r="571" spans="2:4" x14ac:dyDescent="0.25">
      <c r="B571" s="11" t="s">
        <v>1101</v>
      </c>
      <c r="C571" s="11" t="s">
        <v>2384</v>
      </c>
      <c r="D571" s="32">
        <v>5</v>
      </c>
    </row>
    <row r="572" spans="2:4" x14ac:dyDescent="0.25">
      <c r="B572" s="11" t="s">
        <v>1104</v>
      </c>
      <c r="C572" s="11" t="s">
        <v>2387</v>
      </c>
      <c r="D572" s="32">
        <v>495</v>
      </c>
    </row>
    <row r="573" spans="2:4" x14ac:dyDescent="0.25">
      <c r="B573" s="11" t="s">
        <v>1108</v>
      </c>
      <c r="C573" s="11" t="s">
        <v>2391</v>
      </c>
      <c r="D573" s="32">
        <v>72</v>
      </c>
    </row>
    <row r="574" spans="2:4" x14ac:dyDescent="0.25">
      <c r="B574" s="11" t="s">
        <v>1111</v>
      </c>
      <c r="C574" s="11" t="s">
        <v>2394</v>
      </c>
      <c r="D574" s="32">
        <v>57</v>
      </c>
    </row>
    <row r="575" spans="2:4" x14ac:dyDescent="0.25">
      <c r="B575" s="11" t="s">
        <v>1114</v>
      </c>
      <c r="C575" s="11" t="s">
        <v>2397</v>
      </c>
      <c r="D575" s="32">
        <v>4</v>
      </c>
    </row>
    <row r="576" spans="2:4" x14ac:dyDescent="0.25">
      <c r="B576" s="11" t="s">
        <v>1117</v>
      </c>
      <c r="C576" s="11" t="s">
        <v>2400</v>
      </c>
      <c r="D576" s="32">
        <v>425</v>
      </c>
    </row>
    <row r="577" spans="1:4" x14ac:dyDescent="0.25">
      <c r="B577" s="11" t="s">
        <v>1121</v>
      </c>
      <c r="C577" s="11" t="s">
        <v>2404</v>
      </c>
      <c r="D577" s="32">
        <v>2</v>
      </c>
    </row>
    <row r="578" spans="1:4" x14ac:dyDescent="0.25">
      <c r="B578" s="11" t="s">
        <v>1124</v>
      </c>
      <c r="C578" s="11" t="s">
        <v>2407</v>
      </c>
      <c r="D578" s="32">
        <v>4</v>
      </c>
    </row>
    <row r="579" spans="1:4" x14ac:dyDescent="0.25">
      <c r="B579" s="11" t="s">
        <v>1125</v>
      </c>
      <c r="C579" s="11" t="s">
        <v>2408</v>
      </c>
      <c r="D579" s="32">
        <v>1</v>
      </c>
    </row>
    <row r="580" spans="1:4" x14ac:dyDescent="0.25">
      <c r="B580" s="11" t="s">
        <v>1128</v>
      </c>
      <c r="C580" s="11" t="s">
        <v>2411</v>
      </c>
      <c r="D580" s="32">
        <v>68</v>
      </c>
    </row>
    <row r="581" spans="1:4" x14ac:dyDescent="0.25">
      <c r="B581" s="11" t="s">
        <v>1131</v>
      </c>
      <c r="C581" s="11" t="s">
        <v>2414</v>
      </c>
      <c r="D581" s="32">
        <v>45</v>
      </c>
    </row>
    <row r="582" spans="1:4" x14ac:dyDescent="0.25">
      <c r="B582" s="11" t="s">
        <v>1135</v>
      </c>
      <c r="C582" s="11" t="s">
        <v>2418</v>
      </c>
      <c r="D582" s="32">
        <v>68</v>
      </c>
    </row>
    <row r="583" spans="1:4" x14ac:dyDescent="0.25">
      <c r="A583" s="154" t="s">
        <v>2568</v>
      </c>
      <c r="B583" s="11" t="s">
        <v>105</v>
      </c>
      <c r="C583" s="11" t="s">
        <v>1400</v>
      </c>
      <c r="D583" s="32">
        <v>201</v>
      </c>
    </row>
    <row r="584" spans="1:4" x14ac:dyDescent="0.25">
      <c r="B584" s="11" t="s">
        <v>678</v>
      </c>
      <c r="C584" s="11" t="s">
        <v>1965</v>
      </c>
      <c r="D584" s="32">
        <v>28</v>
      </c>
    </row>
    <row r="585" spans="1:4" x14ac:dyDescent="0.25">
      <c r="B585" s="11" t="s">
        <v>693</v>
      </c>
      <c r="C585" s="11" t="s">
        <v>1978</v>
      </c>
      <c r="D585" s="32">
        <v>281</v>
      </c>
    </row>
    <row r="586" spans="1:4" x14ac:dyDescent="0.25">
      <c r="B586" s="11" t="s">
        <v>706</v>
      </c>
      <c r="C586" s="11" t="s">
        <v>1990</v>
      </c>
      <c r="D586" s="32">
        <v>1337</v>
      </c>
    </row>
    <row r="587" spans="1:4" x14ac:dyDescent="0.25">
      <c r="B587" s="11" t="s">
        <v>732</v>
      </c>
      <c r="C587" s="11" t="s">
        <v>2016</v>
      </c>
      <c r="D587" s="32">
        <v>2073</v>
      </c>
    </row>
    <row r="588" spans="1:4" x14ac:dyDescent="0.25">
      <c r="B588" s="11" t="s">
        <v>749</v>
      </c>
      <c r="C588" s="11" t="s">
        <v>2033</v>
      </c>
      <c r="D588" s="32">
        <v>786</v>
      </c>
    </row>
    <row r="589" spans="1:4" x14ac:dyDescent="0.25">
      <c r="B589" s="11" t="s">
        <v>752</v>
      </c>
      <c r="C589" s="11" t="s">
        <v>2036</v>
      </c>
      <c r="D589" s="32">
        <v>786</v>
      </c>
    </row>
    <row r="590" spans="1:4" x14ac:dyDescent="0.25">
      <c r="B590" s="11" t="s">
        <v>788</v>
      </c>
      <c r="C590" s="11" t="s">
        <v>2072</v>
      </c>
      <c r="D590" s="32">
        <v>674</v>
      </c>
    </row>
    <row r="591" spans="1:4" x14ac:dyDescent="0.25">
      <c r="B591" s="11" t="s">
        <v>791</v>
      </c>
      <c r="C591" s="11" t="s">
        <v>2075</v>
      </c>
      <c r="D591" s="32">
        <v>674</v>
      </c>
    </row>
    <row r="592" spans="1:4" x14ac:dyDescent="0.25">
      <c r="A592" s="154" t="s">
        <v>2573</v>
      </c>
      <c r="B592" s="11" t="s">
        <v>10</v>
      </c>
      <c r="C592" s="11" t="s">
        <v>1312</v>
      </c>
      <c r="D592" s="32">
        <v>107</v>
      </c>
    </row>
    <row r="593" spans="2:4" x14ac:dyDescent="0.25">
      <c r="B593" s="11" t="s">
        <v>11</v>
      </c>
      <c r="C593" s="11" t="s">
        <v>1313</v>
      </c>
      <c r="D593" s="32">
        <v>70</v>
      </c>
    </row>
    <row r="594" spans="2:4" x14ac:dyDescent="0.25">
      <c r="B594" s="11" t="s">
        <v>21</v>
      </c>
      <c r="C594" s="11" t="s">
        <v>1317</v>
      </c>
      <c r="D594" s="32">
        <v>123</v>
      </c>
    </row>
    <row r="595" spans="2:4" x14ac:dyDescent="0.25">
      <c r="B595" s="11" t="s">
        <v>23</v>
      </c>
      <c r="C595" s="11" t="s">
        <v>1319</v>
      </c>
      <c r="D595" s="32">
        <v>50</v>
      </c>
    </row>
    <row r="596" spans="2:4" x14ac:dyDescent="0.25">
      <c r="B596" s="11" t="s">
        <v>24</v>
      </c>
      <c r="C596" s="11" t="s">
        <v>1320</v>
      </c>
      <c r="D596" s="32">
        <v>51</v>
      </c>
    </row>
    <row r="597" spans="2:4" x14ac:dyDescent="0.25">
      <c r="B597" s="11" t="s">
        <v>61</v>
      </c>
      <c r="C597" s="11" t="s">
        <v>1357</v>
      </c>
      <c r="D597" s="32">
        <v>3660</v>
      </c>
    </row>
    <row r="598" spans="2:4" x14ac:dyDescent="0.25">
      <c r="B598" s="11" t="s">
        <v>65</v>
      </c>
      <c r="C598" s="11" t="s">
        <v>1361</v>
      </c>
      <c r="D598" s="32">
        <v>96</v>
      </c>
    </row>
    <row r="599" spans="2:4" x14ac:dyDescent="0.25">
      <c r="B599" s="11" t="s">
        <v>106</v>
      </c>
      <c r="C599" s="11" t="s">
        <v>1401</v>
      </c>
      <c r="D599" s="32">
        <v>805</v>
      </c>
    </row>
    <row r="600" spans="2:4" x14ac:dyDescent="0.25">
      <c r="B600" s="11" t="s">
        <v>108</v>
      </c>
      <c r="C600" s="11" t="s">
        <v>1403</v>
      </c>
      <c r="D600" s="32">
        <v>6755</v>
      </c>
    </row>
    <row r="601" spans="2:4" x14ac:dyDescent="0.25">
      <c r="B601" s="11" t="s">
        <v>116</v>
      </c>
      <c r="C601" s="11" t="s">
        <v>1411</v>
      </c>
      <c r="D601" s="32">
        <v>10</v>
      </c>
    </row>
    <row r="602" spans="2:4" x14ac:dyDescent="0.25">
      <c r="B602" s="11" t="s">
        <v>123</v>
      </c>
      <c r="C602" s="11" t="s">
        <v>1418</v>
      </c>
      <c r="D602" s="32">
        <v>66</v>
      </c>
    </row>
    <row r="603" spans="2:4" x14ac:dyDescent="0.25">
      <c r="B603" s="11" t="s">
        <v>129</v>
      </c>
      <c r="C603" s="11" t="s">
        <v>1424</v>
      </c>
      <c r="D603" s="32">
        <v>10</v>
      </c>
    </row>
    <row r="604" spans="2:4" x14ac:dyDescent="0.25">
      <c r="B604" s="11" t="s">
        <v>679</v>
      </c>
      <c r="C604" s="11" t="s">
        <v>1966</v>
      </c>
      <c r="D604" s="32">
        <v>7066</v>
      </c>
    </row>
    <row r="605" spans="2:4" x14ac:dyDescent="0.25">
      <c r="B605" s="11" t="s">
        <v>681</v>
      </c>
      <c r="C605" s="11" t="s">
        <v>1968</v>
      </c>
      <c r="D605" s="32">
        <v>68</v>
      </c>
    </row>
    <row r="606" spans="2:4" x14ac:dyDescent="0.25">
      <c r="B606" s="11" t="s">
        <v>682</v>
      </c>
      <c r="C606" s="11" t="s">
        <v>1969</v>
      </c>
      <c r="D606" s="32">
        <v>68</v>
      </c>
    </row>
    <row r="607" spans="2:4" x14ac:dyDescent="0.25">
      <c r="B607" s="11" t="s">
        <v>687</v>
      </c>
      <c r="C607" s="11" t="s">
        <v>1974</v>
      </c>
      <c r="D607" s="32">
        <v>10</v>
      </c>
    </row>
    <row r="608" spans="2:4" x14ac:dyDescent="0.25">
      <c r="B608" s="11" t="s">
        <v>691</v>
      </c>
      <c r="C608" s="11" t="s">
        <v>1977</v>
      </c>
      <c r="D608" s="32">
        <v>68</v>
      </c>
    </row>
    <row r="609" spans="2:4" x14ac:dyDescent="0.25">
      <c r="B609" s="11" t="s">
        <v>694</v>
      </c>
      <c r="C609" s="11" t="s">
        <v>1979</v>
      </c>
      <c r="D609" s="32">
        <v>7482</v>
      </c>
    </row>
    <row r="610" spans="2:4" x14ac:dyDescent="0.25">
      <c r="B610" s="11" t="s">
        <v>697</v>
      </c>
      <c r="C610" s="11" t="s">
        <v>1982</v>
      </c>
      <c r="D610" s="32">
        <v>10</v>
      </c>
    </row>
    <row r="611" spans="2:4" x14ac:dyDescent="0.25">
      <c r="B611" s="11" t="s">
        <v>700</v>
      </c>
      <c r="C611" s="11" t="s">
        <v>1985</v>
      </c>
      <c r="D611" s="32">
        <v>50</v>
      </c>
    </row>
    <row r="612" spans="2:4" x14ac:dyDescent="0.25">
      <c r="B612" s="11" t="s">
        <v>701</v>
      </c>
      <c r="C612" s="11" t="s">
        <v>1986</v>
      </c>
      <c r="D612" s="32">
        <v>50</v>
      </c>
    </row>
    <row r="613" spans="2:4" x14ac:dyDescent="0.25">
      <c r="B613" s="11" t="s">
        <v>707</v>
      </c>
      <c r="C613" s="11" t="s">
        <v>1991</v>
      </c>
      <c r="D613" s="32">
        <v>3433</v>
      </c>
    </row>
    <row r="614" spans="2:4" x14ac:dyDescent="0.25">
      <c r="B614" s="11" t="s">
        <v>710</v>
      </c>
      <c r="C614" s="11" t="s">
        <v>1994</v>
      </c>
      <c r="D614" s="32">
        <v>913</v>
      </c>
    </row>
    <row r="615" spans="2:4" x14ac:dyDescent="0.25">
      <c r="B615" s="11" t="s">
        <v>711</v>
      </c>
      <c r="C615" s="11" t="s">
        <v>1995</v>
      </c>
      <c r="D615" s="32">
        <v>88</v>
      </c>
    </row>
    <row r="616" spans="2:4" x14ac:dyDescent="0.25">
      <c r="B616" s="11" t="s">
        <v>720</v>
      </c>
      <c r="C616" s="11" t="s">
        <v>2004</v>
      </c>
      <c r="D616" s="32">
        <v>854</v>
      </c>
    </row>
    <row r="617" spans="2:4" x14ac:dyDescent="0.25">
      <c r="B617" s="11" t="s">
        <v>733</v>
      </c>
      <c r="C617" s="11" t="s">
        <v>2017</v>
      </c>
      <c r="D617" s="32">
        <v>5125</v>
      </c>
    </row>
    <row r="618" spans="2:4" x14ac:dyDescent="0.25">
      <c r="B618" s="11" t="s">
        <v>734</v>
      </c>
      <c r="C618" s="11" t="s">
        <v>2018</v>
      </c>
      <c r="D618" s="32">
        <v>10</v>
      </c>
    </row>
    <row r="619" spans="2:4" x14ac:dyDescent="0.25">
      <c r="B619" s="11" t="s">
        <v>745</v>
      </c>
      <c r="C619" s="11" t="s">
        <v>2029</v>
      </c>
      <c r="D619" s="32">
        <v>294</v>
      </c>
    </row>
    <row r="620" spans="2:4" x14ac:dyDescent="0.25">
      <c r="B620" s="11" t="s">
        <v>750</v>
      </c>
      <c r="C620" s="11" t="s">
        <v>2034</v>
      </c>
      <c r="D620" s="32">
        <v>4235</v>
      </c>
    </row>
    <row r="621" spans="2:4" x14ac:dyDescent="0.25">
      <c r="B621" s="11" t="s">
        <v>753</v>
      </c>
      <c r="C621" s="11" t="s">
        <v>2037</v>
      </c>
      <c r="D621" s="32">
        <v>4235</v>
      </c>
    </row>
    <row r="622" spans="2:4" x14ac:dyDescent="0.25">
      <c r="B622" s="11" t="s">
        <v>756</v>
      </c>
      <c r="C622" s="11" t="s">
        <v>2040</v>
      </c>
      <c r="D622" s="32">
        <v>913</v>
      </c>
    </row>
    <row r="623" spans="2:4" x14ac:dyDescent="0.25">
      <c r="B623" s="11" t="s">
        <v>757</v>
      </c>
      <c r="C623" s="11" t="s">
        <v>2041</v>
      </c>
      <c r="D623" s="32">
        <v>88</v>
      </c>
    </row>
    <row r="624" spans="2:4" x14ac:dyDescent="0.25">
      <c r="B624" s="11" t="s">
        <v>765</v>
      </c>
      <c r="C624" s="11" t="s">
        <v>2049</v>
      </c>
      <c r="D624" s="32">
        <v>913</v>
      </c>
    </row>
    <row r="625" spans="2:4" x14ac:dyDescent="0.25">
      <c r="B625" s="11" t="s">
        <v>766</v>
      </c>
      <c r="C625" s="11" t="s">
        <v>2050</v>
      </c>
      <c r="D625" s="32">
        <v>88</v>
      </c>
    </row>
    <row r="626" spans="2:4" x14ac:dyDescent="0.25">
      <c r="B626" s="11" t="s">
        <v>773</v>
      </c>
      <c r="C626" s="11" t="s">
        <v>2057</v>
      </c>
      <c r="D626" s="32">
        <v>10</v>
      </c>
    </row>
    <row r="627" spans="2:4" x14ac:dyDescent="0.25">
      <c r="B627" s="11" t="s">
        <v>779</v>
      </c>
      <c r="C627" s="11" t="s">
        <v>2063</v>
      </c>
      <c r="D627" s="32">
        <v>2211</v>
      </c>
    </row>
    <row r="628" spans="2:4" x14ac:dyDescent="0.25">
      <c r="B628" s="11" t="s">
        <v>787</v>
      </c>
      <c r="C628" s="11" t="s">
        <v>2071</v>
      </c>
      <c r="D628" s="32">
        <v>10</v>
      </c>
    </row>
    <row r="629" spans="2:4" x14ac:dyDescent="0.25">
      <c r="B629" s="11" t="s">
        <v>789</v>
      </c>
      <c r="C629" s="11" t="s">
        <v>2073</v>
      </c>
      <c r="D629" s="32">
        <v>3549</v>
      </c>
    </row>
    <row r="630" spans="2:4" x14ac:dyDescent="0.25">
      <c r="B630" s="11" t="s">
        <v>792</v>
      </c>
      <c r="C630" s="11" t="s">
        <v>2076</v>
      </c>
      <c r="D630" s="32">
        <v>3549</v>
      </c>
    </row>
    <row r="631" spans="2:4" x14ac:dyDescent="0.25">
      <c r="B631" s="11" t="s">
        <v>795</v>
      </c>
      <c r="C631" s="11" t="s">
        <v>2079</v>
      </c>
      <c r="D631" s="32">
        <v>913</v>
      </c>
    </row>
    <row r="632" spans="2:4" x14ac:dyDescent="0.25">
      <c r="B632" s="11" t="s">
        <v>796</v>
      </c>
      <c r="C632" s="11" t="s">
        <v>2080</v>
      </c>
      <c r="D632" s="32">
        <v>88</v>
      </c>
    </row>
    <row r="633" spans="2:4" x14ac:dyDescent="0.25">
      <c r="B633" s="11" t="s">
        <v>804</v>
      </c>
      <c r="C633" s="11" t="s">
        <v>2088</v>
      </c>
      <c r="D633" s="32">
        <v>913</v>
      </c>
    </row>
    <row r="634" spans="2:4" x14ac:dyDescent="0.25">
      <c r="B634" s="11" t="s">
        <v>805</v>
      </c>
      <c r="C634" s="11" t="s">
        <v>2089</v>
      </c>
      <c r="D634" s="32">
        <v>88</v>
      </c>
    </row>
    <row r="635" spans="2:4" x14ac:dyDescent="0.25">
      <c r="B635" s="11" t="s">
        <v>812</v>
      </c>
      <c r="C635" s="11" t="s">
        <v>2096</v>
      </c>
      <c r="D635" s="32">
        <v>10</v>
      </c>
    </row>
    <row r="636" spans="2:4" x14ac:dyDescent="0.25">
      <c r="B636" s="11" t="s">
        <v>818</v>
      </c>
      <c r="C636" s="11" t="s">
        <v>2102</v>
      </c>
      <c r="D636" s="32">
        <v>1686</v>
      </c>
    </row>
    <row r="637" spans="2:4" x14ac:dyDescent="0.25">
      <c r="B637" s="11" t="s">
        <v>824</v>
      </c>
      <c r="C637" s="11" t="s">
        <v>2108</v>
      </c>
      <c r="D637" s="32">
        <v>11</v>
      </c>
    </row>
    <row r="638" spans="2:4" x14ac:dyDescent="0.25">
      <c r="B638" s="11" t="s">
        <v>829</v>
      </c>
      <c r="C638" s="11" t="s">
        <v>2113</v>
      </c>
      <c r="D638" s="32">
        <v>50</v>
      </c>
    </row>
    <row r="639" spans="2:4" x14ac:dyDescent="0.25">
      <c r="B639" s="11" t="s">
        <v>832</v>
      </c>
      <c r="C639" s="11" t="s">
        <v>2115</v>
      </c>
      <c r="D639" s="32">
        <v>10</v>
      </c>
    </row>
    <row r="640" spans="2:4" x14ac:dyDescent="0.25">
      <c r="B640" s="11" t="s">
        <v>839</v>
      </c>
      <c r="C640" s="11" t="s">
        <v>2122</v>
      </c>
      <c r="D640" s="32">
        <v>294</v>
      </c>
    </row>
    <row r="641" spans="1:4" x14ac:dyDescent="0.25">
      <c r="B641" s="11" t="s">
        <v>841</v>
      </c>
      <c r="C641" s="11" t="s">
        <v>2124</v>
      </c>
      <c r="D641" s="32">
        <v>913</v>
      </c>
    </row>
    <row r="642" spans="1:4" x14ac:dyDescent="0.25">
      <c r="B642" s="11" t="s">
        <v>842</v>
      </c>
      <c r="C642" s="11" t="s">
        <v>2125</v>
      </c>
      <c r="D642" s="32">
        <v>88</v>
      </c>
    </row>
    <row r="643" spans="1:4" x14ac:dyDescent="0.25">
      <c r="B643" s="11" t="s">
        <v>848</v>
      </c>
      <c r="C643" s="11" t="s">
        <v>2131</v>
      </c>
      <c r="D643" s="32">
        <v>156</v>
      </c>
    </row>
    <row r="644" spans="1:4" x14ac:dyDescent="0.25">
      <c r="B644" s="11" t="s">
        <v>849</v>
      </c>
      <c r="C644" s="11" t="s">
        <v>2132</v>
      </c>
      <c r="D644" s="32">
        <v>10</v>
      </c>
    </row>
    <row r="645" spans="1:4" x14ac:dyDescent="0.25">
      <c r="B645" s="11" t="s">
        <v>853</v>
      </c>
      <c r="C645" s="11" t="s">
        <v>2136</v>
      </c>
      <c r="D645" s="32">
        <v>397</v>
      </c>
    </row>
    <row r="646" spans="1:4" x14ac:dyDescent="0.25">
      <c r="B646" s="11" t="s">
        <v>855</v>
      </c>
      <c r="C646" s="11" t="s">
        <v>2138</v>
      </c>
      <c r="D646" s="32">
        <v>397</v>
      </c>
    </row>
    <row r="647" spans="1:4" x14ac:dyDescent="0.25">
      <c r="B647" s="11" t="s">
        <v>858</v>
      </c>
      <c r="C647" s="11" t="s">
        <v>2141</v>
      </c>
      <c r="D647" s="32">
        <v>10</v>
      </c>
    </row>
    <row r="648" spans="1:4" x14ac:dyDescent="0.25">
      <c r="B648" s="11" t="s">
        <v>1139</v>
      </c>
      <c r="C648" s="11" t="s">
        <v>2422</v>
      </c>
      <c r="D648" s="32">
        <v>101</v>
      </c>
    </row>
    <row r="649" spans="1:4" x14ac:dyDescent="0.25">
      <c r="A649" s="154" t="s">
        <v>2577</v>
      </c>
      <c r="B649" s="11" t="s">
        <v>1168</v>
      </c>
      <c r="C649" s="11" t="s">
        <v>2438</v>
      </c>
      <c r="D649" s="32">
        <v>120</v>
      </c>
    </row>
    <row r="650" spans="1:4" x14ac:dyDescent="0.25">
      <c r="A650" s="152" t="s">
        <v>2648</v>
      </c>
      <c r="D650" s="32"/>
    </row>
    <row r="651" spans="1:4" x14ac:dyDescent="0.25">
      <c r="A651" s="154" t="s">
        <v>2567</v>
      </c>
      <c r="B651" s="11" t="s">
        <v>1187</v>
      </c>
      <c r="C651" s="11" t="s">
        <v>2453</v>
      </c>
      <c r="D651" s="32">
        <v>13</v>
      </c>
    </row>
    <row r="652" spans="1:4" x14ac:dyDescent="0.25">
      <c r="B652" s="11" t="s">
        <v>1189</v>
      </c>
      <c r="C652" s="11" t="s">
        <v>2455</v>
      </c>
      <c r="D652" s="32">
        <v>49</v>
      </c>
    </row>
    <row r="653" spans="1:4" x14ac:dyDescent="0.25">
      <c r="B653" s="11" t="s">
        <v>1190</v>
      </c>
      <c r="C653" s="11" t="s">
        <v>2456</v>
      </c>
      <c r="D653" s="32">
        <v>74</v>
      </c>
    </row>
    <row r="654" spans="1:4" x14ac:dyDescent="0.25">
      <c r="B654" s="11" t="s">
        <v>1192</v>
      </c>
      <c r="C654" s="11" t="s">
        <v>2458</v>
      </c>
      <c r="D654" s="32">
        <v>37</v>
      </c>
    </row>
    <row r="655" spans="1:4" x14ac:dyDescent="0.25">
      <c r="B655" s="11" t="s">
        <v>1196</v>
      </c>
      <c r="C655" s="11" t="s">
        <v>2462</v>
      </c>
      <c r="D655" s="32">
        <v>2240</v>
      </c>
    </row>
    <row r="656" spans="1:4" x14ac:dyDescent="0.25">
      <c r="B656" s="11" t="s">
        <v>1199</v>
      </c>
      <c r="C656" s="11" t="s">
        <v>2465</v>
      </c>
      <c r="D656" s="32">
        <v>66</v>
      </c>
    </row>
    <row r="657" spans="2:4" x14ac:dyDescent="0.25">
      <c r="B657" s="11" t="s">
        <v>1202</v>
      </c>
      <c r="C657" s="11" t="s">
        <v>2468</v>
      </c>
      <c r="D657" s="32">
        <v>121</v>
      </c>
    </row>
    <row r="658" spans="2:4" x14ac:dyDescent="0.25">
      <c r="B658" s="11" t="s">
        <v>1203</v>
      </c>
      <c r="C658" s="11" t="s">
        <v>2469</v>
      </c>
      <c r="D658" s="32">
        <v>68</v>
      </c>
    </row>
    <row r="659" spans="2:4" x14ac:dyDescent="0.25">
      <c r="B659" s="11" t="s">
        <v>1211</v>
      </c>
      <c r="C659" s="11" t="s">
        <v>2477</v>
      </c>
      <c r="D659" s="32">
        <v>121</v>
      </c>
    </row>
    <row r="660" spans="2:4" x14ac:dyDescent="0.25">
      <c r="B660" s="11" t="s">
        <v>1214</v>
      </c>
      <c r="C660" s="11" t="s">
        <v>2480</v>
      </c>
      <c r="D660" s="32">
        <v>69</v>
      </c>
    </row>
    <row r="661" spans="2:4" x14ac:dyDescent="0.25">
      <c r="B661" s="11" t="s">
        <v>1217</v>
      </c>
      <c r="C661" s="11" t="s">
        <v>2483</v>
      </c>
      <c r="D661" s="32">
        <v>73</v>
      </c>
    </row>
    <row r="662" spans="2:4" x14ac:dyDescent="0.25">
      <c r="B662" s="11" t="s">
        <v>1223</v>
      </c>
      <c r="C662" s="11" t="s">
        <v>2489</v>
      </c>
      <c r="D662" s="32">
        <v>519</v>
      </c>
    </row>
    <row r="663" spans="2:4" x14ac:dyDescent="0.25">
      <c r="B663" s="11" t="s">
        <v>1227</v>
      </c>
      <c r="C663" s="11" t="s">
        <v>2493</v>
      </c>
      <c r="D663" s="32">
        <v>118</v>
      </c>
    </row>
    <row r="664" spans="2:4" x14ac:dyDescent="0.25">
      <c r="B664" s="11" t="s">
        <v>1230</v>
      </c>
      <c r="C664" s="11" t="s">
        <v>2496</v>
      </c>
      <c r="D664" s="32">
        <v>112</v>
      </c>
    </row>
    <row r="665" spans="2:4" x14ac:dyDescent="0.25">
      <c r="B665" s="11" t="s">
        <v>1236</v>
      </c>
      <c r="C665" s="11" t="s">
        <v>2502</v>
      </c>
      <c r="D665" s="32">
        <v>640</v>
      </c>
    </row>
    <row r="666" spans="2:4" x14ac:dyDescent="0.25">
      <c r="B666" s="11" t="s">
        <v>1241</v>
      </c>
      <c r="C666" s="11" t="s">
        <v>2507</v>
      </c>
      <c r="D666" s="32">
        <v>494</v>
      </c>
    </row>
    <row r="667" spans="2:4" x14ac:dyDescent="0.25">
      <c r="B667" s="11" t="s">
        <v>1244</v>
      </c>
      <c r="C667" s="11" t="s">
        <v>2510</v>
      </c>
      <c r="D667" s="32">
        <v>120</v>
      </c>
    </row>
    <row r="668" spans="2:4" x14ac:dyDescent="0.25">
      <c r="B668" s="11" t="s">
        <v>1247</v>
      </c>
      <c r="C668" s="11" t="s">
        <v>2513</v>
      </c>
      <c r="D668" s="32">
        <v>112</v>
      </c>
    </row>
    <row r="669" spans="2:4" x14ac:dyDescent="0.25">
      <c r="B669" s="11" t="s">
        <v>1253</v>
      </c>
      <c r="C669" s="11" t="s">
        <v>2519</v>
      </c>
      <c r="D669" s="32">
        <v>497</v>
      </c>
    </row>
    <row r="670" spans="2:4" x14ac:dyDescent="0.25">
      <c r="B670" s="11" t="s">
        <v>1257</v>
      </c>
      <c r="C670" s="11" t="s">
        <v>2523</v>
      </c>
      <c r="D670" s="32">
        <v>72</v>
      </c>
    </row>
    <row r="671" spans="2:4" x14ac:dyDescent="0.25">
      <c r="B671" s="11" t="s">
        <v>1260</v>
      </c>
      <c r="C671" s="11" t="s">
        <v>2526</v>
      </c>
      <c r="D671" s="32">
        <v>71</v>
      </c>
    </row>
    <row r="672" spans="2:4" x14ac:dyDescent="0.25">
      <c r="B672" s="11" t="s">
        <v>1266</v>
      </c>
      <c r="C672" s="11" t="s">
        <v>2532</v>
      </c>
      <c r="D672" s="32">
        <v>495</v>
      </c>
    </row>
    <row r="673" spans="1:4" x14ac:dyDescent="0.25">
      <c r="B673" s="11" t="s">
        <v>1270</v>
      </c>
      <c r="C673" s="11" t="s">
        <v>2536</v>
      </c>
      <c r="D673" s="32">
        <v>72</v>
      </c>
    </row>
    <row r="674" spans="1:4" x14ac:dyDescent="0.25">
      <c r="B674" s="11" t="s">
        <v>1273</v>
      </c>
      <c r="C674" s="11" t="s">
        <v>2539</v>
      </c>
      <c r="D674" s="32">
        <v>57</v>
      </c>
    </row>
    <row r="675" spans="1:4" x14ac:dyDescent="0.25">
      <c r="B675" s="11" t="s">
        <v>1279</v>
      </c>
      <c r="C675" s="11" t="s">
        <v>2545</v>
      </c>
      <c r="D675" s="32">
        <v>425</v>
      </c>
    </row>
    <row r="676" spans="1:4" x14ac:dyDescent="0.25">
      <c r="B676" s="11" t="s">
        <v>1290</v>
      </c>
      <c r="C676" s="11" t="s">
        <v>2556</v>
      </c>
      <c r="D676" s="32">
        <v>68</v>
      </c>
    </row>
    <row r="677" spans="1:4" x14ac:dyDescent="0.25">
      <c r="B677" s="11" t="s">
        <v>1293</v>
      </c>
      <c r="C677" s="11" t="s">
        <v>2559</v>
      </c>
      <c r="D677" s="32">
        <v>45</v>
      </c>
    </row>
    <row r="678" spans="1:4" x14ac:dyDescent="0.25">
      <c r="B678" s="11" t="s">
        <v>1297</v>
      </c>
      <c r="C678" s="11" t="s">
        <v>2563</v>
      </c>
      <c r="D678" s="32">
        <v>68</v>
      </c>
    </row>
    <row r="679" spans="1:4" x14ac:dyDescent="0.25">
      <c r="A679" s="11" t="s">
        <v>2716</v>
      </c>
      <c r="D679" s="32">
        <v>39117</v>
      </c>
    </row>
    <row r="680" spans="1:4" x14ac:dyDescent="0.25">
      <c r="A680" s="152" t="s">
        <v>2646</v>
      </c>
      <c r="D680" s="32"/>
    </row>
    <row r="681" spans="1:4" x14ac:dyDescent="0.25">
      <c r="A681" s="154" t="s">
        <v>2573</v>
      </c>
      <c r="B681" s="11" t="s">
        <v>25</v>
      </c>
      <c r="C681" s="11" t="s">
        <v>1321</v>
      </c>
      <c r="D681" s="32">
        <v>630</v>
      </c>
    </row>
    <row r="682" spans="1:4" x14ac:dyDescent="0.25">
      <c r="B682" s="11" t="s">
        <v>28</v>
      </c>
      <c r="C682" s="11" t="s">
        <v>1324</v>
      </c>
      <c r="D682" s="32">
        <v>630</v>
      </c>
    </row>
    <row r="683" spans="1:4" x14ac:dyDescent="0.25">
      <c r="B683" s="11" t="s">
        <v>30</v>
      </c>
      <c r="C683" s="11" t="s">
        <v>1326</v>
      </c>
      <c r="D683" s="32">
        <v>630</v>
      </c>
    </row>
    <row r="684" spans="1:4" x14ac:dyDescent="0.25">
      <c r="B684" s="11" t="s">
        <v>32</v>
      </c>
      <c r="C684" s="11" t="s">
        <v>1328</v>
      </c>
      <c r="D684" s="32">
        <v>630</v>
      </c>
    </row>
    <row r="685" spans="1:4" x14ac:dyDescent="0.25">
      <c r="B685" s="11" t="s">
        <v>306</v>
      </c>
      <c r="C685" s="11" t="s">
        <v>1601</v>
      </c>
      <c r="D685" s="32">
        <v>302</v>
      </c>
    </row>
    <row r="686" spans="1:4" x14ac:dyDescent="0.25">
      <c r="B686" s="11" t="s">
        <v>310</v>
      </c>
      <c r="C686" s="11" t="s">
        <v>1605</v>
      </c>
      <c r="D686" s="32">
        <v>648</v>
      </c>
    </row>
    <row r="687" spans="1:4" x14ac:dyDescent="0.25">
      <c r="B687" s="11" t="s">
        <v>312</v>
      </c>
      <c r="C687" s="11" t="s">
        <v>1607</v>
      </c>
      <c r="D687" s="32">
        <v>271</v>
      </c>
    </row>
    <row r="688" spans="1:4" x14ac:dyDescent="0.25">
      <c r="B688" s="11" t="s">
        <v>313</v>
      </c>
      <c r="C688" s="11" t="s">
        <v>1608</v>
      </c>
      <c r="D688" s="32">
        <v>271</v>
      </c>
    </row>
    <row r="689" spans="2:4" x14ac:dyDescent="0.25">
      <c r="B689" s="11" t="s">
        <v>314</v>
      </c>
      <c r="C689" s="11" t="s">
        <v>1609</v>
      </c>
      <c r="D689" s="32">
        <v>59</v>
      </c>
    </row>
    <row r="690" spans="2:4" x14ac:dyDescent="0.25">
      <c r="B690" s="11" t="s">
        <v>317</v>
      </c>
      <c r="C690" s="11" t="s">
        <v>1612</v>
      </c>
      <c r="D690" s="32">
        <v>260</v>
      </c>
    </row>
    <row r="691" spans="2:4" x14ac:dyDescent="0.25">
      <c r="B691" s="11" t="s">
        <v>318</v>
      </c>
      <c r="C691" s="11" t="s">
        <v>1613</v>
      </c>
      <c r="D691" s="32">
        <v>95</v>
      </c>
    </row>
    <row r="692" spans="2:4" x14ac:dyDescent="0.25">
      <c r="B692" s="11" t="s">
        <v>330</v>
      </c>
      <c r="C692" s="11" t="s">
        <v>1625</v>
      </c>
      <c r="D692" s="32">
        <v>260</v>
      </c>
    </row>
    <row r="693" spans="2:4" x14ac:dyDescent="0.25">
      <c r="B693" s="11" t="s">
        <v>337</v>
      </c>
      <c r="C693" s="11" t="s">
        <v>1632</v>
      </c>
      <c r="D693" s="32">
        <v>260</v>
      </c>
    </row>
    <row r="694" spans="2:4" x14ac:dyDescent="0.25">
      <c r="B694" s="11" t="s">
        <v>342</v>
      </c>
      <c r="C694" s="11" t="s">
        <v>1637</v>
      </c>
      <c r="D694" s="32">
        <v>26</v>
      </c>
    </row>
    <row r="695" spans="2:4" x14ac:dyDescent="0.25">
      <c r="B695" s="11" t="s">
        <v>343</v>
      </c>
      <c r="C695" s="11" t="s">
        <v>1638</v>
      </c>
      <c r="D695" s="32">
        <v>647</v>
      </c>
    </row>
    <row r="696" spans="2:4" x14ac:dyDescent="0.25">
      <c r="B696" s="11" t="s">
        <v>349</v>
      </c>
      <c r="C696" s="11" t="s">
        <v>1644</v>
      </c>
      <c r="D696" s="32">
        <v>647</v>
      </c>
    </row>
    <row r="697" spans="2:4" x14ac:dyDescent="0.25">
      <c r="B697" s="11" t="s">
        <v>351</v>
      </c>
      <c r="C697" s="11" t="s">
        <v>1646</v>
      </c>
      <c r="D697" s="32">
        <v>271</v>
      </c>
    </row>
    <row r="698" spans="2:4" x14ac:dyDescent="0.25">
      <c r="B698" s="11" t="s">
        <v>352</v>
      </c>
      <c r="C698" s="11" t="s">
        <v>1647</v>
      </c>
      <c r="D698" s="32">
        <v>271</v>
      </c>
    </row>
    <row r="699" spans="2:4" x14ac:dyDescent="0.25">
      <c r="B699" s="11" t="s">
        <v>353</v>
      </c>
      <c r="C699" s="11" t="s">
        <v>1648</v>
      </c>
      <c r="D699" s="32">
        <v>59</v>
      </c>
    </row>
    <row r="700" spans="2:4" x14ac:dyDescent="0.25">
      <c r="B700" s="11" t="s">
        <v>354</v>
      </c>
      <c r="C700" s="11" t="s">
        <v>1649</v>
      </c>
      <c r="D700" s="32">
        <v>94</v>
      </c>
    </row>
    <row r="701" spans="2:4" x14ac:dyDescent="0.25">
      <c r="B701" s="11" t="s">
        <v>356</v>
      </c>
      <c r="C701" s="11" t="s">
        <v>1651</v>
      </c>
      <c r="D701" s="32">
        <v>199</v>
      </c>
    </row>
    <row r="702" spans="2:4" x14ac:dyDescent="0.25">
      <c r="B702" s="11" t="s">
        <v>368</v>
      </c>
      <c r="C702" s="11" t="s">
        <v>1662</v>
      </c>
      <c r="D702" s="32">
        <v>199</v>
      </c>
    </row>
    <row r="703" spans="2:4" x14ac:dyDescent="0.25">
      <c r="B703" s="11" t="s">
        <v>376</v>
      </c>
      <c r="C703" s="11" t="s">
        <v>1670</v>
      </c>
      <c r="D703" s="32">
        <v>199</v>
      </c>
    </row>
    <row r="704" spans="2:4" x14ac:dyDescent="0.25">
      <c r="B704" s="11" t="s">
        <v>379</v>
      </c>
      <c r="C704" s="11" t="s">
        <v>1673</v>
      </c>
      <c r="D704" s="32">
        <v>647</v>
      </c>
    </row>
    <row r="705" spans="2:4" x14ac:dyDescent="0.25">
      <c r="B705" s="11" t="s">
        <v>383</v>
      </c>
      <c r="C705" s="11" t="s">
        <v>1677</v>
      </c>
      <c r="D705" s="32">
        <v>26</v>
      </c>
    </row>
    <row r="706" spans="2:4" x14ac:dyDescent="0.25">
      <c r="B706" s="11" t="s">
        <v>385</v>
      </c>
      <c r="C706" s="11" t="s">
        <v>1679</v>
      </c>
      <c r="D706" s="32">
        <v>26</v>
      </c>
    </row>
    <row r="707" spans="2:4" x14ac:dyDescent="0.25">
      <c r="B707" s="11" t="s">
        <v>386</v>
      </c>
      <c r="C707" s="11" t="s">
        <v>1680</v>
      </c>
      <c r="D707" s="32">
        <v>647</v>
      </c>
    </row>
    <row r="708" spans="2:4" x14ac:dyDescent="0.25">
      <c r="B708" s="11" t="s">
        <v>389</v>
      </c>
      <c r="C708" s="11" t="s">
        <v>1683</v>
      </c>
      <c r="D708" s="32">
        <v>59</v>
      </c>
    </row>
    <row r="709" spans="2:4" x14ac:dyDescent="0.25">
      <c r="B709" s="11" t="s">
        <v>390</v>
      </c>
      <c r="C709" s="11" t="s">
        <v>1684</v>
      </c>
      <c r="D709" s="32">
        <v>94</v>
      </c>
    </row>
    <row r="710" spans="2:4" x14ac:dyDescent="0.25">
      <c r="B710" s="11" t="s">
        <v>393</v>
      </c>
      <c r="C710" s="11" t="s">
        <v>1686</v>
      </c>
      <c r="D710" s="32">
        <v>59</v>
      </c>
    </row>
    <row r="711" spans="2:4" x14ac:dyDescent="0.25">
      <c r="B711" s="11" t="s">
        <v>394</v>
      </c>
      <c r="C711" s="11" t="s">
        <v>1687</v>
      </c>
      <c r="D711" s="32">
        <v>94</v>
      </c>
    </row>
    <row r="712" spans="2:4" x14ac:dyDescent="0.25">
      <c r="B712" s="11" t="s">
        <v>397</v>
      </c>
      <c r="C712" s="11" t="s">
        <v>1690</v>
      </c>
      <c r="D712" s="32">
        <v>59</v>
      </c>
    </row>
    <row r="713" spans="2:4" x14ac:dyDescent="0.25">
      <c r="B713" s="11" t="s">
        <v>400</v>
      </c>
      <c r="C713" s="11" t="s">
        <v>1693</v>
      </c>
      <c r="D713" s="32">
        <v>94</v>
      </c>
    </row>
    <row r="714" spans="2:4" x14ac:dyDescent="0.25">
      <c r="B714" s="11" t="s">
        <v>404</v>
      </c>
      <c r="C714" s="11" t="s">
        <v>1697</v>
      </c>
      <c r="D714" s="32">
        <v>59</v>
      </c>
    </row>
    <row r="715" spans="2:4" x14ac:dyDescent="0.25">
      <c r="B715" s="11" t="s">
        <v>405</v>
      </c>
      <c r="C715" s="11" t="s">
        <v>1698</v>
      </c>
      <c r="D715" s="32">
        <v>94</v>
      </c>
    </row>
    <row r="716" spans="2:4" x14ac:dyDescent="0.25">
      <c r="B716" s="11" t="s">
        <v>407</v>
      </c>
      <c r="C716" s="11" t="s">
        <v>1697</v>
      </c>
      <c r="D716" s="32">
        <v>59</v>
      </c>
    </row>
    <row r="717" spans="2:4" x14ac:dyDescent="0.25">
      <c r="B717" s="11" t="s">
        <v>408</v>
      </c>
      <c r="C717" s="11" t="s">
        <v>1698</v>
      </c>
      <c r="D717" s="32">
        <v>94</v>
      </c>
    </row>
    <row r="718" spans="2:4" x14ac:dyDescent="0.25">
      <c r="B718" s="11" t="s">
        <v>413</v>
      </c>
      <c r="C718" s="11" t="s">
        <v>1704</v>
      </c>
      <c r="D718" s="32">
        <v>647</v>
      </c>
    </row>
    <row r="719" spans="2:4" x14ac:dyDescent="0.25">
      <c r="B719" s="11" t="s">
        <v>420</v>
      </c>
      <c r="C719" s="11" t="s">
        <v>1709</v>
      </c>
      <c r="D719" s="32">
        <v>271</v>
      </c>
    </row>
    <row r="720" spans="2:4" x14ac:dyDescent="0.25">
      <c r="B720" s="11" t="s">
        <v>421</v>
      </c>
      <c r="C720" s="11" t="s">
        <v>1710</v>
      </c>
      <c r="D720" s="32">
        <v>271</v>
      </c>
    </row>
    <row r="721" spans="2:4" x14ac:dyDescent="0.25">
      <c r="B721" s="11" t="s">
        <v>422</v>
      </c>
      <c r="C721" s="11" t="s">
        <v>1711</v>
      </c>
      <c r="D721" s="32">
        <v>770</v>
      </c>
    </row>
    <row r="722" spans="2:4" x14ac:dyDescent="0.25">
      <c r="B722" s="11" t="s">
        <v>423</v>
      </c>
      <c r="C722" s="11" t="s">
        <v>1712</v>
      </c>
      <c r="D722" s="32">
        <v>771</v>
      </c>
    </row>
    <row r="723" spans="2:4" x14ac:dyDescent="0.25">
      <c r="B723" s="11" t="s">
        <v>424</v>
      </c>
      <c r="C723" s="11" t="s">
        <v>1713</v>
      </c>
      <c r="D723" s="32">
        <v>19</v>
      </c>
    </row>
    <row r="724" spans="2:4" x14ac:dyDescent="0.25">
      <c r="B724" s="11" t="s">
        <v>427</v>
      </c>
      <c r="C724" s="11" t="s">
        <v>1716</v>
      </c>
      <c r="D724" s="32">
        <v>26</v>
      </c>
    </row>
    <row r="725" spans="2:4" x14ac:dyDescent="0.25">
      <c r="B725" s="11" t="s">
        <v>428</v>
      </c>
      <c r="C725" s="11" t="s">
        <v>1717</v>
      </c>
      <c r="D725" s="32">
        <v>647</v>
      </c>
    </row>
    <row r="726" spans="2:4" x14ac:dyDescent="0.25">
      <c r="B726" s="11" t="s">
        <v>432</v>
      </c>
      <c r="C726" s="11" t="s">
        <v>1721</v>
      </c>
      <c r="D726" s="32">
        <v>28</v>
      </c>
    </row>
    <row r="727" spans="2:4" x14ac:dyDescent="0.25">
      <c r="B727" s="11" t="s">
        <v>433</v>
      </c>
      <c r="C727" s="11" t="s">
        <v>1722</v>
      </c>
      <c r="D727" s="32">
        <v>647</v>
      </c>
    </row>
    <row r="728" spans="2:4" x14ac:dyDescent="0.25">
      <c r="B728" s="11" t="s">
        <v>438</v>
      </c>
      <c r="C728" s="11" t="s">
        <v>1725</v>
      </c>
      <c r="D728" s="32">
        <v>770</v>
      </c>
    </row>
    <row r="729" spans="2:4" x14ac:dyDescent="0.25">
      <c r="B729" s="11" t="s">
        <v>439</v>
      </c>
      <c r="C729" s="11" t="s">
        <v>1726</v>
      </c>
      <c r="D729" s="32">
        <v>770</v>
      </c>
    </row>
    <row r="730" spans="2:4" x14ac:dyDescent="0.25">
      <c r="B730" s="11" t="s">
        <v>442</v>
      </c>
      <c r="C730" s="11" t="s">
        <v>1729</v>
      </c>
      <c r="D730" s="32">
        <v>26</v>
      </c>
    </row>
    <row r="731" spans="2:4" x14ac:dyDescent="0.25">
      <c r="B731" s="11" t="s">
        <v>443</v>
      </c>
      <c r="C731" s="11" t="s">
        <v>1730</v>
      </c>
      <c r="D731" s="32">
        <v>647</v>
      </c>
    </row>
    <row r="732" spans="2:4" x14ac:dyDescent="0.25">
      <c r="B732" s="11" t="s">
        <v>445</v>
      </c>
      <c r="C732" s="11" t="s">
        <v>1732</v>
      </c>
      <c r="D732" s="32">
        <v>26</v>
      </c>
    </row>
    <row r="733" spans="2:4" x14ac:dyDescent="0.25">
      <c r="B733" s="11" t="s">
        <v>446</v>
      </c>
      <c r="C733" s="11" t="s">
        <v>1733</v>
      </c>
      <c r="D733" s="32">
        <v>647</v>
      </c>
    </row>
    <row r="734" spans="2:4" x14ac:dyDescent="0.25">
      <c r="B734" s="11" t="s">
        <v>449</v>
      </c>
      <c r="C734" s="11" t="s">
        <v>1736</v>
      </c>
      <c r="D734" s="32">
        <v>647</v>
      </c>
    </row>
    <row r="735" spans="2:4" x14ac:dyDescent="0.25">
      <c r="B735" s="11" t="s">
        <v>456</v>
      </c>
      <c r="C735" s="11" t="s">
        <v>1743</v>
      </c>
      <c r="D735" s="32">
        <v>271</v>
      </c>
    </row>
    <row r="736" spans="2:4" x14ac:dyDescent="0.25">
      <c r="B736" s="11" t="s">
        <v>457</v>
      </c>
      <c r="C736" s="11" t="s">
        <v>1744</v>
      </c>
      <c r="D736" s="32">
        <v>271</v>
      </c>
    </row>
    <row r="737" spans="1:4" x14ac:dyDescent="0.25">
      <c r="B737" s="11" t="s">
        <v>458</v>
      </c>
      <c r="C737" s="11" t="s">
        <v>1745</v>
      </c>
      <c r="D737" s="32">
        <v>94</v>
      </c>
    </row>
    <row r="738" spans="1:4" x14ac:dyDescent="0.25">
      <c r="B738" s="11" t="s">
        <v>459</v>
      </c>
      <c r="C738" s="11" t="s">
        <v>1746</v>
      </c>
      <c r="D738" s="32">
        <v>94</v>
      </c>
    </row>
    <row r="739" spans="1:4" x14ac:dyDescent="0.25">
      <c r="B739" s="11" t="s">
        <v>462</v>
      </c>
      <c r="C739" s="11" t="s">
        <v>1749</v>
      </c>
      <c r="D739" s="32">
        <v>94</v>
      </c>
    </row>
    <row r="740" spans="1:4" x14ac:dyDescent="0.25">
      <c r="B740" s="11" t="s">
        <v>463</v>
      </c>
      <c r="C740" s="11" t="s">
        <v>1750</v>
      </c>
      <c r="D740" s="32">
        <v>94</v>
      </c>
    </row>
    <row r="741" spans="1:4" x14ac:dyDescent="0.25">
      <c r="B741" s="11" t="s">
        <v>468</v>
      </c>
      <c r="C741" s="11" t="s">
        <v>1755</v>
      </c>
      <c r="D741" s="32">
        <v>73</v>
      </c>
    </row>
    <row r="742" spans="1:4" x14ac:dyDescent="0.25">
      <c r="B742" s="11" t="s">
        <v>470</v>
      </c>
      <c r="C742" s="11" t="s">
        <v>1757</v>
      </c>
      <c r="D742" s="32">
        <v>302</v>
      </c>
    </row>
    <row r="743" spans="1:4" x14ac:dyDescent="0.25">
      <c r="B743" s="11" t="s">
        <v>482</v>
      </c>
      <c r="C743" s="11" t="s">
        <v>1769</v>
      </c>
      <c r="D743" s="32">
        <v>647</v>
      </c>
    </row>
    <row r="744" spans="1:4" x14ac:dyDescent="0.25">
      <c r="B744" s="11" t="s">
        <v>485</v>
      </c>
      <c r="C744" s="11" t="s">
        <v>1772</v>
      </c>
      <c r="D744" s="32">
        <v>271</v>
      </c>
    </row>
    <row r="745" spans="1:4" x14ac:dyDescent="0.25">
      <c r="B745" s="11" t="s">
        <v>486</v>
      </c>
      <c r="C745" s="11" t="s">
        <v>1773</v>
      </c>
      <c r="D745" s="32">
        <v>271</v>
      </c>
    </row>
    <row r="746" spans="1:4" x14ac:dyDescent="0.25">
      <c r="B746" s="11" t="s">
        <v>487</v>
      </c>
      <c r="C746" s="11" t="s">
        <v>1774</v>
      </c>
      <c r="D746" s="32">
        <v>59</v>
      </c>
    </row>
    <row r="747" spans="1:4" x14ac:dyDescent="0.25">
      <c r="B747" s="11" t="s">
        <v>491</v>
      </c>
      <c r="C747" s="11" t="s">
        <v>1778</v>
      </c>
      <c r="D747" s="32">
        <v>184</v>
      </c>
    </row>
    <row r="748" spans="1:4" x14ac:dyDescent="0.25">
      <c r="B748" s="11" t="s">
        <v>492</v>
      </c>
      <c r="C748" s="11" t="s">
        <v>1779</v>
      </c>
      <c r="D748" s="32">
        <v>1</v>
      </c>
    </row>
    <row r="749" spans="1:4" x14ac:dyDescent="0.25">
      <c r="A749" s="152" t="s">
        <v>2647</v>
      </c>
      <c r="D749" s="32"/>
    </row>
    <row r="750" spans="1:4" x14ac:dyDescent="0.25">
      <c r="A750" s="154" t="s">
        <v>2573</v>
      </c>
      <c r="B750" s="11" t="s">
        <v>0</v>
      </c>
      <c r="C750" s="11" t="s">
        <v>1302</v>
      </c>
      <c r="D750" s="32">
        <v>630</v>
      </c>
    </row>
    <row r="751" spans="1:4" x14ac:dyDescent="0.25">
      <c r="B751" s="11" t="s">
        <v>2</v>
      </c>
      <c r="C751" s="11" t="s">
        <v>1304</v>
      </c>
      <c r="D751" s="32">
        <v>630</v>
      </c>
    </row>
    <row r="752" spans="1:4" x14ac:dyDescent="0.25">
      <c r="B752" s="11" t="s">
        <v>115</v>
      </c>
      <c r="C752" s="11" t="s">
        <v>1410</v>
      </c>
      <c r="D752" s="32">
        <v>94</v>
      </c>
    </row>
    <row r="753" spans="2:4" x14ac:dyDescent="0.25">
      <c r="B753" s="11" t="s">
        <v>119</v>
      </c>
      <c r="C753" s="11" t="s">
        <v>1414</v>
      </c>
      <c r="D753" s="32">
        <v>59</v>
      </c>
    </row>
    <row r="754" spans="2:4" x14ac:dyDescent="0.25">
      <c r="B754" s="11" t="s">
        <v>124</v>
      </c>
      <c r="C754" s="11" t="s">
        <v>1419</v>
      </c>
      <c r="D754" s="32">
        <v>647</v>
      </c>
    </row>
    <row r="755" spans="2:4" x14ac:dyDescent="0.25">
      <c r="B755" s="11" t="s">
        <v>126</v>
      </c>
      <c r="C755" s="11" t="s">
        <v>1421</v>
      </c>
      <c r="D755" s="32">
        <v>21</v>
      </c>
    </row>
    <row r="756" spans="2:4" x14ac:dyDescent="0.25">
      <c r="B756" s="11" t="s">
        <v>128</v>
      </c>
      <c r="C756" s="11" t="s">
        <v>1423</v>
      </c>
      <c r="D756" s="32">
        <v>59</v>
      </c>
    </row>
    <row r="757" spans="2:4" x14ac:dyDescent="0.25">
      <c r="B757" s="11" t="s">
        <v>130</v>
      </c>
      <c r="C757" s="11" t="s">
        <v>1425</v>
      </c>
      <c r="D757" s="32">
        <v>94</v>
      </c>
    </row>
    <row r="758" spans="2:4" x14ac:dyDescent="0.25">
      <c r="B758" s="11" t="s">
        <v>131</v>
      </c>
      <c r="C758" s="11" t="s">
        <v>1426</v>
      </c>
      <c r="D758" s="32">
        <v>271</v>
      </c>
    </row>
    <row r="759" spans="2:4" x14ac:dyDescent="0.25">
      <c r="B759" s="11" t="s">
        <v>132</v>
      </c>
      <c r="C759" s="11" t="s">
        <v>1427</v>
      </c>
      <c r="D759" s="32">
        <v>271</v>
      </c>
    </row>
    <row r="760" spans="2:4" x14ac:dyDescent="0.25">
      <c r="B760" s="11" t="s">
        <v>676</v>
      </c>
      <c r="C760" s="11" t="s">
        <v>1963</v>
      </c>
      <c r="D760" s="32">
        <v>770</v>
      </c>
    </row>
    <row r="761" spans="2:4" x14ac:dyDescent="0.25">
      <c r="B761" s="11" t="s">
        <v>677</v>
      </c>
      <c r="C761" s="11" t="s">
        <v>1964</v>
      </c>
      <c r="D761" s="32">
        <v>770</v>
      </c>
    </row>
    <row r="762" spans="2:4" x14ac:dyDescent="0.25">
      <c r="B762" s="11" t="s">
        <v>683</v>
      </c>
      <c r="C762" s="11" t="s">
        <v>1970</v>
      </c>
      <c r="D762" s="32">
        <v>19</v>
      </c>
    </row>
    <row r="763" spans="2:4" x14ac:dyDescent="0.25">
      <c r="B763" s="11" t="s">
        <v>685</v>
      </c>
      <c r="C763" s="11" t="s">
        <v>1972</v>
      </c>
      <c r="D763" s="32">
        <v>59</v>
      </c>
    </row>
    <row r="764" spans="2:4" x14ac:dyDescent="0.25">
      <c r="B764" s="11" t="s">
        <v>686</v>
      </c>
      <c r="C764" s="11" t="s">
        <v>1973</v>
      </c>
      <c r="D764" s="32">
        <v>94</v>
      </c>
    </row>
    <row r="765" spans="2:4" x14ac:dyDescent="0.25">
      <c r="B765" s="11" t="s">
        <v>689</v>
      </c>
      <c r="C765" s="11" t="s">
        <v>1975</v>
      </c>
      <c r="D765" s="32">
        <v>26</v>
      </c>
    </row>
    <row r="766" spans="2:4" x14ac:dyDescent="0.25">
      <c r="B766" s="11" t="s">
        <v>690</v>
      </c>
      <c r="C766" s="11" t="s">
        <v>1976</v>
      </c>
      <c r="D766" s="32">
        <v>647</v>
      </c>
    </row>
    <row r="767" spans="2:4" x14ac:dyDescent="0.25">
      <c r="B767" s="11" t="s">
        <v>695</v>
      </c>
      <c r="C767" s="11" t="s">
        <v>1980</v>
      </c>
      <c r="D767" s="32">
        <v>59</v>
      </c>
    </row>
    <row r="768" spans="2:4" x14ac:dyDescent="0.25">
      <c r="B768" s="11" t="s">
        <v>696</v>
      </c>
      <c r="C768" s="11" t="s">
        <v>1981</v>
      </c>
      <c r="D768" s="32">
        <v>94</v>
      </c>
    </row>
    <row r="769" spans="2:4" x14ac:dyDescent="0.25">
      <c r="B769" s="11" t="s">
        <v>699</v>
      </c>
      <c r="C769" s="11" t="s">
        <v>1984</v>
      </c>
      <c r="D769" s="32">
        <v>28</v>
      </c>
    </row>
    <row r="770" spans="2:4" x14ac:dyDescent="0.25">
      <c r="B770" s="11" t="s">
        <v>704</v>
      </c>
      <c r="C770" s="11" t="s">
        <v>1988</v>
      </c>
      <c r="D770" s="32">
        <v>770</v>
      </c>
    </row>
    <row r="771" spans="2:4" x14ac:dyDescent="0.25">
      <c r="B771" s="11" t="s">
        <v>705</v>
      </c>
      <c r="C771" s="11" t="s">
        <v>1989</v>
      </c>
      <c r="D771" s="32">
        <v>770</v>
      </c>
    </row>
    <row r="772" spans="2:4" x14ac:dyDescent="0.25">
      <c r="B772" s="11" t="s">
        <v>713</v>
      </c>
      <c r="C772" s="11" t="s">
        <v>1997</v>
      </c>
      <c r="D772" s="32">
        <v>184</v>
      </c>
    </row>
    <row r="773" spans="2:4" x14ac:dyDescent="0.25">
      <c r="B773" s="11" t="s">
        <v>719</v>
      </c>
      <c r="C773" s="11" t="s">
        <v>2003</v>
      </c>
      <c r="D773" s="32">
        <v>647</v>
      </c>
    </row>
    <row r="774" spans="2:4" x14ac:dyDescent="0.25">
      <c r="B774" s="11" t="s">
        <v>723</v>
      </c>
      <c r="C774" s="11" t="s">
        <v>2007</v>
      </c>
      <c r="D774" s="32">
        <v>184</v>
      </c>
    </row>
    <row r="775" spans="2:4" x14ac:dyDescent="0.25">
      <c r="B775" s="11" t="s">
        <v>725</v>
      </c>
      <c r="C775" s="11" t="s">
        <v>2009</v>
      </c>
      <c r="D775" s="32">
        <v>271</v>
      </c>
    </row>
    <row r="776" spans="2:4" x14ac:dyDescent="0.25">
      <c r="B776" s="11" t="s">
        <v>726</v>
      </c>
      <c r="C776" s="11" t="s">
        <v>2010</v>
      </c>
      <c r="D776" s="32">
        <v>271</v>
      </c>
    </row>
    <row r="777" spans="2:4" x14ac:dyDescent="0.25">
      <c r="B777" s="11" t="s">
        <v>727</v>
      </c>
      <c r="C777" s="11" t="s">
        <v>2011</v>
      </c>
      <c r="D777" s="32">
        <v>94</v>
      </c>
    </row>
    <row r="778" spans="2:4" x14ac:dyDescent="0.25">
      <c r="B778" s="11" t="s">
        <v>730</v>
      </c>
      <c r="C778" s="11" t="s">
        <v>2014</v>
      </c>
      <c r="D778" s="32">
        <v>59</v>
      </c>
    </row>
    <row r="779" spans="2:4" x14ac:dyDescent="0.25">
      <c r="B779" s="11" t="s">
        <v>731</v>
      </c>
      <c r="C779" s="11" t="s">
        <v>2015</v>
      </c>
      <c r="D779" s="32">
        <v>302</v>
      </c>
    </row>
    <row r="780" spans="2:4" x14ac:dyDescent="0.25">
      <c r="B780" s="11" t="s">
        <v>737</v>
      </c>
      <c r="C780" s="11" t="s">
        <v>2021</v>
      </c>
      <c r="D780" s="32">
        <v>26</v>
      </c>
    </row>
    <row r="781" spans="2:4" x14ac:dyDescent="0.25">
      <c r="B781" s="11" t="s">
        <v>738</v>
      </c>
      <c r="C781" s="11" t="s">
        <v>2022</v>
      </c>
      <c r="D781" s="32">
        <v>647</v>
      </c>
    </row>
    <row r="782" spans="2:4" x14ac:dyDescent="0.25">
      <c r="B782" s="11" t="s">
        <v>740</v>
      </c>
      <c r="C782" s="11" t="s">
        <v>2024</v>
      </c>
      <c r="D782" s="32">
        <v>73</v>
      </c>
    </row>
    <row r="783" spans="2:4" x14ac:dyDescent="0.25">
      <c r="B783" s="11" t="s">
        <v>744</v>
      </c>
      <c r="C783" s="11" t="s">
        <v>2028</v>
      </c>
      <c r="D783" s="32">
        <v>647</v>
      </c>
    </row>
    <row r="784" spans="2:4" x14ac:dyDescent="0.25">
      <c r="B784" s="11" t="s">
        <v>746</v>
      </c>
      <c r="C784" s="11" t="s">
        <v>2030</v>
      </c>
      <c r="D784" s="32">
        <v>271</v>
      </c>
    </row>
    <row r="785" spans="2:4" x14ac:dyDescent="0.25">
      <c r="B785" s="11" t="s">
        <v>747</v>
      </c>
      <c r="C785" s="11" t="s">
        <v>2031</v>
      </c>
      <c r="D785" s="32">
        <v>271</v>
      </c>
    </row>
    <row r="786" spans="2:4" x14ac:dyDescent="0.25">
      <c r="B786" s="11" t="s">
        <v>748</v>
      </c>
      <c r="C786" s="11" t="s">
        <v>2032</v>
      </c>
      <c r="D786" s="32">
        <v>302</v>
      </c>
    </row>
    <row r="787" spans="2:4" x14ac:dyDescent="0.25">
      <c r="B787" s="11" t="s">
        <v>760</v>
      </c>
      <c r="C787" s="11" t="s">
        <v>2044</v>
      </c>
      <c r="D787" s="32">
        <v>260</v>
      </c>
    </row>
    <row r="788" spans="2:4" x14ac:dyDescent="0.25">
      <c r="B788" s="11" t="s">
        <v>769</v>
      </c>
      <c r="C788" s="11" t="s">
        <v>2053</v>
      </c>
      <c r="D788" s="32">
        <v>260</v>
      </c>
    </row>
    <row r="789" spans="2:4" x14ac:dyDescent="0.25">
      <c r="B789" s="11" t="s">
        <v>772</v>
      </c>
      <c r="C789" s="11" t="s">
        <v>2056</v>
      </c>
      <c r="D789" s="32">
        <v>647</v>
      </c>
    </row>
    <row r="790" spans="2:4" x14ac:dyDescent="0.25">
      <c r="B790" s="11" t="s">
        <v>776</v>
      </c>
      <c r="C790" s="11" t="s">
        <v>2060</v>
      </c>
      <c r="D790" s="32">
        <v>25</v>
      </c>
    </row>
    <row r="791" spans="2:4" x14ac:dyDescent="0.25">
      <c r="B791" s="11" t="s">
        <v>778</v>
      </c>
      <c r="C791" s="11" t="s">
        <v>2062</v>
      </c>
      <c r="D791" s="32">
        <v>648</v>
      </c>
    </row>
    <row r="792" spans="2:4" x14ac:dyDescent="0.25">
      <c r="B792" s="11" t="s">
        <v>781</v>
      </c>
      <c r="C792" s="11" t="s">
        <v>2065</v>
      </c>
      <c r="D792" s="32">
        <v>260</v>
      </c>
    </row>
    <row r="793" spans="2:4" x14ac:dyDescent="0.25">
      <c r="B793" s="11" t="s">
        <v>783</v>
      </c>
      <c r="C793" s="11" t="s">
        <v>2067</v>
      </c>
      <c r="D793" s="32">
        <v>271</v>
      </c>
    </row>
    <row r="794" spans="2:4" x14ac:dyDescent="0.25">
      <c r="B794" s="11" t="s">
        <v>784</v>
      </c>
      <c r="C794" s="11" t="s">
        <v>2068</v>
      </c>
      <c r="D794" s="32">
        <v>271</v>
      </c>
    </row>
    <row r="795" spans="2:4" x14ac:dyDescent="0.25">
      <c r="B795" s="11" t="s">
        <v>785</v>
      </c>
      <c r="C795" s="11" t="s">
        <v>2069</v>
      </c>
      <c r="D795" s="32">
        <v>59</v>
      </c>
    </row>
    <row r="796" spans="2:4" x14ac:dyDescent="0.25">
      <c r="B796" s="11" t="s">
        <v>786</v>
      </c>
      <c r="C796" s="11" t="s">
        <v>2070</v>
      </c>
      <c r="D796" s="32">
        <v>94</v>
      </c>
    </row>
    <row r="797" spans="2:4" x14ac:dyDescent="0.25">
      <c r="B797" s="11" t="s">
        <v>799</v>
      </c>
      <c r="C797" s="11" t="s">
        <v>2083</v>
      </c>
      <c r="D797" s="32">
        <v>199</v>
      </c>
    </row>
    <row r="798" spans="2:4" x14ac:dyDescent="0.25">
      <c r="B798" s="11" t="s">
        <v>808</v>
      </c>
      <c r="C798" s="11" t="s">
        <v>2092</v>
      </c>
      <c r="D798" s="32">
        <v>199</v>
      </c>
    </row>
    <row r="799" spans="2:4" x14ac:dyDescent="0.25">
      <c r="B799" s="11" t="s">
        <v>811</v>
      </c>
      <c r="C799" s="11" t="s">
        <v>2095</v>
      </c>
      <c r="D799" s="32">
        <v>647</v>
      </c>
    </row>
    <row r="800" spans="2:4" x14ac:dyDescent="0.25">
      <c r="B800" s="11" t="s">
        <v>815</v>
      </c>
      <c r="C800" s="11" t="s">
        <v>2099</v>
      </c>
      <c r="D800" s="32">
        <v>26</v>
      </c>
    </row>
    <row r="801" spans="2:4" x14ac:dyDescent="0.25">
      <c r="B801" s="11" t="s">
        <v>817</v>
      </c>
      <c r="C801" s="11" t="s">
        <v>2101</v>
      </c>
      <c r="D801" s="32">
        <v>647</v>
      </c>
    </row>
    <row r="802" spans="2:4" x14ac:dyDescent="0.25">
      <c r="B802" s="11" t="s">
        <v>820</v>
      </c>
      <c r="C802" s="11" t="s">
        <v>2104</v>
      </c>
      <c r="D802" s="32">
        <v>199</v>
      </c>
    </row>
    <row r="803" spans="2:4" x14ac:dyDescent="0.25">
      <c r="B803" s="11" t="s">
        <v>822</v>
      </c>
      <c r="C803" s="11" t="s">
        <v>2106</v>
      </c>
      <c r="D803" s="32">
        <v>59</v>
      </c>
    </row>
    <row r="804" spans="2:4" x14ac:dyDescent="0.25">
      <c r="B804" s="11" t="s">
        <v>823</v>
      </c>
      <c r="C804" s="11" t="s">
        <v>2107</v>
      </c>
      <c r="D804" s="32">
        <v>94</v>
      </c>
    </row>
    <row r="805" spans="2:4" x14ac:dyDescent="0.25">
      <c r="B805" s="11" t="s">
        <v>825</v>
      </c>
      <c r="C805" s="11" t="s">
        <v>2109</v>
      </c>
      <c r="D805" s="32">
        <v>271</v>
      </c>
    </row>
    <row r="806" spans="2:4" x14ac:dyDescent="0.25">
      <c r="B806" s="11" t="s">
        <v>826</v>
      </c>
      <c r="C806" s="11" t="s">
        <v>2110</v>
      </c>
      <c r="D806" s="32">
        <v>271</v>
      </c>
    </row>
    <row r="807" spans="2:4" x14ac:dyDescent="0.25">
      <c r="B807" s="11" t="s">
        <v>827</v>
      </c>
      <c r="C807" s="11" t="s">
        <v>2111</v>
      </c>
      <c r="D807" s="32">
        <v>26</v>
      </c>
    </row>
    <row r="808" spans="2:4" x14ac:dyDescent="0.25">
      <c r="B808" s="11" t="s">
        <v>828</v>
      </c>
      <c r="C808" s="11" t="s">
        <v>2112</v>
      </c>
      <c r="D808" s="32">
        <v>647</v>
      </c>
    </row>
    <row r="809" spans="2:4" x14ac:dyDescent="0.25">
      <c r="B809" s="11" t="s">
        <v>831</v>
      </c>
      <c r="C809" s="11" t="s">
        <v>2114</v>
      </c>
      <c r="D809" s="32">
        <v>59</v>
      </c>
    </row>
    <row r="810" spans="2:4" x14ac:dyDescent="0.25">
      <c r="B810" s="11" t="s">
        <v>834</v>
      </c>
      <c r="C810" s="11" t="s">
        <v>2117</v>
      </c>
      <c r="D810" s="32">
        <v>94</v>
      </c>
    </row>
    <row r="811" spans="2:4" x14ac:dyDescent="0.25">
      <c r="B811" s="11" t="s">
        <v>835</v>
      </c>
      <c r="C811" s="11" t="s">
        <v>2118</v>
      </c>
      <c r="D811" s="32">
        <v>73</v>
      </c>
    </row>
    <row r="812" spans="2:4" x14ac:dyDescent="0.25">
      <c r="B812" s="11" t="s">
        <v>838</v>
      </c>
      <c r="C812" s="11" t="s">
        <v>2121</v>
      </c>
      <c r="D812" s="32">
        <v>647</v>
      </c>
    </row>
    <row r="813" spans="2:4" x14ac:dyDescent="0.25">
      <c r="B813" s="11" t="s">
        <v>843</v>
      </c>
      <c r="C813" s="11" t="s">
        <v>2126</v>
      </c>
      <c r="D813" s="32">
        <v>73</v>
      </c>
    </row>
    <row r="814" spans="2:4" x14ac:dyDescent="0.25">
      <c r="B814" s="11" t="s">
        <v>845</v>
      </c>
      <c r="C814" s="11" t="s">
        <v>2128</v>
      </c>
      <c r="D814" s="32">
        <v>73</v>
      </c>
    </row>
    <row r="815" spans="2:4" x14ac:dyDescent="0.25">
      <c r="B815" s="11" t="s">
        <v>850</v>
      </c>
      <c r="C815" s="11" t="s">
        <v>2133</v>
      </c>
      <c r="D815" s="32">
        <v>26</v>
      </c>
    </row>
    <row r="816" spans="2:4" x14ac:dyDescent="0.25">
      <c r="B816" s="11" t="s">
        <v>851</v>
      </c>
      <c r="C816" s="11" t="s">
        <v>2134</v>
      </c>
      <c r="D816" s="32">
        <v>647</v>
      </c>
    </row>
    <row r="817" spans="1:4" x14ac:dyDescent="0.25">
      <c r="B817" s="11" t="s">
        <v>852</v>
      </c>
      <c r="C817" s="11" t="s">
        <v>2135</v>
      </c>
      <c r="D817" s="32">
        <v>94</v>
      </c>
    </row>
    <row r="818" spans="1:4" x14ac:dyDescent="0.25">
      <c r="B818" s="11" t="s">
        <v>854</v>
      </c>
      <c r="C818" s="11" t="s">
        <v>2137</v>
      </c>
      <c r="D818" s="32">
        <v>94</v>
      </c>
    </row>
    <row r="819" spans="1:4" x14ac:dyDescent="0.25">
      <c r="B819" s="11" t="s">
        <v>857</v>
      </c>
      <c r="C819" s="11" t="s">
        <v>2140</v>
      </c>
      <c r="D819" s="32">
        <v>1</v>
      </c>
    </row>
    <row r="820" spans="1:4" x14ac:dyDescent="0.25">
      <c r="A820" s="11" t="s">
        <v>2717</v>
      </c>
      <c r="D820" s="32">
        <v>40472</v>
      </c>
    </row>
    <row r="821" spans="1:4" x14ac:dyDescent="0.25">
      <c r="A821" s="152" t="s">
        <v>2646</v>
      </c>
      <c r="D821" s="32"/>
    </row>
    <row r="822" spans="1:4" x14ac:dyDescent="0.25">
      <c r="A822" s="154" t="s">
        <v>2567</v>
      </c>
      <c r="B822" s="11" t="s">
        <v>101</v>
      </c>
      <c r="C822" s="11" t="s">
        <v>1396</v>
      </c>
      <c r="D822" s="32">
        <v>4</v>
      </c>
    </row>
    <row r="823" spans="1:4" x14ac:dyDescent="0.25">
      <c r="B823" s="11" t="s">
        <v>102</v>
      </c>
      <c r="C823" s="11" t="s">
        <v>1397</v>
      </c>
      <c r="D823" s="32">
        <v>4</v>
      </c>
    </row>
    <row r="824" spans="1:4" x14ac:dyDescent="0.25">
      <c r="B824" s="11" t="s">
        <v>103</v>
      </c>
      <c r="C824" s="11" t="s">
        <v>1398</v>
      </c>
      <c r="D824" s="32">
        <v>4</v>
      </c>
    </row>
    <row r="825" spans="1:4" x14ac:dyDescent="0.25">
      <c r="B825" s="11" t="s">
        <v>104</v>
      </c>
      <c r="C825" s="11" t="s">
        <v>1399</v>
      </c>
      <c r="D825" s="32">
        <v>4</v>
      </c>
    </row>
    <row r="826" spans="1:4" x14ac:dyDescent="0.25">
      <c r="A826" s="154" t="s">
        <v>2574</v>
      </c>
      <c r="B826" s="11" t="s">
        <v>20</v>
      </c>
      <c r="C826" s="11" t="s">
        <v>1316</v>
      </c>
      <c r="D826" s="32">
        <v>167</v>
      </c>
    </row>
    <row r="827" spans="1:4" x14ac:dyDescent="0.25">
      <c r="B827" s="11" t="s">
        <v>133</v>
      </c>
      <c r="C827" s="11" t="s">
        <v>1428</v>
      </c>
      <c r="D827" s="32">
        <v>100</v>
      </c>
    </row>
    <row r="828" spans="1:4" x14ac:dyDescent="0.25">
      <c r="B828" s="11" t="s">
        <v>189</v>
      </c>
      <c r="C828" s="11" t="s">
        <v>1484</v>
      </c>
      <c r="D828" s="32">
        <v>100</v>
      </c>
    </row>
    <row r="829" spans="1:4" x14ac:dyDescent="0.25">
      <c r="B829" s="11" t="s">
        <v>418</v>
      </c>
      <c r="C829" s="11" t="s">
        <v>1707</v>
      </c>
      <c r="D829" s="32">
        <v>126</v>
      </c>
    </row>
    <row r="830" spans="1:4" x14ac:dyDescent="0.25">
      <c r="B830" s="11" t="s">
        <v>419</v>
      </c>
      <c r="C830" s="11" t="s">
        <v>1708</v>
      </c>
      <c r="D830" s="32">
        <v>125</v>
      </c>
    </row>
    <row r="831" spans="1:4" x14ac:dyDescent="0.25">
      <c r="B831" s="11" t="s">
        <v>454</v>
      </c>
      <c r="C831" s="11" t="s">
        <v>1741</v>
      </c>
      <c r="D831" s="32">
        <v>250</v>
      </c>
    </row>
    <row r="832" spans="1:4" x14ac:dyDescent="0.25">
      <c r="B832" s="11" t="s">
        <v>455</v>
      </c>
      <c r="C832" s="11" t="s">
        <v>1742</v>
      </c>
      <c r="D832" s="32">
        <v>125</v>
      </c>
    </row>
    <row r="833" spans="2:4" x14ac:dyDescent="0.25">
      <c r="B833" s="11" t="s">
        <v>472</v>
      </c>
      <c r="C833" s="11" t="s">
        <v>1759</v>
      </c>
      <c r="D833" s="32">
        <v>250</v>
      </c>
    </row>
    <row r="834" spans="2:4" x14ac:dyDescent="0.25">
      <c r="B834" s="11" t="s">
        <v>473</v>
      </c>
      <c r="C834" s="11" t="s">
        <v>1760</v>
      </c>
      <c r="D834" s="32">
        <v>250</v>
      </c>
    </row>
    <row r="835" spans="2:4" x14ac:dyDescent="0.25">
      <c r="B835" s="11" t="s">
        <v>475</v>
      </c>
      <c r="C835" s="11" t="s">
        <v>1762</v>
      </c>
      <c r="D835" s="32">
        <v>125</v>
      </c>
    </row>
    <row r="836" spans="2:4" x14ac:dyDescent="0.25">
      <c r="B836" s="11" t="s">
        <v>512</v>
      </c>
      <c r="C836" s="11" t="s">
        <v>1799</v>
      </c>
      <c r="D836" s="32">
        <v>250</v>
      </c>
    </row>
    <row r="837" spans="2:4" x14ac:dyDescent="0.25">
      <c r="B837" s="11" t="s">
        <v>536</v>
      </c>
      <c r="C837" s="11" t="s">
        <v>1823</v>
      </c>
      <c r="D837" s="32">
        <v>250</v>
      </c>
    </row>
    <row r="838" spans="2:4" x14ac:dyDescent="0.25">
      <c r="B838" s="11" t="s">
        <v>560</v>
      </c>
      <c r="C838" s="11" t="s">
        <v>1847</v>
      </c>
      <c r="D838" s="32">
        <v>250</v>
      </c>
    </row>
    <row r="839" spans="2:4" x14ac:dyDescent="0.25">
      <c r="B839" s="11" t="s">
        <v>583</v>
      </c>
      <c r="C839" s="11" t="s">
        <v>1870</v>
      </c>
      <c r="D839" s="32">
        <v>250</v>
      </c>
    </row>
    <row r="840" spans="2:4" x14ac:dyDescent="0.25">
      <c r="B840" s="11" t="s">
        <v>584</v>
      </c>
      <c r="C840" s="11" t="s">
        <v>1871</v>
      </c>
      <c r="D840" s="32">
        <v>333</v>
      </c>
    </row>
    <row r="841" spans="2:4" x14ac:dyDescent="0.25">
      <c r="B841" s="11" t="s">
        <v>585</v>
      </c>
      <c r="C841" s="11" t="s">
        <v>1872</v>
      </c>
      <c r="D841" s="32">
        <v>50</v>
      </c>
    </row>
    <row r="842" spans="2:4" x14ac:dyDescent="0.25">
      <c r="B842" s="11" t="s">
        <v>587</v>
      </c>
      <c r="C842" s="11" t="s">
        <v>1874</v>
      </c>
      <c r="D842" s="32">
        <v>250</v>
      </c>
    </row>
    <row r="843" spans="2:4" x14ac:dyDescent="0.25">
      <c r="B843" s="11" t="s">
        <v>610</v>
      </c>
      <c r="C843" s="11" t="s">
        <v>1897</v>
      </c>
      <c r="D843" s="32">
        <v>250</v>
      </c>
    </row>
    <row r="844" spans="2:4" x14ac:dyDescent="0.25">
      <c r="B844" s="11" t="s">
        <v>611</v>
      </c>
      <c r="C844" s="11" t="s">
        <v>1898</v>
      </c>
      <c r="D844" s="32">
        <v>333</v>
      </c>
    </row>
    <row r="845" spans="2:4" x14ac:dyDescent="0.25">
      <c r="B845" s="11" t="s">
        <v>612</v>
      </c>
      <c r="C845" s="11" t="s">
        <v>1899</v>
      </c>
      <c r="D845" s="32">
        <v>50</v>
      </c>
    </row>
    <row r="846" spans="2:4" x14ac:dyDescent="0.25">
      <c r="B846" s="11" t="s">
        <v>614</v>
      </c>
      <c r="C846" s="11" t="s">
        <v>1901</v>
      </c>
      <c r="D846" s="32">
        <v>250</v>
      </c>
    </row>
    <row r="847" spans="2:4" x14ac:dyDescent="0.25">
      <c r="B847" s="11" t="s">
        <v>637</v>
      </c>
      <c r="C847" s="11" t="s">
        <v>1924</v>
      </c>
      <c r="D847" s="32">
        <v>250</v>
      </c>
    </row>
    <row r="848" spans="2:4" x14ac:dyDescent="0.25">
      <c r="B848" s="11" t="s">
        <v>638</v>
      </c>
      <c r="C848" s="11" t="s">
        <v>1925</v>
      </c>
      <c r="D848" s="32">
        <v>333</v>
      </c>
    </row>
    <row r="849" spans="1:4" x14ac:dyDescent="0.25">
      <c r="B849" s="11" t="s">
        <v>639</v>
      </c>
      <c r="C849" s="11" t="s">
        <v>1926</v>
      </c>
      <c r="D849" s="32">
        <v>50</v>
      </c>
    </row>
    <row r="850" spans="1:4" x14ac:dyDescent="0.25">
      <c r="B850" s="11" t="s">
        <v>643</v>
      </c>
      <c r="C850" s="11" t="s">
        <v>1930</v>
      </c>
      <c r="D850" s="32">
        <v>250</v>
      </c>
    </row>
    <row r="851" spans="1:4" x14ac:dyDescent="0.25">
      <c r="B851" s="11" t="s">
        <v>666</v>
      </c>
      <c r="C851" s="11" t="s">
        <v>1953</v>
      </c>
      <c r="D851" s="32">
        <v>250</v>
      </c>
    </row>
    <row r="852" spans="1:4" x14ac:dyDescent="0.25">
      <c r="B852" s="11" t="s">
        <v>667</v>
      </c>
      <c r="C852" s="11" t="s">
        <v>1954</v>
      </c>
      <c r="D852" s="32">
        <v>334</v>
      </c>
    </row>
    <row r="853" spans="1:4" x14ac:dyDescent="0.25">
      <c r="B853" s="11" t="s">
        <v>668</v>
      </c>
      <c r="C853" s="11" t="s">
        <v>1955</v>
      </c>
      <c r="D853" s="32">
        <v>50</v>
      </c>
    </row>
    <row r="854" spans="1:4" x14ac:dyDescent="0.25">
      <c r="B854" s="11" t="s">
        <v>671</v>
      </c>
      <c r="C854" s="11" t="s">
        <v>1958</v>
      </c>
      <c r="D854" s="32">
        <v>1000</v>
      </c>
    </row>
    <row r="855" spans="1:4" x14ac:dyDescent="0.25">
      <c r="B855" s="11" t="s">
        <v>672</v>
      </c>
      <c r="C855" s="11" t="s">
        <v>1959</v>
      </c>
      <c r="D855" s="32">
        <v>1000</v>
      </c>
    </row>
    <row r="856" spans="1:4" x14ac:dyDescent="0.25">
      <c r="A856" s="154" t="s">
        <v>2575</v>
      </c>
      <c r="B856" s="11" t="s">
        <v>513</v>
      </c>
      <c r="C856" s="11" t="s">
        <v>1800</v>
      </c>
      <c r="D856" s="32">
        <v>500</v>
      </c>
    </row>
    <row r="857" spans="1:4" x14ac:dyDescent="0.25">
      <c r="B857" s="11" t="s">
        <v>516</v>
      </c>
      <c r="C857" s="11" t="s">
        <v>1803</v>
      </c>
      <c r="D857" s="32">
        <v>50</v>
      </c>
    </row>
    <row r="858" spans="1:4" x14ac:dyDescent="0.25">
      <c r="B858" s="11" t="s">
        <v>532</v>
      </c>
      <c r="C858" s="11" t="s">
        <v>1819</v>
      </c>
      <c r="D858" s="32">
        <v>50</v>
      </c>
    </row>
    <row r="859" spans="1:4" x14ac:dyDescent="0.25">
      <c r="B859" s="11" t="s">
        <v>533</v>
      </c>
      <c r="C859" s="11" t="s">
        <v>1820</v>
      </c>
      <c r="D859" s="32">
        <v>500</v>
      </c>
    </row>
    <row r="860" spans="1:4" x14ac:dyDescent="0.25">
      <c r="B860" s="11" t="s">
        <v>537</v>
      </c>
      <c r="C860" s="11" t="s">
        <v>1824</v>
      </c>
      <c r="D860" s="32">
        <v>500</v>
      </c>
    </row>
    <row r="861" spans="1:4" x14ac:dyDescent="0.25">
      <c r="B861" s="11" t="s">
        <v>540</v>
      </c>
      <c r="C861" s="11" t="s">
        <v>1827</v>
      </c>
      <c r="D861" s="32">
        <v>50</v>
      </c>
    </row>
    <row r="862" spans="1:4" x14ac:dyDescent="0.25">
      <c r="B862" s="11" t="s">
        <v>556</v>
      </c>
      <c r="C862" s="11" t="s">
        <v>1843</v>
      </c>
      <c r="D862" s="32">
        <v>50</v>
      </c>
    </row>
    <row r="863" spans="1:4" x14ac:dyDescent="0.25">
      <c r="B863" s="11" t="s">
        <v>557</v>
      </c>
      <c r="C863" s="11" t="s">
        <v>1844</v>
      </c>
      <c r="D863" s="32">
        <v>500</v>
      </c>
    </row>
    <row r="864" spans="1:4" x14ac:dyDescent="0.25">
      <c r="B864" s="11" t="s">
        <v>561</v>
      </c>
      <c r="C864" s="11" t="s">
        <v>1848</v>
      </c>
      <c r="D864" s="32">
        <v>500</v>
      </c>
    </row>
    <row r="865" spans="1:4" x14ac:dyDescent="0.25">
      <c r="B865" s="11" t="s">
        <v>564</v>
      </c>
      <c r="C865" s="11" t="s">
        <v>1851</v>
      </c>
      <c r="D865" s="32">
        <v>50</v>
      </c>
    </row>
    <row r="866" spans="1:4" x14ac:dyDescent="0.25">
      <c r="B866" s="11" t="s">
        <v>580</v>
      </c>
      <c r="C866" s="11" t="s">
        <v>1867</v>
      </c>
      <c r="D866" s="32">
        <v>50</v>
      </c>
    </row>
    <row r="867" spans="1:4" x14ac:dyDescent="0.25">
      <c r="B867" s="11" t="s">
        <v>581</v>
      </c>
      <c r="C867" s="11" t="s">
        <v>1868</v>
      </c>
      <c r="D867" s="32">
        <v>500</v>
      </c>
    </row>
    <row r="868" spans="1:4" x14ac:dyDescent="0.25">
      <c r="B868" s="11" t="s">
        <v>588</v>
      </c>
      <c r="C868" s="11" t="s">
        <v>1875</v>
      </c>
      <c r="D868" s="32">
        <v>500</v>
      </c>
    </row>
    <row r="869" spans="1:4" x14ac:dyDescent="0.25">
      <c r="B869" s="11" t="s">
        <v>591</v>
      </c>
      <c r="C869" s="11" t="s">
        <v>1878</v>
      </c>
      <c r="D869" s="32">
        <v>50</v>
      </c>
    </row>
    <row r="870" spans="1:4" x14ac:dyDescent="0.25">
      <c r="B870" s="11" t="s">
        <v>607</v>
      </c>
      <c r="C870" s="11" t="s">
        <v>1894</v>
      </c>
      <c r="D870" s="32">
        <v>50</v>
      </c>
    </row>
    <row r="871" spans="1:4" x14ac:dyDescent="0.25">
      <c r="B871" s="11" t="s">
        <v>608</v>
      </c>
      <c r="C871" s="11" t="s">
        <v>1895</v>
      </c>
      <c r="D871" s="32">
        <v>500</v>
      </c>
    </row>
    <row r="872" spans="1:4" x14ac:dyDescent="0.25">
      <c r="B872" s="11" t="s">
        <v>615</v>
      </c>
      <c r="C872" s="11" t="s">
        <v>1902</v>
      </c>
      <c r="D872" s="32">
        <v>500</v>
      </c>
    </row>
    <row r="873" spans="1:4" x14ac:dyDescent="0.25">
      <c r="B873" s="11" t="s">
        <v>618</v>
      </c>
      <c r="C873" s="11" t="s">
        <v>1905</v>
      </c>
      <c r="D873" s="32">
        <v>50</v>
      </c>
    </row>
    <row r="874" spans="1:4" x14ac:dyDescent="0.25">
      <c r="B874" s="11" t="s">
        <v>634</v>
      </c>
      <c r="C874" s="11" t="s">
        <v>1921</v>
      </c>
      <c r="D874" s="32">
        <v>50</v>
      </c>
    </row>
    <row r="875" spans="1:4" x14ac:dyDescent="0.25">
      <c r="B875" s="11" t="s">
        <v>635</v>
      </c>
      <c r="C875" s="11" t="s">
        <v>1922</v>
      </c>
      <c r="D875" s="32">
        <v>500</v>
      </c>
    </row>
    <row r="876" spans="1:4" x14ac:dyDescent="0.25">
      <c r="B876" s="11" t="s">
        <v>644</v>
      </c>
      <c r="C876" s="11" t="s">
        <v>1931</v>
      </c>
      <c r="D876" s="32">
        <v>500</v>
      </c>
    </row>
    <row r="877" spans="1:4" x14ac:dyDescent="0.25">
      <c r="B877" s="11" t="s">
        <v>647</v>
      </c>
      <c r="C877" s="11" t="s">
        <v>1934</v>
      </c>
      <c r="D877" s="32">
        <v>50</v>
      </c>
    </row>
    <row r="878" spans="1:4" x14ac:dyDescent="0.25">
      <c r="B878" s="11" t="s">
        <v>663</v>
      </c>
      <c r="C878" s="11" t="s">
        <v>1950</v>
      </c>
      <c r="D878" s="32">
        <v>50</v>
      </c>
    </row>
    <row r="879" spans="1:4" x14ac:dyDescent="0.25">
      <c r="B879" s="11" t="s">
        <v>664</v>
      </c>
      <c r="C879" s="11" t="s">
        <v>1951</v>
      </c>
      <c r="D879" s="32">
        <v>500</v>
      </c>
    </row>
    <row r="880" spans="1:4" x14ac:dyDescent="0.25">
      <c r="A880" s="154" t="s">
        <v>2576</v>
      </c>
      <c r="B880" s="11" t="s">
        <v>514</v>
      </c>
      <c r="C880" s="11" t="s">
        <v>1801</v>
      </c>
      <c r="D880" s="32">
        <v>333</v>
      </c>
    </row>
    <row r="881" spans="1:4" x14ac:dyDescent="0.25">
      <c r="B881" s="11" t="s">
        <v>538</v>
      </c>
      <c r="C881" s="11" t="s">
        <v>1825</v>
      </c>
      <c r="D881" s="32">
        <v>333</v>
      </c>
    </row>
    <row r="882" spans="1:4" x14ac:dyDescent="0.25">
      <c r="B882" s="11" t="s">
        <v>562</v>
      </c>
      <c r="C882" s="11" t="s">
        <v>1849</v>
      </c>
      <c r="D882" s="32">
        <v>333</v>
      </c>
    </row>
    <row r="883" spans="1:4" x14ac:dyDescent="0.25">
      <c r="B883" s="11" t="s">
        <v>589</v>
      </c>
      <c r="C883" s="11" t="s">
        <v>1876</v>
      </c>
      <c r="D883" s="32">
        <v>334</v>
      </c>
    </row>
    <row r="884" spans="1:4" x14ac:dyDescent="0.25">
      <c r="B884" s="11" t="s">
        <v>616</v>
      </c>
      <c r="C884" s="11" t="s">
        <v>1903</v>
      </c>
      <c r="D884" s="32">
        <v>333</v>
      </c>
    </row>
    <row r="885" spans="1:4" x14ac:dyDescent="0.25">
      <c r="B885" s="11" t="s">
        <v>645</v>
      </c>
      <c r="C885" s="11" t="s">
        <v>1932</v>
      </c>
      <c r="D885" s="32">
        <v>334</v>
      </c>
    </row>
    <row r="886" spans="1:4" x14ac:dyDescent="0.25">
      <c r="B886" s="11" t="s">
        <v>673</v>
      </c>
      <c r="C886" s="11" t="s">
        <v>1960</v>
      </c>
      <c r="D886" s="32">
        <v>1000</v>
      </c>
    </row>
    <row r="887" spans="1:4" x14ac:dyDescent="0.25">
      <c r="A887" s="154" t="s">
        <v>2578</v>
      </c>
      <c r="B887" s="11" t="s">
        <v>640</v>
      </c>
      <c r="C887" s="11" t="s">
        <v>1927</v>
      </c>
      <c r="D887" s="32">
        <v>167</v>
      </c>
    </row>
    <row r="888" spans="1:4" x14ac:dyDescent="0.25">
      <c r="B888" s="11" t="s">
        <v>641</v>
      </c>
      <c r="C888" s="11" t="s">
        <v>1928</v>
      </c>
      <c r="D888" s="32">
        <v>167</v>
      </c>
    </row>
    <row r="889" spans="1:4" x14ac:dyDescent="0.25">
      <c r="B889" s="11" t="s">
        <v>669</v>
      </c>
      <c r="C889" s="11" t="s">
        <v>1956</v>
      </c>
      <c r="D889" s="32">
        <v>167</v>
      </c>
    </row>
    <row r="890" spans="1:4" x14ac:dyDescent="0.25">
      <c r="B890" s="11" t="s">
        <v>670</v>
      </c>
      <c r="C890" s="11" t="s">
        <v>1957</v>
      </c>
      <c r="D890" s="32">
        <v>166</v>
      </c>
    </row>
    <row r="891" spans="1:4" x14ac:dyDescent="0.25">
      <c r="B891" s="11" t="s">
        <v>674</v>
      </c>
      <c r="C891" s="11" t="s">
        <v>1961</v>
      </c>
      <c r="D891" s="32">
        <v>166</v>
      </c>
    </row>
    <row r="892" spans="1:4" x14ac:dyDescent="0.25">
      <c r="A892" s="152" t="s">
        <v>2647</v>
      </c>
      <c r="D892" s="32"/>
    </row>
    <row r="893" spans="1:4" x14ac:dyDescent="0.25">
      <c r="A893" s="154" t="s">
        <v>2567</v>
      </c>
      <c r="B893" s="11" t="s">
        <v>1019</v>
      </c>
      <c r="C893" s="11" t="s">
        <v>2302</v>
      </c>
      <c r="D893" s="32">
        <v>2</v>
      </c>
    </row>
    <row r="894" spans="1:4" x14ac:dyDescent="0.25">
      <c r="B894" s="11" t="s">
        <v>1020</v>
      </c>
      <c r="C894" s="11" t="s">
        <v>2303</v>
      </c>
      <c r="D894" s="32">
        <v>2</v>
      </c>
    </row>
    <row r="895" spans="1:4" x14ac:dyDescent="0.25">
      <c r="B895" s="11" t="s">
        <v>1021</v>
      </c>
      <c r="C895" s="11" t="s">
        <v>2304</v>
      </c>
      <c r="D895" s="32">
        <v>2</v>
      </c>
    </row>
    <row r="896" spans="1:4" x14ac:dyDescent="0.25">
      <c r="B896" s="11" t="s">
        <v>1022</v>
      </c>
      <c r="C896" s="11" t="s">
        <v>2305</v>
      </c>
      <c r="D896" s="32">
        <v>2</v>
      </c>
    </row>
    <row r="897" spans="1:4" x14ac:dyDescent="0.25">
      <c r="A897" s="154" t="s">
        <v>2574</v>
      </c>
      <c r="B897" s="11" t="s">
        <v>13</v>
      </c>
      <c r="C897" s="11" t="s">
        <v>1315</v>
      </c>
      <c r="D897" s="32">
        <v>100</v>
      </c>
    </row>
    <row r="898" spans="1:4" x14ac:dyDescent="0.25">
      <c r="B898" s="11" t="s">
        <v>22</v>
      </c>
      <c r="C898" s="11" t="s">
        <v>1318</v>
      </c>
      <c r="D898" s="32">
        <v>167</v>
      </c>
    </row>
    <row r="899" spans="1:4" x14ac:dyDescent="0.25">
      <c r="B899" s="11" t="s">
        <v>35</v>
      </c>
      <c r="C899" s="11" t="s">
        <v>1331</v>
      </c>
      <c r="D899" s="32">
        <v>100</v>
      </c>
    </row>
    <row r="900" spans="1:4" x14ac:dyDescent="0.25">
      <c r="B900" s="11" t="s">
        <v>80</v>
      </c>
      <c r="C900" s="11" t="s">
        <v>1376</v>
      </c>
      <c r="D900" s="32">
        <v>100</v>
      </c>
    </row>
    <row r="901" spans="1:4" x14ac:dyDescent="0.25">
      <c r="B901" s="11" t="s">
        <v>81</v>
      </c>
      <c r="C901" s="11" t="s">
        <v>1377</v>
      </c>
      <c r="D901" s="32">
        <v>100</v>
      </c>
    </row>
    <row r="902" spans="1:4" x14ac:dyDescent="0.25">
      <c r="B902" s="11" t="s">
        <v>113</v>
      </c>
      <c r="C902" s="11" t="s">
        <v>1408</v>
      </c>
      <c r="D902" s="32">
        <v>100</v>
      </c>
    </row>
    <row r="903" spans="1:4" x14ac:dyDescent="0.25">
      <c r="B903" s="11" t="s">
        <v>141</v>
      </c>
      <c r="C903" s="11" t="s">
        <v>1436</v>
      </c>
      <c r="D903" s="32">
        <v>50</v>
      </c>
    </row>
    <row r="904" spans="1:4" x14ac:dyDescent="0.25">
      <c r="B904" s="11" t="s">
        <v>155</v>
      </c>
      <c r="C904" s="11" t="s">
        <v>1450</v>
      </c>
      <c r="D904" s="32">
        <v>250</v>
      </c>
    </row>
    <row r="905" spans="1:4" x14ac:dyDescent="0.25">
      <c r="B905" s="11" t="s">
        <v>156</v>
      </c>
      <c r="C905" s="11" t="s">
        <v>1451</v>
      </c>
      <c r="D905" s="32">
        <v>250</v>
      </c>
    </row>
    <row r="906" spans="1:4" x14ac:dyDescent="0.25">
      <c r="B906" s="11" t="s">
        <v>167</v>
      </c>
      <c r="C906" s="11" t="s">
        <v>1462</v>
      </c>
      <c r="D906" s="32">
        <v>333</v>
      </c>
    </row>
    <row r="907" spans="1:4" x14ac:dyDescent="0.25">
      <c r="B907" s="11" t="s">
        <v>172</v>
      </c>
      <c r="C907" s="11" t="s">
        <v>1467</v>
      </c>
      <c r="D907" s="32">
        <v>250</v>
      </c>
    </row>
    <row r="908" spans="1:4" x14ac:dyDescent="0.25">
      <c r="B908" s="11" t="s">
        <v>173</v>
      </c>
      <c r="C908" s="11" t="s">
        <v>1468</v>
      </c>
      <c r="D908" s="32">
        <v>333</v>
      </c>
    </row>
    <row r="909" spans="1:4" x14ac:dyDescent="0.25">
      <c r="B909" s="11" t="s">
        <v>867</v>
      </c>
      <c r="C909" s="11" t="s">
        <v>2150</v>
      </c>
      <c r="D909" s="32">
        <v>250</v>
      </c>
    </row>
    <row r="910" spans="1:4" x14ac:dyDescent="0.25">
      <c r="B910" s="11" t="s">
        <v>891</v>
      </c>
      <c r="C910" s="11" t="s">
        <v>2174</v>
      </c>
      <c r="D910" s="32">
        <v>250</v>
      </c>
    </row>
    <row r="911" spans="1:4" x14ac:dyDescent="0.25">
      <c r="B911" s="11" t="s">
        <v>908</v>
      </c>
      <c r="C911" s="11" t="s">
        <v>2191</v>
      </c>
      <c r="D911" s="32">
        <v>50</v>
      </c>
    </row>
    <row r="912" spans="1:4" x14ac:dyDescent="0.25">
      <c r="B912" s="11" t="s">
        <v>916</v>
      </c>
      <c r="C912" s="11" t="s">
        <v>2199</v>
      </c>
      <c r="D912" s="32">
        <v>250</v>
      </c>
    </row>
    <row r="913" spans="2:4" x14ac:dyDescent="0.25">
      <c r="B913" s="11" t="s">
        <v>922</v>
      </c>
      <c r="C913" s="11" t="s">
        <v>2205</v>
      </c>
      <c r="D913" s="32">
        <v>250</v>
      </c>
    </row>
    <row r="914" spans="2:4" x14ac:dyDescent="0.25">
      <c r="B914" s="11" t="s">
        <v>931</v>
      </c>
      <c r="C914" s="11" t="s">
        <v>2214</v>
      </c>
      <c r="D914" s="32">
        <v>333</v>
      </c>
    </row>
    <row r="915" spans="2:4" x14ac:dyDescent="0.25">
      <c r="B915" s="11" t="s">
        <v>935</v>
      </c>
      <c r="C915" s="11" t="s">
        <v>2218</v>
      </c>
      <c r="D915" s="32">
        <v>50</v>
      </c>
    </row>
    <row r="916" spans="2:4" x14ac:dyDescent="0.25">
      <c r="B916" s="11" t="s">
        <v>943</v>
      </c>
      <c r="C916" s="11" t="s">
        <v>2226</v>
      </c>
      <c r="D916" s="32">
        <v>250</v>
      </c>
    </row>
    <row r="917" spans="2:4" x14ac:dyDescent="0.25">
      <c r="B917" s="11" t="s">
        <v>949</v>
      </c>
      <c r="C917" s="11" t="s">
        <v>2232</v>
      </c>
      <c r="D917" s="32">
        <v>250</v>
      </c>
    </row>
    <row r="918" spans="2:4" x14ac:dyDescent="0.25">
      <c r="B918" s="11" t="s">
        <v>960</v>
      </c>
      <c r="C918" s="11" t="s">
        <v>2243</v>
      </c>
      <c r="D918" s="32">
        <v>333</v>
      </c>
    </row>
    <row r="919" spans="2:4" x14ac:dyDescent="0.25">
      <c r="B919" s="11" t="s">
        <v>962</v>
      </c>
      <c r="C919" s="11" t="s">
        <v>2245</v>
      </c>
      <c r="D919" s="32">
        <v>50</v>
      </c>
    </row>
    <row r="920" spans="2:4" x14ac:dyDescent="0.25">
      <c r="B920" s="11" t="s">
        <v>970</v>
      </c>
      <c r="C920" s="11" t="s">
        <v>2253</v>
      </c>
      <c r="D920" s="32">
        <v>250</v>
      </c>
    </row>
    <row r="921" spans="2:4" x14ac:dyDescent="0.25">
      <c r="B921" s="11" t="s">
        <v>976</v>
      </c>
      <c r="C921" s="11" t="s">
        <v>2259</v>
      </c>
      <c r="D921" s="32">
        <v>250</v>
      </c>
    </row>
    <row r="922" spans="2:4" x14ac:dyDescent="0.25">
      <c r="B922" s="11" t="s">
        <v>987</v>
      </c>
      <c r="C922" s="11" t="s">
        <v>2270</v>
      </c>
      <c r="D922" s="32">
        <v>333</v>
      </c>
    </row>
    <row r="923" spans="2:4" x14ac:dyDescent="0.25">
      <c r="B923" s="11" t="s">
        <v>991</v>
      </c>
      <c r="C923" s="11" t="s">
        <v>2274</v>
      </c>
      <c r="D923" s="32">
        <v>50</v>
      </c>
    </row>
    <row r="924" spans="2:4" x14ac:dyDescent="0.25">
      <c r="B924" s="11" t="s">
        <v>1000</v>
      </c>
      <c r="C924" s="11" t="s">
        <v>2283</v>
      </c>
      <c r="D924" s="32">
        <v>250</v>
      </c>
    </row>
    <row r="925" spans="2:4" x14ac:dyDescent="0.25">
      <c r="B925" s="11" t="s">
        <v>1006</v>
      </c>
      <c r="C925" s="11" t="s">
        <v>2289</v>
      </c>
      <c r="D925" s="32">
        <v>250</v>
      </c>
    </row>
    <row r="926" spans="2:4" x14ac:dyDescent="0.25">
      <c r="B926" s="11" t="s">
        <v>1018</v>
      </c>
      <c r="C926" s="11" t="s">
        <v>2301</v>
      </c>
      <c r="D926" s="32">
        <v>333</v>
      </c>
    </row>
    <row r="927" spans="2:4" x14ac:dyDescent="0.25">
      <c r="B927" s="11" t="s">
        <v>1032</v>
      </c>
      <c r="C927" s="11" t="s">
        <v>2315</v>
      </c>
      <c r="D927" s="32">
        <v>100</v>
      </c>
    </row>
    <row r="928" spans="2:4" x14ac:dyDescent="0.25">
      <c r="B928" s="11" t="s">
        <v>1173</v>
      </c>
      <c r="C928" s="11" t="s">
        <v>1958</v>
      </c>
      <c r="D928" s="32">
        <v>1000</v>
      </c>
    </row>
    <row r="929" spans="1:4" x14ac:dyDescent="0.25">
      <c r="B929" s="11" t="s">
        <v>1174</v>
      </c>
      <c r="C929" s="11" t="s">
        <v>1959</v>
      </c>
      <c r="D929" s="32">
        <v>1000</v>
      </c>
    </row>
    <row r="930" spans="1:4" x14ac:dyDescent="0.25">
      <c r="A930" s="154" t="s">
        <v>2575</v>
      </c>
      <c r="B930" s="11" t="s">
        <v>99</v>
      </c>
      <c r="C930" s="11" t="s">
        <v>1395</v>
      </c>
      <c r="D930" s="32">
        <v>100</v>
      </c>
    </row>
    <row r="931" spans="1:4" x14ac:dyDescent="0.25">
      <c r="B931" s="11" t="s">
        <v>150</v>
      </c>
      <c r="C931" s="11" t="s">
        <v>1445</v>
      </c>
      <c r="D931" s="32">
        <v>500</v>
      </c>
    </row>
    <row r="932" spans="1:4" x14ac:dyDescent="0.25">
      <c r="B932" s="11" t="s">
        <v>153</v>
      </c>
      <c r="C932" s="11" t="s">
        <v>1448</v>
      </c>
      <c r="D932" s="32">
        <v>50</v>
      </c>
    </row>
    <row r="933" spans="1:4" x14ac:dyDescent="0.25">
      <c r="B933" s="11" t="s">
        <v>164</v>
      </c>
      <c r="C933" s="11" t="s">
        <v>1459</v>
      </c>
      <c r="D933" s="32">
        <v>50</v>
      </c>
    </row>
    <row r="934" spans="1:4" x14ac:dyDescent="0.25">
      <c r="B934" s="11" t="s">
        <v>165</v>
      </c>
      <c r="C934" s="11" t="s">
        <v>1460</v>
      </c>
      <c r="D934" s="32">
        <v>500</v>
      </c>
    </row>
    <row r="935" spans="1:4" x14ac:dyDescent="0.25">
      <c r="B935" s="11" t="s">
        <v>868</v>
      </c>
      <c r="C935" s="11" t="s">
        <v>2151</v>
      </c>
      <c r="D935" s="32">
        <v>500</v>
      </c>
    </row>
    <row r="936" spans="1:4" x14ac:dyDescent="0.25">
      <c r="B936" s="11" t="s">
        <v>871</v>
      </c>
      <c r="C936" s="11" t="s">
        <v>2154</v>
      </c>
      <c r="D936" s="32">
        <v>50</v>
      </c>
    </row>
    <row r="937" spans="1:4" x14ac:dyDescent="0.25">
      <c r="B937" s="11" t="s">
        <v>880</v>
      </c>
      <c r="C937" s="11" t="s">
        <v>2163</v>
      </c>
      <c r="D937" s="32">
        <v>50</v>
      </c>
    </row>
    <row r="938" spans="1:4" x14ac:dyDescent="0.25">
      <c r="B938" s="11" t="s">
        <v>881</v>
      </c>
      <c r="C938" s="11" t="s">
        <v>2164</v>
      </c>
      <c r="D938" s="32">
        <v>500</v>
      </c>
    </row>
    <row r="939" spans="1:4" x14ac:dyDescent="0.25">
      <c r="B939" s="11" t="s">
        <v>892</v>
      </c>
      <c r="C939" s="11" t="s">
        <v>2175</v>
      </c>
      <c r="D939" s="32">
        <v>500</v>
      </c>
    </row>
    <row r="940" spans="1:4" x14ac:dyDescent="0.25">
      <c r="B940" s="11" t="s">
        <v>895</v>
      </c>
      <c r="C940" s="11" t="s">
        <v>2178</v>
      </c>
      <c r="D940" s="32">
        <v>50</v>
      </c>
    </row>
    <row r="941" spans="1:4" x14ac:dyDescent="0.25">
      <c r="B941" s="11" t="s">
        <v>904</v>
      </c>
      <c r="C941" s="11" t="s">
        <v>2187</v>
      </c>
      <c r="D941" s="32">
        <v>50</v>
      </c>
    </row>
    <row r="942" spans="1:4" x14ac:dyDescent="0.25">
      <c r="B942" s="11" t="s">
        <v>905</v>
      </c>
      <c r="C942" s="11" t="s">
        <v>2188</v>
      </c>
      <c r="D942" s="32">
        <v>500</v>
      </c>
    </row>
    <row r="943" spans="1:4" x14ac:dyDescent="0.25">
      <c r="B943" s="11" t="s">
        <v>917</v>
      </c>
      <c r="C943" s="11" t="s">
        <v>2200</v>
      </c>
      <c r="D943" s="32">
        <v>500</v>
      </c>
    </row>
    <row r="944" spans="1:4" x14ac:dyDescent="0.25">
      <c r="B944" s="11" t="s">
        <v>920</v>
      </c>
      <c r="C944" s="11" t="s">
        <v>2203</v>
      </c>
      <c r="D944" s="32">
        <v>50</v>
      </c>
    </row>
    <row r="945" spans="1:4" x14ac:dyDescent="0.25">
      <c r="B945" s="11" t="s">
        <v>932</v>
      </c>
      <c r="C945" s="11" t="s">
        <v>2215</v>
      </c>
      <c r="D945" s="32">
        <v>50</v>
      </c>
    </row>
    <row r="946" spans="1:4" x14ac:dyDescent="0.25">
      <c r="B946" s="11" t="s">
        <v>933</v>
      </c>
      <c r="C946" s="11" t="s">
        <v>2216</v>
      </c>
      <c r="D946" s="32">
        <v>500</v>
      </c>
    </row>
    <row r="947" spans="1:4" x14ac:dyDescent="0.25">
      <c r="B947" s="11" t="s">
        <v>944</v>
      </c>
      <c r="C947" s="11" t="s">
        <v>2227</v>
      </c>
      <c r="D947" s="32">
        <v>500</v>
      </c>
    </row>
    <row r="948" spans="1:4" x14ac:dyDescent="0.25">
      <c r="B948" s="11" t="s">
        <v>947</v>
      </c>
      <c r="C948" s="11" t="s">
        <v>2230</v>
      </c>
      <c r="D948" s="32">
        <v>50</v>
      </c>
    </row>
    <row r="949" spans="1:4" x14ac:dyDescent="0.25">
      <c r="B949" s="11" t="s">
        <v>957</v>
      </c>
      <c r="C949" s="11" t="s">
        <v>2240</v>
      </c>
      <c r="D949" s="32">
        <v>50</v>
      </c>
    </row>
    <row r="950" spans="1:4" x14ac:dyDescent="0.25">
      <c r="B950" s="11" t="s">
        <v>958</v>
      </c>
      <c r="C950" s="11" t="s">
        <v>2241</v>
      </c>
      <c r="D950" s="32">
        <v>500</v>
      </c>
    </row>
    <row r="951" spans="1:4" x14ac:dyDescent="0.25">
      <c r="B951" s="11" t="s">
        <v>971</v>
      </c>
      <c r="C951" s="11" t="s">
        <v>2254</v>
      </c>
      <c r="D951" s="32">
        <v>500</v>
      </c>
    </row>
    <row r="952" spans="1:4" x14ac:dyDescent="0.25">
      <c r="B952" s="11" t="s">
        <v>974</v>
      </c>
      <c r="C952" s="11" t="s">
        <v>2257</v>
      </c>
      <c r="D952" s="32">
        <v>50</v>
      </c>
    </row>
    <row r="953" spans="1:4" x14ac:dyDescent="0.25">
      <c r="B953" s="11" t="s">
        <v>985</v>
      </c>
      <c r="C953" s="11" t="s">
        <v>2268</v>
      </c>
      <c r="D953" s="32">
        <v>50</v>
      </c>
    </row>
    <row r="954" spans="1:4" x14ac:dyDescent="0.25">
      <c r="B954" s="11" t="s">
        <v>986</v>
      </c>
      <c r="C954" s="11" t="s">
        <v>2269</v>
      </c>
      <c r="D954" s="32">
        <v>500</v>
      </c>
    </row>
    <row r="955" spans="1:4" x14ac:dyDescent="0.25">
      <c r="B955" s="11" t="s">
        <v>1001</v>
      </c>
      <c r="C955" s="11" t="s">
        <v>2284</v>
      </c>
      <c r="D955" s="32">
        <v>500</v>
      </c>
    </row>
    <row r="956" spans="1:4" x14ac:dyDescent="0.25">
      <c r="B956" s="11" t="s">
        <v>1004</v>
      </c>
      <c r="C956" s="11" t="s">
        <v>2287</v>
      </c>
      <c r="D956" s="32">
        <v>50</v>
      </c>
    </row>
    <row r="957" spans="1:4" x14ac:dyDescent="0.25">
      <c r="B957" s="11" t="s">
        <v>1015</v>
      </c>
      <c r="C957" s="11" t="s">
        <v>2298</v>
      </c>
      <c r="D957" s="32">
        <v>50</v>
      </c>
    </row>
    <row r="958" spans="1:4" x14ac:dyDescent="0.25">
      <c r="B958" s="11" t="s">
        <v>1016</v>
      </c>
      <c r="C958" s="11" t="s">
        <v>2299</v>
      </c>
      <c r="D958" s="32">
        <v>500</v>
      </c>
    </row>
    <row r="959" spans="1:4" x14ac:dyDescent="0.25">
      <c r="B959" s="11" t="s">
        <v>1176</v>
      </c>
      <c r="C959" s="11" t="s">
        <v>1960</v>
      </c>
      <c r="D959" s="32">
        <v>1000</v>
      </c>
    </row>
    <row r="960" spans="1:4" x14ac:dyDescent="0.25">
      <c r="A960" s="154" t="s">
        <v>2576</v>
      </c>
      <c r="B960" s="11" t="s">
        <v>151</v>
      </c>
      <c r="C960" s="11" t="s">
        <v>1446</v>
      </c>
      <c r="D960" s="32">
        <v>333</v>
      </c>
    </row>
    <row r="961" spans="1:4" x14ac:dyDescent="0.25">
      <c r="B961" s="11" t="s">
        <v>174</v>
      </c>
      <c r="C961" s="11" t="s">
        <v>1469</v>
      </c>
      <c r="D961" s="32">
        <v>200</v>
      </c>
    </row>
    <row r="962" spans="1:4" x14ac:dyDescent="0.25">
      <c r="B962" s="11" t="s">
        <v>179</v>
      </c>
      <c r="C962" s="11" t="s">
        <v>1474</v>
      </c>
      <c r="D962" s="32">
        <v>500</v>
      </c>
    </row>
    <row r="963" spans="1:4" x14ac:dyDescent="0.25">
      <c r="B963" s="11" t="s">
        <v>869</v>
      </c>
      <c r="C963" s="11" t="s">
        <v>2152</v>
      </c>
      <c r="D963" s="32">
        <v>333</v>
      </c>
    </row>
    <row r="964" spans="1:4" x14ac:dyDescent="0.25">
      <c r="B964" s="11" t="s">
        <v>893</v>
      </c>
      <c r="C964" s="11" t="s">
        <v>2176</v>
      </c>
      <c r="D964" s="32">
        <v>333</v>
      </c>
    </row>
    <row r="965" spans="1:4" x14ac:dyDescent="0.25">
      <c r="B965" s="11" t="s">
        <v>918</v>
      </c>
      <c r="C965" s="11" t="s">
        <v>2201</v>
      </c>
      <c r="D965" s="32">
        <v>333</v>
      </c>
    </row>
    <row r="966" spans="1:4" x14ac:dyDescent="0.25">
      <c r="B966" s="11" t="s">
        <v>945</v>
      </c>
      <c r="C966" s="11" t="s">
        <v>2228</v>
      </c>
      <c r="D966" s="32">
        <v>333</v>
      </c>
    </row>
    <row r="967" spans="1:4" x14ac:dyDescent="0.25">
      <c r="B967" s="11" t="s">
        <v>972</v>
      </c>
      <c r="C967" s="11" t="s">
        <v>2255</v>
      </c>
      <c r="D967" s="32">
        <v>333</v>
      </c>
    </row>
    <row r="968" spans="1:4" x14ac:dyDescent="0.25">
      <c r="B968" s="11" t="s">
        <v>1002</v>
      </c>
      <c r="C968" s="11" t="s">
        <v>2285</v>
      </c>
      <c r="D968" s="32">
        <v>334</v>
      </c>
    </row>
    <row r="969" spans="1:4" x14ac:dyDescent="0.25">
      <c r="B969" s="11" t="s">
        <v>1175</v>
      </c>
      <c r="C969" s="11" t="s">
        <v>2443</v>
      </c>
      <c r="D969" s="32">
        <v>999</v>
      </c>
    </row>
    <row r="970" spans="1:4" x14ac:dyDescent="0.25">
      <c r="A970" s="154" t="s">
        <v>2578</v>
      </c>
      <c r="B970" s="11" t="s">
        <v>168</v>
      </c>
      <c r="C970" s="11" t="s">
        <v>1463</v>
      </c>
      <c r="D970" s="32">
        <v>167</v>
      </c>
    </row>
    <row r="971" spans="1:4" x14ac:dyDescent="0.25">
      <c r="B971" s="11" t="s">
        <v>176</v>
      </c>
      <c r="C971" s="11" t="s">
        <v>1471</v>
      </c>
      <c r="D971" s="32">
        <v>167</v>
      </c>
    </row>
    <row r="972" spans="1:4" x14ac:dyDescent="0.25">
      <c r="B972" s="11" t="s">
        <v>977</v>
      </c>
      <c r="C972" s="11" t="s">
        <v>2260</v>
      </c>
      <c r="D972" s="32">
        <v>167</v>
      </c>
    </row>
    <row r="973" spans="1:4" x14ac:dyDescent="0.25">
      <c r="B973" s="11" t="s">
        <v>988</v>
      </c>
      <c r="C973" s="11" t="s">
        <v>2271</v>
      </c>
      <c r="D973" s="32">
        <v>167</v>
      </c>
    </row>
    <row r="974" spans="1:4" x14ac:dyDescent="0.25">
      <c r="B974" s="11" t="s">
        <v>999</v>
      </c>
      <c r="C974" s="11" t="s">
        <v>2282</v>
      </c>
      <c r="D974" s="32">
        <v>167</v>
      </c>
    </row>
    <row r="975" spans="1:4" x14ac:dyDescent="0.25">
      <c r="B975" s="11" t="s">
        <v>1014</v>
      </c>
      <c r="C975" s="11" t="s">
        <v>2297</v>
      </c>
      <c r="D975" s="32">
        <v>167</v>
      </c>
    </row>
    <row r="976" spans="1:4" x14ac:dyDescent="0.25">
      <c r="B976" s="11" t="s">
        <v>1178</v>
      </c>
      <c r="C976" s="11" t="s">
        <v>1961</v>
      </c>
      <c r="D976" s="32">
        <v>166</v>
      </c>
    </row>
    <row r="977" spans="1:4" x14ac:dyDescent="0.25">
      <c r="A977" s="152" t="s">
        <v>2648</v>
      </c>
      <c r="D977" s="32"/>
    </row>
    <row r="978" spans="1:4" x14ac:dyDescent="0.25">
      <c r="A978" s="154" t="s">
        <v>2574</v>
      </c>
      <c r="B978" s="11" t="s">
        <v>1194</v>
      </c>
      <c r="C978" s="11" t="s">
        <v>2460</v>
      </c>
      <c r="D978" s="32">
        <v>100</v>
      </c>
    </row>
    <row r="979" spans="1:4" x14ac:dyDescent="0.25">
      <c r="A979" s="11" t="s">
        <v>2718</v>
      </c>
      <c r="D979" s="32">
        <v>220292</v>
      </c>
    </row>
    <row r="980" spans="1:4" x14ac:dyDescent="0.25">
      <c r="A980" s="152" t="s">
        <v>2646</v>
      </c>
      <c r="D980" s="32"/>
    </row>
    <row r="981" spans="1:4" x14ac:dyDescent="0.25">
      <c r="A981" s="154" t="s">
        <v>2566</v>
      </c>
      <c r="B981" s="11" t="s">
        <v>68</v>
      </c>
      <c r="C981" s="11" t="s">
        <v>1364</v>
      </c>
      <c r="D981" s="32">
        <v>1942</v>
      </c>
    </row>
    <row r="982" spans="1:4" x14ac:dyDescent="0.25">
      <c r="A982" s="154" t="s">
        <v>2567</v>
      </c>
      <c r="B982" s="11" t="s">
        <v>183</v>
      </c>
      <c r="C982" s="11" t="s">
        <v>1478</v>
      </c>
      <c r="D982" s="32">
        <v>497</v>
      </c>
    </row>
    <row r="983" spans="1:4" x14ac:dyDescent="0.25">
      <c r="B983" s="11" t="s">
        <v>188</v>
      </c>
      <c r="C983" s="11" t="s">
        <v>1483</v>
      </c>
      <c r="D983" s="32">
        <v>18160</v>
      </c>
    </row>
    <row r="984" spans="1:4" x14ac:dyDescent="0.25">
      <c r="B984" s="11" t="s">
        <v>192</v>
      </c>
      <c r="C984" s="11" t="s">
        <v>1487</v>
      </c>
      <c r="D984" s="32">
        <v>1609</v>
      </c>
    </row>
    <row r="985" spans="1:4" x14ac:dyDescent="0.25">
      <c r="B985" s="11" t="s">
        <v>194</v>
      </c>
      <c r="C985" s="11" t="s">
        <v>1489</v>
      </c>
      <c r="D985" s="32">
        <v>2863</v>
      </c>
    </row>
    <row r="986" spans="1:4" x14ac:dyDescent="0.25">
      <c r="B986" s="11" t="s">
        <v>198</v>
      </c>
      <c r="C986" s="11" t="s">
        <v>1493</v>
      </c>
      <c r="D986" s="32">
        <v>3019</v>
      </c>
    </row>
    <row r="987" spans="1:4" x14ac:dyDescent="0.25">
      <c r="B987" s="11" t="s">
        <v>202</v>
      </c>
      <c r="C987" s="11" t="s">
        <v>1497</v>
      </c>
      <c r="D987" s="32">
        <v>43</v>
      </c>
    </row>
    <row r="988" spans="1:4" x14ac:dyDescent="0.25">
      <c r="B988" s="11" t="s">
        <v>206</v>
      </c>
      <c r="C988" s="11" t="s">
        <v>1501</v>
      </c>
      <c r="D988" s="32">
        <v>5966</v>
      </c>
    </row>
    <row r="989" spans="1:4" x14ac:dyDescent="0.25">
      <c r="B989" s="11" t="s">
        <v>207</v>
      </c>
      <c r="C989" s="11" t="s">
        <v>1502</v>
      </c>
      <c r="D989" s="32">
        <v>2275</v>
      </c>
    </row>
    <row r="990" spans="1:4" x14ac:dyDescent="0.25">
      <c r="B990" s="11" t="s">
        <v>210</v>
      </c>
      <c r="C990" s="11" t="s">
        <v>1505</v>
      </c>
      <c r="D990" s="32">
        <v>1493</v>
      </c>
    </row>
    <row r="991" spans="1:4" x14ac:dyDescent="0.25">
      <c r="B991" s="11" t="s">
        <v>213</v>
      </c>
      <c r="C991" s="11" t="s">
        <v>1508</v>
      </c>
      <c r="D991" s="32">
        <v>2313</v>
      </c>
    </row>
    <row r="992" spans="1:4" x14ac:dyDescent="0.25">
      <c r="B992" s="11" t="s">
        <v>217</v>
      </c>
      <c r="C992" s="11" t="s">
        <v>1512</v>
      </c>
      <c r="D992" s="32">
        <v>43</v>
      </c>
    </row>
    <row r="993" spans="2:4" x14ac:dyDescent="0.25">
      <c r="B993" s="11" t="s">
        <v>220</v>
      </c>
      <c r="C993" s="11" t="s">
        <v>1515</v>
      </c>
      <c r="D993" s="32">
        <v>11393</v>
      </c>
    </row>
    <row r="994" spans="2:4" x14ac:dyDescent="0.25">
      <c r="B994" s="11" t="s">
        <v>222</v>
      </c>
      <c r="C994" s="11" t="s">
        <v>1517</v>
      </c>
      <c r="D994" s="32">
        <v>2275</v>
      </c>
    </row>
    <row r="995" spans="2:4" x14ac:dyDescent="0.25">
      <c r="B995" s="11" t="s">
        <v>225</v>
      </c>
      <c r="C995" s="11" t="s">
        <v>1520</v>
      </c>
      <c r="D995" s="32">
        <v>3007</v>
      </c>
    </row>
    <row r="996" spans="2:4" x14ac:dyDescent="0.25">
      <c r="B996" s="11" t="s">
        <v>229</v>
      </c>
      <c r="C996" s="11" t="s">
        <v>1524</v>
      </c>
      <c r="D996" s="32">
        <v>21</v>
      </c>
    </row>
    <row r="997" spans="2:4" x14ac:dyDescent="0.25">
      <c r="B997" s="11" t="s">
        <v>236</v>
      </c>
      <c r="C997" s="11" t="s">
        <v>1531</v>
      </c>
      <c r="D997" s="32">
        <v>4939</v>
      </c>
    </row>
    <row r="998" spans="2:4" x14ac:dyDescent="0.25">
      <c r="B998" s="11" t="s">
        <v>237</v>
      </c>
      <c r="C998" s="11" t="s">
        <v>1532</v>
      </c>
      <c r="D998" s="32">
        <v>2248</v>
      </c>
    </row>
    <row r="999" spans="2:4" x14ac:dyDescent="0.25">
      <c r="B999" s="11" t="s">
        <v>240</v>
      </c>
      <c r="C999" s="11" t="s">
        <v>1535</v>
      </c>
      <c r="D999" s="32">
        <v>3046</v>
      </c>
    </row>
    <row r="1000" spans="2:4" x14ac:dyDescent="0.25">
      <c r="B1000" s="11" t="s">
        <v>244</v>
      </c>
      <c r="C1000" s="11" t="s">
        <v>1539</v>
      </c>
      <c r="D1000" s="32">
        <v>22</v>
      </c>
    </row>
    <row r="1001" spans="2:4" x14ac:dyDescent="0.25">
      <c r="B1001" s="11" t="s">
        <v>247</v>
      </c>
      <c r="C1001" s="11" t="s">
        <v>1542</v>
      </c>
      <c r="D1001" s="32">
        <v>5071</v>
      </c>
    </row>
    <row r="1002" spans="2:4" x14ac:dyDescent="0.25">
      <c r="B1002" s="11" t="s">
        <v>250</v>
      </c>
      <c r="C1002" s="11" t="s">
        <v>1545</v>
      </c>
      <c r="D1002" s="32">
        <v>1485</v>
      </c>
    </row>
    <row r="1003" spans="2:4" x14ac:dyDescent="0.25">
      <c r="B1003" s="11" t="s">
        <v>253</v>
      </c>
      <c r="C1003" s="11" t="s">
        <v>1548</v>
      </c>
      <c r="D1003" s="32">
        <v>2076</v>
      </c>
    </row>
    <row r="1004" spans="2:4" x14ac:dyDescent="0.25">
      <c r="B1004" s="11" t="s">
        <v>257</v>
      </c>
      <c r="C1004" s="11" t="s">
        <v>1552</v>
      </c>
      <c r="D1004" s="32">
        <v>16</v>
      </c>
    </row>
    <row r="1005" spans="2:4" x14ac:dyDescent="0.25">
      <c r="B1005" s="11" t="s">
        <v>260</v>
      </c>
      <c r="C1005" s="11" t="s">
        <v>1555</v>
      </c>
      <c r="D1005" s="32">
        <v>5045</v>
      </c>
    </row>
    <row r="1006" spans="2:4" x14ac:dyDescent="0.25">
      <c r="B1006" s="11" t="s">
        <v>263</v>
      </c>
      <c r="C1006" s="11" t="s">
        <v>1558</v>
      </c>
      <c r="D1006" s="32">
        <v>1460</v>
      </c>
    </row>
    <row r="1007" spans="2:4" x14ac:dyDescent="0.25">
      <c r="B1007" s="11" t="s">
        <v>266</v>
      </c>
      <c r="C1007" s="11" t="s">
        <v>1561</v>
      </c>
      <c r="D1007" s="32">
        <v>1700</v>
      </c>
    </row>
    <row r="1008" spans="2:4" x14ac:dyDescent="0.25">
      <c r="B1008" s="11" t="s">
        <v>270</v>
      </c>
      <c r="C1008" s="11" t="s">
        <v>1565</v>
      </c>
      <c r="D1008" s="32">
        <v>16</v>
      </c>
    </row>
    <row r="1009" spans="1:4" x14ac:dyDescent="0.25">
      <c r="B1009" s="11" t="s">
        <v>273</v>
      </c>
      <c r="C1009" s="11" t="s">
        <v>1568</v>
      </c>
      <c r="D1009" s="32">
        <v>4156</v>
      </c>
    </row>
    <row r="1010" spans="1:4" x14ac:dyDescent="0.25">
      <c r="B1010" s="11" t="s">
        <v>276</v>
      </c>
      <c r="C1010" s="11" t="s">
        <v>1571</v>
      </c>
      <c r="D1010" s="32">
        <v>864</v>
      </c>
    </row>
    <row r="1011" spans="1:4" x14ac:dyDescent="0.25">
      <c r="B1011" s="11" t="s">
        <v>279</v>
      </c>
      <c r="C1011" s="11" t="s">
        <v>1574</v>
      </c>
      <c r="D1011" s="32">
        <v>154</v>
      </c>
    </row>
    <row r="1012" spans="1:4" x14ac:dyDescent="0.25">
      <c r="B1012" s="11" t="s">
        <v>283</v>
      </c>
      <c r="C1012" s="11" t="s">
        <v>1578</v>
      </c>
      <c r="D1012" s="32">
        <v>314</v>
      </c>
    </row>
    <row r="1013" spans="1:4" x14ac:dyDescent="0.25">
      <c r="B1013" s="11" t="s">
        <v>286</v>
      </c>
      <c r="C1013" s="11" t="s">
        <v>1581</v>
      </c>
      <c r="D1013" s="32">
        <v>404</v>
      </c>
    </row>
    <row r="1014" spans="1:4" x14ac:dyDescent="0.25">
      <c r="B1014" s="11" t="s">
        <v>290</v>
      </c>
      <c r="C1014" s="11" t="s">
        <v>1585</v>
      </c>
      <c r="D1014" s="32">
        <v>314</v>
      </c>
    </row>
    <row r="1015" spans="1:4" x14ac:dyDescent="0.25">
      <c r="B1015" s="11" t="s">
        <v>294</v>
      </c>
      <c r="C1015" s="11" t="s">
        <v>1589</v>
      </c>
      <c r="D1015" s="32">
        <v>96</v>
      </c>
    </row>
    <row r="1016" spans="1:4" x14ac:dyDescent="0.25">
      <c r="B1016" s="11" t="s">
        <v>297</v>
      </c>
      <c r="C1016" s="11" t="s">
        <v>1592</v>
      </c>
      <c r="D1016" s="32">
        <v>372</v>
      </c>
    </row>
    <row r="1017" spans="1:4" x14ac:dyDescent="0.25">
      <c r="B1017" s="11" t="s">
        <v>299</v>
      </c>
      <c r="C1017" s="11" t="s">
        <v>1594</v>
      </c>
      <c r="D1017" s="32">
        <v>1054</v>
      </c>
    </row>
    <row r="1018" spans="1:4" x14ac:dyDescent="0.25">
      <c r="B1018" s="11" t="s">
        <v>302</v>
      </c>
      <c r="C1018" s="11" t="s">
        <v>1597</v>
      </c>
      <c r="D1018" s="32">
        <v>1015</v>
      </c>
    </row>
    <row r="1019" spans="1:4" x14ac:dyDescent="0.25">
      <c r="A1019" s="152" t="s">
        <v>2647</v>
      </c>
      <c r="D1019" s="32"/>
    </row>
    <row r="1020" spans="1:4" x14ac:dyDescent="0.25">
      <c r="A1020" s="154" t="s">
        <v>2566</v>
      </c>
      <c r="B1020" s="11" t="s">
        <v>71</v>
      </c>
      <c r="C1020" s="11" t="s">
        <v>1367</v>
      </c>
      <c r="D1020" s="32">
        <v>2913</v>
      </c>
    </row>
    <row r="1021" spans="1:4" x14ac:dyDescent="0.25">
      <c r="A1021" s="154" t="s">
        <v>2567</v>
      </c>
      <c r="B1021" s="11" t="s">
        <v>1026</v>
      </c>
      <c r="C1021" s="11" t="s">
        <v>2309</v>
      </c>
      <c r="D1021" s="32">
        <v>249</v>
      </c>
    </row>
    <row r="1022" spans="1:4" x14ac:dyDescent="0.25">
      <c r="B1022" s="11" t="s">
        <v>1031</v>
      </c>
      <c r="C1022" s="11" t="s">
        <v>2314</v>
      </c>
      <c r="D1022" s="32">
        <v>13736</v>
      </c>
    </row>
    <row r="1023" spans="1:4" x14ac:dyDescent="0.25">
      <c r="B1023" s="11" t="s">
        <v>1035</v>
      </c>
      <c r="C1023" s="11" t="s">
        <v>2318</v>
      </c>
      <c r="D1023" s="32">
        <v>2265</v>
      </c>
    </row>
    <row r="1024" spans="1:4" x14ac:dyDescent="0.25">
      <c r="B1024" s="11" t="s">
        <v>1038</v>
      </c>
      <c r="C1024" s="11" t="s">
        <v>2321</v>
      </c>
      <c r="D1024" s="32">
        <v>1432</v>
      </c>
    </row>
    <row r="1025" spans="2:4" x14ac:dyDescent="0.25">
      <c r="B1025" s="11" t="s">
        <v>1042</v>
      </c>
      <c r="C1025" s="11" t="s">
        <v>2325</v>
      </c>
      <c r="D1025" s="32">
        <v>949</v>
      </c>
    </row>
    <row r="1026" spans="2:4" x14ac:dyDescent="0.25">
      <c r="B1026" s="11" t="s">
        <v>1045</v>
      </c>
      <c r="C1026" s="11" t="s">
        <v>2328</v>
      </c>
      <c r="D1026" s="32">
        <v>32</v>
      </c>
    </row>
    <row r="1027" spans="2:4" x14ac:dyDescent="0.25">
      <c r="B1027" s="11" t="s">
        <v>1047</v>
      </c>
      <c r="C1027" s="11" t="s">
        <v>2330</v>
      </c>
      <c r="D1027" s="32">
        <v>1138</v>
      </c>
    </row>
    <row r="1028" spans="2:4" x14ac:dyDescent="0.25">
      <c r="B1028" s="11" t="s">
        <v>1051</v>
      </c>
      <c r="C1028" s="11" t="s">
        <v>2334</v>
      </c>
      <c r="D1028" s="32">
        <v>914</v>
      </c>
    </row>
    <row r="1029" spans="2:4" x14ac:dyDescent="0.25">
      <c r="B1029" s="11" t="s">
        <v>1053</v>
      </c>
      <c r="C1029" s="11" t="s">
        <v>2336</v>
      </c>
      <c r="D1029" s="32">
        <v>1735</v>
      </c>
    </row>
    <row r="1030" spans="2:4" x14ac:dyDescent="0.25">
      <c r="B1030" s="11" t="s">
        <v>1057</v>
      </c>
      <c r="C1030" s="11" t="s">
        <v>2340</v>
      </c>
      <c r="D1030" s="32">
        <v>32</v>
      </c>
    </row>
    <row r="1031" spans="2:4" x14ac:dyDescent="0.25">
      <c r="B1031" s="11" t="s">
        <v>1060</v>
      </c>
      <c r="C1031" s="11" t="s">
        <v>2343</v>
      </c>
      <c r="D1031" s="32">
        <v>4028</v>
      </c>
    </row>
    <row r="1032" spans="2:4" x14ac:dyDescent="0.25">
      <c r="B1032" s="11" t="s">
        <v>1063</v>
      </c>
      <c r="C1032" s="11" t="s">
        <v>2346</v>
      </c>
      <c r="D1032" s="32">
        <v>1707</v>
      </c>
    </row>
    <row r="1033" spans="2:4" x14ac:dyDescent="0.25">
      <c r="B1033" s="11" t="s">
        <v>1066</v>
      </c>
      <c r="C1033" s="11" t="s">
        <v>2349</v>
      </c>
      <c r="D1033" s="32">
        <v>2256</v>
      </c>
    </row>
    <row r="1034" spans="2:4" x14ac:dyDescent="0.25">
      <c r="B1034" s="11" t="s">
        <v>1070</v>
      </c>
      <c r="C1034" s="11" t="s">
        <v>2353</v>
      </c>
      <c r="D1034" s="32">
        <v>16</v>
      </c>
    </row>
    <row r="1035" spans="2:4" x14ac:dyDescent="0.25">
      <c r="B1035" s="11" t="s">
        <v>1073</v>
      </c>
      <c r="C1035" s="11" t="s">
        <v>2356</v>
      </c>
      <c r="D1035" s="32">
        <v>7050</v>
      </c>
    </row>
    <row r="1036" spans="2:4" x14ac:dyDescent="0.25">
      <c r="B1036" s="11" t="s">
        <v>1077</v>
      </c>
      <c r="C1036" s="11" t="s">
        <v>2360</v>
      </c>
      <c r="D1036" s="32">
        <v>3627</v>
      </c>
    </row>
    <row r="1037" spans="2:4" x14ac:dyDescent="0.25">
      <c r="B1037" s="11" t="s">
        <v>1080</v>
      </c>
      <c r="C1037" s="11" t="s">
        <v>2363</v>
      </c>
      <c r="D1037" s="32">
        <v>1686</v>
      </c>
    </row>
    <row r="1038" spans="2:4" x14ac:dyDescent="0.25">
      <c r="B1038" s="11" t="s">
        <v>1083</v>
      </c>
      <c r="C1038" s="11" t="s">
        <v>2366</v>
      </c>
      <c r="D1038" s="32">
        <v>2284</v>
      </c>
    </row>
    <row r="1039" spans="2:4" x14ac:dyDescent="0.25">
      <c r="B1039" s="11" t="s">
        <v>1087</v>
      </c>
      <c r="C1039" s="11" t="s">
        <v>2370</v>
      </c>
      <c r="D1039" s="32">
        <v>16</v>
      </c>
    </row>
    <row r="1040" spans="2:4" x14ac:dyDescent="0.25">
      <c r="B1040" s="11" t="s">
        <v>1089</v>
      </c>
      <c r="C1040" s="11" t="s">
        <v>2372</v>
      </c>
      <c r="D1040" s="32">
        <v>3726</v>
      </c>
    </row>
    <row r="1041" spans="1:4" x14ac:dyDescent="0.25">
      <c r="B1041" s="11" t="s">
        <v>1093</v>
      </c>
      <c r="C1041" s="11" t="s">
        <v>2376</v>
      </c>
      <c r="D1041" s="32">
        <v>1114</v>
      </c>
    </row>
    <row r="1042" spans="1:4" x14ac:dyDescent="0.25">
      <c r="B1042" s="11" t="s">
        <v>1096</v>
      </c>
      <c r="C1042" s="11" t="s">
        <v>2379</v>
      </c>
      <c r="D1042" s="32">
        <v>1558</v>
      </c>
    </row>
    <row r="1043" spans="1:4" x14ac:dyDescent="0.25">
      <c r="B1043" s="11" t="s">
        <v>1100</v>
      </c>
      <c r="C1043" s="11" t="s">
        <v>2383</v>
      </c>
      <c r="D1043" s="32">
        <v>16</v>
      </c>
    </row>
    <row r="1044" spans="1:4" x14ac:dyDescent="0.25">
      <c r="B1044" s="11" t="s">
        <v>1103</v>
      </c>
      <c r="C1044" s="11" t="s">
        <v>2386</v>
      </c>
      <c r="D1044" s="32">
        <v>3707</v>
      </c>
    </row>
    <row r="1045" spans="1:4" x14ac:dyDescent="0.25">
      <c r="B1045" s="11" t="s">
        <v>1106</v>
      </c>
      <c r="C1045" s="11" t="s">
        <v>2389</v>
      </c>
      <c r="D1045" s="32">
        <v>1095</v>
      </c>
    </row>
    <row r="1046" spans="1:4" x14ac:dyDescent="0.25">
      <c r="B1046" s="11" t="s">
        <v>1109</v>
      </c>
      <c r="C1046" s="11" t="s">
        <v>2392</v>
      </c>
      <c r="D1046" s="32">
        <v>1275</v>
      </c>
    </row>
    <row r="1047" spans="1:4" x14ac:dyDescent="0.25">
      <c r="B1047" s="11" t="s">
        <v>1113</v>
      </c>
      <c r="C1047" s="11" t="s">
        <v>2396</v>
      </c>
      <c r="D1047" s="32">
        <v>14</v>
      </c>
    </row>
    <row r="1048" spans="1:4" x14ac:dyDescent="0.25">
      <c r="B1048" s="11" t="s">
        <v>1116</v>
      </c>
      <c r="C1048" s="11" t="s">
        <v>2399</v>
      </c>
      <c r="D1048" s="32">
        <v>3040</v>
      </c>
    </row>
    <row r="1049" spans="1:4" x14ac:dyDescent="0.25">
      <c r="B1049" s="11" t="s">
        <v>1119</v>
      </c>
      <c r="C1049" s="11" t="s">
        <v>2402</v>
      </c>
      <c r="D1049" s="32">
        <v>648</v>
      </c>
    </row>
    <row r="1050" spans="1:4" x14ac:dyDescent="0.25">
      <c r="B1050" s="11" t="s">
        <v>1122</v>
      </c>
      <c r="C1050" s="11" t="s">
        <v>2405</v>
      </c>
      <c r="D1050" s="32">
        <v>116</v>
      </c>
    </row>
    <row r="1051" spans="1:4" x14ac:dyDescent="0.25">
      <c r="B1051" s="11" t="s">
        <v>1127</v>
      </c>
      <c r="C1051" s="11" t="s">
        <v>2410</v>
      </c>
      <c r="D1051" s="32">
        <v>236</v>
      </c>
    </row>
    <row r="1052" spans="1:4" x14ac:dyDescent="0.25">
      <c r="B1052" s="11" t="s">
        <v>1130</v>
      </c>
      <c r="C1052" s="11" t="s">
        <v>2413</v>
      </c>
      <c r="D1052" s="32">
        <v>303</v>
      </c>
    </row>
    <row r="1053" spans="1:4" x14ac:dyDescent="0.25">
      <c r="B1053" s="11" t="s">
        <v>1134</v>
      </c>
      <c r="C1053" s="11" t="s">
        <v>2417</v>
      </c>
      <c r="D1053" s="32">
        <v>236</v>
      </c>
    </row>
    <row r="1054" spans="1:4" x14ac:dyDescent="0.25">
      <c r="A1054" s="154" t="s">
        <v>2577</v>
      </c>
      <c r="B1054" s="11" t="s">
        <v>1168</v>
      </c>
      <c r="C1054" s="11" t="s">
        <v>2438</v>
      </c>
      <c r="D1054" s="32">
        <v>120</v>
      </c>
    </row>
    <row r="1055" spans="1:4" x14ac:dyDescent="0.25">
      <c r="A1055" s="152" t="s">
        <v>2648</v>
      </c>
      <c r="D1055" s="32"/>
    </row>
    <row r="1056" spans="1:4" x14ac:dyDescent="0.25">
      <c r="A1056" s="154" t="s">
        <v>2567</v>
      </c>
      <c r="B1056" s="11" t="s">
        <v>1188</v>
      </c>
      <c r="C1056" s="11" t="s">
        <v>2454</v>
      </c>
      <c r="D1056" s="32">
        <v>249</v>
      </c>
    </row>
    <row r="1057" spans="2:4" x14ac:dyDescent="0.25">
      <c r="B1057" s="11" t="s">
        <v>1193</v>
      </c>
      <c r="C1057" s="11" t="s">
        <v>2459</v>
      </c>
      <c r="D1057" s="32">
        <v>13736</v>
      </c>
    </row>
    <row r="1058" spans="2:4" x14ac:dyDescent="0.25">
      <c r="B1058" s="11" t="s">
        <v>1197</v>
      </c>
      <c r="C1058" s="11" t="s">
        <v>2463</v>
      </c>
      <c r="D1058" s="32">
        <v>2265</v>
      </c>
    </row>
    <row r="1059" spans="2:4" x14ac:dyDescent="0.25">
      <c r="B1059" s="11" t="s">
        <v>1200</v>
      </c>
      <c r="C1059" s="11" t="s">
        <v>2466</v>
      </c>
      <c r="D1059" s="32">
        <v>1432</v>
      </c>
    </row>
    <row r="1060" spans="2:4" x14ac:dyDescent="0.25">
      <c r="B1060" s="11" t="s">
        <v>1204</v>
      </c>
      <c r="C1060" s="11" t="s">
        <v>2470</v>
      </c>
      <c r="D1060" s="32">
        <v>949</v>
      </c>
    </row>
    <row r="1061" spans="2:4" x14ac:dyDescent="0.25">
      <c r="B1061" s="11" t="s">
        <v>1207</v>
      </c>
      <c r="C1061" s="11" t="s">
        <v>2473</v>
      </c>
      <c r="D1061" s="32">
        <v>32</v>
      </c>
    </row>
    <row r="1062" spans="2:4" x14ac:dyDescent="0.25">
      <c r="B1062" s="11" t="s">
        <v>1209</v>
      </c>
      <c r="C1062" s="11" t="s">
        <v>2475</v>
      </c>
      <c r="D1062" s="32">
        <v>1138</v>
      </c>
    </row>
    <row r="1063" spans="2:4" x14ac:dyDescent="0.25">
      <c r="B1063" s="11" t="s">
        <v>1213</v>
      </c>
      <c r="C1063" s="11" t="s">
        <v>2479</v>
      </c>
      <c r="D1063" s="32">
        <v>914</v>
      </c>
    </row>
    <row r="1064" spans="2:4" x14ac:dyDescent="0.25">
      <c r="B1064" s="11" t="s">
        <v>1215</v>
      </c>
      <c r="C1064" s="11" t="s">
        <v>2481</v>
      </c>
      <c r="D1064" s="32">
        <v>1735</v>
      </c>
    </row>
    <row r="1065" spans="2:4" x14ac:dyDescent="0.25">
      <c r="B1065" s="11" t="s">
        <v>1219</v>
      </c>
      <c r="C1065" s="11" t="s">
        <v>2485</v>
      </c>
      <c r="D1065" s="32">
        <v>32</v>
      </c>
    </row>
    <row r="1066" spans="2:4" x14ac:dyDescent="0.25">
      <c r="B1066" s="11" t="s">
        <v>1222</v>
      </c>
      <c r="C1066" s="11" t="s">
        <v>2488</v>
      </c>
      <c r="D1066" s="32">
        <v>4028</v>
      </c>
    </row>
    <row r="1067" spans="2:4" x14ac:dyDescent="0.25">
      <c r="B1067" s="11" t="s">
        <v>1225</v>
      </c>
      <c r="C1067" s="11" t="s">
        <v>2491</v>
      </c>
      <c r="D1067" s="32">
        <v>1707</v>
      </c>
    </row>
    <row r="1068" spans="2:4" x14ac:dyDescent="0.25">
      <c r="B1068" s="11" t="s">
        <v>1228</v>
      </c>
      <c r="C1068" s="11" t="s">
        <v>2494</v>
      </c>
      <c r="D1068" s="32">
        <v>2256</v>
      </c>
    </row>
    <row r="1069" spans="2:4" x14ac:dyDescent="0.25">
      <c r="B1069" s="11" t="s">
        <v>1232</v>
      </c>
      <c r="C1069" s="11" t="s">
        <v>2498</v>
      </c>
      <c r="D1069" s="32">
        <v>16</v>
      </c>
    </row>
    <row r="1070" spans="2:4" x14ac:dyDescent="0.25">
      <c r="B1070" s="11" t="s">
        <v>1235</v>
      </c>
      <c r="C1070" s="11" t="s">
        <v>2501</v>
      </c>
      <c r="D1070" s="32">
        <v>7049</v>
      </c>
    </row>
    <row r="1071" spans="2:4" x14ac:dyDescent="0.25">
      <c r="B1071" s="11" t="s">
        <v>1239</v>
      </c>
      <c r="C1071" s="11" t="s">
        <v>2505</v>
      </c>
      <c r="D1071" s="32">
        <v>3628</v>
      </c>
    </row>
    <row r="1072" spans="2:4" x14ac:dyDescent="0.25">
      <c r="B1072" s="11" t="s">
        <v>1242</v>
      </c>
      <c r="C1072" s="11" t="s">
        <v>2508</v>
      </c>
      <c r="D1072" s="32">
        <v>1686</v>
      </c>
    </row>
    <row r="1073" spans="2:4" x14ac:dyDescent="0.25">
      <c r="B1073" s="11" t="s">
        <v>1245</v>
      </c>
      <c r="C1073" s="11" t="s">
        <v>2511</v>
      </c>
      <c r="D1073" s="32">
        <v>2285</v>
      </c>
    </row>
    <row r="1074" spans="2:4" x14ac:dyDescent="0.25">
      <c r="B1074" s="11" t="s">
        <v>1249</v>
      </c>
      <c r="C1074" s="11" t="s">
        <v>2515</v>
      </c>
      <c r="D1074" s="32">
        <v>16</v>
      </c>
    </row>
    <row r="1075" spans="2:4" x14ac:dyDescent="0.25">
      <c r="B1075" s="11" t="s">
        <v>1251</v>
      </c>
      <c r="C1075" s="11" t="s">
        <v>2517</v>
      </c>
      <c r="D1075" s="32">
        <v>3726</v>
      </c>
    </row>
    <row r="1076" spans="2:4" x14ac:dyDescent="0.25">
      <c r="B1076" s="11" t="s">
        <v>1255</v>
      </c>
      <c r="C1076" s="11" t="s">
        <v>2521</v>
      </c>
      <c r="D1076" s="32">
        <v>1114</v>
      </c>
    </row>
    <row r="1077" spans="2:4" x14ac:dyDescent="0.25">
      <c r="B1077" s="11" t="s">
        <v>1258</v>
      </c>
      <c r="C1077" s="11" t="s">
        <v>2524</v>
      </c>
      <c r="D1077" s="32">
        <v>1558</v>
      </c>
    </row>
    <row r="1078" spans="2:4" x14ac:dyDescent="0.25">
      <c r="B1078" s="11" t="s">
        <v>1262</v>
      </c>
      <c r="C1078" s="11" t="s">
        <v>2528</v>
      </c>
      <c r="D1078" s="32">
        <v>16</v>
      </c>
    </row>
    <row r="1079" spans="2:4" x14ac:dyDescent="0.25">
      <c r="B1079" s="11" t="s">
        <v>1265</v>
      </c>
      <c r="C1079" s="11" t="s">
        <v>2531</v>
      </c>
      <c r="D1079" s="32">
        <v>3707</v>
      </c>
    </row>
    <row r="1080" spans="2:4" x14ac:dyDescent="0.25">
      <c r="B1080" s="11" t="s">
        <v>1268</v>
      </c>
      <c r="C1080" s="11" t="s">
        <v>2534</v>
      </c>
      <c r="D1080" s="32">
        <v>1095</v>
      </c>
    </row>
    <row r="1081" spans="2:4" x14ac:dyDescent="0.25">
      <c r="B1081" s="11" t="s">
        <v>1271</v>
      </c>
      <c r="C1081" s="11" t="s">
        <v>2537</v>
      </c>
      <c r="D1081" s="32">
        <v>1275</v>
      </c>
    </row>
    <row r="1082" spans="2:4" x14ac:dyDescent="0.25">
      <c r="B1082" s="11" t="s">
        <v>1275</v>
      </c>
      <c r="C1082" s="11" t="s">
        <v>2541</v>
      </c>
      <c r="D1082" s="32">
        <v>14</v>
      </c>
    </row>
    <row r="1083" spans="2:4" x14ac:dyDescent="0.25">
      <c r="B1083" s="11" t="s">
        <v>1278</v>
      </c>
      <c r="C1083" s="11" t="s">
        <v>2544</v>
      </c>
      <c r="D1083" s="32">
        <v>3040</v>
      </c>
    </row>
    <row r="1084" spans="2:4" x14ac:dyDescent="0.25">
      <c r="B1084" s="11" t="s">
        <v>1281</v>
      </c>
      <c r="C1084" s="11" t="s">
        <v>2547</v>
      </c>
      <c r="D1084" s="32">
        <v>648</v>
      </c>
    </row>
    <row r="1085" spans="2:4" x14ac:dyDescent="0.25">
      <c r="B1085" s="11" t="s">
        <v>1284</v>
      </c>
      <c r="C1085" s="11" t="s">
        <v>2550</v>
      </c>
      <c r="D1085" s="32">
        <v>116</v>
      </c>
    </row>
    <row r="1086" spans="2:4" x14ac:dyDescent="0.25">
      <c r="B1086" s="11" t="s">
        <v>1289</v>
      </c>
      <c r="C1086" s="11" t="s">
        <v>2555</v>
      </c>
      <c r="D1086" s="32">
        <v>236</v>
      </c>
    </row>
    <row r="1087" spans="2:4" x14ac:dyDescent="0.25">
      <c r="B1087" s="11" t="s">
        <v>1292</v>
      </c>
      <c r="C1087" s="11" t="s">
        <v>2558</v>
      </c>
      <c r="D1087" s="32">
        <v>303</v>
      </c>
    </row>
    <row r="1088" spans="2:4" x14ac:dyDescent="0.25">
      <c r="B1088" s="11" t="s">
        <v>1296</v>
      </c>
      <c r="C1088" s="11" t="s">
        <v>2562</v>
      </c>
      <c r="D1088" s="32">
        <v>236</v>
      </c>
    </row>
    <row r="1089" spans="1:4" x14ac:dyDescent="0.25">
      <c r="A1089" s="11" t="s">
        <v>2719</v>
      </c>
      <c r="D1089" s="32">
        <v>9345</v>
      </c>
    </row>
    <row r="1090" spans="1:4" x14ac:dyDescent="0.25">
      <c r="A1090" s="152" t="s">
        <v>2646</v>
      </c>
      <c r="D1090" s="32"/>
    </row>
    <row r="1091" spans="1:4" x14ac:dyDescent="0.25">
      <c r="A1091" s="154" t="s">
        <v>2566</v>
      </c>
      <c r="B1091" s="11" t="s">
        <v>43</v>
      </c>
      <c r="C1091" s="11" t="s">
        <v>1339</v>
      </c>
      <c r="D1091" s="32">
        <v>200</v>
      </c>
    </row>
    <row r="1092" spans="1:4" x14ac:dyDescent="0.25">
      <c r="B1092" s="11" t="s">
        <v>49</v>
      </c>
      <c r="C1092" s="11" t="s">
        <v>1345</v>
      </c>
      <c r="D1092" s="32">
        <v>200</v>
      </c>
    </row>
    <row r="1093" spans="1:4" x14ac:dyDescent="0.25">
      <c r="A1093" s="154" t="s">
        <v>2571</v>
      </c>
      <c r="B1093" s="11" t="s">
        <v>53</v>
      </c>
      <c r="C1093" s="11" t="s">
        <v>1349</v>
      </c>
      <c r="D1093" s="32">
        <v>861</v>
      </c>
    </row>
    <row r="1094" spans="1:4" x14ac:dyDescent="0.25">
      <c r="B1094" s="11" t="s">
        <v>134</v>
      </c>
      <c r="C1094" s="11" t="s">
        <v>1429</v>
      </c>
      <c r="D1094" s="32">
        <v>980</v>
      </c>
    </row>
    <row r="1095" spans="1:4" x14ac:dyDescent="0.25">
      <c r="B1095" s="11" t="s">
        <v>135</v>
      </c>
      <c r="C1095" s="11" t="s">
        <v>1430</v>
      </c>
      <c r="D1095" s="32">
        <v>980</v>
      </c>
    </row>
    <row r="1096" spans="1:4" x14ac:dyDescent="0.25">
      <c r="B1096" s="11" t="s">
        <v>136</v>
      </c>
      <c r="C1096" s="11" t="s">
        <v>1431</v>
      </c>
      <c r="D1096" s="32">
        <v>980</v>
      </c>
    </row>
    <row r="1097" spans="1:4" x14ac:dyDescent="0.25">
      <c r="B1097" s="11" t="s">
        <v>137</v>
      </c>
      <c r="C1097" s="11" t="s">
        <v>1432</v>
      </c>
      <c r="D1097" s="32">
        <v>17</v>
      </c>
    </row>
    <row r="1098" spans="1:4" x14ac:dyDescent="0.25">
      <c r="B1098" s="11" t="s">
        <v>324</v>
      </c>
      <c r="C1098" s="11" t="s">
        <v>1619</v>
      </c>
      <c r="D1098" s="32">
        <v>17</v>
      </c>
    </row>
    <row r="1099" spans="1:4" x14ac:dyDescent="0.25">
      <c r="B1099" s="11" t="s">
        <v>325</v>
      </c>
      <c r="C1099" s="11" t="s">
        <v>1620</v>
      </c>
      <c r="D1099" s="32">
        <v>17</v>
      </c>
    </row>
    <row r="1100" spans="1:4" x14ac:dyDescent="0.25">
      <c r="B1100" s="11" t="s">
        <v>332</v>
      </c>
      <c r="C1100" s="11" t="s">
        <v>1627</v>
      </c>
      <c r="D1100" s="32">
        <v>17</v>
      </c>
    </row>
    <row r="1101" spans="1:4" x14ac:dyDescent="0.25">
      <c r="B1101" s="11" t="s">
        <v>333</v>
      </c>
      <c r="C1101" s="11" t="s">
        <v>1628</v>
      </c>
      <c r="D1101" s="32">
        <v>17</v>
      </c>
    </row>
    <row r="1102" spans="1:4" x14ac:dyDescent="0.25">
      <c r="B1102" s="11" t="s">
        <v>340</v>
      </c>
      <c r="C1102" s="11" t="s">
        <v>1635</v>
      </c>
      <c r="D1102" s="32">
        <v>17</v>
      </c>
    </row>
    <row r="1103" spans="1:4" x14ac:dyDescent="0.25">
      <c r="B1103" s="11" t="s">
        <v>341</v>
      </c>
      <c r="C1103" s="11" t="s">
        <v>1636</v>
      </c>
      <c r="D1103" s="32">
        <v>17</v>
      </c>
    </row>
    <row r="1104" spans="1:4" x14ac:dyDescent="0.25">
      <c r="B1104" s="11" t="s">
        <v>366</v>
      </c>
      <c r="C1104" s="11" t="s">
        <v>1660</v>
      </c>
      <c r="D1104" s="32">
        <v>17</v>
      </c>
    </row>
    <row r="1105" spans="1:4" x14ac:dyDescent="0.25">
      <c r="B1105" s="11" t="s">
        <v>367</v>
      </c>
      <c r="C1105" s="11" t="s">
        <v>1661</v>
      </c>
      <c r="D1105" s="32">
        <v>17</v>
      </c>
    </row>
    <row r="1106" spans="1:4" x14ac:dyDescent="0.25">
      <c r="B1106" s="11" t="s">
        <v>374</v>
      </c>
      <c r="C1106" s="11" t="s">
        <v>1668</v>
      </c>
      <c r="D1106" s="32">
        <v>17</v>
      </c>
    </row>
    <row r="1107" spans="1:4" x14ac:dyDescent="0.25">
      <c r="B1107" s="11" t="s">
        <v>375</v>
      </c>
      <c r="C1107" s="11" t="s">
        <v>1669</v>
      </c>
      <c r="D1107" s="32">
        <v>17</v>
      </c>
    </row>
    <row r="1108" spans="1:4" x14ac:dyDescent="0.25">
      <c r="B1108" s="11" t="s">
        <v>381</v>
      </c>
      <c r="C1108" s="11" t="s">
        <v>1675</v>
      </c>
      <c r="D1108" s="32">
        <v>17</v>
      </c>
    </row>
    <row r="1109" spans="1:4" x14ac:dyDescent="0.25">
      <c r="B1109" s="11" t="s">
        <v>382</v>
      </c>
      <c r="C1109" s="11" t="s">
        <v>1676</v>
      </c>
      <c r="D1109" s="32">
        <v>17</v>
      </c>
    </row>
    <row r="1110" spans="1:4" x14ac:dyDescent="0.25">
      <c r="B1110" s="11" t="s">
        <v>466</v>
      </c>
      <c r="C1110" s="11" t="s">
        <v>1753</v>
      </c>
      <c r="D1110" s="32">
        <v>17</v>
      </c>
    </row>
    <row r="1111" spans="1:4" x14ac:dyDescent="0.25">
      <c r="A1111" s="152" t="s">
        <v>2647</v>
      </c>
      <c r="D1111" s="32"/>
    </row>
    <row r="1112" spans="1:4" x14ac:dyDescent="0.25">
      <c r="A1112" s="154" t="s">
        <v>2566</v>
      </c>
      <c r="B1112" s="11" t="s">
        <v>44</v>
      </c>
      <c r="C1112" s="11" t="s">
        <v>1340</v>
      </c>
      <c r="D1112" s="32">
        <v>200</v>
      </c>
    </row>
    <row r="1113" spans="1:4" x14ac:dyDescent="0.25">
      <c r="B1113" s="11" t="s">
        <v>1136</v>
      </c>
      <c r="C1113" s="11" t="s">
        <v>2419</v>
      </c>
      <c r="D1113" s="32">
        <v>200</v>
      </c>
    </row>
    <row r="1114" spans="1:4" x14ac:dyDescent="0.25">
      <c r="A1114" s="154" t="s">
        <v>2571</v>
      </c>
      <c r="B1114" s="11" t="s">
        <v>58</v>
      </c>
      <c r="C1114" s="11" t="s">
        <v>1354</v>
      </c>
      <c r="D1114" s="32">
        <v>861</v>
      </c>
    </row>
    <row r="1115" spans="1:4" x14ac:dyDescent="0.25">
      <c r="B1115" s="11" t="s">
        <v>109</v>
      </c>
      <c r="C1115" s="11" t="s">
        <v>1404</v>
      </c>
      <c r="D1115" s="32">
        <v>980</v>
      </c>
    </row>
    <row r="1116" spans="1:4" x14ac:dyDescent="0.25">
      <c r="B1116" s="11" t="s">
        <v>110</v>
      </c>
      <c r="C1116" s="11" t="s">
        <v>1405</v>
      </c>
      <c r="D1116" s="32">
        <v>980</v>
      </c>
    </row>
    <row r="1117" spans="1:4" x14ac:dyDescent="0.25">
      <c r="B1117" s="11" t="s">
        <v>111</v>
      </c>
      <c r="C1117" s="11" t="s">
        <v>1406</v>
      </c>
      <c r="D1117" s="32">
        <v>17</v>
      </c>
    </row>
    <row r="1118" spans="1:4" x14ac:dyDescent="0.25">
      <c r="B1118" s="11" t="s">
        <v>112</v>
      </c>
      <c r="C1118" s="11" t="s">
        <v>1407</v>
      </c>
      <c r="D1118" s="32">
        <v>980</v>
      </c>
    </row>
    <row r="1119" spans="1:4" x14ac:dyDescent="0.25">
      <c r="B1119" s="11" t="s">
        <v>117</v>
      </c>
      <c r="C1119" s="11" t="s">
        <v>1412</v>
      </c>
      <c r="D1119" s="32">
        <v>17</v>
      </c>
    </row>
    <row r="1120" spans="1:4" x14ac:dyDescent="0.25">
      <c r="B1120" s="11" t="s">
        <v>118</v>
      </c>
      <c r="C1120" s="11" t="s">
        <v>1413</v>
      </c>
      <c r="D1120" s="32">
        <v>17</v>
      </c>
    </row>
    <row r="1121" spans="1:4" x14ac:dyDescent="0.25">
      <c r="B1121" s="11" t="s">
        <v>712</v>
      </c>
      <c r="C1121" s="11" t="s">
        <v>1996</v>
      </c>
      <c r="D1121" s="32">
        <v>17</v>
      </c>
    </row>
    <row r="1122" spans="1:4" x14ac:dyDescent="0.25">
      <c r="B1122" s="11" t="s">
        <v>717</v>
      </c>
      <c r="C1122" s="11" t="s">
        <v>2001</v>
      </c>
      <c r="D1122" s="32">
        <v>17</v>
      </c>
    </row>
    <row r="1123" spans="1:4" x14ac:dyDescent="0.25">
      <c r="B1123" s="11" t="s">
        <v>736</v>
      </c>
      <c r="C1123" s="11" t="s">
        <v>2020</v>
      </c>
      <c r="D1123" s="32">
        <v>17</v>
      </c>
    </row>
    <row r="1124" spans="1:4" x14ac:dyDescent="0.25">
      <c r="B1124" s="11" t="s">
        <v>758</v>
      </c>
      <c r="C1124" s="11" t="s">
        <v>2042</v>
      </c>
      <c r="D1124" s="32">
        <v>17</v>
      </c>
    </row>
    <row r="1125" spans="1:4" x14ac:dyDescent="0.25">
      <c r="B1125" s="11" t="s">
        <v>759</v>
      </c>
      <c r="C1125" s="11" t="s">
        <v>2043</v>
      </c>
      <c r="D1125" s="32">
        <v>17</v>
      </c>
    </row>
    <row r="1126" spans="1:4" x14ac:dyDescent="0.25">
      <c r="B1126" s="11" t="s">
        <v>767</v>
      </c>
      <c r="C1126" s="11" t="s">
        <v>2051</v>
      </c>
      <c r="D1126" s="32">
        <v>17</v>
      </c>
    </row>
    <row r="1127" spans="1:4" x14ac:dyDescent="0.25">
      <c r="B1127" s="11" t="s">
        <v>768</v>
      </c>
      <c r="C1127" s="11" t="s">
        <v>2052</v>
      </c>
      <c r="D1127" s="32">
        <v>17</v>
      </c>
    </row>
    <row r="1128" spans="1:4" x14ac:dyDescent="0.25">
      <c r="B1128" s="11" t="s">
        <v>774</v>
      </c>
      <c r="C1128" s="11" t="s">
        <v>2058</v>
      </c>
      <c r="D1128" s="32">
        <v>17</v>
      </c>
    </row>
    <row r="1129" spans="1:4" x14ac:dyDescent="0.25">
      <c r="B1129" s="11" t="s">
        <v>775</v>
      </c>
      <c r="C1129" s="11" t="s">
        <v>2059</v>
      </c>
      <c r="D1129" s="32">
        <v>17</v>
      </c>
    </row>
    <row r="1130" spans="1:4" x14ac:dyDescent="0.25">
      <c r="B1130" s="11" t="s">
        <v>797</v>
      </c>
      <c r="C1130" s="11" t="s">
        <v>2081</v>
      </c>
      <c r="D1130" s="32">
        <v>17</v>
      </c>
    </row>
    <row r="1131" spans="1:4" x14ac:dyDescent="0.25">
      <c r="B1131" s="11" t="s">
        <v>798</v>
      </c>
      <c r="C1131" s="11" t="s">
        <v>2082</v>
      </c>
      <c r="D1131" s="32">
        <v>16</v>
      </c>
    </row>
    <row r="1132" spans="1:4" x14ac:dyDescent="0.25">
      <c r="B1132" s="11" t="s">
        <v>806</v>
      </c>
      <c r="C1132" s="11" t="s">
        <v>2090</v>
      </c>
      <c r="D1132" s="32">
        <v>17</v>
      </c>
    </row>
    <row r="1133" spans="1:4" x14ac:dyDescent="0.25">
      <c r="B1133" s="11" t="s">
        <v>807</v>
      </c>
      <c r="C1133" s="11" t="s">
        <v>2091</v>
      </c>
      <c r="D1133" s="32">
        <v>17</v>
      </c>
    </row>
    <row r="1134" spans="1:4" x14ac:dyDescent="0.25">
      <c r="B1134" s="11" t="s">
        <v>813</v>
      </c>
      <c r="C1134" s="11" t="s">
        <v>2097</v>
      </c>
      <c r="D1134" s="32">
        <v>17</v>
      </c>
    </row>
    <row r="1135" spans="1:4" x14ac:dyDescent="0.25">
      <c r="B1135" s="11" t="s">
        <v>814</v>
      </c>
      <c r="C1135" s="11" t="s">
        <v>2098</v>
      </c>
      <c r="D1135" s="32">
        <v>17</v>
      </c>
    </row>
    <row r="1136" spans="1:4" x14ac:dyDescent="0.25">
      <c r="A1136" s="152" t="s">
        <v>2648</v>
      </c>
      <c r="D1136" s="32"/>
    </row>
    <row r="1137" spans="1:4" x14ac:dyDescent="0.25">
      <c r="A1137" s="154" t="s">
        <v>2566</v>
      </c>
      <c r="B1137" s="11" t="s">
        <v>46</v>
      </c>
      <c r="C1137" s="11" t="s">
        <v>1342</v>
      </c>
      <c r="D1137" s="32">
        <v>200</v>
      </c>
    </row>
    <row r="1138" spans="1:4" x14ac:dyDescent="0.25">
      <c r="B1138" s="11" t="s">
        <v>47</v>
      </c>
      <c r="C1138" s="11" t="s">
        <v>1343</v>
      </c>
      <c r="D1138" s="32">
        <v>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AB71"/>
  <sheetViews>
    <sheetView topLeftCell="A34" workbookViewId="0">
      <selection activeCell="A35" sqref="A35"/>
    </sheetView>
  </sheetViews>
  <sheetFormatPr defaultRowHeight="15" x14ac:dyDescent="0.25"/>
  <cols>
    <col min="1" max="1" width="17.28515625" customWidth="1"/>
    <col min="2" max="2" width="19.140625" customWidth="1"/>
    <col min="3" max="3" width="9.42578125" bestFit="1" customWidth="1"/>
    <col min="4" max="4" width="12" bestFit="1" customWidth="1"/>
    <col min="5" max="5" width="8" bestFit="1" customWidth="1"/>
    <col min="6" max="6" width="12" bestFit="1" customWidth="1"/>
    <col min="7" max="7" width="12" customWidth="1"/>
    <col min="8" max="8" width="6" bestFit="1" customWidth="1"/>
    <col min="9" max="9" width="12" bestFit="1" customWidth="1"/>
    <col min="10" max="10" width="12" customWidth="1"/>
    <col min="11" max="11" width="8" bestFit="1" customWidth="1"/>
    <col min="12" max="12" width="12" customWidth="1"/>
    <col min="13" max="14" width="12" bestFit="1" customWidth="1"/>
    <col min="15" max="15" width="9" customWidth="1"/>
    <col min="16" max="17" width="9" bestFit="1" customWidth="1"/>
    <col min="18" max="22" width="12" customWidth="1"/>
    <col min="23" max="24" width="9" customWidth="1"/>
    <col min="25" max="26" width="12" customWidth="1"/>
    <col min="27" max="27" width="11.42578125" customWidth="1"/>
    <col min="28" max="28" width="10.140625" bestFit="1" customWidth="1"/>
    <col min="29" max="52" width="26.85546875" bestFit="1" customWidth="1"/>
    <col min="53" max="53" width="31.85546875" bestFit="1" customWidth="1"/>
    <col min="54" max="54" width="9.42578125" customWidth="1"/>
    <col min="55" max="60" width="7.5703125" bestFit="1" customWidth="1"/>
    <col min="61" max="65" width="9.140625" bestFit="1" customWidth="1"/>
    <col min="66" max="66" width="7.5703125" bestFit="1" customWidth="1"/>
    <col min="67" max="67" width="9.140625" bestFit="1" customWidth="1"/>
    <col min="68" max="68" width="7.5703125" bestFit="1" customWidth="1"/>
    <col min="69" max="70" width="9.140625" bestFit="1" customWidth="1"/>
    <col min="71" max="71" width="7.5703125" bestFit="1" customWidth="1"/>
    <col min="72" max="72" width="9.140625" bestFit="1" customWidth="1"/>
    <col min="73" max="73" width="7.5703125" bestFit="1" customWidth="1"/>
    <col min="74" max="77" width="9.140625" bestFit="1" customWidth="1"/>
    <col min="78" max="78" width="7.5703125" bestFit="1" customWidth="1"/>
    <col min="79" max="79" width="9.140625" bestFit="1" customWidth="1"/>
    <col min="80" max="81" width="7.5703125" bestFit="1" customWidth="1"/>
    <col min="82" max="96" width="9.140625" bestFit="1" customWidth="1"/>
    <col min="97" max="105" width="7.5703125" bestFit="1" customWidth="1"/>
    <col min="106" max="115" width="6.5703125" bestFit="1" customWidth="1"/>
    <col min="116" max="116" width="11.28515625" bestFit="1" customWidth="1"/>
    <col min="117" max="117" width="6.7109375" customWidth="1"/>
  </cols>
  <sheetData>
    <row r="1" spans="1:28" x14ac:dyDescent="0.25">
      <c r="M1" t="s">
        <v>2654</v>
      </c>
    </row>
    <row r="4" spans="1:28" x14ac:dyDescent="0.25">
      <c r="A4" s="10" t="s">
        <v>2615</v>
      </c>
      <c r="B4" s="10" t="s">
        <v>2627</v>
      </c>
    </row>
    <row r="5" spans="1:28" x14ac:dyDescent="0.25">
      <c r="A5" s="10" t="s">
        <v>2628</v>
      </c>
      <c r="B5">
        <v>1</v>
      </c>
      <c r="C5">
        <v>2</v>
      </c>
      <c r="D5">
        <v>3</v>
      </c>
      <c r="E5">
        <v>4</v>
      </c>
      <c r="F5">
        <v>5</v>
      </c>
      <c r="G5">
        <v>6</v>
      </c>
      <c r="H5">
        <v>7</v>
      </c>
      <c r="I5">
        <v>8</v>
      </c>
      <c r="J5">
        <v>9</v>
      </c>
      <c r="K5">
        <v>10</v>
      </c>
      <c r="L5">
        <v>11</v>
      </c>
      <c r="M5">
        <v>12</v>
      </c>
      <c r="N5">
        <v>13</v>
      </c>
      <c r="O5">
        <v>14</v>
      </c>
      <c r="P5">
        <v>15</v>
      </c>
      <c r="Q5">
        <v>16</v>
      </c>
      <c r="R5">
        <v>17</v>
      </c>
      <c r="S5">
        <v>18</v>
      </c>
      <c r="T5">
        <v>19</v>
      </c>
      <c r="U5">
        <v>20</v>
      </c>
      <c r="V5">
        <v>21</v>
      </c>
      <c r="W5">
        <v>22</v>
      </c>
      <c r="X5">
        <v>23</v>
      </c>
      <c r="Y5">
        <v>24</v>
      </c>
      <c r="Z5">
        <v>25</v>
      </c>
      <c r="AA5">
        <v>26</v>
      </c>
      <c r="AB5" t="s">
        <v>1298</v>
      </c>
    </row>
    <row r="6" spans="1:28" x14ac:dyDescent="0.25">
      <c r="A6" s="11" t="s">
        <v>2596</v>
      </c>
      <c r="B6" s="6">
        <v>1077139</v>
      </c>
      <c r="C6" s="6">
        <v>181873</v>
      </c>
      <c r="D6" s="6">
        <v>176006</v>
      </c>
      <c r="E6" s="6">
        <v>181873</v>
      </c>
      <c r="F6" s="6">
        <v>176006</v>
      </c>
      <c r="G6" s="6">
        <v>181873</v>
      </c>
      <c r="H6" s="6">
        <v>181873</v>
      </c>
      <c r="I6" s="6">
        <v>176006</v>
      </c>
      <c r="J6" s="6">
        <v>181873</v>
      </c>
      <c r="K6" s="6">
        <v>176006</v>
      </c>
      <c r="L6" s="6">
        <v>181873</v>
      </c>
      <c r="M6" s="6">
        <v>181873</v>
      </c>
      <c r="N6" s="6">
        <v>164272</v>
      </c>
      <c r="O6" s="6">
        <v>181873</v>
      </c>
      <c r="P6" s="6">
        <v>176006</v>
      </c>
      <c r="Q6" s="6">
        <v>181873</v>
      </c>
      <c r="R6" s="6">
        <v>176006</v>
      </c>
      <c r="S6" s="6">
        <v>181873</v>
      </c>
      <c r="T6" s="6">
        <v>181873</v>
      </c>
      <c r="U6" s="6">
        <v>176006</v>
      </c>
      <c r="V6" s="6">
        <v>181873</v>
      </c>
      <c r="W6" s="6">
        <v>176006</v>
      </c>
      <c r="X6" s="6">
        <v>181873</v>
      </c>
      <c r="Y6" s="6">
        <v>181873</v>
      </c>
      <c r="Z6" s="6">
        <v>164272</v>
      </c>
      <c r="AA6" s="6">
        <v>213873</v>
      </c>
      <c r="AB6" s="6">
        <v>5573826</v>
      </c>
    </row>
    <row r="7" spans="1:28" x14ac:dyDescent="0.25">
      <c r="A7" s="11" t="s">
        <v>2566</v>
      </c>
      <c r="B7" s="6">
        <v>250225</v>
      </c>
      <c r="C7" s="6">
        <v>2164514</v>
      </c>
      <c r="D7" s="6">
        <v>3750590</v>
      </c>
      <c r="E7" s="6">
        <v>1017197</v>
      </c>
      <c r="F7" s="6">
        <v>609699</v>
      </c>
      <c r="G7" s="6">
        <v>110115</v>
      </c>
      <c r="H7" s="6"/>
      <c r="I7" s="6"/>
      <c r="J7" s="6"/>
      <c r="K7" s="6"/>
      <c r="L7" s="6"/>
      <c r="M7" s="6"/>
      <c r="N7" s="6"/>
      <c r="O7" s="6"/>
      <c r="P7" s="6"/>
      <c r="Q7" s="6"/>
      <c r="R7" s="6"/>
      <c r="S7" s="6"/>
      <c r="T7" s="6"/>
      <c r="U7" s="6"/>
      <c r="V7" s="6"/>
      <c r="W7" s="6"/>
      <c r="X7" s="6">
        <v>149625</v>
      </c>
      <c r="Y7" s="6">
        <v>49875</v>
      </c>
      <c r="Z7" s="6"/>
      <c r="AA7" s="6"/>
      <c r="AB7" s="6">
        <v>8101840</v>
      </c>
    </row>
    <row r="8" spans="1:28" x14ac:dyDescent="0.25">
      <c r="A8" s="11" t="s">
        <v>2567</v>
      </c>
      <c r="B8" s="6"/>
      <c r="C8" s="6"/>
      <c r="D8" s="6"/>
      <c r="E8" s="6">
        <v>82602</v>
      </c>
      <c r="F8" s="6">
        <v>628253</v>
      </c>
      <c r="G8" s="6">
        <v>2260443</v>
      </c>
      <c r="H8" s="6">
        <v>2566062</v>
      </c>
      <c r="I8" s="6">
        <v>3083759</v>
      </c>
      <c r="J8" s="6">
        <v>1144987</v>
      </c>
      <c r="K8" s="6">
        <v>1602490</v>
      </c>
      <c r="L8" s="6">
        <v>1825103</v>
      </c>
      <c r="M8" s="6">
        <v>2164361</v>
      </c>
      <c r="N8" s="6">
        <v>1953437</v>
      </c>
      <c r="O8" s="6">
        <v>1834963</v>
      </c>
      <c r="P8" s="6">
        <v>2360921</v>
      </c>
      <c r="Q8" s="6">
        <v>1097960</v>
      </c>
      <c r="R8" s="6">
        <v>2159316</v>
      </c>
      <c r="S8" s="6">
        <v>1515321</v>
      </c>
      <c r="T8" s="6">
        <v>301599</v>
      </c>
      <c r="U8" s="6">
        <v>33855</v>
      </c>
      <c r="V8" s="6"/>
      <c r="W8" s="6"/>
      <c r="X8" s="6"/>
      <c r="Y8" s="6"/>
      <c r="Z8" s="6"/>
      <c r="AA8" s="6"/>
      <c r="AB8" s="6">
        <v>26615432</v>
      </c>
    </row>
    <row r="9" spans="1:28" x14ac:dyDescent="0.25">
      <c r="A9" s="11" t="s">
        <v>2568</v>
      </c>
      <c r="B9" s="6"/>
      <c r="C9" s="6"/>
      <c r="D9" s="6"/>
      <c r="E9" s="6"/>
      <c r="F9" s="6"/>
      <c r="G9" s="6"/>
      <c r="H9" s="6"/>
      <c r="I9" s="6"/>
      <c r="J9" s="6"/>
      <c r="K9" s="6"/>
      <c r="L9" s="6">
        <v>3062</v>
      </c>
      <c r="M9" s="6">
        <v>3215</v>
      </c>
      <c r="N9" s="6">
        <v>143434</v>
      </c>
      <c r="O9" s="6">
        <v>250324</v>
      </c>
      <c r="P9" s="6">
        <v>365571</v>
      </c>
      <c r="Q9" s="6">
        <v>124738</v>
      </c>
      <c r="R9" s="6">
        <v>242094</v>
      </c>
      <c r="S9" s="6">
        <v>277547</v>
      </c>
      <c r="T9" s="6">
        <v>267180</v>
      </c>
      <c r="U9" s="6">
        <v>32535</v>
      </c>
      <c r="V9" s="6"/>
      <c r="W9" s="6"/>
      <c r="X9" s="6"/>
      <c r="Y9" s="6"/>
      <c r="Z9" s="6"/>
      <c r="AA9" s="6"/>
      <c r="AB9" s="6">
        <v>1709700</v>
      </c>
    </row>
    <row r="10" spans="1:28" x14ac:dyDescent="0.25">
      <c r="A10" s="11" t="s">
        <v>2569</v>
      </c>
      <c r="B10" s="6"/>
      <c r="C10" s="6"/>
      <c r="D10" s="6"/>
      <c r="E10" s="6"/>
      <c r="F10" s="6"/>
      <c r="G10" s="6"/>
      <c r="H10" s="6"/>
      <c r="I10" s="6"/>
      <c r="J10" s="6"/>
      <c r="K10" s="6"/>
      <c r="L10" s="6"/>
      <c r="M10" s="6">
        <v>600</v>
      </c>
      <c r="N10" s="6"/>
      <c r="O10" s="6">
        <v>600</v>
      </c>
      <c r="P10" s="6"/>
      <c r="Q10" s="6"/>
      <c r="R10" s="6"/>
      <c r="S10" s="6"/>
      <c r="T10" s="6"/>
      <c r="U10" s="6"/>
      <c r="V10" s="6">
        <v>97477</v>
      </c>
      <c r="W10" s="6">
        <v>141804</v>
      </c>
      <c r="X10" s="6">
        <v>166590</v>
      </c>
      <c r="Y10" s="6">
        <v>25667</v>
      </c>
      <c r="Z10" s="6"/>
      <c r="AA10" s="6"/>
      <c r="AB10" s="6">
        <v>432738</v>
      </c>
    </row>
    <row r="11" spans="1:28" x14ac:dyDescent="0.25">
      <c r="A11" s="11" t="s">
        <v>2570</v>
      </c>
      <c r="B11" s="6"/>
      <c r="C11" s="6"/>
      <c r="D11" s="6"/>
      <c r="E11" s="6"/>
      <c r="F11" s="6"/>
      <c r="G11" s="6"/>
      <c r="H11" s="6"/>
      <c r="I11" s="6"/>
      <c r="J11" s="6"/>
      <c r="K11" s="6"/>
      <c r="L11" s="6"/>
      <c r="M11" s="6"/>
      <c r="N11" s="6"/>
      <c r="O11" s="6"/>
      <c r="P11" s="6"/>
      <c r="Q11" s="6"/>
      <c r="R11" s="6"/>
      <c r="S11" s="6"/>
      <c r="T11" s="6"/>
      <c r="U11" s="6">
        <v>179000</v>
      </c>
      <c r="V11" s="6">
        <v>179000</v>
      </c>
      <c r="W11" s="6"/>
      <c r="X11" s="6"/>
      <c r="Y11" s="6"/>
      <c r="Z11" s="6"/>
      <c r="AA11" s="6"/>
      <c r="AB11" s="6">
        <v>358000</v>
      </c>
    </row>
    <row r="12" spans="1:28" x14ac:dyDescent="0.25">
      <c r="A12" s="11" t="s">
        <v>2571</v>
      </c>
      <c r="B12" s="6"/>
      <c r="C12" s="6"/>
      <c r="D12" s="6"/>
      <c r="E12" s="6"/>
      <c r="F12" s="6"/>
      <c r="G12" s="6"/>
      <c r="H12" s="6"/>
      <c r="I12" s="6"/>
      <c r="J12" s="6"/>
      <c r="K12" s="6"/>
      <c r="L12" s="6"/>
      <c r="M12" s="6"/>
      <c r="N12" s="6"/>
      <c r="O12" s="6"/>
      <c r="P12" s="6">
        <v>3898</v>
      </c>
      <c r="Q12" s="6">
        <v>3898</v>
      </c>
      <c r="R12" s="6"/>
      <c r="S12" s="6">
        <v>92633</v>
      </c>
      <c r="T12" s="6">
        <v>357917</v>
      </c>
      <c r="U12" s="6">
        <v>546702</v>
      </c>
      <c r="V12" s="6">
        <v>19676</v>
      </c>
      <c r="W12" s="6"/>
      <c r="X12" s="6"/>
      <c r="Y12" s="6"/>
      <c r="Z12" s="6"/>
      <c r="AA12" s="6"/>
      <c r="AB12" s="6">
        <v>1024724</v>
      </c>
    </row>
    <row r="13" spans="1:28" x14ac:dyDescent="0.25">
      <c r="A13" s="11" t="s">
        <v>2572</v>
      </c>
      <c r="B13" s="6"/>
      <c r="C13" s="6"/>
      <c r="D13" s="6"/>
      <c r="E13" s="6"/>
      <c r="F13" s="6"/>
      <c r="G13" s="6"/>
      <c r="H13" s="6"/>
      <c r="I13" s="6"/>
      <c r="J13" s="6"/>
      <c r="K13" s="6"/>
      <c r="L13" s="6"/>
      <c r="M13" s="6">
        <v>41642</v>
      </c>
      <c r="N13" s="6">
        <v>20821</v>
      </c>
      <c r="O13" s="6">
        <v>166568</v>
      </c>
      <c r="P13" s="6">
        <v>104105</v>
      </c>
      <c r="Q13" s="6">
        <v>72874</v>
      </c>
      <c r="R13" s="6">
        <v>135337</v>
      </c>
      <c r="S13" s="6">
        <v>145747</v>
      </c>
      <c r="T13" s="6">
        <v>104105</v>
      </c>
      <c r="U13" s="6">
        <v>648367</v>
      </c>
      <c r="V13" s="6">
        <v>955624</v>
      </c>
      <c r="W13" s="6">
        <v>271960</v>
      </c>
      <c r="X13" s="6">
        <v>81549</v>
      </c>
      <c r="Y13" s="6"/>
      <c r="Z13" s="6"/>
      <c r="AA13" s="6"/>
      <c r="AB13" s="6">
        <v>2748699</v>
      </c>
    </row>
    <row r="14" spans="1:28" x14ac:dyDescent="0.25">
      <c r="A14" s="11" t="s">
        <v>2573</v>
      </c>
      <c r="B14" s="6"/>
      <c r="C14" s="6"/>
      <c r="D14" s="6"/>
      <c r="E14" s="6"/>
      <c r="F14" s="6"/>
      <c r="G14" s="6"/>
      <c r="H14" s="6"/>
      <c r="I14" s="6"/>
      <c r="J14" s="6"/>
      <c r="K14" s="6"/>
      <c r="L14" s="6"/>
      <c r="M14" s="6">
        <v>170853</v>
      </c>
      <c r="N14" s="6">
        <v>140646</v>
      </c>
      <c r="O14" s="6">
        <v>401421</v>
      </c>
      <c r="P14" s="6">
        <v>288531</v>
      </c>
      <c r="Q14" s="6">
        <v>202863</v>
      </c>
      <c r="R14" s="6">
        <v>341760</v>
      </c>
      <c r="S14" s="6">
        <v>319765</v>
      </c>
      <c r="T14" s="6">
        <v>887988</v>
      </c>
      <c r="U14" s="6">
        <v>1122149</v>
      </c>
      <c r="V14" s="6">
        <v>1963092</v>
      </c>
      <c r="W14" s="6">
        <v>1369602</v>
      </c>
      <c r="X14" s="6">
        <v>621536</v>
      </c>
      <c r="Y14" s="6">
        <v>438602</v>
      </c>
      <c r="Z14" s="6">
        <v>2129</v>
      </c>
      <c r="AA14" s="6"/>
      <c r="AB14" s="6">
        <v>8270937</v>
      </c>
    </row>
    <row r="15" spans="1:28" x14ac:dyDescent="0.25">
      <c r="A15" s="11" t="s">
        <v>2574</v>
      </c>
      <c r="B15" s="6"/>
      <c r="C15" s="6"/>
      <c r="D15" s="6"/>
      <c r="E15" s="6"/>
      <c r="F15" s="6"/>
      <c r="G15" s="6">
        <v>21000</v>
      </c>
      <c r="H15" s="6">
        <v>6125</v>
      </c>
      <c r="I15" s="6">
        <v>14875</v>
      </c>
      <c r="J15" s="6"/>
      <c r="K15" s="6"/>
      <c r="L15" s="6"/>
      <c r="M15" s="6">
        <v>37910</v>
      </c>
      <c r="N15" s="6">
        <v>46708</v>
      </c>
      <c r="O15" s="6">
        <v>18189</v>
      </c>
      <c r="P15" s="6">
        <v>64916</v>
      </c>
      <c r="Q15" s="6">
        <v>726566</v>
      </c>
      <c r="R15" s="6">
        <v>101135</v>
      </c>
      <c r="S15" s="6">
        <v>54126</v>
      </c>
      <c r="T15" s="6">
        <v>119130</v>
      </c>
      <c r="U15" s="6">
        <v>195439</v>
      </c>
      <c r="V15" s="6">
        <v>253799</v>
      </c>
      <c r="W15" s="6">
        <v>305132</v>
      </c>
      <c r="X15" s="6">
        <v>195503</v>
      </c>
      <c r="Y15" s="6">
        <v>153939</v>
      </c>
      <c r="Z15" s="6">
        <v>34210</v>
      </c>
      <c r="AA15" s="6"/>
      <c r="AB15" s="6">
        <v>2348702</v>
      </c>
    </row>
    <row r="16" spans="1:28" x14ac:dyDescent="0.25">
      <c r="A16" s="11" t="s">
        <v>2575</v>
      </c>
      <c r="B16" s="6"/>
      <c r="C16" s="6"/>
      <c r="D16" s="6"/>
      <c r="E16" s="6"/>
      <c r="F16" s="6"/>
      <c r="G16" s="6"/>
      <c r="H16" s="6"/>
      <c r="I16" s="6"/>
      <c r="J16" s="6"/>
      <c r="K16" s="6"/>
      <c r="L16" s="6"/>
      <c r="M16" s="6">
        <v>7810</v>
      </c>
      <c r="N16" s="6">
        <v>74199</v>
      </c>
      <c r="O16" s="6">
        <v>114040</v>
      </c>
      <c r="P16" s="6">
        <v>117121</v>
      </c>
      <c r="Q16" s="6">
        <v>172172</v>
      </c>
      <c r="R16" s="6">
        <v>125344</v>
      </c>
      <c r="S16" s="6">
        <v>213121</v>
      </c>
      <c r="T16" s="6">
        <v>373704</v>
      </c>
      <c r="U16" s="6">
        <v>260315</v>
      </c>
      <c r="V16" s="6">
        <v>154652</v>
      </c>
      <c r="W16" s="6">
        <v>106165</v>
      </c>
      <c r="X16" s="6">
        <v>52076</v>
      </c>
      <c r="Y16" s="6">
        <v>11000</v>
      </c>
      <c r="Z16" s="6"/>
      <c r="AA16" s="6"/>
      <c r="AB16" s="6">
        <v>1781719</v>
      </c>
    </row>
    <row r="17" spans="1:28" x14ac:dyDescent="0.25">
      <c r="A17" s="11" t="s">
        <v>2576</v>
      </c>
      <c r="B17" s="6"/>
      <c r="C17" s="6"/>
      <c r="D17" s="6"/>
      <c r="E17" s="6"/>
      <c r="F17" s="6"/>
      <c r="G17" s="6"/>
      <c r="H17" s="6"/>
      <c r="I17" s="6"/>
      <c r="J17" s="6"/>
      <c r="K17" s="6"/>
      <c r="L17" s="6"/>
      <c r="M17" s="6">
        <v>29754</v>
      </c>
      <c r="N17" s="6">
        <v>301944</v>
      </c>
      <c r="O17" s="6">
        <v>404642</v>
      </c>
      <c r="P17" s="6">
        <v>712387</v>
      </c>
      <c r="Q17" s="6">
        <v>554034</v>
      </c>
      <c r="R17" s="6">
        <v>692326</v>
      </c>
      <c r="S17" s="6">
        <v>844766</v>
      </c>
      <c r="T17" s="6">
        <v>1060698</v>
      </c>
      <c r="U17" s="6">
        <v>4035759</v>
      </c>
      <c r="V17" s="6">
        <v>1393786</v>
      </c>
      <c r="W17" s="6">
        <v>465547</v>
      </c>
      <c r="X17" s="6">
        <v>259584</v>
      </c>
      <c r="Y17" s="6">
        <v>102761</v>
      </c>
      <c r="Z17" s="6">
        <v>35571</v>
      </c>
      <c r="AA17" s="6">
        <v>58167</v>
      </c>
      <c r="AB17" s="6">
        <v>10951726</v>
      </c>
    </row>
    <row r="18" spans="1:28" x14ac:dyDescent="0.25">
      <c r="A18" s="11" t="s">
        <v>2577</v>
      </c>
      <c r="B18" s="6"/>
      <c r="C18" s="6"/>
      <c r="D18" s="6"/>
      <c r="E18" s="6"/>
      <c r="F18" s="6"/>
      <c r="G18" s="6"/>
      <c r="H18" s="6"/>
      <c r="I18" s="6"/>
      <c r="J18" s="6"/>
      <c r="K18" s="6"/>
      <c r="L18" s="6"/>
      <c r="M18" s="6"/>
      <c r="N18" s="6"/>
      <c r="O18" s="6"/>
      <c r="P18" s="6"/>
      <c r="Q18" s="6"/>
      <c r="R18" s="6"/>
      <c r="S18" s="6"/>
      <c r="T18" s="6">
        <v>145846</v>
      </c>
      <c r="U18" s="6">
        <v>507221</v>
      </c>
      <c r="V18" s="6">
        <v>901007</v>
      </c>
      <c r="W18" s="6">
        <v>1015598</v>
      </c>
      <c r="X18" s="6">
        <v>944529</v>
      </c>
      <c r="Y18" s="6">
        <v>285739</v>
      </c>
      <c r="Z18" s="6">
        <v>2063</v>
      </c>
      <c r="AA18" s="6"/>
      <c r="AB18" s="6">
        <v>3802003</v>
      </c>
    </row>
    <row r="19" spans="1:28" x14ac:dyDescent="0.25">
      <c r="A19" s="11" t="s">
        <v>2578</v>
      </c>
      <c r="B19" s="6"/>
      <c r="C19" s="6"/>
      <c r="D19" s="6"/>
      <c r="E19" s="6"/>
      <c r="F19" s="6"/>
      <c r="G19" s="6"/>
      <c r="H19" s="6"/>
      <c r="I19" s="6"/>
      <c r="J19" s="6"/>
      <c r="K19" s="6"/>
      <c r="L19" s="6"/>
      <c r="M19" s="6"/>
      <c r="N19" s="6"/>
      <c r="O19" s="6"/>
      <c r="P19" s="6"/>
      <c r="Q19" s="6"/>
      <c r="R19" s="6"/>
      <c r="S19" s="6">
        <v>13645</v>
      </c>
      <c r="T19" s="6">
        <v>24821</v>
      </c>
      <c r="U19" s="6">
        <v>34146</v>
      </c>
      <c r="V19" s="6">
        <v>13782</v>
      </c>
      <c r="W19" s="6">
        <v>46282</v>
      </c>
      <c r="X19" s="6">
        <v>15427</v>
      </c>
      <c r="Y19" s="6"/>
      <c r="Z19" s="6"/>
      <c r="AA19" s="6"/>
      <c r="AB19" s="6">
        <v>148103</v>
      </c>
    </row>
    <row r="20" spans="1:28" x14ac:dyDescent="0.25">
      <c r="A20" s="11" t="s">
        <v>2579</v>
      </c>
      <c r="B20" s="6"/>
      <c r="C20" s="6"/>
      <c r="D20" s="6"/>
      <c r="E20" s="6"/>
      <c r="F20" s="6"/>
      <c r="G20" s="6"/>
      <c r="H20" s="6"/>
      <c r="I20" s="6"/>
      <c r="J20" s="6"/>
      <c r="K20" s="6"/>
      <c r="L20" s="6">
        <v>11466</v>
      </c>
      <c r="M20" s="6">
        <v>43384</v>
      </c>
      <c r="N20" s="6">
        <v>337325</v>
      </c>
      <c r="O20" s="6">
        <v>910723</v>
      </c>
      <c r="P20" s="6">
        <v>568939</v>
      </c>
      <c r="Q20" s="6">
        <v>1848080</v>
      </c>
      <c r="R20" s="6">
        <v>793948</v>
      </c>
      <c r="S20" s="6">
        <v>1046991</v>
      </c>
      <c r="T20" s="6">
        <v>800489</v>
      </c>
      <c r="U20" s="6">
        <v>2937476</v>
      </c>
      <c r="V20" s="6">
        <v>1521926</v>
      </c>
      <c r="W20" s="6">
        <v>1415735</v>
      </c>
      <c r="X20" s="6">
        <v>631777</v>
      </c>
      <c r="Y20" s="6">
        <v>4216</v>
      </c>
      <c r="Z20" s="6">
        <v>272</v>
      </c>
      <c r="AA20" s="6">
        <v>2856</v>
      </c>
      <c r="AB20" s="6">
        <v>12875603</v>
      </c>
    </row>
    <row r="21" spans="1:28" x14ac:dyDescent="0.25">
      <c r="A21" s="11" t="s">
        <v>1298</v>
      </c>
      <c r="B21" s="6">
        <v>1327364</v>
      </c>
      <c r="C21" s="6">
        <v>2346387</v>
      </c>
      <c r="D21" s="6">
        <v>3926596</v>
      </c>
      <c r="E21" s="6">
        <v>1281672</v>
      </c>
      <c r="F21" s="6">
        <v>1413958</v>
      </c>
      <c r="G21" s="6">
        <v>2573431</v>
      </c>
      <c r="H21" s="6">
        <v>2754060</v>
      </c>
      <c r="I21" s="6">
        <v>3274640</v>
      </c>
      <c r="J21" s="6">
        <v>1326860</v>
      </c>
      <c r="K21" s="6">
        <v>1778496</v>
      </c>
      <c r="L21" s="6">
        <v>2021504</v>
      </c>
      <c r="M21" s="6">
        <v>2681402</v>
      </c>
      <c r="N21" s="6">
        <v>3182786</v>
      </c>
      <c r="O21" s="6">
        <v>4283343</v>
      </c>
      <c r="P21" s="6">
        <v>4762395</v>
      </c>
      <c r="Q21" s="6">
        <v>4985058</v>
      </c>
      <c r="R21" s="6">
        <v>4767266</v>
      </c>
      <c r="S21" s="6">
        <v>4705535</v>
      </c>
      <c r="T21" s="6">
        <v>4625350</v>
      </c>
      <c r="U21" s="6">
        <v>10708970</v>
      </c>
      <c r="V21" s="6">
        <v>7635694</v>
      </c>
      <c r="W21" s="6">
        <v>5313831</v>
      </c>
      <c r="X21" s="6">
        <v>3300069</v>
      </c>
      <c r="Y21" s="6">
        <v>1253672</v>
      </c>
      <c r="Z21" s="6">
        <v>238517</v>
      </c>
      <c r="AA21" s="6">
        <v>274896</v>
      </c>
      <c r="AB21" s="6">
        <v>86743752</v>
      </c>
    </row>
    <row r="24" spans="1:28" x14ac:dyDescent="0.25">
      <c r="A24" s="11" t="s">
        <v>2630</v>
      </c>
    </row>
    <row r="25" spans="1:28" x14ac:dyDescent="0.25">
      <c r="A25" s="10" t="s">
        <v>2607</v>
      </c>
      <c r="B25" s="10" t="s">
        <v>2629</v>
      </c>
    </row>
    <row r="26" spans="1:28" x14ac:dyDescent="0.25">
      <c r="A26" s="10" t="s">
        <v>2593</v>
      </c>
      <c r="B26">
        <v>1</v>
      </c>
      <c r="C26">
        <v>2</v>
      </c>
      <c r="D26">
        <v>3</v>
      </c>
      <c r="E26">
        <v>4</v>
      </c>
      <c r="F26">
        <v>5</v>
      </c>
      <c r="G26">
        <v>6</v>
      </c>
      <c r="H26">
        <v>7</v>
      </c>
      <c r="I26">
        <v>8</v>
      </c>
      <c r="J26">
        <v>9</v>
      </c>
      <c r="K26">
        <v>10</v>
      </c>
      <c r="L26">
        <v>11</v>
      </c>
      <c r="M26">
        <v>12</v>
      </c>
      <c r="N26">
        <v>13</v>
      </c>
      <c r="O26">
        <v>14</v>
      </c>
      <c r="P26">
        <v>15</v>
      </c>
      <c r="Q26">
        <v>16</v>
      </c>
      <c r="R26">
        <v>17</v>
      </c>
      <c r="S26">
        <v>18</v>
      </c>
      <c r="T26">
        <v>19</v>
      </c>
      <c r="U26">
        <v>20</v>
      </c>
      <c r="V26">
        <v>21</v>
      </c>
      <c r="W26">
        <v>22</v>
      </c>
      <c r="X26">
        <v>23</v>
      </c>
      <c r="Y26">
        <v>24</v>
      </c>
      <c r="Z26">
        <v>25</v>
      </c>
      <c r="AA26">
        <v>26</v>
      </c>
    </row>
    <row r="27" spans="1:28" x14ac:dyDescent="0.25">
      <c r="A27" s="11" t="s">
        <v>2596</v>
      </c>
      <c r="B27" s="6">
        <v>4279886</v>
      </c>
      <c r="C27" s="6">
        <v>2578191</v>
      </c>
      <c r="D27" s="6">
        <v>2578191</v>
      </c>
      <c r="E27" s="6"/>
      <c r="F27" s="6">
        <v>2727796</v>
      </c>
      <c r="G27" s="6">
        <v>93752</v>
      </c>
      <c r="H27" s="6">
        <v>996119</v>
      </c>
      <c r="I27" s="6">
        <v>149605</v>
      </c>
      <c r="J27" s="6">
        <v>154592</v>
      </c>
      <c r="K27" s="6">
        <v>93752</v>
      </c>
      <c r="L27" s="6"/>
      <c r="M27" s="6">
        <v>515638</v>
      </c>
      <c r="N27" s="6">
        <v>703143</v>
      </c>
      <c r="O27" s="6">
        <v>1171905</v>
      </c>
      <c r="P27" s="6">
        <v>4687620</v>
      </c>
      <c r="Q27" s="6">
        <v>154592</v>
      </c>
      <c r="R27" s="6">
        <v>149605</v>
      </c>
      <c r="S27" s="6">
        <v>154592</v>
      </c>
      <c r="T27" s="6">
        <v>1075809</v>
      </c>
      <c r="U27" s="6">
        <v>149605</v>
      </c>
      <c r="V27" s="6">
        <v>154592</v>
      </c>
      <c r="W27" s="6">
        <v>149605</v>
      </c>
      <c r="X27" s="6">
        <v>154592</v>
      </c>
      <c r="Y27" s="6">
        <v>154592</v>
      </c>
      <c r="Z27" s="6">
        <v>139631</v>
      </c>
      <c r="AA27" s="6">
        <v>154592</v>
      </c>
    </row>
    <row r="28" spans="1:28" x14ac:dyDescent="0.25">
      <c r="A28" s="11" t="s">
        <v>2566</v>
      </c>
      <c r="B28" s="6">
        <v>229764</v>
      </c>
      <c r="C28" s="6">
        <v>1198314</v>
      </c>
      <c r="D28" s="6">
        <v>3030148</v>
      </c>
      <c r="E28" s="6">
        <v>302990</v>
      </c>
      <c r="F28" s="6">
        <v>1311173</v>
      </c>
      <c r="G28" s="6">
        <v>4405</v>
      </c>
      <c r="H28" s="6"/>
      <c r="I28" s="6"/>
      <c r="J28" s="6"/>
      <c r="K28" s="6"/>
      <c r="L28" s="6"/>
      <c r="M28" s="6"/>
      <c r="N28" s="6"/>
      <c r="O28" s="6"/>
      <c r="P28" s="6"/>
      <c r="Q28" s="6"/>
      <c r="R28" s="6"/>
      <c r="S28" s="6"/>
      <c r="T28" s="6"/>
      <c r="U28" s="6"/>
      <c r="V28" s="6"/>
      <c r="W28" s="6"/>
      <c r="X28" s="6">
        <v>127181</v>
      </c>
      <c r="Y28" s="6">
        <v>42394</v>
      </c>
      <c r="Z28" s="6"/>
      <c r="AA28" s="6"/>
    </row>
    <row r="29" spans="1:28" x14ac:dyDescent="0.25">
      <c r="A29" s="11" t="s">
        <v>2567</v>
      </c>
      <c r="B29" s="6"/>
      <c r="C29" s="6"/>
      <c r="D29" s="6"/>
      <c r="E29" s="6"/>
      <c r="F29" s="6">
        <v>275003</v>
      </c>
      <c r="G29" s="6">
        <v>312584</v>
      </c>
      <c r="H29" s="6">
        <v>1285232</v>
      </c>
      <c r="I29" s="6">
        <v>633079</v>
      </c>
      <c r="J29" s="6">
        <v>2868808</v>
      </c>
      <c r="K29" s="6">
        <v>51103</v>
      </c>
      <c r="L29" s="6">
        <v>347469</v>
      </c>
      <c r="M29" s="6">
        <v>991831</v>
      </c>
      <c r="N29" s="6">
        <v>1096297</v>
      </c>
      <c r="O29" s="6">
        <v>815877</v>
      </c>
      <c r="P29" s="6">
        <v>1403163</v>
      </c>
      <c r="Q29" s="6">
        <v>2269968</v>
      </c>
      <c r="R29" s="6">
        <v>1835414</v>
      </c>
      <c r="S29" s="6">
        <v>941565</v>
      </c>
      <c r="T29" s="6">
        <v>282633</v>
      </c>
      <c r="U29" s="6">
        <v>28777</v>
      </c>
      <c r="V29" s="6"/>
      <c r="W29" s="6"/>
      <c r="X29" s="6"/>
      <c r="Y29" s="6"/>
      <c r="Z29" s="6"/>
      <c r="AA29" s="6"/>
    </row>
    <row r="30" spans="1:28" x14ac:dyDescent="0.25">
      <c r="A30" s="11" t="s">
        <v>2568</v>
      </c>
      <c r="B30" s="6"/>
      <c r="C30" s="6"/>
      <c r="D30" s="6"/>
      <c r="E30" s="6"/>
      <c r="F30" s="6"/>
      <c r="G30" s="6"/>
      <c r="H30" s="6"/>
      <c r="I30" s="6"/>
      <c r="J30" s="6"/>
      <c r="K30" s="6"/>
      <c r="L30" s="6"/>
      <c r="M30" s="6">
        <v>1824</v>
      </c>
      <c r="N30" s="6">
        <v>73568</v>
      </c>
      <c r="O30" s="6">
        <v>391013</v>
      </c>
      <c r="P30" s="6">
        <v>440143</v>
      </c>
      <c r="Q30" s="6">
        <v>117404</v>
      </c>
      <c r="R30" s="6">
        <v>205780</v>
      </c>
      <c r="S30" s="6">
        <v>217305</v>
      </c>
      <c r="T30" s="6">
        <v>228338</v>
      </c>
      <c r="U30" s="6">
        <v>27655</v>
      </c>
      <c r="V30" s="6"/>
      <c r="W30" s="6"/>
      <c r="X30" s="6"/>
      <c r="Y30" s="6"/>
      <c r="Z30" s="6"/>
      <c r="AA30" s="6"/>
    </row>
    <row r="31" spans="1:28" x14ac:dyDescent="0.25">
      <c r="A31" s="11" t="s">
        <v>2569</v>
      </c>
      <c r="B31" s="6"/>
      <c r="C31" s="6"/>
      <c r="D31" s="6"/>
      <c r="E31" s="6"/>
      <c r="F31" s="6"/>
      <c r="G31" s="6"/>
      <c r="H31" s="6"/>
      <c r="I31" s="6"/>
      <c r="J31" s="6"/>
      <c r="K31" s="6"/>
      <c r="L31" s="6"/>
      <c r="M31" s="6">
        <v>60</v>
      </c>
      <c r="N31" s="6"/>
      <c r="O31" s="6"/>
      <c r="P31" s="6"/>
      <c r="Q31" s="6">
        <v>150</v>
      </c>
      <c r="R31" s="6"/>
      <c r="S31" s="6"/>
      <c r="T31" s="6"/>
      <c r="U31" s="6"/>
      <c r="V31" s="6">
        <v>82856</v>
      </c>
      <c r="W31" s="6">
        <v>120534</v>
      </c>
      <c r="X31" s="6">
        <v>141601</v>
      </c>
      <c r="Y31" s="6">
        <v>21817</v>
      </c>
      <c r="Z31" s="6"/>
      <c r="AA31" s="6"/>
    </row>
    <row r="32" spans="1:28" x14ac:dyDescent="0.25">
      <c r="A32" s="11" t="s">
        <v>2570</v>
      </c>
      <c r="B32" s="6"/>
      <c r="C32" s="6"/>
      <c r="D32" s="6"/>
      <c r="E32" s="6"/>
      <c r="F32" s="6"/>
      <c r="G32" s="6"/>
      <c r="H32" s="6"/>
      <c r="I32" s="6"/>
      <c r="J32" s="6"/>
      <c r="K32" s="6"/>
      <c r="L32" s="6"/>
      <c r="M32" s="6"/>
      <c r="N32" s="6"/>
      <c r="O32" s="6"/>
      <c r="P32" s="6"/>
      <c r="Q32" s="6"/>
      <c r="R32" s="6"/>
      <c r="S32" s="6"/>
      <c r="T32" s="6"/>
      <c r="U32" s="6">
        <v>152150</v>
      </c>
      <c r="V32" s="6">
        <v>152150</v>
      </c>
      <c r="W32" s="6"/>
      <c r="X32" s="6"/>
      <c r="Y32" s="6"/>
      <c r="Z32" s="6"/>
      <c r="AA32" s="6"/>
    </row>
    <row r="33" spans="1:27" x14ac:dyDescent="0.25">
      <c r="A33" s="11" t="s">
        <v>2571</v>
      </c>
      <c r="B33" s="6"/>
      <c r="C33" s="6"/>
      <c r="D33" s="6"/>
      <c r="E33" s="6"/>
      <c r="F33" s="6"/>
      <c r="G33" s="6"/>
      <c r="H33" s="6"/>
      <c r="I33" s="6"/>
      <c r="J33" s="6"/>
      <c r="K33" s="6"/>
      <c r="L33" s="6"/>
      <c r="M33" s="6"/>
      <c r="N33" s="6"/>
      <c r="O33" s="6"/>
      <c r="P33" s="6"/>
      <c r="Q33" s="6">
        <v>6626</v>
      </c>
      <c r="R33" s="6"/>
      <c r="S33" s="6">
        <v>10206</v>
      </c>
      <c r="T33" s="6">
        <v>336012</v>
      </c>
      <c r="U33" s="6">
        <v>464693</v>
      </c>
      <c r="V33" s="6">
        <v>25973</v>
      </c>
      <c r="W33" s="6"/>
      <c r="X33" s="6"/>
      <c r="Y33" s="6"/>
      <c r="Z33" s="6"/>
      <c r="AA33" s="6"/>
    </row>
    <row r="34" spans="1:27" x14ac:dyDescent="0.25">
      <c r="A34" s="11" t="s">
        <v>2572</v>
      </c>
      <c r="B34" s="6"/>
      <c r="C34" s="6"/>
      <c r="D34" s="6"/>
      <c r="E34" s="6"/>
      <c r="F34" s="6"/>
      <c r="G34" s="6"/>
      <c r="H34" s="6"/>
      <c r="I34" s="6"/>
      <c r="J34" s="6"/>
      <c r="K34" s="6"/>
      <c r="L34" s="6"/>
      <c r="M34" s="6">
        <v>6246</v>
      </c>
      <c r="N34" s="6">
        <v>11681</v>
      </c>
      <c r="O34" s="6">
        <v>91613</v>
      </c>
      <c r="P34" s="6">
        <v>88490</v>
      </c>
      <c r="Q34" s="6">
        <v>110873</v>
      </c>
      <c r="R34" s="6">
        <v>115037</v>
      </c>
      <c r="S34" s="6">
        <v>80348</v>
      </c>
      <c r="T34" s="6">
        <v>93268</v>
      </c>
      <c r="U34" s="6">
        <v>551112</v>
      </c>
      <c r="V34" s="6">
        <v>430733</v>
      </c>
      <c r="W34" s="6">
        <v>231167</v>
      </c>
      <c r="X34" s="6">
        <v>69317</v>
      </c>
      <c r="Y34" s="6"/>
      <c r="Z34" s="6"/>
      <c r="AA34" s="6"/>
    </row>
    <row r="35" spans="1:27" x14ac:dyDescent="0.25">
      <c r="A35" s="11" t="s">
        <v>2573</v>
      </c>
      <c r="B35" s="6"/>
      <c r="C35" s="6"/>
      <c r="D35" s="6"/>
      <c r="E35" s="6"/>
      <c r="F35" s="6"/>
      <c r="G35" s="6"/>
      <c r="H35" s="6"/>
      <c r="I35" s="6"/>
      <c r="J35" s="6"/>
      <c r="K35" s="6"/>
      <c r="L35" s="6"/>
      <c r="M35" s="6">
        <v>26882</v>
      </c>
      <c r="N35" s="6">
        <v>91821</v>
      </c>
      <c r="O35" s="6">
        <v>177651</v>
      </c>
      <c r="P35" s="6">
        <v>199613</v>
      </c>
      <c r="Q35" s="6">
        <v>433037</v>
      </c>
      <c r="R35" s="6">
        <v>290496</v>
      </c>
      <c r="S35" s="6">
        <v>242019</v>
      </c>
      <c r="T35" s="6">
        <v>768215</v>
      </c>
      <c r="U35" s="6">
        <v>953831</v>
      </c>
      <c r="V35" s="6">
        <v>1641000</v>
      </c>
      <c r="W35" s="6">
        <v>1164161</v>
      </c>
      <c r="X35" s="6">
        <v>528305</v>
      </c>
      <c r="Y35" s="6">
        <v>372812</v>
      </c>
      <c r="Z35" s="6">
        <v>1810</v>
      </c>
      <c r="AA35" s="6"/>
    </row>
    <row r="36" spans="1:27" x14ac:dyDescent="0.25">
      <c r="A36" s="11" t="s">
        <v>2574</v>
      </c>
      <c r="B36" s="6"/>
      <c r="C36" s="6"/>
      <c r="D36" s="6"/>
      <c r="E36" s="6"/>
      <c r="F36" s="6"/>
      <c r="G36" s="6"/>
      <c r="H36" s="6">
        <v>4463</v>
      </c>
      <c r="I36" s="6">
        <v>5206</v>
      </c>
      <c r="J36" s="6">
        <v>12644</v>
      </c>
      <c r="K36" s="6"/>
      <c r="L36" s="6"/>
      <c r="M36" s="6">
        <v>5531</v>
      </c>
      <c r="N36" s="6">
        <v>30675</v>
      </c>
      <c r="O36" s="6">
        <v>6088</v>
      </c>
      <c r="P36" s="6">
        <v>55611</v>
      </c>
      <c r="Q36" s="6">
        <v>637550</v>
      </c>
      <c r="R36" s="6">
        <v>85964</v>
      </c>
      <c r="S36" s="6">
        <v>36843</v>
      </c>
      <c r="T36" s="6">
        <v>97602</v>
      </c>
      <c r="U36" s="6">
        <v>166124</v>
      </c>
      <c r="V36" s="6">
        <v>210032</v>
      </c>
      <c r="W36" s="6">
        <v>259363</v>
      </c>
      <c r="X36" s="6">
        <v>166177</v>
      </c>
      <c r="Y36" s="6">
        <v>130849</v>
      </c>
      <c r="Z36" s="6">
        <v>29078</v>
      </c>
      <c r="AA36" s="6"/>
    </row>
    <row r="37" spans="1:27" x14ac:dyDescent="0.25">
      <c r="A37" s="11" t="s">
        <v>2575</v>
      </c>
      <c r="B37" s="6"/>
      <c r="C37" s="6"/>
      <c r="D37" s="6"/>
      <c r="E37" s="6"/>
      <c r="F37" s="6"/>
      <c r="G37" s="6"/>
      <c r="H37" s="6"/>
      <c r="I37" s="6"/>
      <c r="J37" s="6"/>
      <c r="K37" s="6"/>
      <c r="L37" s="6"/>
      <c r="M37" s="6"/>
      <c r="N37" s="6">
        <v>75370</v>
      </c>
      <c r="O37" s="6">
        <v>64020</v>
      </c>
      <c r="P37" s="6">
        <v>147128</v>
      </c>
      <c r="Q37" s="6">
        <v>238021</v>
      </c>
      <c r="R37" s="6">
        <v>106542</v>
      </c>
      <c r="S37" s="6">
        <v>197216</v>
      </c>
      <c r="T37" s="6">
        <v>317648</v>
      </c>
      <c r="U37" s="6">
        <v>221268</v>
      </c>
      <c r="V37" s="6">
        <v>110965</v>
      </c>
      <c r="W37" s="6">
        <v>90240</v>
      </c>
      <c r="X37" s="6">
        <v>44264</v>
      </c>
      <c r="Y37" s="6">
        <v>9350</v>
      </c>
      <c r="Z37" s="6"/>
      <c r="AA37" s="6"/>
    </row>
    <row r="38" spans="1:27" x14ac:dyDescent="0.25">
      <c r="A38" s="11" t="s">
        <v>2576</v>
      </c>
      <c r="B38" s="6"/>
      <c r="C38" s="6"/>
      <c r="D38" s="6"/>
      <c r="E38" s="6"/>
      <c r="F38" s="6"/>
      <c r="G38" s="6"/>
      <c r="H38" s="6"/>
      <c r="I38" s="6"/>
      <c r="J38" s="6"/>
      <c r="K38" s="6"/>
      <c r="L38" s="6"/>
      <c r="M38" s="6"/>
      <c r="N38" s="6">
        <v>297941</v>
      </c>
      <c r="O38" s="6">
        <v>218237</v>
      </c>
      <c r="P38" s="6">
        <v>639064</v>
      </c>
      <c r="Q38" s="6">
        <v>1062963</v>
      </c>
      <c r="R38" s="6">
        <v>588476</v>
      </c>
      <c r="S38" s="6">
        <v>670554</v>
      </c>
      <c r="T38" s="6">
        <v>849813</v>
      </c>
      <c r="U38" s="6">
        <v>3430396</v>
      </c>
      <c r="V38" s="6">
        <v>1022866</v>
      </c>
      <c r="W38" s="6">
        <v>395717</v>
      </c>
      <c r="X38" s="6">
        <v>220646</v>
      </c>
      <c r="Y38" s="6">
        <v>87346</v>
      </c>
      <c r="Z38" s="6">
        <v>30236</v>
      </c>
      <c r="AA38" s="6">
        <v>0</v>
      </c>
    </row>
    <row r="39" spans="1:27" x14ac:dyDescent="0.25">
      <c r="A39" s="11" t="s">
        <v>2577</v>
      </c>
      <c r="B39" s="6"/>
      <c r="C39" s="6"/>
      <c r="D39" s="6"/>
      <c r="E39" s="6"/>
      <c r="F39" s="6"/>
      <c r="G39" s="6"/>
      <c r="H39" s="6"/>
      <c r="I39" s="6"/>
      <c r="J39" s="6"/>
      <c r="K39" s="6"/>
      <c r="L39" s="6"/>
      <c r="M39" s="6"/>
      <c r="N39" s="6"/>
      <c r="O39" s="6"/>
      <c r="P39" s="6"/>
      <c r="Q39" s="6"/>
      <c r="R39" s="6"/>
      <c r="S39" s="6"/>
      <c r="T39" s="6">
        <v>123969</v>
      </c>
      <c r="U39" s="6">
        <v>431137</v>
      </c>
      <c r="V39" s="6">
        <v>783760</v>
      </c>
      <c r="W39" s="6">
        <v>863258</v>
      </c>
      <c r="X39" s="6">
        <v>802845</v>
      </c>
      <c r="Y39" s="6">
        <v>242877</v>
      </c>
      <c r="Z39" s="6">
        <v>1754</v>
      </c>
      <c r="AA39" s="6"/>
    </row>
    <row r="40" spans="1:27" x14ac:dyDescent="0.25">
      <c r="A40" s="11" t="s">
        <v>2578</v>
      </c>
      <c r="B40" s="6"/>
      <c r="C40" s="6"/>
      <c r="D40" s="6"/>
      <c r="E40" s="6"/>
      <c r="F40" s="6"/>
      <c r="G40" s="6"/>
      <c r="H40" s="6"/>
      <c r="I40" s="6"/>
      <c r="J40" s="6"/>
      <c r="K40" s="6"/>
      <c r="L40" s="6"/>
      <c r="M40" s="6"/>
      <c r="N40" s="6"/>
      <c r="O40" s="6"/>
      <c r="P40" s="6"/>
      <c r="Q40" s="6"/>
      <c r="R40" s="6"/>
      <c r="S40" s="6">
        <v>5665</v>
      </c>
      <c r="T40" s="6">
        <v>23930</v>
      </c>
      <c r="U40" s="6">
        <v>29025</v>
      </c>
      <c r="V40" s="6">
        <v>11715</v>
      </c>
      <c r="W40" s="6">
        <v>39341</v>
      </c>
      <c r="X40" s="6">
        <v>13113</v>
      </c>
      <c r="Y40" s="6"/>
      <c r="Z40" s="6"/>
      <c r="AA40" s="6"/>
    </row>
    <row r="41" spans="1:27" x14ac:dyDescent="0.25">
      <c r="A41" s="11" t="s">
        <v>2579</v>
      </c>
      <c r="B41" s="6"/>
      <c r="C41" s="6"/>
      <c r="D41" s="6"/>
      <c r="E41" s="6"/>
      <c r="F41" s="6"/>
      <c r="G41" s="6"/>
      <c r="H41" s="6"/>
      <c r="I41" s="6"/>
      <c r="J41" s="6"/>
      <c r="K41" s="6"/>
      <c r="L41" s="6">
        <v>12508</v>
      </c>
      <c r="M41" s="6">
        <v>11884</v>
      </c>
      <c r="N41" s="6">
        <v>242119</v>
      </c>
      <c r="O41" s="6">
        <v>863766</v>
      </c>
      <c r="P41" s="6">
        <v>233345</v>
      </c>
      <c r="Q41" s="6">
        <v>2349640</v>
      </c>
      <c r="R41" s="6">
        <v>674855</v>
      </c>
      <c r="S41" s="6">
        <v>684275</v>
      </c>
      <c r="T41" s="6">
        <v>719042</v>
      </c>
      <c r="U41" s="6">
        <v>2496856</v>
      </c>
      <c r="V41" s="6">
        <v>1222897</v>
      </c>
      <c r="W41" s="6">
        <v>1203376</v>
      </c>
      <c r="X41" s="6">
        <v>537013</v>
      </c>
      <c r="Y41" s="6">
        <v>3583</v>
      </c>
      <c r="Z41" s="6">
        <v>231</v>
      </c>
      <c r="AA41" s="6">
        <v>0</v>
      </c>
    </row>
    <row r="46" spans="1:27" x14ac:dyDescent="0.25">
      <c r="A46" t="s">
        <v>2638</v>
      </c>
      <c r="B46" s="87">
        <f>INDEX(MonthDates!$B$2:$B$27,MATCH(MonthlyPlannedCost!$B$5:$AA$5,MonthDates!$A$2:$A$27,0))</f>
        <v>43890</v>
      </c>
      <c r="C46" s="87">
        <f>INDEX(MonthDates!$B$2:$B$27,MATCH(MonthlyPlannedCost!$B$5:$AA$5,MonthDates!$A$2:$A$27,0))</f>
        <v>43921</v>
      </c>
      <c r="D46" s="87">
        <f>INDEX(MonthDates!$B$2:$B$27,MATCH(MonthlyPlannedCost!$B$5:$AA$5,MonthDates!$A$2:$A$27,0))</f>
        <v>43951</v>
      </c>
      <c r="E46" s="87">
        <f>INDEX(MonthDates!$B$2:$B$27,MATCH(MonthlyPlannedCost!$B$5:$AA$5,MonthDates!$A$2:$A$27,0))</f>
        <v>43982</v>
      </c>
      <c r="F46" s="87">
        <f>INDEX(MonthDates!$B$2:$B$27,MATCH(MonthlyPlannedCost!$B$5:$AA$5,MonthDates!$A$2:$A$27,0))</f>
        <v>44012</v>
      </c>
      <c r="G46" s="87">
        <f>INDEX(MonthDates!$B$2:$B$27,MATCH(MonthlyPlannedCost!$B$5:$AA$5,MonthDates!$A$2:$A$27,0))</f>
        <v>44043</v>
      </c>
      <c r="H46" s="87">
        <f>INDEX(MonthDates!$B$2:$B$27,MATCH(MonthlyPlannedCost!$B$5:$AA$5,MonthDates!$A$2:$A$27,0))</f>
        <v>44074</v>
      </c>
      <c r="I46" s="87">
        <f>INDEX(MonthDates!$B$2:$B$27,MATCH(MonthlyPlannedCost!$B$5:$AA$5,MonthDates!$A$2:$A$27,0))</f>
        <v>44104</v>
      </c>
      <c r="J46" s="87">
        <f>INDEX(MonthDates!$B$2:$B$27,MATCH(MonthlyPlannedCost!$B$5:$AA$5,MonthDates!$A$2:$A$27,0))</f>
        <v>44135</v>
      </c>
      <c r="K46" s="87">
        <f>INDEX(MonthDates!$B$2:$B$27,MATCH(MonthlyPlannedCost!$B$5:$AA$5,MonthDates!$A$2:$A$27,0))</f>
        <v>44165</v>
      </c>
      <c r="L46" s="87">
        <f>INDEX(MonthDates!$B$2:$B$27,MATCH(MonthlyPlannedCost!$B$5:$AA$5,MonthDates!$A$2:$A$27,0))</f>
        <v>44196</v>
      </c>
      <c r="M46" s="87">
        <f>INDEX(MonthDates!$B$2:$B$27,MATCH(MonthlyPlannedCost!$B$5:$AA$5,MonthDates!$A$2:$A$27,0))</f>
        <v>44227</v>
      </c>
      <c r="N46" s="87">
        <f>INDEX(MonthDates!$B$2:$B$27,MATCH(MonthlyPlannedCost!$B$5:$AA$5,MonthDates!$A$2:$A$27,0))</f>
        <v>44255</v>
      </c>
      <c r="O46" s="87">
        <f>INDEX(MonthDates!$B$2:$B$27,MATCH(MonthlyPlannedCost!$B$5:$AA$5,MonthDates!$A$2:$A$27,0))</f>
        <v>44286</v>
      </c>
      <c r="P46" s="87">
        <f>INDEX(MonthDates!$B$2:$B$27,MATCH(MonthlyPlannedCost!$B$5:$AA$5,MonthDates!$A$2:$A$27,0))</f>
        <v>44316</v>
      </c>
      <c r="Q46" s="87">
        <f>INDEX(MonthDates!$B$2:$B$27,MATCH(MonthlyPlannedCost!$B$5:$AA$5,MonthDates!$A$2:$A$27,0))</f>
        <v>44347</v>
      </c>
      <c r="R46" s="87">
        <f>INDEX(MonthDates!$B$2:$B$27,MATCH(MonthlyPlannedCost!$B$5:$AA$5,MonthDates!$A$2:$A$27,0))</f>
        <v>44377</v>
      </c>
      <c r="S46" s="87">
        <f>INDEX(MonthDates!$B$2:$B$27,MATCH(MonthlyPlannedCost!$B$5:$AA$5,MonthDates!$A$2:$A$27,0))</f>
        <v>44408</v>
      </c>
      <c r="T46" s="87">
        <f>INDEX(MonthDates!$B$2:$B$27,MATCH(MonthlyPlannedCost!$B$5:$AA$5,MonthDates!$A$2:$A$27,0))</f>
        <v>44439</v>
      </c>
      <c r="U46" s="87">
        <f>INDEX(MonthDates!$B$2:$B$27,MATCH(MonthlyPlannedCost!$B$5:$AA$5,MonthDates!$A$2:$A$27,0))</f>
        <v>44469</v>
      </c>
      <c r="V46" s="87">
        <f>INDEX(MonthDates!$B$2:$B$27,MATCH(MonthlyPlannedCost!$B$5:$AA$5,MonthDates!$A$2:$A$27,0))</f>
        <v>44500</v>
      </c>
      <c r="W46" s="87">
        <f>INDEX(MonthDates!$B$2:$B$27,MATCH(MonthlyPlannedCost!$B$5:$AA$5,MonthDates!$A$2:$A$27,0))</f>
        <v>44530</v>
      </c>
      <c r="X46" s="87">
        <f>INDEX(MonthDates!$B$2:$B$27,MATCH(MonthlyPlannedCost!$B$5:$AA$5,MonthDates!$A$2:$A$27,0))</f>
        <v>44561</v>
      </c>
      <c r="Y46" s="87">
        <f>INDEX(MonthDates!$B$2:$B$27,MATCH(MonthlyPlannedCost!$B$5:$AA$5,MonthDates!$A$2:$A$27,0))</f>
        <v>44592</v>
      </c>
      <c r="Z46" s="87">
        <f>INDEX(MonthDates!$B$2:$B$27,MATCH(MonthlyPlannedCost!$B$5:$AA$5,MonthDates!$A$2:$A$27,0))</f>
        <v>44620</v>
      </c>
      <c r="AA46" s="87">
        <f>INDEX(MonthDates!$B$2:$B$27,MATCH(MonthlyPlannedCost!$B$5:$AA$5,MonthDates!$A$2:$A$27,0))</f>
        <v>44651</v>
      </c>
    </row>
    <row r="47" spans="1:27" x14ac:dyDescent="0.25">
      <c r="A47" s="86" t="s">
        <v>2631</v>
      </c>
      <c r="B47" s="89">
        <f t="shared" ref="B47:AA47" si="0">SUM(B6:B20)</f>
        <v>1327364</v>
      </c>
      <c r="C47" s="89">
        <f t="shared" si="0"/>
        <v>2346387</v>
      </c>
      <c r="D47" s="89">
        <f t="shared" si="0"/>
        <v>3926596</v>
      </c>
      <c r="E47" s="89">
        <f t="shared" si="0"/>
        <v>1281672</v>
      </c>
      <c r="F47" s="89">
        <f t="shared" si="0"/>
        <v>1413958</v>
      </c>
      <c r="G47" s="89">
        <f t="shared" si="0"/>
        <v>2573431</v>
      </c>
      <c r="H47" s="89">
        <f t="shared" si="0"/>
        <v>2754060</v>
      </c>
      <c r="I47" s="89">
        <f t="shared" si="0"/>
        <v>3274640</v>
      </c>
      <c r="J47" s="89">
        <f t="shared" si="0"/>
        <v>1326860</v>
      </c>
      <c r="K47" s="89">
        <f t="shared" si="0"/>
        <v>1778496</v>
      </c>
      <c r="L47" s="89">
        <f t="shared" si="0"/>
        <v>2021504</v>
      </c>
      <c r="M47" s="89">
        <f t="shared" si="0"/>
        <v>2681402</v>
      </c>
      <c r="N47" s="89">
        <f t="shared" si="0"/>
        <v>3182786</v>
      </c>
      <c r="O47" s="89">
        <f t="shared" si="0"/>
        <v>4283343</v>
      </c>
      <c r="P47" s="89">
        <f t="shared" si="0"/>
        <v>4762395</v>
      </c>
      <c r="Q47" s="89">
        <f t="shared" si="0"/>
        <v>4985058</v>
      </c>
      <c r="R47" s="89">
        <f t="shared" si="0"/>
        <v>4767266</v>
      </c>
      <c r="S47" s="89">
        <f t="shared" si="0"/>
        <v>4705535</v>
      </c>
      <c r="T47" s="89">
        <f t="shared" si="0"/>
        <v>4625350</v>
      </c>
      <c r="U47" s="89">
        <f t="shared" si="0"/>
        <v>10708970</v>
      </c>
      <c r="V47" s="89">
        <f t="shared" si="0"/>
        <v>7635694</v>
      </c>
      <c r="W47" s="89">
        <f t="shared" si="0"/>
        <v>5313831</v>
      </c>
      <c r="X47" s="89">
        <f t="shared" si="0"/>
        <v>3300069</v>
      </c>
      <c r="Y47" s="89">
        <f t="shared" si="0"/>
        <v>1253672</v>
      </c>
      <c r="Z47" s="89">
        <f t="shared" si="0"/>
        <v>238517</v>
      </c>
      <c r="AA47" s="89">
        <f t="shared" si="0"/>
        <v>274896</v>
      </c>
    </row>
    <row r="48" spans="1:27" x14ac:dyDescent="0.25">
      <c r="A48" s="86" t="s">
        <v>2632</v>
      </c>
      <c r="B48" s="88">
        <f>B47/ActivitySum!$C$1300</f>
        <v>1.5302136157290766E-2</v>
      </c>
      <c r="C48" s="88">
        <f>C47/ActivitySum!$C$1300</f>
        <v>2.7049651302654742E-2</v>
      </c>
      <c r="D48" s="88">
        <f>D47/ActivitySum!$C$1300</f>
        <v>4.5266638711516427E-2</v>
      </c>
      <c r="E48" s="88">
        <f>E47/ActivitySum!$C$1300</f>
        <v>1.4775389006321681E-2</v>
      </c>
      <c r="F48" s="88">
        <f>F47/ActivitySum!$C$1300</f>
        <v>1.6300410314495903E-2</v>
      </c>
      <c r="G48" s="88">
        <f>G47/ActivitySum!$C$1300</f>
        <v>2.9667063106572827E-2</v>
      </c>
      <c r="H48" s="88">
        <f>H47/ActivitySum!$C$1300</f>
        <v>3.1749392860849178E-2</v>
      </c>
      <c r="I48" s="88">
        <f>I47/ActivitySum!$C$1300</f>
        <v>3.7750750469434637E-2</v>
      </c>
      <c r="J48" s="88">
        <f>J47/ActivitySum!$C$1300</f>
        <v>1.529632593746917E-2</v>
      </c>
      <c r="K48" s="88">
        <f>K47/ActivitySum!$C$1300</f>
        <v>2.050288236474471E-2</v>
      </c>
      <c r="L48" s="88">
        <f>L47/ActivitySum!$C$1300</f>
        <v>2.3304330575869101E-2</v>
      </c>
      <c r="M48" s="88">
        <f>M47/ActivitySum!$C$1300</f>
        <v>3.091177589299678E-2</v>
      </c>
      <c r="N48" s="88">
        <f>N47/ActivitySum!$C$1300</f>
        <v>3.6691837906948549E-2</v>
      </c>
      <c r="O48" s="88">
        <f>O47/ActivitySum!$C$1300</f>
        <v>4.9379294447023048E-2</v>
      </c>
      <c r="P48" s="88">
        <f>P47/ActivitySum!$C$1300</f>
        <v>5.4901908387451188E-2</v>
      </c>
      <c r="Q48" s="88">
        <f>Q47/ActivitySum!$C$1300</f>
        <v>5.7468815086134321E-2</v>
      </c>
      <c r="R48" s="88">
        <f>R47/ActivitySum!$C$1300</f>
        <v>5.4958062317512699E-2</v>
      </c>
      <c r="S48" s="88">
        <f>S47/ActivitySum!$C$1300</f>
        <v>5.4246414143292426E-2</v>
      </c>
      <c r="T48" s="88">
        <f>T47/ActivitySum!$C$1300</f>
        <v>5.3322024309175813E-2</v>
      </c>
      <c r="U48" s="88">
        <f>U47/ActivitySum!$C$1300</f>
        <v>0.12345529714859081</v>
      </c>
      <c r="V48" s="88">
        <f>V47/ActivitySum!$C$1300</f>
        <v>8.8025913949307172E-2</v>
      </c>
      <c r="W48" s="88">
        <f>W47/ActivitySum!$C$1300</f>
        <v>6.1258980565114432E-2</v>
      </c>
      <c r="X48" s="88">
        <f>X47/ActivitySum!$C$1300</f>
        <v>3.8043901421504864E-2</v>
      </c>
      <c r="Y48" s="88">
        <f>Y47/ActivitySum!$C$1300</f>
        <v>1.4452599016232947E-2</v>
      </c>
      <c r="Z48" s="88">
        <f>Z47/ActivitySum!$C$1300</f>
        <v>2.7496750023569432E-3</v>
      </c>
      <c r="AA48" s="88">
        <f>AA47/ActivitySum!$C$1300</f>
        <v>3.1690598969797302E-3</v>
      </c>
    </row>
    <row r="49" spans="1:27" x14ac:dyDescent="0.25">
      <c r="A49" s="86" t="s">
        <v>2633</v>
      </c>
      <c r="B49" s="89">
        <f>B47</f>
        <v>1327364</v>
      </c>
      <c r="C49" s="89">
        <f>B49+C47</f>
        <v>3673751</v>
      </c>
      <c r="D49" s="89">
        <f t="shared" ref="D49:AA49" si="1">C49+D47</f>
        <v>7600347</v>
      </c>
      <c r="E49" s="89">
        <f t="shared" si="1"/>
        <v>8882019</v>
      </c>
      <c r="F49" s="89">
        <f t="shared" si="1"/>
        <v>10295977</v>
      </c>
      <c r="G49" s="89">
        <f t="shared" si="1"/>
        <v>12869408</v>
      </c>
      <c r="H49" s="89">
        <f t="shared" si="1"/>
        <v>15623468</v>
      </c>
      <c r="I49" s="89">
        <f t="shared" si="1"/>
        <v>18898108</v>
      </c>
      <c r="J49" s="89">
        <f t="shared" si="1"/>
        <v>20224968</v>
      </c>
      <c r="K49" s="89">
        <f t="shared" si="1"/>
        <v>22003464</v>
      </c>
      <c r="L49" s="89">
        <f t="shared" si="1"/>
        <v>24024968</v>
      </c>
      <c r="M49" s="89">
        <f t="shared" si="1"/>
        <v>26706370</v>
      </c>
      <c r="N49" s="89">
        <f t="shared" si="1"/>
        <v>29889156</v>
      </c>
      <c r="O49" s="89">
        <f t="shared" si="1"/>
        <v>34172499</v>
      </c>
      <c r="P49" s="89">
        <f t="shared" si="1"/>
        <v>38934894</v>
      </c>
      <c r="Q49" s="89">
        <f t="shared" si="1"/>
        <v>43919952</v>
      </c>
      <c r="R49" s="89">
        <f t="shared" si="1"/>
        <v>48687218</v>
      </c>
      <c r="S49" s="89">
        <f t="shared" si="1"/>
        <v>53392753</v>
      </c>
      <c r="T49" s="89">
        <f t="shared" si="1"/>
        <v>58018103</v>
      </c>
      <c r="U49" s="89">
        <f t="shared" si="1"/>
        <v>68727073</v>
      </c>
      <c r="V49" s="89">
        <f t="shared" si="1"/>
        <v>76362767</v>
      </c>
      <c r="W49" s="89">
        <f t="shared" si="1"/>
        <v>81676598</v>
      </c>
      <c r="X49" s="89">
        <f t="shared" si="1"/>
        <v>84976667</v>
      </c>
      <c r="Y49" s="89">
        <f t="shared" si="1"/>
        <v>86230339</v>
      </c>
      <c r="Z49" s="89">
        <f t="shared" si="1"/>
        <v>86468856</v>
      </c>
      <c r="AA49" s="89">
        <f t="shared" si="1"/>
        <v>86743752</v>
      </c>
    </row>
    <row r="50" spans="1:27" x14ac:dyDescent="0.25">
      <c r="A50" s="86" t="s">
        <v>2634</v>
      </c>
      <c r="B50" s="88">
        <f>B49/ActivitySum!$C$1300</f>
        <v>1.5302136157290766E-2</v>
      </c>
      <c r="C50" s="88">
        <f>C49/ActivitySum!$C$1300</f>
        <v>4.2351787459945507E-2</v>
      </c>
      <c r="D50" s="88">
        <f>D49/ActivitySum!$C$1300</f>
        <v>8.7618426171461941E-2</v>
      </c>
      <c r="E50" s="88">
        <f>E49/ActivitySum!$C$1300</f>
        <v>0.10239381517778362</v>
      </c>
      <c r="F50" s="88">
        <f>F49/ActivitySum!$C$1300</f>
        <v>0.11869422549227952</v>
      </c>
      <c r="G50" s="88">
        <f>G49/ActivitySum!$C$1300</f>
        <v>0.14836128859885234</v>
      </c>
      <c r="H50" s="88">
        <f>H49/ActivitySum!$C$1300</f>
        <v>0.18011068145970152</v>
      </c>
      <c r="I50" s="88">
        <f>I49/ActivitySum!$C$1300</f>
        <v>0.21786143192913615</v>
      </c>
      <c r="J50" s="88">
        <f>J49/ActivitySum!$C$1300</f>
        <v>0.23315775786660534</v>
      </c>
      <c r="K50" s="88">
        <f>K49/ActivitySum!$C$1300</f>
        <v>0.25366064023135004</v>
      </c>
      <c r="L50" s="88">
        <f>L49/ActivitySum!$C$1300</f>
        <v>0.27696497080721916</v>
      </c>
      <c r="M50" s="88">
        <f>M49/ActivitySum!$C$1300</f>
        <v>0.30787674670021592</v>
      </c>
      <c r="N50" s="88">
        <f>N49/ActivitySum!$C$1300</f>
        <v>0.34456858460716444</v>
      </c>
      <c r="O50" s="88">
        <f>O49/ActivitySum!$C$1300</f>
        <v>0.39394787905418754</v>
      </c>
      <c r="P50" s="88">
        <f>P49/ActivitySum!$C$1300</f>
        <v>0.44884978744163873</v>
      </c>
      <c r="Q50" s="88">
        <f>Q49/ActivitySum!$C$1300</f>
        <v>0.50631860252777305</v>
      </c>
      <c r="R50" s="88">
        <f>R49/ActivitySum!$C$1300</f>
        <v>0.56127666484528571</v>
      </c>
      <c r="S50" s="88">
        <f>S49/ActivitySum!$C$1300</f>
        <v>0.61552307898857817</v>
      </c>
      <c r="T50" s="88">
        <f>T49/ActivitySum!$C$1300</f>
        <v>0.66884510329775393</v>
      </c>
      <c r="U50" s="88">
        <f>U49/ActivitySum!$C$1300</f>
        <v>0.79230040044634475</v>
      </c>
      <c r="V50" s="88">
        <f>V49/ActivitySum!$C$1300</f>
        <v>0.8803263143956519</v>
      </c>
      <c r="W50" s="88">
        <f>W49/ActivitySum!$C$1300</f>
        <v>0.94158529496076637</v>
      </c>
      <c r="X50" s="88">
        <f>X49/ActivitySum!$C$1300</f>
        <v>0.97962919638227119</v>
      </c>
      <c r="Y50" s="88">
        <f>Y49/ActivitySum!$C$1300</f>
        <v>0.99408179539850416</v>
      </c>
      <c r="Z50" s="88">
        <f>Z49/ActivitySum!$C$1300</f>
        <v>0.99683147040086117</v>
      </c>
      <c r="AA50" s="88">
        <f>AA49/ActivitySum!$C$1300</f>
        <v>1.0000005302978408</v>
      </c>
    </row>
    <row r="52" spans="1:27" x14ac:dyDescent="0.25">
      <c r="A52" s="86" t="s">
        <v>2635</v>
      </c>
      <c r="B52" s="89">
        <f t="shared" ref="B52:AA52" si="2">IF(SUM(B27:B41)&gt;0,SUM(B27:B41),"")</f>
        <v>4509650</v>
      </c>
      <c r="C52" s="89">
        <f t="shared" si="2"/>
        <v>3776505</v>
      </c>
      <c r="D52" s="89">
        <f t="shared" si="2"/>
        <v>5608339</v>
      </c>
      <c r="E52" s="89">
        <f t="shared" si="2"/>
        <v>302990</v>
      </c>
      <c r="F52" s="89">
        <f t="shared" si="2"/>
        <v>4313972</v>
      </c>
      <c r="G52" s="89">
        <f t="shared" si="2"/>
        <v>410741</v>
      </c>
      <c r="H52" s="89">
        <f t="shared" si="2"/>
        <v>2285814</v>
      </c>
      <c r="I52" s="89">
        <f t="shared" si="2"/>
        <v>787890</v>
      </c>
      <c r="J52" s="89">
        <f t="shared" si="2"/>
        <v>3036044</v>
      </c>
      <c r="K52" s="89">
        <f t="shared" si="2"/>
        <v>144855</v>
      </c>
      <c r="L52" s="89">
        <f t="shared" si="2"/>
        <v>359977</v>
      </c>
      <c r="M52" s="89">
        <f t="shared" si="2"/>
        <v>1559896</v>
      </c>
      <c r="N52" s="89">
        <f t="shared" si="2"/>
        <v>2622615</v>
      </c>
      <c r="O52" s="89">
        <f t="shared" si="2"/>
        <v>3800170</v>
      </c>
      <c r="P52" s="89">
        <f t="shared" si="2"/>
        <v>7894177</v>
      </c>
      <c r="Q52" s="89">
        <f t="shared" si="2"/>
        <v>7380824</v>
      </c>
      <c r="R52" s="89">
        <f t="shared" si="2"/>
        <v>4052169</v>
      </c>
      <c r="S52" s="89">
        <f t="shared" si="2"/>
        <v>3240588</v>
      </c>
      <c r="T52" s="89">
        <f t="shared" si="2"/>
        <v>4916279</v>
      </c>
      <c r="U52" s="89">
        <f t="shared" si="2"/>
        <v>9102629</v>
      </c>
      <c r="V52" s="89">
        <f t="shared" si="2"/>
        <v>5849539</v>
      </c>
      <c r="W52" s="89">
        <f t="shared" si="2"/>
        <v>4516762</v>
      </c>
      <c r="X52" s="89">
        <f t="shared" si="2"/>
        <v>2805054</v>
      </c>
      <c r="Y52" s="89">
        <f t="shared" si="2"/>
        <v>1065620</v>
      </c>
      <c r="Z52" s="89">
        <f t="shared" si="2"/>
        <v>202740</v>
      </c>
      <c r="AA52" s="89">
        <f t="shared" si="2"/>
        <v>154592</v>
      </c>
    </row>
    <row r="53" spans="1:27" x14ac:dyDescent="0.25">
      <c r="A53" s="86" t="s">
        <v>2636</v>
      </c>
      <c r="B53" s="88">
        <f>IFERROR(B52/ActivitySum!$C$1300,"")</f>
        <v>5.1988209957273442E-2</v>
      </c>
      <c r="C53" s="88">
        <f>IFERROR(C52/ActivitySum!$C$1300,"")</f>
        <v>4.3536357554287572E-2</v>
      </c>
      <c r="D53" s="88">
        <f>IFERROR(D52/ActivitySum!$C$1300,"")</f>
        <v>6.4654131793723452E-2</v>
      </c>
      <c r="E53" s="88">
        <f>IFERROR(E52/ActivitySum!$C$1300,"")</f>
        <v>3.492933539178047E-3</v>
      </c>
      <c r="F53" s="88">
        <f>IFERROR(F52/ActivitySum!$C$1300,"")</f>
        <v>4.9732392111538327E-2</v>
      </c>
      <c r="G53" s="88">
        <f>IFERROR(G52/ActivitySum!$C$1300,"")</f>
        <v>4.7351101185370151E-3</v>
      </c>
      <c r="H53" s="88">
        <f>IFERROR(H52/ActivitySum!$C$1300,"")</f>
        <v>2.6351352800167427E-2</v>
      </c>
      <c r="I53" s="88">
        <f>IFERROR(I52/ActivitySum!$C$1300,"")</f>
        <v>9.0829644746790051E-3</v>
      </c>
      <c r="J53" s="88">
        <f>IFERROR(J52/ActivitySum!$C$1300,"")</f>
        <v>3.5000164738177082E-2</v>
      </c>
      <c r="K53" s="88">
        <f>IFERROR(K52/ActivitySum!$C$1300,"")</f>
        <v>1.6699194290822669E-3</v>
      </c>
      <c r="L53" s="88">
        <f>IFERROR(L52/ActivitySum!$C$1300,"")</f>
        <v>4.1498918665061413E-3</v>
      </c>
      <c r="M53" s="88">
        <f>IFERROR(M52/ActivitySum!$C$1300,"")</f>
        <v>1.7982814799266243E-2</v>
      </c>
      <c r="N53" s="88">
        <f>IFERROR(N52/ActivitySum!$C$1300,"")</f>
        <v>3.023406678059155E-2</v>
      </c>
      <c r="O53" s="88">
        <f>IFERROR(O52/ActivitySum!$C$1300,"")</f>
        <v>4.3809172736982205E-2</v>
      </c>
      <c r="P53" s="88">
        <f>IFERROR(P52/ActivitySum!$C$1300,"")</f>
        <v>9.1005761271025248E-2</v>
      </c>
      <c r="Q53" s="88">
        <f>IFERROR(Q52/ActivitySum!$C$1300,"")</f>
        <v>8.5087718064524476E-2</v>
      </c>
      <c r="R53" s="88">
        <f>IFERROR(R52/ActivitySum!$C$1300,"")</f>
        <v>4.6714271119566879E-2</v>
      </c>
      <c r="S53" s="88">
        <f>IFERROR(S52/ActivitySum!$C$1300,"")</f>
        <v>3.7358191728631009E-2</v>
      </c>
      <c r="T53" s="88">
        <f>IFERROR(T52/ActivitySum!$C$1300,"")</f>
        <v>5.6675916060123142E-2</v>
      </c>
      <c r="U53" s="88">
        <f>IFERROR(U52/ActivitySum!$C$1300,"")</f>
        <v>0.10493705445326489</v>
      </c>
      <c r="V53" s="88">
        <f>IFERROR(V52/ActivitySum!$C$1300,"")</f>
        <v>6.7434736994059261E-2</v>
      </c>
      <c r="W53" s="88">
        <f>IFERROR(W52/ActivitySum!$C$1300,"")</f>
        <v>5.207019861475598E-2</v>
      </c>
      <c r="X53" s="88">
        <f>IFERROR(X52/ActivitySum!$C$1300,"")</f>
        <v>3.2337262602084353E-2</v>
      </c>
      <c r="Y53" s="88">
        <f>IFERROR(Y52/ActivitySum!$C$1300,"")</f>
        <v>1.2284695329941288E-2</v>
      </c>
      <c r="Z53" s="88">
        <f>IFERROR(Z52/ActivitySum!$C$1300,"")</f>
        <v>2.3372300925210642E-3</v>
      </c>
      <c r="AA53" s="88">
        <f>IFERROR(AA52/ActivitySum!$C$1300,"")</f>
        <v>1.7821696481356238E-3</v>
      </c>
    </row>
    <row r="54" spans="1:27" x14ac:dyDescent="0.25">
      <c r="A54" s="86" t="s">
        <v>2637</v>
      </c>
      <c r="B54" s="89">
        <f>IFERROR(B52,"")</f>
        <v>4509650</v>
      </c>
      <c r="C54" s="89">
        <f t="shared" ref="C54:AA54" si="3">IFERROR(C52,"")</f>
        <v>3776505</v>
      </c>
      <c r="D54" s="89">
        <f t="shared" si="3"/>
        <v>5608339</v>
      </c>
      <c r="E54" s="89">
        <f t="shared" si="3"/>
        <v>302990</v>
      </c>
      <c r="F54" s="89">
        <f t="shared" si="3"/>
        <v>4313972</v>
      </c>
      <c r="G54" s="89">
        <f t="shared" si="3"/>
        <v>410741</v>
      </c>
      <c r="H54" s="89">
        <f t="shared" si="3"/>
        <v>2285814</v>
      </c>
      <c r="I54" s="89">
        <f t="shared" si="3"/>
        <v>787890</v>
      </c>
      <c r="J54" s="89">
        <f t="shared" si="3"/>
        <v>3036044</v>
      </c>
      <c r="K54" s="89">
        <f t="shared" si="3"/>
        <v>144855</v>
      </c>
      <c r="L54" s="89">
        <f t="shared" si="3"/>
        <v>359977</v>
      </c>
      <c r="M54" s="89">
        <f t="shared" si="3"/>
        <v>1559896</v>
      </c>
      <c r="N54" s="89">
        <f t="shared" si="3"/>
        <v>2622615</v>
      </c>
      <c r="O54" s="89">
        <f t="shared" si="3"/>
        <v>3800170</v>
      </c>
      <c r="P54" s="89">
        <f t="shared" si="3"/>
        <v>7894177</v>
      </c>
      <c r="Q54" s="89">
        <f t="shared" si="3"/>
        <v>7380824</v>
      </c>
      <c r="R54" s="89">
        <f t="shared" si="3"/>
        <v>4052169</v>
      </c>
      <c r="S54" s="89">
        <f t="shared" si="3"/>
        <v>3240588</v>
      </c>
      <c r="T54" s="89">
        <f t="shared" si="3"/>
        <v>4916279</v>
      </c>
      <c r="U54" s="89">
        <f t="shared" si="3"/>
        <v>9102629</v>
      </c>
      <c r="V54" s="89">
        <f t="shared" si="3"/>
        <v>5849539</v>
      </c>
      <c r="W54" s="89">
        <f t="shared" si="3"/>
        <v>4516762</v>
      </c>
      <c r="X54" s="89">
        <f t="shared" si="3"/>
        <v>2805054</v>
      </c>
      <c r="Y54" s="89">
        <f t="shared" si="3"/>
        <v>1065620</v>
      </c>
      <c r="Z54" s="89">
        <f t="shared" si="3"/>
        <v>202740</v>
      </c>
      <c r="AA54" s="89">
        <f t="shared" si="3"/>
        <v>154592</v>
      </c>
    </row>
    <row r="55" spans="1:27" x14ac:dyDescent="0.25">
      <c r="A55" s="86" t="s">
        <v>2639</v>
      </c>
      <c r="B55" s="88">
        <f>B53</f>
        <v>5.1988209957273442E-2</v>
      </c>
      <c r="C55" s="88">
        <f>C53+B55</f>
        <v>9.552456751156102E-2</v>
      </c>
      <c r="D55" s="88">
        <f t="shared" ref="D55:AA55" si="4">D53+C55</f>
        <v>0.16017869930528447</v>
      </c>
      <c r="E55" s="88">
        <f t="shared" si="4"/>
        <v>0.16367163284446251</v>
      </c>
      <c r="F55" s="88">
        <f t="shared" si="4"/>
        <v>0.21340402495600083</v>
      </c>
      <c r="G55" s="88">
        <f t="shared" si="4"/>
        <v>0.21813913507453786</v>
      </c>
      <c r="H55" s="88">
        <f t="shared" si="4"/>
        <v>0.24449048787470529</v>
      </c>
      <c r="I55" s="88">
        <f t="shared" si="4"/>
        <v>0.25357345234938428</v>
      </c>
      <c r="J55" s="88">
        <f t="shared" si="4"/>
        <v>0.28857361708756135</v>
      </c>
      <c r="K55" s="88">
        <f t="shared" si="4"/>
        <v>0.29024353651664364</v>
      </c>
      <c r="L55" s="88">
        <f t="shared" si="4"/>
        <v>0.2943934283831498</v>
      </c>
      <c r="M55" s="88">
        <f t="shared" si="4"/>
        <v>0.31237624318241602</v>
      </c>
      <c r="N55" s="88">
        <f t="shared" si="4"/>
        <v>0.34261030996300756</v>
      </c>
      <c r="O55" s="88">
        <f t="shared" si="4"/>
        <v>0.38641948269998977</v>
      </c>
      <c r="P55" s="88">
        <f t="shared" si="4"/>
        <v>0.47742524397101505</v>
      </c>
      <c r="Q55" s="88">
        <f t="shared" si="4"/>
        <v>0.56251296203553958</v>
      </c>
      <c r="R55" s="88">
        <f t="shared" si="4"/>
        <v>0.60922723315510641</v>
      </c>
      <c r="S55" s="88">
        <f t="shared" si="4"/>
        <v>0.64658542488373738</v>
      </c>
      <c r="T55" s="88">
        <f t="shared" si="4"/>
        <v>0.7032613409438605</v>
      </c>
      <c r="U55" s="88">
        <f t="shared" si="4"/>
        <v>0.80819839539712535</v>
      </c>
      <c r="V55" s="88">
        <f t="shared" si="4"/>
        <v>0.87563313239118457</v>
      </c>
      <c r="W55" s="88">
        <f t="shared" si="4"/>
        <v>0.9277033310059406</v>
      </c>
      <c r="X55" s="88">
        <f t="shared" si="4"/>
        <v>0.96004059360802496</v>
      </c>
      <c r="Y55" s="88">
        <f t="shared" si="4"/>
        <v>0.97232528893796621</v>
      </c>
      <c r="Z55" s="88">
        <f t="shared" si="4"/>
        <v>0.97466251903048728</v>
      </c>
      <c r="AA55" s="88">
        <f t="shared" si="4"/>
        <v>0.97644468867862289</v>
      </c>
    </row>
    <row r="56" spans="1:27" x14ac:dyDescent="0.25">
      <c r="A56" s="35"/>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row>
    <row r="57" spans="1:27" s="149" customFormat="1" x14ac:dyDescent="0.25">
      <c r="A57" s="149" t="s">
        <v>2697</v>
      </c>
      <c r="B57" s="149">
        <v>30</v>
      </c>
      <c r="C57" s="149">
        <f>B57+31</f>
        <v>61</v>
      </c>
      <c r="D57" s="149">
        <f t="shared" ref="D57:Z57" si="5">C57+30</f>
        <v>91</v>
      </c>
      <c r="E57" s="149">
        <f>D57+31</f>
        <v>122</v>
      </c>
      <c r="F57" s="149">
        <f t="shared" si="5"/>
        <v>152</v>
      </c>
      <c r="G57" s="149">
        <f>F57+31</f>
        <v>183</v>
      </c>
      <c r="H57" s="149">
        <f>G57+31</f>
        <v>214</v>
      </c>
      <c r="I57" s="149">
        <f t="shared" si="5"/>
        <v>244</v>
      </c>
      <c r="J57" s="149">
        <f>I57+31</f>
        <v>275</v>
      </c>
      <c r="K57" s="149">
        <f t="shared" si="5"/>
        <v>305</v>
      </c>
      <c r="L57" s="149">
        <f>K57+31</f>
        <v>336</v>
      </c>
      <c r="M57" s="149">
        <f>L57+31</f>
        <v>367</v>
      </c>
      <c r="N57" s="149">
        <f t="shared" si="5"/>
        <v>397</v>
      </c>
      <c r="O57" s="149">
        <f>N57+31</f>
        <v>428</v>
      </c>
      <c r="P57" s="149">
        <f t="shared" si="5"/>
        <v>458</v>
      </c>
      <c r="Q57" s="149">
        <f>P57+31</f>
        <v>489</v>
      </c>
      <c r="R57" s="149">
        <f t="shared" si="5"/>
        <v>519</v>
      </c>
      <c r="S57" s="149">
        <f>R57+31</f>
        <v>550</v>
      </c>
      <c r="T57" s="149">
        <f>S57+31</f>
        <v>581</v>
      </c>
      <c r="U57" s="149">
        <f t="shared" si="5"/>
        <v>611</v>
      </c>
      <c r="V57" s="149">
        <f>U57+31</f>
        <v>642</v>
      </c>
      <c r="W57" s="149">
        <f>V57+30</f>
        <v>672</v>
      </c>
      <c r="X57" s="149">
        <f>W57+31</f>
        <v>703</v>
      </c>
      <c r="Y57" s="149">
        <f>X57+31</f>
        <v>734</v>
      </c>
      <c r="Z57" s="149">
        <f t="shared" si="5"/>
        <v>764</v>
      </c>
      <c r="AA57" s="149">
        <f>Z57+26</f>
        <v>790</v>
      </c>
    </row>
    <row r="58" spans="1:27" x14ac:dyDescent="0.25">
      <c r="A58" t="s">
        <v>2638</v>
      </c>
      <c r="B58" s="87">
        <f>INDEX(MonthDates!$B$2:$B$27,MATCH(MonthlyPlannedCost!$B$5:$AA$5,MonthDates!$A$2:$A$27,0))</f>
        <v>43890</v>
      </c>
      <c r="C58" s="87">
        <f>INDEX(MonthDates!$B$2:$B$27,MATCH(MonthlyPlannedCost!$B$5:$AA$5,MonthDates!$A$2:$A$27,0))</f>
        <v>43921</v>
      </c>
      <c r="D58" s="87">
        <f>INDEX(MonthDates!$B$2:$B$27,MATCH(MonthlyPlannedCost!$B$5:$AA$5,MonthDates!$A$2:$A$27,0))</f>
        <v>43951</v>
      </c>
      <c r="E58" s="87">
        <f>INDEX(MonthDates!$B$2:$B$27,MATCH(MonthlyPlannedCost!$B$5:$AA$5,MonthDates!$A$2:$A$27,0))</f>
        <v>43982</v>
      </c>
      <c r="F58" s="87">
        <f>INDEX(MonthDates!$B$2:$B$27,MATCH(MonthlyPlannedCost!$B$5:$AA$5,MonthDates!$A$2:$A$27,0))</f>
        <v>44012</v>
      </c>
      <c r="G58" s="87">
        <f>INDEX(MonthDates!$B$2:$B$27,MATCH(MonthlyPlannedCost!$B$5:$AA$5,MonthDates!$A$2:$A$27,0))</f>
        <v>44043</v>
      </c>
      <c r="H58" s="87">
        <f>INDEX(MonthDates!$B$2:$B$27,MATCH(MonthlyPlannedCost!$B$5:$AA$5,MonthDates!$A$2:$A$27,0))</f>
        <v>44074</v>
      </c>
      <c r="I58" s="87">
        <f>INDEX(MonthDates!$B$2:$B$27,MATCH(MonthlyPlannedCost!$B$5:$AA$5,MonthDates!$A$2:$A$27,0))</f>
        <v>44104</v>
      </c>
      <c r="J58" s="87">
        <f>INDEX(MonthDates!$B$2:$B$27,MATCH(MonthlyPlannedCost!$B$5:$AA$5,MonthDates!$A$2:$A$27,0))</f>
        <v>44135</v>
      </c>
      <c r="K58" s="87">
        <f>INDEX(MonthDates!$B$2:$B$27,MATCH(MonthlyPlannedCost!$B$5:$AA$5,MonthDates!$A$2:$A$27,0))</f>
        <v>44165</v>
      </c>
      <c r="L58" s="87">
        <f>INDEX(MonthDates!$B$2:$B$27,MATCH(MonthlyPlannedCost!$B$5:$AA$5,MonthDates!$A$2:$A$27,0))</f>
        <v>44196</v>
      </c>
      <c r="M58" s="87">
        <f>INDEX(MonthDates!$B$2:$B$27,MATCH(MonthlyPlannedCost!$B$5:$AA$5,MonthDates!$A$2:$A$27,0))</f>
        <v>44227</v>
      </c>
      <c r="N58" s="87">
        <f>INDEX(MonthDates!$B$2:$B$27,MATCH(MonthlyPlannedCost!$B$5:$AA$5,MonthDates!$A$2:$A$27,0))</f>
        <v>44255</v>
      </c>
      <c r="O58" s="87">
        <f>INDEX(MonthDates!$B$2:$B$27,MATCH(MonthlyPlannedCost!$B$5:$AA$5,MonthDates!$A$2:$A$27,0))</f>
        <v>44286</v>
      </c>
      <c r="P58" s="87">
        <f>INDEX(MonthDates!$B$2:$B$27,MATCH(MonthlyPlannedCost!$B$5:$AA$5,MonthDates!$A$2:$A$27,0))</f>
        <v>44316</v>
      </c>
      <c r="Q58" s="87">
        <f>INDEX(MonthDates!$B$2:$B$27,MATCH(MonthlyPlannedCost!$B$5:$AA$5,MonthDates!$A$2:$A$27,0))</f>
        <v>44347</v>
      </c>
      <c r="R58" s="87">
        <f>INDEX(MonthDates!$B$2:$B$27,MATCH(MonthlyPlannedCost!$B$5:$AA$5,MonthDates!$A$2:$A$27,0))</f>
        <v>44377</v>
      </c>
      <c r="S58" s="87">
        <f>INDEX(MonthDates!$B$2:$B$27,MATCH(MonthlyPlannedCost!$B$5:$AA$5,MonthDates!$A$2:$A$27,0))</f>
        <v>44408</v>
      </c>
      <c r="T58" s="87">
        <f>INDEX(MonthDates!$B$2:$B$27,MATCH(MonthlyPlannedCost!$B$5:$AA$5,MonthDates!$A$2:$A$27,0))</f>
        <v>44439</v>
      </c>
      <c r="U58" s="87">
        <f>INDEX(MonthDates!$B$2:$B$27,MATCH(MonthlyPlannedCost!$B$5:$AA$5,MonthDates!$A$2:$A$27,0))</f>
        <v>44469</v>
      </c>
      <c r="V58" s="87">
        <f>INDEX(MonthDates!$B$2:$B$27,MATCH(MonthlyPlannedCost!$B$5:$AA$5,MonthDates!$A$2:$A$27,0))</f>
        <v>44500</v>
      </c>
      <c r="W58" s="87">
        <f>INDEX(MonthDates!$B$2:$B$27,MATCH(MonthlyPlannedCost!$B$5:$AA$5,MonthDates!$A$2:$A$27,0))</f>
        <v>44530</v>
      </c>
      <c r="X58" s="87">
        <f>INDEX(MonthDates!$B$2:$B$27,MATCH(MonthlyPlannedCost!$B$5:$AA$5,MonthDates!$A$2:$A$27,0))</f>
        <v>44561</v>
      </c>
      <c r="Y58" s="87">
        <f>INDEX(MonthDates!$B$2:$B$27,MATCH(MonthlyPlannedCost!$B$5:$AA$5,MonthDates!$A$2:$A$27,0))</f>
        <v>44592</v>
      </c>
      <c r="Z58" s="87">
        <f>INDEX(MonthDates!$B$2:$B$27,MATCH(MonthlyPlannedCost!$B$5:$AA$5,MonthDates!$A$2:$A$27,0))</f>
        <v>44620</v>
      </c>
      <c r="AA58" s="87">
        <f>INDEX(MonthDates!$B$2:$B$27,MATCH(MonthlyPlannedCost!$B$5:$AA$5,MonthDates!$A$2:$A$27,0))</f>
        <v>44651</v>
      </c>
    </row>
    <row r="59" spans="1:27" x14ac:dyDescent="0.25">
      <c r="A59" s="148" t="s">
        <v>2705</v>
      </c>
      <c r="B59" s="146">
        <f>$AB$21</f>
        <v>86743752</v>
      </c>
      <c r="C59" s="146">
        <f t="shared" ref="C59:AA59" si="6">$AB$21</f>
        <v>86743752</v>
      </c>
      <c r="D59" s="146">
        <f t="shared" si="6"/>
        <v>86743752</v>
      </c>
      <c r="E59" s="146">
        <f t="shared" si="6"/>
        <v>86743752</v>
      </c>
      <c r="F59" s="146">
        <f t="shared" si="6"/>
        <v>86743752</v>
      </c>
      <c r="G59" s="146">
        <f t="shared" si="6"/>
        <v>86743752</v>
      </c>
      <c r="H59" s="146">
        <f t="shared" si="6"/>
        <v>86743752</v>
      </c>
      <c r="I59" s="146">
        <f t="shared" si="6"/>
        <v>86743752</v>
      </c>
      <c r="J59" s="146">
        <f t="shared" si="6"/>
        <v>86743752</v>
      </c>
      <c r="K59" s="146">
        <f t="shared" si="6"/>
        <v>86743752</v>
      </c>
      <c r="L59" s="146">
        <f t="shared" si="6"/>
        <v>86743752</v>
      </c>
      <c r="M59" s="146">
        <f t="shared" si="6"/>
        <v>86743752</v>
      </c>
      <c r="N59" s="146">
        <f t="shared" si="6"/>
        <v>86743752</v>
      </c>
      <c r="O59" s="146">
        <f t="shared" si="6"/>
        <v>86743752</v>
      </c>
      <c r="P59" s="146">
        <f t="shared" si="6"/>
        <v>86743752</v>
      </c>
      <c r="Q59" s="146">
        <f t="shared" si="6"/>
        <v>86743752</v>
      </c>
      <c r="R59" s="146">
        <f t="shared" si="6"/>
        <v>86743752</v>
      </c>
      <c r="S59" s="146">
        <f t="shared" si="6"/>
        <v>86743752</v>
      </c>
      <c r="T59" s="146">
        <f t="shared" si="6"/>
        <v>86743752</v>
      </c>
      <c r="U59" s="146">
        <f t="shared" si="6"/>
        <v>86743752</v>
      </c>
      <c r="V59" s="146">
        <f t="shared" si="6"/>
        <v>86743752</v>
      </c>
      <c r="W59" s="146">
        <f t="shared" si="6"/>
        <v>86743752</v>
      </c>
      <c r="X59" s="146">
        <f t="shared" si="6"/>
        <v>86743752</v>
      </c>
      <c r="Y59" s="146">
        <f t="shared" si="6"/>
        <v>86743752</v>
      </c>
      <c r="Z59" s="146">
        <f t="shared" si="6"/>
        <v>86743752</v>
      </c>
      <c r="AA59" s="146">
        <f t="shared" si="6"/>
        <v>86743752</v>
      </c>
    </row>
    <row r="60" spans="1:27" x14ac:dyDescent="0.25">
      <c r="A60" s="148" t="s">
        <v>2706</v>
      </c>
      <c r="B60" s="146">
        <f>'Dashboard Monthly'!$AA$7</f>
        <v>790</v>
      </c>
      <c r="C60" s="146">
        <f>'Dashboard Monthly'!$AA$7</f>
        <v>790</v>
      </c>
      <c r="D60" s="146">
        <f>'Dashboard Monthly'!$AA$7</f>
        <v>790</v>
      </c>
      <c r="E60" s="146">
        <f>'Dashboard Monthly'!$AA$7</f>
        <v>790</v>
      </c>
      <c r="F60" s="146">
        <f>'Dashboard Monthly'!$AA$7</f>
        <v>790</v>
      </c>
      <c r="G60" s="146">
        <f>'Dashboard Monthly'!$AA$7</f>
        <v>790</v>
      </c>
      <c r="H60" s="146">
        <f>'Dashboard Monthly'!$AA$7</f>
        <v>790</v>
      </c>
      <c r="I60" s="146">
        <f>'Dashboard Monthly'!$AA$7</f>
        <v>790</v>
      </c>
      <c r="J60" s="146">
        <f>'Dashboard Monthly'!$AA$7</f>
        <v>790</v>
      </c>
      <c r="K60" s="146">
        <f>'Dashboard Monthly'!$AA$7</f>
        <v>790</v>
      </c>
      <c r="L60" s="146">
        <f>'Dashboard Monthly'!$AA$7</f>
        <v>790</v>
      </c>
      <c r="M60" s="146">
        <f>'Dashboard Monthly'!$AA$7</f>
        <v>790</v>
      </c>
      <c r="N60" s="146">
        <f>'Dashboard Monthly'!$AA$7</f>
        <v>790</v>
      </c>
      <c r="O60" s="146">
        <f>'Dashboard Monthly'!$AA$7</f>
        <v>790</v>
      </c>
      <c r="P60" s="146">
        <f>'Dashboard Monthly'!$AA$7</f>
        <v>790</v>
      </c>
      <c r="Q60" s="146">
        <f>'Dashboard Monthly'!$AA$7</f>
        <v>790</v>
      </c>
      <c r="R60" s="146">
        <f>'Dashboard Monthly'!$AA$7</f>
        <v>790</v>
      </c>
      <c r="S60" s="146">
        <f>'Dashboard Monthly'!$AA$7</f>
        <v>790</v>
      </c>
      <c r="T60" s="146">
        <f>'Dashboard Monthly'!$AA$7</f>
        <v>790</v>
      </c>
      <c r="U60" s="146">
        <f>'Dashboard Monthly'!$AA$7</f>
        <v>790</v>
      </c>
      <c r="V60" s="146">
        <f>'Dashboard Monthly'!$AA$7</f>
        <v>790</v>
      </c>
      <c r="W60" s="146">
        <f>'Dashboard Monthly'!$AA$7</f>
        <v>790</v>
      </c>
      <c r="X60" s="146">
        <f>'Dashboard Monthly'!$AA$7</f>
        <v>790</v>
      </c>
      <c r="Y60" s="146">
        <f>'Dashboard Monthly'!$AA$7</f>
        <v>790</v>
      </c>
      <c r="Z60" s="146">
        <f>'Dashboard Monthly'!$AA$7</f>
        <v>790</v>
      </c>
      <c r="AA60" s="146">
        <f>'Dashboard Monthly'!$AA$7</f>
        <v>790</v>
      </c>
    </row>
    <row r="61" spans="1:27" x14ac:dyDescent="0.25">
      <c r="A61" s="148" t="s">
        <v>2707</v>
      </c>
      <c r="B61" s="146">
        <f t="shared" ref="B61:AA61" si="7">B57</f>
        <v>30</v>
      </c>
      <c r="C61" s="146">
        <f t="shared" si="7"/>
        <v>61</v>
      </c>
      <c r="D61" s="146">
        <f t="shared" si="7"/>
        <v>91</v>
      </c>
      <c r="E61" s="146">
        <f t="shared" si="7"/>
        <v>122</v>
      </c>
      <c r="F61" s="146">
        <f t="shared" si="7"/>
        <v>152</v>
      </c>
      <c r="G61" s="146">
        <f t="shared" si="7"/>
        <v>183</v>
      </c>
      <c r="H61" s="146">
        <f t="shared" si="7"/>
        <v>214</v>
      </c>
      <c r="I61" s="146">
        <f t="shared" si="7"/>
        <v>244</v>
      </c>
      <c r="J61" s="146">
        <f t="shared" si="7"/>
        <v>275</v>
      </c>
      <c r="K61" s="146">
        <f t="shared" si="7"/>
        <v>305</v>
      </c>
      <c r="L61" s="146">
        <f t="shared" si="7"/>
        <v>336</v>
      </c>
      <c r="M61" s="146">
        <f t="shared" si="7"/>
        <v>367</v>
      </c>
      <c r="N61" s="146">
        <f t="shared" si="7"/>
        <v>397</v>
      </c>
      <c r="O61" s="146">
        <f t="shared" si="7"/>
        <v>428</v>
      </c>
      <c r="P61" s="146">
        <f t="shared" si="7"/>
        <v>458</v>
      </c>
      <c r="Q61" s="146">
        <f t="shared" si="7"/>
        <v>489</v>
      </c>
      <c r="R61" s="146">
        <f t="shared" si="7"/>
        <v>519</v>
      </c>
      <c r="S61" s="146">
        <f t="shared" si="7"/>
        <v>550</v>
      </c>
      <c r="T61" s="146">
        <f t="shared" si="7"/>
        <v>581</v>
      </c>
      <c r="U61" s="146">
        <f t="shared" si="7"/>
        <v>611</v>
      </c>
      <c r="V61" s="146">
        <f t="shared" si="7"/>
        <v>642</v>
      </c>
      <c r="W61" s="146">
        <f t="shared" si="7"/>
        <v>672</v>
      </c>
      <c r="X61" s="146">
        <f t="shared" si="7"/>
        <v>703</v>
      </c>
      <c r="Y61" s="146">
        <f t="shared" si="7"/>
        <v>734</v>
      </c>
      <c r="Z61" s="146">
        <f t="shared" si="7"/>
        <v>764</v>
      </c>
      <c r="AA61" s="146">
        <f t="shared" si="7"/>
        <v>790</v>
      </c>
    </row>
    <row r="62" spans="1:27" x14ac:dyDescent="0.25">
      <c r="A62" s="148" t="s">
        <v>2696</v>
      </c>
      <c r="B62" s="146">
        <f>B59/B60</f>
        <v>109802.21772151899</v>
      </c>
      <c r="C62" s="146">
        <f t="shared" ref="C62:AA62" si="8">C59/C60</f>
        <v>109802.21772151899</v>
      </c>
      <c r="D62" s="146">
        <f t="shared" si="8"/>
        <v>109802.21772151899</v>
      </c>
      <c r="E62" s="146">
        <f t="shared" si="8"/>
        <v>109802.21772151899</v>
      </c>
      <c r="F62" s="146">
        <f t="shared" si="8"/>
        <v>109802.21772151899</v>
      </c>
      <c r="G62" s="146">
        <f t="shared" si="8"/>
        <v>109802.21772151899</v>
      </c>
      <c r="H62" s="146">
        <f t="shared" si="8"/>
        <v>109802.21772151899</v>
      </c>
      <c r="I62" s="146">
        <f t="shared" si="8"/>
        <v>109802.21772151899</v>
      </c>
      <c r="J62" s="146">
        <f t="shared" si="8"/>
        <v>109802.21772151899</v>
      </c>
      <c r="K62" s="146">
        <f t="shared" si="8"/>
        <v>109802.21772151899</v>
      </c>
      <c r="L62" s="146">
        <f t="shared" si="8"/>
        <v>109802.21772151899</v>
      </c>
      <c r="M62" s="146">
        <f t="shared" si="8"/>
        <v>109802.21772151899</v>
      </c>
      <c r="N62" s="146">
        <f t="shared" si="8"/>
        <v>109802.21772151899</v>
      </c>
      <c r="O62" s="146">
        <f t="shared" si="8"/>
        <v>109802.21772151899</v>
      </c>
      <c r="P62" s="146">
        <f t="shared" si="8"/>
        <v>109802.21772151899</v>
      </c>
      <c r="Q62" s="146">
        <f t="shared" si="8"/>
        <v>109802.21772151899</v>
      </c>
      <c r="R62" s="146">
        <f t="shared" si="8"/>
        <v>109802.21772151899</v>
      </c>
      <c r="S62" s="146">
        <f t="shared" si="8"/>
        <v>109802.21772151899</v>
      </c>
      <c r="T62" s="146">
        <f t="shared" si="8"/>
        <v>109802.21772151899</v>
      </c>
      <c r="U62" s="146">
        <f t="shared" si="8"/>
        <v>109802.21772151899</v>
      </c>
      <c r="V62" s="146">
        <f t="shared" si="8"/>
        <v>109802.21772151899</v>
      </c>
      <c r="W62" s="146">
        <f t="shared" si="8"/>
        <v>109802.21772151899</v>
      </c>
      <c r="X62" s="146">
        <f t="shared" si="8"/>
        <v>109802.21772151899</v>
      </c>
      <c r="Y62" s="146">
        <f t="shared" si="8"/>
        <v>109802.21772151899</v>
      </c>
      <c r="Z62" s="146">
        <f t="shared" si="8"/>
        <v>109802.21772151899</v>
      </c>
      <c r="AA62" s="146">
        <f t="shared" si="8"/>
        <v>109802.21772151899</v>
      </c>
    </row>
    <row r="63" spans="1:27" x14ac:dyDescent="0.25">
      <c r="A63" s="148" t="s">
        <v>2698</v>
      </c>
      <c r="B63" s="146">
        <f>IFERROR(B54/B62,"")</f>
        <v>41.070664086561528</v>
      </c>
      <c r="C63" s="146">
        <f t="shared" ref="C63:E63" si="9">IFERROR(C54/C62,"")</f>
        <v>34.393704228980091</v>
      </c>
      <c r="D63" s="146">
        <f t="shared" si="9"/>
        <v>51.07673703115816</v>
      </c>
      <c r="E63" s="146">
        <f t="shared" si="9"/>
        <v>2.7594160326382933</v>
      </c>
      <c r="F63" s="146">
        <f t="shared" ref="F63" si="10">IFERROR(F54/F62,"")</f>
        <v>39.288568933472007</v>
      </c>
      <c r="G63" s="146">
        <f t="shared" ref="G63:H63" si="11">IFERROR(G54/G62,"")</f>
        <v>3.740735009940543</v>
      </c>
      <c r="H63" s="146">
        <f t="shared" si="11"/>
        <v>20.817557672626382</v>
      </c>
      <c r="I63" s="146">
        <f t="shared" ref="I63" si="12">IFERROR(I54/I62,"")</f>
        <v>7.1755381298240364</v>
      </c>
      <c r="J63" s="146">
        <f t="shared" ref="J63:K63" si="13">IFERROR(J54/J62,"")</f>
        <v>27.650115480363358</v>
      </c>
      <c r="K63" s="146">
        <f t="shared" si="13"/>
        <v>1.3192356493871742</v>
      </c>
      <c r="L63" s="146">
        <f t="shared" ref="L63" si="14">IFERROR(L54/L62,"")</f>
        <v>3.2784128360046036</v>
      </c>
      <c r="M63" s="146">
        <f t="shared" ref="M63:N63" si="15">IFERROR(M54/M62,"")</f>
        <v>14.206416157788517</v>
      </c>
      <c r="N63" s="146">
        <f t="shared" si="15"/>
        <v>23.884900090556378</v>
      </c>
      <c r="O63" s="146">
        <f t="shared" ref="O63" si="16">IFERROR(O54/O62,"")</f>
        <v>34.609228109017003</v>
      </c>
      <c r="P63" s="146">
        <f t="shared" ref="P63:Q63" si="17">IFERROR(P54/P62,"")</f>
        <v>71.894513278604776</v>
      </c>
      <c r="Q63" s="146">
        <f t="shared" si="17"/>
        <v>67.21926162474503</v>
      </c>
      <c r="R63" s="146">
        <f t="shared" ref="R63" si="18">IFERROR(R54/R62,"")</f>
        <v>36.90425461421129</v>
      </c>
      <c r="S63" s="146">
        <f t="shared" ref="S63:T63" si="19">IFERROR(S54/S62,"")</f>
        <v>29.512955814961749</v>
      </c>
      <c r="T63" s="146">
        <f t="shared" si="19"/>
        <v>44.773949943968297</v>
      </c>
      <c r="U63" s="146">
        <f t="shared" ref="U63" si="20">IFERROR(U54/U62,"")</f>
        <v>82.900229056266781</v>
      </c>
      <c r="V63" s="146">
        <f t="shared" ref="V63:W63" si="21">IFERROR(V54/V62,"")</f>
        <v>53.273413974530406</v>
      </c>
      <c r="W63" s="146">
        <f t="shared" si="21"/>
        <v>41.135435091624814</v>
      </c>
      <c r="X63" s="146">
        <f t="shared" ref="X63" si="22">IFERROR(X54/X62,"")</f>
        <v>25.546423908433198</v>
      </c>
      <c r="Y63" s="146">
        <f t="shared" ref="Y63:Z63" si="23">IFERROR(Y54/Y62,"")</f>
        <v>9.7049041641638922</v>
      </c>
      <c r="Z63" s="146">
        <f t="shared" si="23"/>
        <v>1.8464107939439833</v>
      </c>
      <c r="AA63" s="146">
        <f>IFERROR(AA54/AA62,"")</f>
        <v>1.4079132754137726</v>
      </c>
    </row>
    <row r="64" spans="1:27" x14ac:dyDescent="0.25">
      <c r="A64" s="148" t="s">
        <v>2708</v>
      </c>
      <c r="B64" s="147">
        <f>IFERROR(B63-B61,"")</f>
        <v>11.070664086561528</v>
      </c>
      <c r="C64" s="147">
        <f t="shared" ref="C64:AA64" si="24">IFERROR(C63-C61,"")</f>
        <v>-26.606295771019909</v>
      </c>
      <c r="D64" s="147">
        <f t="shared" si="24"/>
        <v>-39.92326296884184</v>
      </c>
      <c r="E64" s="147">
        <f t="shared" si="24"/>
        <v>-119.2405839673617</v>
      </c>
      <c r="F64" s="147">
        <f t="shared" si="24"/>
        <v>-112.71143106652799</v>
      </c>
      <c r="G64" s="147">
        <f t="shared" si="24"/>
        <v>-179.25926499005945</v>
      </c>
      <c r="H64" s="147">
        <f t="shared" si="24"/>
        <v>-193.18244232737362</v>
      </c>
      <c r="I64" s="147">
        <f t="shared" si="24"/>
        <v>-236.82446187017595</v>
      </c>
      <c r="J64" s="147">
        <f t="shared" si="24"/>
        <v>-247.34988451963665</v>
      </c>
      <c r="K64" s="147">
        <f t="shared" si="24"/>
        <v>-303.68076435061283</v>
      </c>
      <c r="L64" s="147">
        <f t="shared" si="24"/>
        <v>-332.72158716399542</v>
      </c>
      <c r="M64" s="147">
        <f t="shared" si="24"/>
        <v>-352.79358384221149</v>
      </c>
      <c r="N64" s="147">
        <f t="shared" si="24"/>
        <v>-373.11509990944364</v>
      </c>
      <c r="O64" s="147">
        <f t="shared" si="24"/>
        <v>-393.39077189098299</v>
      </c>
      <c r="P64" s="147">
        <f t="shared" si="24"/>
        <v>-386.10548672139521</v>
      </c>
      <c r="Q64" s="147">
        <f t="shared" si="24"/>
        <v>-421.78073837525494</v>
      </c>
      <c r="R64" s="147">
        <f t="shared" si="24"/>
        <v>-482.09574538578869</v>
      </c>
      <c r="S64" s="147">
        <f t="shared" si="24"/>
        <v>-520.48704418503826</v>
      </c>
      <c r="T64" s="147">
        <f t="shared" si="24"/>
        <v>-536.22605005603168</v>
      </c>
      <c r="U64" s="147">
        <f t="shared" si="24"/>
        <v>-528.09977094373323</v>
      </c>
      <c r="V64" s="147">
        <f t="shared" si="24"/>
        <v>-588.7265860254696</v>
      </c>
      <c r="W64" s="147">
        <f t="shared" si="24"/>
        <v>-630.8645649083752</v>
      </c>
      <c r="X64" s="147">
        <f t="shared" si="24"/>
        <v>-677.45357609156679</v>
      </c>
      <c r="Y64" s="147">
        <f t="shared" si="24"/>
        <v>-724.29509583583615</v>
      </c>
      <c r="Z64" s="147">
        <f t="shared" si="24"/>
        <v>-762.15358920605604</v>
      </c>
      <c r="AA64" s="147">
        <f t="shared" si="24"/>
        <v>-788.59208672458624</v>
      </c>
    </row>
    <row r="65" spans="1:27" x14ac:dyDescent="0.25">
      <c r="A65" s="148" t="s">
        <v>2695</v>
      </c>
      <c r="B65" s="145">
        <f>IFERROR(B63/B61,"")</f>
        <v>1.3690221362187176</v>
      </c>
      <c r="C65" s="145">
        <f t="shared" ref="C65:AA65" si="25">IFERROR(C63/C61,"")</f>
        <v>0.56383121686852611</v>
      </c>
      <c r="D65" s="145">
        <f t="shared" si="25"/>
        <v>0.56128282451822153</v>
      </c>
      <c r="E65" s="145">
        <f t="shared" si="25"/>
        <v>2.2618164201953225E-2</v>
      </c>
      <c r="F65" s="145">
        <f t="shared" si="25"/>
        <v>0.25847742719389477</v>
      </c>
      <c r="G65" s="145">
        <f t="shared" si="25"/>
        <v>2.0441174917707885E-2</v>
      </c>
      <c r="H65" s="145">
        <f t="shared" si="25"/>
        <v>9.7278306881431686E-2</v>
      </c>
      <c r="I65" s="145">
        <f t="shared" si="25"/>
        <v>2.9407943155016544E-2</v>
      </c>
      <c r="J65" s="145">
        <f t="shared" si="25"/>
        <v>0.10054587447404857</v>
      </c>
      <c r="K65" s="145">
        <f t="shared" si="25"/>
        <v>4.3253627848759812E-3</v>
      </c>
      <c r="L65" s="145">
        <f t="shared" si="25"/>
        <v>9.7571810595375105E-3</v>
      </c>
      <c r="M65" s="145">
        <f t="shared" si="25"/>
        <v>3.8709580811412854E-2</v>
      </c>
      <c r="N65" s="145">
        <f t="shared" si="25"/>
        <v>6.0163476298630676E-2</v>
      </c>
      <c r="O65" s="145">
        <f t="shared" si="25"/>
        <v>8.0862682497703273E-2</v>
      </c>
      <c r="P65" s="145">
        <f t="shared" si="25"/>
        <v>0.15697491982228118</v>
      </c>
      <c r="Q65" s="145">
        <f t="shared" si="25"/>
        <v>0.13746270270909003</v>
      </c>
      <c r="R65" s="145">
        <f t="shared" si="25"/>
        <v>7.1106463611197088E-2</v>
      </c>
      <c r="S65" s="145">
        <f t="shared" si="25"/>
        <v>5.365991966356682E-2</v>
      </c>
      <c r="T65" s="145">
        <f t="shared" si="25"/>
        <v>7.706359714968726E-2</v>
      </c>
      <c r="U65" s="145">
        <f t="shared" si="25"/>
        <v>0.13567958929012566</v>
      </c>
      <c r="V65" s="145">
        <f t="shared" si="25"/>
        <v>8.2980395598957021E-2</v>
      </c>
      <c r="W65" s="145">
        <f t="shared" si="25"/>
        <v>6.1213445076822637E-2</v>
      </c>
      <c r="X65" s="145">
        <f t="shared" si="25"/>
        <v>3.6339152074584921E-2</v>
      </c>
      <c r="Y65" s="145">
        <f t="shared" si="25"/>
        <v>1.3221940278152442E-2</v>
      </c>
      <c r="Z65" s="145">
        <f t="shared" si="25"/>
        <v>2.4167680549005018E-3</v>
      </c>
      <c r="AA65" s="145">
        <f t="shared" si="25"/>
        <v>1.7821687030554084E-3</v>
      </c>
    </row>
    <row r="66" spans="1:27" ht="30" x14ac:dyDescent="0.25">
      <c r="A66" s="155" t="s">
        <v>2723</v>
      </c>
      <c r="B66" s="145">
        <f>'Dashboard Monthly'!$S$7/(B60-B61)</f>
        <v>2688.5197368421054</v>
      </c>
      <c r="C66" s="145">
        <f>'Dashboard Monthly'!$S$7/(C60-C61)</f>
        <v>2802.8463648834017</v>
      </c>
      <c r="D66" s="145">
        <f>'Dashboard Monthly'!$S$7/(D60-D61)</f>
        <v>2923.1402002861232</v>
      </c>
      <c r="E66" s="145">
        <f>'Dashboard Monthly'!$S$7/(E60-E61)</f>
        <v>3058.7949101796407</v>
      </c>
      <c r="F66" s="145">
        <f>'Dashboard Monthly'!$S$7/(F60-F61)</f>
        <v>3202.6253918495299</v>
      </c>
      <c r="G66" s="145">
        <f>'Dashboard Monthly'!$S$7/(G60-G61)</f>
        <v>3366.1861614497529</v>
      </c>
      <c r="H66" s="145">
        <f>'Dashboard Monthly'!$S$7/(H60-H61)</f>
        <v>3547.3524305555557</v>
      </c>
      <c r="I66" s="145">
        <f>'Dashboard Monthly'!$S$7/(I60-I61)</f>
        <v>3742.2619047619046</v>
      </c>
      <c r="J66" s="145">
        <f>'Dashboard Monthly'!$S$7/(J60-J61)</f>
        <v>3967.5242718446602</v>
      </c>
      <c r="K66" s="145">
        <f>'Dashboard Monthly'!$S$7/(K60-K61)</f>
        <v>4212.9381443298971</v>
      </c>
      <c r="L66" s="145">
        <f>'Dashboard Monthly'!$S$7/(L60-L61)</f>
        <v>4500.605726872247</v>
      </c>
      <c r="M66" s="145">
        <f>'Dashboard Monthly'!$S$7/(M60-M61)</f>
        <v>4830.4373522458627</v>
      </c>
      <c r="N66" s="145">
        <f>'Dashboard Monthly'!$S$7/(N60-N61)</f>
        <v>5199.173027989822</v>
      </c>
      <c r="O66" s="145">
        <f>'Dashboard Monthly'!$S$7/(O60-O61)</f>
        <v>5644.406077348066</v>
      </c>
      <c r="P66" s="145">
        <f>'Dashboard Monthly'!$S$7/(P60-P61)</f>
        <v>6154.4427710843374</v>
      </c>
      <c r="Q66" s="145">
        <f>'Dashboard Monthly'!$S$7/(Q60-Q61)</f>
        <v>6788.2890365448502</v>
      </c>
      <c r="R66" s="145">
        <f>'Dashboard Monthly'!$S$7/(R60-R61)</f>
        <v>7539.7601476014761</v>
      </c>
      <c r="S66" s="145">
        <f>'Dashboard Monthly'!$S$7/(S60-S61)</f>
        <v>8513.6458333333339</v>
      </c>
      <c r="T66" s="145">
        <f>'Dashboard Monthly'!$S$7/(T60-T61)</f>
        <v>9776.4354066985652</v>
      </c>
      <c r="U66" s="145">
        <f>'Dashboard Monthly'!$S$7/(U60-U61)</f>
        <v>11414.944134078212</v>
      </c>
      <c r="V66" s="145">
        <f>'Dashboard Monthly'!$S$7/(V60-V61)</f>
        <v>13805.912162162162</v>
      </c>
      <c r="W66" s="145">
        <f>'Dashboard Monthly'!$S$7/(W60-W61)</f>
        <v>17315.889830508473</v>
      </c>
      <c r="X66" s="145">
        <f>'Dashboard Monthly'!$S$7/(X60-X61)</f>
        <v>23485.919540229886</v>
      </c>
      <c r="Y66" s="145">
        <f>'Dashboard Monthly'!$S$7/(Y60-Y61)</f>
        <v>36487.053571428572</v>
      </c>
      <c r="Z66" s="145">
        <f>'Dashboard Monthly'!$S$7/(Z60-Z61)</f>
        <v>78587.5</v>
      </c>
      <c r="AA66" s="145" t="e">
        <f>'Dashboard Monthly'!$S$7/(AA60-AA61)</f>
        <v>#DIV/0!</v>
      </c>
    </row>
    <row r="67" spans="1:27" x14ac:dyDescent="0.25">
      <c r="A67" s="144"/>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row>
    <row r="68" spans="1:27" x14ac:dyDescent="0.25">
      <c r="A68" s="144"/>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row>
    <row r="70" spans="1:27" x14ac:dyDescent="0.25">
      <c r="A70" t="s">
        <v>2724</v>
      </c>
      <c r="B70" s="156">
        <f>B62</f>
        <v>109802.21772151899</v>
      </c>
      <c r="C70" s="156">
        <f>C62+B70</f>
        <v>219604.43544303798</v>
      </c>
      <c r="D70" s="156">
        <f t="shared" ref="D70:AA70" si="26">D62+C70</f>
        <v>329406.65316455695</v>
      </c>
      <c r="E70" s="156">
        <f t="shared" si="26"/>
        <v>439208.87088607595</v>
      </c>
      <c r="F70" s="156">
        <f t="shared" si="26"/>
        <v>549011.08860759495</v>
      </c>
      <c r="G70" s="156">
        <f t="shared" si="26"/>
        <v>658813.3063291139</v>
      </c>
      <c r="H70" s="156">
        <f t="shared" si="26"/>
        <v>768615.52405063284</v>
      </c>
      <c r="I70" s="156">
        <f t="shared" si="26"/>
        <v>878417.74177215178</v>
      </c>
      <c r="J70" s="156">
        <f t="shared" si="26"/>
        <v>988219.95949367073</v>
      </c>
      <c r="K70" s="156">
        <f t="shared" si="26"/>
        <v>1098022.1772151897</v>
      </c>
      <c r="L70" s="156">
        <f t="shared" si="26"/>
        <v>1207824.3949367087</v>
      </c>
      <c r="M70" s="156">
        <f t="shared" si="26"/>
        <v>1317626.6126582278</v>
      </c>
      <c r="N70" s="156">
        <f t="shared" si="26"/>
        <v>1427428.8303797469</v>
      </c>
      <c r="O70" s="156">
        <f t="shared" si="26"/>
        <v>1537231.0481012659</v>
      </c>
      <c r="P70" s="156">
        <f t="shared" si="26"/>
        <v>1647033.265822785</v>
      </c>
      <c r="Q70" s="156">
        <f t="shared" si="26"/>
        <v>1756835.483544304</v>
      </c>
      <c r="R70" s="156">
        <f t="shared" si="26"/>
        <v>1866637.7012658231</v>
      </c>
      <c r="S70" s="156">
        <f t="shared" si="26"/>
        <v>1976439.9189873422</v>
      </c>
      <c r="T70" s="156">
        <f t="shared" si="26"/>
        <v>2086242.1367088612</v>
      </c>
      <c r="U70" s="156">
        <f t="shared" si="26"/>
        <v>2196044.3544303803</v>
      </c>
      <c r="V70" s="156">
        <f t="shared" si="26"/>
        <v>2305846.5721518993</v>
      </c>
      <c r="W70" s="156">
        <f t="shared" si="26"/>
        <v>2415648.7898734184</v>
      </c>
      <c r="X70" s="156">
        <f t="shared" si="26"/>
        <v>2525451.0075949375</v>
      </c>
      <c r="Y70" s="156">
        <f t="shared" si="26"/>
        <v>2635253.2253164565</v>
      </c>
      <c r="Z70" s="156">
        <f t="shared" si="26"/>
        <v>2745055.4430379756</v>
      </c>
      <c r="AA70" s="156">
        <f t="shared" si="26"/>
        <v>2854857.6607594946</v>
      </c>
    </row>
    <row r="71" spans="1:27" x14ac:dyDescent="0.25">
      <c r="A71" t="s">
        <v>2725</v>
      </c>
      <c r="B71" s="157">
        <f>B66</f>
        <v>2688.5197368421054</v>
      </c>
      <c r="C71" s="157">
        <f>IFERROR(C66+B71,"")</f>
        <v>5491.3661017255072</v>
      </c>
      <c r="D71" s="157">
        <f t="shared" ref="D71:AA71" si="27">IFERROR(D66+C71,"")</f>
        <v>8414.5063020116304</v>
      </c>
      <c r="E71" s="157">
        <f t="shared" si="27"/>
        <v>11473.301212191271</v>
      </c>
      <c r="F71" s="157">
        <f t="shared" si="27"/>
        <v>14675.9266040408</v>
      </c>
      <c r="G71" s="157">
        <f t="shared" si="27"/>
        <v>18042.112765490554</v>
      </c>
      <c r="H71" s="157">
        <f t="shared" si="27"/>
        <v>21589.465196046109</v>
      </c>
      <c r="I71" s="157">
        <f t="shared" si="27"/>
        <v>25331.727100808013</v>
      </c>
      <c r="J71" s="157">
        <f t="shared" si="27"/>
        <v>29299.251372652674</v>
      </c>
      <c r="K71" s="157">
        <f t="shared" si="27"/>
        <v>33512.189516982573</v>
      </c>
      <c r="L71" s="157">
        <f t="shared" si="27"/>
        <v>38012.795243854824</v>
      </c>
      <c r="M71" s="157">
        <f t="shared" si="27"/>
        <v>42843.232596100686</v>
      </c>
      <c r="N71" s="157">
        <f t="shared" si="27"/>
        <v>48042.405624090505</v>
      </c>
      <c r="O71" s="157">
        <f t="shared" si="27"/>
        <v>53686.811701438572</v>
      </c>
      <c r="P71" s="157">
        <f t="shared" si="27"/>
        <v>59841.254472522909</v>
      </c>
      <c r="Q71" s="157">
        <f t="shared" si="27"/>
        <v>66629.543509067764</v>
      </c>
      <c r="R71" s="157">
        <f t="shared" si="27"/>
        <v>74169.303656669246</v>
      </c>
      <c r="S71" s="157">
        <f t="shared" si="27"/>
        <v>82682.949490002575</v>
      </c>
      <c r="T71" s="157">
        <f t="shared" si="27"/>
        <v>92459.384896701144</v>
      </c>
      <c r="U71" s="157">
        <f t="shared" si="27"/>
        <v>103874.32903077935</v>
      </c>
      <c r="V71" s="157">
        <f t="shared" si="27"/>
        <v>117680.24119294151</v>
      </c>
      <c r="W71" s="157">
        <f t="shared" si="27"/>
        <v>134996.13102345</v>
      </c>
      <c r="X71" s="157">
        <f t="shared" si="27"/>
        <v>158482.05056367989</v>
      </c>
      <c r="Y71" s="157">
        <f t="shared" si="27"/>
        <v>194969.10413510847</v>
      </c>
      <c r="Z71" s="157">
        <f t="shared" si="27"/>
        <v>273556.60413510847</v>
      </c>
      <c r="AA71" s="157" t="str">
        <f t="shared" si="27"/>
        <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
  <sheetViews>
    <sheetView topLeftCell="F1" workbookViewId="0">
      <selection activeCell="P7" sqref="P7"/>
    </sheetView>
  </sheetViews>
  <sheetFormatPr defaultRowHeight="15" x14ac:dyDescent="0.25"/>
  <cols>
    <col min="1" max="1" width="26.7109375" customWidth="1"/>
    <col min="2" max="27" width="11.140625" customWidth="1"/>
    <col min="28" max="28" width="11.28515625" customWidth="1"/>
    <col min="29" max="52" width="26.7109375" bestFit="1" customWidth="1"/>
    <col min="53" max="53" width="31.7109375" bestFit="1" customWidth="1"/>
    <col min="54" max="54" width="22.28515625" bestFit="1" customWidth="1"/>
  </cols>
  <sheetData>
    <row r="1" spans="1:28" x14ac:dyDescent="0.25">
      <c r="B1" s="10" t="s">
        <v>2604</v>
      </c>
    </row>
    <row r="2" spans="1:28" x14ac:dyDescent="0.25">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t="s">
        <v>1298</v>
      </c>
    </row>
    <row r="3" spans="1:28" x14ac:dyDescent="0.25">
      <c r="A3" t="s">
        <v>2734</v>
      </c>
      <c r="B3" s="32">
        <v>1031</v>
      </c>
      <c r="C3" s="32">
        <v>450</v>
      </c>
      <c r="D3" s="32">
        <v>5065</v>
      </c>
      <c r="E3" s="32">
        <v>8969</v>
      </c>
      <c r="F3" s="32">
        <v>5685</v>
      </c>
      <c r="G3" s="32">
        <v>28107</v>
      </c>
      <c r="H3" s="32">
        <v>23768</v>
      </c>
      <c r="I3" s="32">
        <v>44582</v>
      </c>
      <c r="J3" s="32">
        <v>26622</v>
      </c>
      <c r="K3" s="32">
        <v>28647</v>
      </c>
      <c r="L3" s="32">
        <v>33924</v>
      </c>
      <c r="M3" s="32">
        <v>48531</v>
      </c>
      <c r="N3" s="32">
        <v>49656</v>
      </c>
      <c r="O3" s="32">
        <v>60096</v>
      </c>
      <c r="P3" s="32">
        <v>57067</v>
      </c>
      <c r="Q3" s="32">
        <v>50242</v>
      </c>
      <c r="R3" s="32">
        <v>51555</v>
      </c>
      <c r="S3" s="32">
        <v>44842</v>
      </c>
      <c r="T3" s="32">
        <v>60706</v>
      </c>
      <c r="U3" s="32">
        <v>69315</v>
      </c>
      <c r="V3" s="32">
        <v>41806</v>
      </c>
      <c r="W3" s="32">
        <v>26773</v>
      </c>
      <c r="X3" s="32">
        <v>11668</v>
      </c>
      <c r="Y3" s="32">
        <v>11236</v>
      </c>
      <c r="Z3" s="32">
        <v>388</v>
      </c>
      <c r="AA3" s="32">
        <v>567</v>
      </c>
      <c r="AB3" s="32">
        <v>791298</v>
      </c>
    </row>
    <row r="6" spans="1:28" x14ac:dyDescent="0.25">
      <c r="B6" s="10" t="s">
        <v>2604</v>
      </c>
    </row>
    <row r="7" spans="1:28" x14ac:dyDescent="0.25">
      <c r="B7">
        <v>1</v>
      </c>
      <c r="C7">
        <v>2</v>
      </c>
      <c r="D7">
        <v>3</v>
      </c>
      <c r="E7">
        <v>4</v>
      </c>
      <c r="F7">
        <v>5</v>
      </c>
      <c r="G7">
        <v>6</v>
      </c>
      <c r="H7">
        <v>7</v>
      </c>
      <c r="I7">
        <v>8</v>
      </c>
      <c r="J7">
        <v>9</v>
      </c>
      <c r="K7">
        <v>10</v>
      </c>
      <c r="L7">
        <v>11</v>
      </c>
      <c r="M7">
        <v>12</v>
      </c>
      <c r="N7">
        <v>13</v>
      </c>
      <c r="O7">
        <v>14</v>
      </c>
      <c r="P7">
        <v>15</v>
      </c>
      <c r="Q7">
        <v>16</v>
      </c>
      <c r="R7">
        <v>17</v>
      </c>
      <c r="S7">
        <v>18</v>
      </c>
      <c r="T7">
        <v>19</v>
      </c>
      <c r="U7">
        <v>20</v>
      </c>
      <c r="V7">
        <v>21</v>
      </c>
      <c r="W7">
        <v>22</v>
      </c>
      <c r="X7">
        <v>23</v>
      </c>
      <c r="Y7">
        <v>24</v>
      </c>
      <c r="Z7">
        <v>25</v>
      </c>
      <c r="AA7">
        <v>26</v>
      </c>
    </row>
    <row r="8" spans="1:28" x14ac:dyDescent="0.25">
      <c r="A8" t="s">
        <v>2735</v>
      </c>
      <c r="B8" s="32">
        <v>802</v>
      </c>
      <c r="C8" s="32">
        <v>137</v>
      </c>
      <c r="D8" s="32">
        <v>1627</v>
      </c>
      <c r="E8" s="32">
        <v>1249</v>
      </c>
      <c r="F8" s="32">
        <v>10412</v>
      </c>
      <c r="G8" s="32">
        <v>1712</v>
      </c>
      <c r="H8" s="32">
        <v>6833</v>
      </c>
      <c r="I8" s="32">
        <v>9973</v>
      </c>
      <c r="J8" s="32">
        <v>44744</v>
      </c>
      <c r="K8" s="32">
        <v>941</v>
      </c>
      <c r="L8" s="32">
        <v>5197</v>
      </c>
      <c r="M8" s="32">
        <v>23486</v>
      </c>
      <c r="N8" s="32">
        <v>29331</v>
      </c>
      <c r="O8" s="32">
        <v>39653</v>
      </c>
      <c r="P8" s="32">
        <v>41226</v>
      </c>
      <c r="Q8" s="32">
        <v>81767</v>
      </c>
      <c r="R8" s="32">
        <v>43815</v>
      </c>
      <c r="S8" s="32">
        <v>33051</v>
      </c>
      <c r="T8" s="32">
        <v>52395</v>
      </c>
      <c r="U8" s="32">
        <v>58909</v>
      </c>
      <c r="V8" s="32">
        <v>33022</v>
      </c>
      <c r="W8" s="32">
        <v>22722</v>
      </c>
      <c r="X8" s="32">
        <v>9637</v>
      </c>
      <c r="Y8" s="32">
        <v>9400</v>
      </c>
      <c r="Z8" s="32">
        <v>329</v>
      </c>
      <c r="AA8" s="32">
        <v>0</v>
      </c>
    </row>
    <row r="10" spans="1:28" x14ac:dyDescent="0.25">
      <c r="B10">
        <f>B2</f>
        <v>1</v>
      </c>
      <c r="C10">
        <f t="shared" ref="C10:AA10" si="0">C2</f>
        <v>2</v>
      </c>
      <c r="D10">
        <f t="shared" si="0"/>
        <v>3</v>
      </c>
      <c r="E10">
        <f t="shared" si="0"/>
        <v>4</v>
      </c>
      <c r="F10">
        <f t="shared" si="0"/>
        <v>5</v>
      </c>
      <c r="G10">
        <f t="shared" si="0"/>
        <v>6</v>
      </c>
      <c r="H10">
        <f t="shared" si="0"/>
        <v>7</v>
      </c>
      <c r="I10">
        <f t="shared" si="0"/>
        <v>8</v>
      </c>
      <c r="J10">
        <f t="shared" si="0"/>
        <v>9</v>
      </c>
      <c r="K10">
        <f t="shared" si="0"/>
        <v>10</v>
      </c>
      <c r="L10">
        <f t="shared" si="0"/>
        <v>11</v>
      </c>
      <c r="M10">
        <f t="shared" si="0"/>
        <v>12</v>
      </c>
      <c r="N10">
        <f t="shared" si="0"/>
        <v>13</v>
      </c>
      <c r="O10">
        <f t="shared" si="0"/>
        <v>14</v>
      </c>
      <c r="P10">
        <f t="shared" si="0"/>
        <v>15</v>
      </c>
      <c r="Q10">
        <f t="shared" si="0"/>
        <v>16</v>
      </c>
      <c r="R10">
        <f t="shared" si="0"/>
        <v>17</v>
      </c>
      <c r="S10">
        <f t="shared" si="0"/>
        <v>18</v>
      </c>
      <c r="T10">
        <f t="shared" si="0"/>
        <v>19</v>
      </c>
      <c r="U10">
        <f t="shared" si="0"/>
        <v>20</v>
      </c>
      <c r="V10">
        <f t="shared" si="0"/>
        <v>21</v>
      </c>
      <c r="W10">
        <f t="shared" si="0"/>
        <v>22</v>
      </c>
      <c r="X10">
        <f t="shared" si="0"/>
        <v>23</v>
      </c>
      <c r="Y10">
        <f t="shared" si="0"/>
        <v>24</v>
      </c>
      <c r="Z10">
        <f t="shared" si="0"/>
        <v>25</v>
      </c>
      <c r="AA10">
        <f t="shared" si="0"/>
        <v>26</v>
      </c>
    </row>
    <row r="11" spans="1:28" x14ac:dyDescent="0.25">
      <c r="A11" t="s">
        <v>2736</v>
      </c>
      <c r="B11">
        <f>B3</f>
        <v>1031</v>
      </c>
      <c r="C11">
        <f t="shared" ref="C11:AA11" si="1">C3</f>
        <v>450</v>
      </c>
      <c r="D11">
        <f t="shared" si="1"/>
        <v>5065</v>
      </c>
      <c r="E11">
        <f t="shared" si="1"/>
        <v>8969</v>
      </c>
      <c r="F11">
        <f t="shared" si="1"/>
        <v>5685</v>
      </c>
      <c r="G11">
        <f t="shared" si="1"/>
        <v>28107</v>
      </c>
      <c r="H11">
        <f t="shared" si="1"/>
        <v>23768</v>
      </c>
      <c r="I11">
        <f t="shared" si="1"/>
        <v>44582</v>
      </c>
      <c r="J11">
        <f t="shared" si="1"/>
        <v>26622</v>
      </c>
      <c r="K11">
        <f t="shared" si="1"/>
        <v>28647</v>
      </c>
      <c r="L11">
        <f t="shared" si="1"/>
        <v>33924</v>
      </c>
      <c r="M11">
        <f t="shared" si="1"/>
        <v>48531</v>
      </c>
      <c r="N11">
        <f t="shared" si="1"/>
        <v>49656</v>
      </c>
      <c r="O11">
        <f t="shared" si="1"/>
        <v>60096</v>
      </c>
      <c r="P11">
        <f t="shared" si="1"/>
        <v>57067</v>
      </c>
      <c r="Q11">
        <f t="shared" si="1"/>
        <v>50242</v>
      </c>
      <c r="R11">
        <f t="shared" si="1"/>
        <v>51555</v>
      </c>
      <c r="S11">
        <f t="shared" si="1"/>
        <v>44842</v>
      </c>
      <c r="T11">
        <f t="shared" si="1"/>
        <v>60706</v>
      </c>
      <c r="U11">
        <f t="shared" si="1"/>
        <v>69315</v>
      </c>
      <c r="V11">
        <f t="shared" si="1"/>
        <v>41806</v>
      </c>
      <c r="W11">
        <f t="shared" si="1"/>
        <v>26773</v>
      </c>
      <c r="X11">
        <f t="shared" si="1"/>
        <v>11668</v>
      </c>
      <c r="Y11">
        <f t="shared" si="1"/>
        <v>11236</v>
      </c>
      <c r="Z11">
        <f t="shared" si="1"/>
        <v>388</v>
      </c>
      <c r="AA11">
        <f t="shared" si="1"/>
        <v>567</v>
      </c>
    </row>
    <row r="12" spans="1:28" x14ac:dyDescent="0.25">
      <c r="A12" t="s">
        <v>2737</v>
      </c>
      <c r="B12">
        <f>B11</f>
        <v>1031</v>
      </c>
      <c r="C12">
        <f>C11+B12</f>
        <v>1481</v>
      </c>
      <c r="D12">
        <f t="shared" ref="D12:AA12" si="2">D11+C12</f>
        <v>6546</v>
      </c>
      <c r="E12">
        <f t="shared" si="2"/>
        <v>15515</v>
      </c>
      <c r="F12">
        <f t="shared" si="2"/>
        <v>21200</v>
      </c>
      <c r="G12">
        <f t="shared" si="2"/>
        <v>49307</v>
      </c>
      <c r="H12">
        <f t="shared" si="2"/>
        <v>73075</v>
      </c>
      <c r="I12">
        <f t="shared" si="2"/>
        <v>117657</v>
      </c>
      <c r="J12">
        <f t="shared" si="2"/>
        <v>144279</v>
      </c>
      <c r="K12">
        <f t="shared" si="2"/>
        <v>172926</v>
      </c>
      <c r="L12">
        <f t="shared" si="2"/>
        <v>206850</v>
      </c>
      <c r="M12">
        <f t="shared" si="2"/>
        <v>255381</v>
      </c>
      <c r="N12">
        <f t="shared" si="2"/>
        <v>305037</v>
      </c>
      <c r="O12">
        <f t="shared" si="2"/>
        <v>365133</v>
      </c>
      <c r="P12">
        <f t="shared" si="2"/>
        <v>422200</v>
      </c>
      <c r="Q12">
        <f t="shared" si="2"/>
        <v>472442</v>
      </c>
      <c r="R12">
        <f t="shared" si="2"/>
        <v>523997</v>
      </c>
      <c r="S12">
        <f t="shared" si="2"/>
        <v>568839</v>
      </c>
      <c r="T12">
        <f t="shared" si="2"/>
        <v>629545</v>
      </c>
      <c r="U12">
        <f t="shared" si="2"/>
        <v>698860</v>
      </c>
      <c r="V12">
        <f t="shared" si="2"/>
        <v>740666</v>
      </c>
      <c r="W12">
        <f t="shared" si="2"/>
        <v>767439</v>
      </c>
      <c r="X12">
        <f t="shared" si="2"/>
        <v>779107</v>
      </c>
      <c r="Y12">
        <f t="shared" si="2"/>
        <v>790343</v>
      </c>
      <c r="Z12">
        <f t="shared" si="2"/>
        <v>790731</v>
      </c>
      <c r="AA12">
        <f t="shared" si="2"/>
        <v>791298</v>
      </c>
    </row>
    <row r="13" spans="1:28" x14ac:dyDescent="0.25">
      <c r="A13" t="s">
        <v>2632</v>
      </c>
      <c r="B13" s="194">
        <f>B11/$AA$12</f>
        <v>1.3029225399280675E-3</v>
      </c>
      <c r="C13" s="194">
        <f t="shared" ref="C13:AA13" si="3">C11/$AA$12</f>
        <v>5.6868588066695481E-4</v>
      </c>
      <c r="D13" s="194">
        <f t="shared" si="3"/>
        <v>6.4008755235069464E-3</v>
      </c>
      <c r="E13" s="194">
        <f t="shared" si="3"/>
        <v>1.1334541474893151E-2</v>
      </c>
      <c r="F13" s="194">
        <f t="shared" si="3"/>
        <v>7.184398292425862E-3</v>
      </c>
      <c r="G13" s="194">
        <f t="shared" si="3"/>
        <v>3.5520120106457997E-2</v>
      </c>
      <c r="H13" s="194">
        <f t="shared" si="3"/>
        <v>3.003672447042707E-2</v>
      </c>
      <c r="I13" s="194">
        <f t="shared" si="3"/>
        <v>5.6340342070875953E-2</v>
      </c>
      <c r="J13" s="194">
        <f t="shared" si="3"/>
        <v>3.3643456700257049E-2</v>
      </c>
      <c r="K13" s="194">
        <f t="shared" si="3"/>
        <v>3.6202543163258341E-2</v>
      </c>
      <c r="L13" s="194">
        <f t="shared" si="3"/>
        <v>4.2871332923879499E-2</v>
      </c>
      <c r="M13" s="194">
        <f t="shared" si="3"/>
        <v>6.1330876610328849E-2</v>
      </c>
      <c r="N13" s="194">
        <f t="shared" si="3"/>
        <v>6.2752591311996245E-2</v>
      </c>
      <c r="O13" s="194">
        <f t="shared" si="3"/>
        <v>7.5946103743469592E-2</v>
      </c>
      <c r="P13" s="194">
        <f t="shared" si="3"/>
        <v>7.2118215893380244E-2</v>
      </c>
      <c r="Q13" s="194">
        <f t="shared" si="3"/>
        <v>6.3493146703264766E-2</v>
      </c>
      <c r="R13" s="194">
        <f t="shared" si="3"/>
        <v>6.5152445728410793E-2</v>
      </c>
      <c r="S13" s="194">
        <f t="shared" si="3"/>
        <v>5.6668916135261302E-2</v>
      </c>
      <c r="T13" s="194">
        <f t="shared" si="3"/>
        <v>7.6716989048373679E-2</v>
      </c>
      <c r="U13" s="194">
        <f t="shared" si="3"/>
        <v>8.7596581818733268E-2</v>
      </c>
      <c r="V13" s="194">
        <f t="shared" si="3"/>
        <v>5.2832182060361582E-2</v>
      </c>
      <c r="W13" s="194">
        <f t="shared" si="3"/>
        <v>3.3834282406880849E-2</v>
      </c>
      <c r="X13" s="194">
        <f t="shared" si="3"/>
        <v>1.4745393012493398E-2</v>
      </c>
      <c r="Y13" s="194">
        <f t="shared" si="3"/>
        <v>1.419945456705312E-2</v>
      </c>
      <c r="Z13" s="194">
        <f t="shared" si="3"/>
        <v>4.9033360377506328E-4</v>
      </c>
      <c r="AA13" s="194">
        <f t="shared" si="3"/>
        <v>7.1654420964036307E-4</v>
      </c>
    </row>
    <row r="14" spans="1:28" x14ac:dyDescent="0.25">
      <c r="A14" t="s">
        <v>2738</v>
      </c>
      <c r="B14" s="194">
        <f>B13</f>
        <v>1.3029225399280675E-3</v>
      </c>
      <c r="C14" s="194">
        <f>C13+B14</f>
        <v>1.8716084205950222E-3</v>
      </c>
      <c r="D14" s="194">
        <f t="shared" ref="D14:AA14" si="4">D13+C14</f>
        <v>8.2724839441019691E-3</v>
      </c>
      <c r="E14" s="194">
        <f t="shared" si="4"/>
        <v>1.960702541899512E-2</v>
      </c>
      <c r="F14" s="194">
        <f t="shared" si="4"/>
        <v>2.6791423711420983E-2</v>
      </c>
      <c r="G14" s="194">
        <f t="shared" si="4"/>
        <v>6.2311543817878984E-2</v>
      </c>
      <c r="H14" s="194">
        <f t="shared" si="4"/>
        <v>9.2348268288306057E-2</v>
      </c>
      <c r="I14" s="194">
        <f t="shared" si="4"/>
        <v>0.14868861035918202</v>
      </c>
      <c r="J14" s="194">
        <f t="shared" si="4"/>
        <v>0.18233206705943905</v>
      </c>
      <c r="K14" s="194">
        <f t="shared" si="4"/>
        <v>0.21853461022269738</v>
      </c>
      <c r="L14" s="194">
        <f t="shared" si="4"/>
        <v>0.26140594314657689</v>
      </c>
      <c r="M14" s="194">
        <f t="shared" si="4"/>
        <v>0.32273681975690571</v>
      </c>
      <c r="N14" s="194">
        <f t="shared" si="4"/>
        <v>0.38548941106890194</v>
      </c>
      <c r="O14" s="194">
        <f t="shared" si="4"/>
        <v>0.46143551481237155</v>
      </c>
      <c r="P14" s="194">
        <f t="shared" si="4"/>
        <v>0.53355373070575185</v>
      </c>
      <c r="Q14" s="194">
        <f t="shared" si="4"/>
        <v>0.59704687740901663</v>
      </c>
      <c r="R14" s="194">
        <f t="shared" si="4"/>
        <v>0.66219932313742746</v>
      </c>
      <c r="S14" s="194">
        <f t="shared" si="4"/>
        <v>0.71886823927268872</v>
      </c>
      <c r="T14" s="194">
        <f t="shared" si="4"/>
        <v>0.79558522832106238</v>
      </c>
      <c r="U14" s="194">
        <f t="shared" si="4"/>
        <v>0.88318181013979569</v>
      </c>
      <c r="V14" s="194">
        <f t="shared" si="4"/>
        <v>0.93601399220015724</v>
      </c>
      <c r="W14" s="194">
        <f t="shared" si="4"/>
        <v>0.96984827460703804</v>
      </c>
      <c r="X14" s="194">
        <f t="shared" si="4"/>
        <v>0.98459366761953149</v>
      </c>
      <c r="Y14" s="194">
        <f t="shared" si="4"/>
        <v>0.99879312218658456</v>
      </c>
      <c r="Z14" s="194">
        <f t="shared" si="4"/>
        <v>0.9992834557903596</v>
      </c>
      <c r="AA14" s="194">
        <f t="shared" si="4"/>
        <v>1</v>
      </c>
    </row>
    <row r="16" spans="1:28" x14ac:dyDescent="0.25">
      <c r="A16" t="s">
        <v>2739</v>
      </c>
      <c r="B16">
        <f>B8</f>
        <v>802</v>
      </c>
      <c r="C16">
        <f t="shared" ref="C16:Z16" si="5">C8</f>
        <v>137</v>
      </c>
      <c r="D16">
        <f t="shared" si="5"/>
        <v>1627</v>
      </c>
      <c r="E16">
        <f t="shared" si="5"/>
        <v>1249</v>
      </c>
      <c r="F16">
        <f t="shared" si="5"/>
        <v>10412</v>
      </c>
      <c r="G16">
        <f t="shared" si="5"/>
        <v>1712</v>
      </c>
      <c r="H16">
        <f t="shared" si="5"/>
        <v>6833</v>
      </c>
      <c r="I16">
        <f t="shared" si="5"/>
        <v>9973</v>
      </c>
      <c r="J16">
        <f t="shared" si="5"/>
        <v>44744</v>
      </c>
      <c r="K16">
        <f t="shared" si="5"/>
        <v>941</v>
      </c>
      <c r="L16">
        <f t="shared" si="5"/>
        <v>5197</v>
      </c>
      <c r="M16">
        <f t="shared" si="5"/>
        <v>23486</v>
      </c>
      <c r="N16">
        <f t="shared" si="5"/>
        <v>29331</v>
      </c>
      <c r="O16">
        <f t="shared" si="5"/>
        <v>39653</v>
      </c>
      <c r="P16">
        <f t="shared" si="5"/>
        <v>41226</v>
      </c>
      <c r="Q16">
        <f t="shared" si="5"/>
        <v>81767</v>
      </c>
      <c r="R16">
        <f t="shared" si="5"/>
        <v>43815</v>
      </c>
      <c r="S16">
        <f t="shared" si="5"/>
        <v>33051</v>
      </c>
      <c r="T16">
        <f t="shared" si="5"/>
        <v>52395</v>
      </c>
      <c r="U16">
        <f t="shared" si="5"/>
        <v>58909</v>
      </c>
      <c r="V16">
        <f t="shared" si="5"/>
        <v>33022</v>
      </c>
      <c r="W16">
        <f t="shared" si="5"/>
        <v>22722</v>
      </c>
      <c r="X16">
        <f t="shared" si="5"/>
        <v>9637</v>
      </c>
      <c r="Y16">
        <f t="shared" si="5"/>
        <v>9400</v>
      </c>
      <c r="Z16">
        <f t="shared" si="5"/>
        <v>329</v>
      </c>
      <c r="AA16">
        <f>AA8</f>
        <v>0</v>
      </c>
    </row>
    <row r="17" spans="1:27" x14ac:dyDescent="0.25">
      <c r="A17" t="s">
        <v>2740</v>
      </c>
      <c r="B17">
        <f>B16</f>
        <v>802</v>
      </c>
      <c r="C17">
        <f>C16+B17</f>
        <v>939</v>
      </c>
      <c r="D17">
        <f t="shared" ref="D17:AA17" si="6">D16+C17</f>
        <v>2566</v>
      </c>
      <c r="E17">
        <f t="shared" si="6"/>
        <v>3815</v>
      </c>
      <c r="F17">
        <f t="shared" si="6"/>
        <v>14227</v>
      </c>
      <c r="G17">
        <f t="shared" si="6"/>
        <v>15939</v>
      </c>
      <c r="H17">
        <f t="shared" si="6"/>
        <v>22772</v>
      </c>
      <c r="I17">
        <f t="shared" si="6"/>
        <v>32745</v>
      </c>
      <c r="J17">
        <f t="shared" si="6"/>
        <v>77489</v>
      </c>
      <c r="K17">
        <f t="shared" si="6"/>
        <v>78430</v>
      </c>
      <c r="L17">
        <f t="shared" si="6"/>
        <v>83627</v>
      </c>
      <c r="M17">
        <f t="shared" si="6"/>
        <v>107113</v>
      </c>
      <c r="N17">
        <f t="shared" si="6"/>
        <v>136444</v>
      </c>
      <c r="O17">
        <f t="shared" si="6"/>
        <v>176097</v>
      </c>
      <c r="P17">
        <f t="shared" si="6"/>
        <v>217323</v>
      </c>
      <c r="Q17">
        <f t="shared" si="6"/>
        <v>299090</v>
      </c>
      <c r="R17">
        <f t="shared" si="6"/>
        <v>342905</v>
      </c>
      <c r="S17">
        <f t="shared" si="6"/>
        <v>375956</v>
      </c>
      <c r="T17">
        <f t="shared" si="6"/>
        <v>428351</v>
      </c>
      <c r="U17">
        <f t="shared" si="6"/>
        <v>487260</v>
      </c>
      <c r="V17">
        <f t="shared" si="6"/>
        <v>520282</v>
      </c>
      <c r="W17">
        <f t="shared" si="6"/>
        <v>543004</v>
      </c>
      <c r="X17">
        <f t="shared" si="6"/>
        <v>552641</v>
      </c>
      <c r="Y17">
        <f t="shared" si="6"/>
        <v>562041</v>
      </c>
      <c r="Z17">
        <f t="shared" si="6"/>
        <v>562370</v>
      </c>
      <c r="AA17">
        <f t="shared" si="6"/>
        <v>562370</v>
      </c>
    </row>
    <row r="18" spans="1:27" x14ac:dyDescent="0.25">
      <c r="A18" t="s">
        <v>2741</v>
      </c>
      <c r="B18" s="8">
        <f>B16/$AA$12</f>
        <v>1.0135246139886616E-3</v>
      </c>
      <c r="C18" s="8">
        <f t="shared" ref="C18:AA18" si="7">C16/$AA$12</f>
        <v>1.7313325700305069E-4</v>
      </c>
      <c r="D18" s="8">
        <f t="shared" si="7"/>
        <v>2.0561153952114121E-3</v>
      </c>
      <c r="E18" s="8">
        <f t="shared" si="7"/>
        <v>1.5784192554511702E-3</v>
      </c>
      <c r="F18" s="8">
        <f t="shared" si="7"/>
        <v>1.3158127532231853E-2</v>
      </c>
      <c r="G18" s="8">
        <f t="shared" si="7"/>
        <v>2.1635338393373926E-3</v>
      </c>
      <c r="H18" s="8">
        <f t="shared" si="7"/>
        <v>8.6351791613273384E-3</v>
      </c>
      <c r="I18" s="8">
        <f t="shared" si="7"/>
        <v>1.26033428619812E-2</v>
      </c>
      <c r="J18" s="8">
        <f t="shared" si="7"/>
        <v>5.6545068987916058E-2</v>
      </c>
      <c r="K18" s="8">
        <f t="shared" si="7"/>
        <v>1.1891853637946766E-3</v>
      </c>
      <c r="L18" s="8">
        <f t="shared" si="7"/>
        <v>6.5676900485025867E-3</v>
      </c>
      <c r="M18" s="8">
        <f t="shared" si="7"/>
        <v>2.9680347985209111E-2</v>
      </c>
      <c r="N18" s="8">
        <f t="shared" si="7"/>
        <v>3.7066945701872113E-2</v>
      </c>
      <c r="O18" s="8">
        <f t="shared" si="7"/>
        <v>5.0111336057970572E-2</v>
      </c>
      <c r="P18" s="8">
        <f t="shared" si="7"/>
        <v>5.2099209147501956E-2</v>
      </c>
      <c r="Q18" s="8">
        <f t="shared" si="7"/>
        <v>0.10333275200998865</v>
      </c>
      <c r="R18" s="8">
        <f t="shared" si="7"/>
        <v>5.5371048580939164E-2</v>
      </c>
      <c r="S18" s="8">
        <f t="shared" si="7"/>
        <v>4.1768082315385605E-2</v>
      </c>
      <c r="T18" s="8">
        <f t="shared" si="7"/>
        <v>6.6213992705655769E-2</v>
      </c>
      <c r="U18" s="8">
        <f t="shared" si="7"/>
        <v>7.4446036764910309E-2</v>
      </c>
      <c r="V18" s="8">
        <f t="shared" si="7"/>
        <v>4.1731433669742628E-2</v>
      </c>
      <c r="W18" s="8">
        <f t="shared" si="7"/>
        <v>2.871484573447677E-2</v>
      </c>
      <c r="X18" s="8">
        <f t="shared" si="7"/>
        <v>1.2178724071083207E-2</v>
      </c>
      <c r="Y18" s="8">
        <f t="shared" si="7"/>
        <v>1.1879216173931945E-2</v>
      </c>
      <c r="Z18" s="8">
        <f t="shared" si="7"/>
        <v>4.1577256608761804E-4</v>
      </c>
      <c r="AA18" s="8">
        <f t="shared" si="7"/>
        <v>0</v>
      </c>
    </row>
    <row r="19" spans="1:27" x14ac:dyDescent="0.25">
      <c r="A19" t="s">
        <v>2742</v>
      </c>
      <c r="B19" s="8">
        <f>B18</f>
        <v>1.0135246139886616E-3</v>
      </c>
      <c r="C19" s="8">
        <f>C18+B19</f>
        <v>1.1866578709917122E-3</v>
      </c>
      <c r="D19" s="8">
        <f t="shared" ref="D19:AA19" si="8">D18+C19</f>
        <v>3.2427732662031242E-3</v>
      </c>
      <c r="E19" s="8">
        <f t="shared" si="8"/>
        <v>4.8211925216542946E-3</v>
      </c>
      <c r="F19" s="8">
        <f t="shared" si="8"/>
        <v>1.7979320053886146E-2</v>
      </c>
      <c r="G19" s="8">
        <f t="shared" si="8"/>
        <v>2.0142853893223539E-2</v>
      </c>
      <c r="H19" s="8">
        <f t="shared" si="8"/>
        <v>2.8778033054550879E-2</v>
      </c>
      <c r="I19" s="8">
        <f t="shared" si="8"/>
        <v>4.1381375916532077E-2</v>
      </c>
      <c r="J19" s="8">
        <f t="shared" si="8"/>
        <v>9.7926444904448129E-2</v>
      </c>
      <c r="K19" s="8">
        <f t="shared" si="8"/>
        <v>9.9115630268242799E-2</v>
      </c>
      <c r="L19" s="8">
        <f t="shared" si="8"/>
        <v>0.10568332031674539</v>
      </c>
      <c r="M19" s="8">
        <f t="shared" si="8"/>
        <v>0.13536366830195451</v>
      </c>
      <c r="N19" s="8">
        <f t="shared" si="8"/>
        <v>0.17243061400382662</v>
      </c>
      <c r="O19" s="8">
        <f t="shared" si="8"/>
        <v>0.22254195006179719</v>
      </c>
      <c r="P19" s="8">
        <f t="shared" si="8"/>
        <v>0.27464115920929916</v>
      </c>
      <c r="Q19" s="8">
        <f t="shared" si="8"/>
        <v>0.37797391121928781</v>
      </c>
      <c r="R19" s="8">
        <f t="shared" si="8"/>
        <v>0.43334495980022697</v>
      </c>
      <c r="S19" s="8">
        <f t="shared" si="8"/>
        <v>0.47511304211561256</v>
      </c>
      <c r="T19" s="8">
        <f t="shared" si="8"/>
        <v>0.54132703482126832</v>
      </c>
      <c r="U19" s="8">
        <f t="shared" si="8"/>
        <v>0.61577307158617867</v>
      </c>
      <c r="V19" s="8">
        <f t="shared" si="8"/>
        <v>0.6575045052559213</v>
      </c>
      <c r="W19" s="8">
        <f t="shared" si="8"/>
        <v>0.6862193509903981</v>
      </c>
      <c r="X19" s="8">
        <f t="shared" si="8"/>
        <v>0.69839807506148133</v>
      </c>
      <c r="Y19" s="8">
        <f t="shared" si="8"/>
        <v>0.71027729123541328</v>
      </c>
      <c r="Z19" s="8">
        <f t="shared" si="8"/>
        <v>0.71069306380150088</v>
      </c>
      <c r="AA19" s="8">
        <f t="shared" si="8"/>
        <v>0.71069306380150088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A2" sqref="A2:A27"/>
    </sheetView>
  </sheetViews>
  <sheetFormatPr defaultRowHeight="15" x14ac:dyDescent="0.25"/>
  <cols>
    <col min="2" max="2" width="16.140625" style="11" bestFit="1" customWidth="1"/>
  </cols>
  <sheetData>
    <row r="1" spans="1:2" x14ac:dyDescent="0.25">
      <c r="A1" s="27" t="s">
        <v>2604</v>
      </c>
      <c r="B1" s="29" t="s">
        <v>2599</v>
      </c>
    </row>
    <row r="2" spans="1:2" x14ac:dyDescent="0.25">
      <c r="A2" s="27">
        <v>1</v>
      </c>
      <c r="B2" s="30">
        <v>43890</v>
      </c>
    </row>
    <row r="3" spans="1:2" x14ac:dyDescent="0.25">
      <c r="A3" s="27">
        <v>2</v>
      </c>
      <c r="B3" s="30">
        <v>43921</v>
      </c>
    </row>
    <row r="4" spans="1:2" x14ac:dyDescent="0.25">
      <c r="A4" s="27">
        <v>3</v>
      </c>
      <c r="B4" s="30">
        <v>43951</v>
      </c>
    </row>
    <row r="5" spans="1:2" x14ac:dyDescent="0.25">
      <c r="A5" s="27">
        <v>4</v>
      </c>
      <c r="B5" s="30">
        <v>43982</v>
      </c>
    </row>
    <row r="6" spans="1:2" x14ac:dyDescent="0.25">
      <c r="A6" s="27">
        <v>5</v>
      </c>
      <c r="B6" s="30">
        <v>44012</v>
      </c>
    </row>
    <row r="7" spans="1:2" x14ac:dyDescent="0.25">
      <c r="A7" s="27">
        <v>6</v>
      </c>
      <c r="B7" s="30">
        <v>44043</v>
      </c>
    </row>
    <row r="8" spans="1:2" x14ac:dyDescent="0.25">
      <c r="A8" s="27">
        <v>7</v>
      </c>
      <c r="B8" s="30">
        <v>44074</v>
      </c>
    </row>
    <row r="9" spans="1:2" x14ac:dyDescent="0.25">
      <c r="A9" s="27">
        <v>8</v>
      </c>
      <c r="B9" s="30">
        <v>44104</v>
      </c>
    </row>
    <row r="10" spans="1:2" x14ac:dyDescent="0.25">
      <c r="A10" s="27">
        <v>9</v>
      </c>
      <c r="B10" s="30">
        <v>44135</v>
      </c>
    </row>
    <row r="11" spans="1:2" x14ac:dyDescent="0.25">
      <c r="A11" s="27">
        <v>10</v>
      </c>
      <c r="B11" s="30">
        <v>44165</v>
      </c>
    </row>
    <row r="12" spans="1:2" x14ac:dyDescent="0.25">
      <c r="A12" s="27">
        <v>11</v>
      </c>
      <c r="B12" s="30">
        <v>44196</v>
      </c>
    </row>
    <row r="13" spans="1:2" x14ac:dyDescent="0.25">
      <c r="A13" s="27">
        <v>12</v>
      </c>
      <c r="B13" s="30">
        <v>44227</v>
      </c>
    </row>
    <row r="14" spans="1:2" x14ac:dyDescent="0.25">
      <c r="A14" s="27">
        <v>13</v>
      </c>
      <c r="B14" s="30">
        <v>44255</v>
      </c>
    </row>
    <row r="15" spans="1:2" x14ac:dyDescent="0.25">
      <c r="A15" s="27">
        <v>14</v>
      </c>
      <c r="B15" s="30">
        <v>44286</v>
      </c>
    </row>
    <row r="16" spans="1:2" x14ac:dyDescent="0.25">
      <c r="A16" s="27">
        <v>15</v>
      </c>
      <c r="B16" s="30">
        <v>44316</v>
      </c>
    </row>
    <row r="17" spans="1:2" x14ac:dyDescent="0.25">
      <c r="A17" s="27">
        <v>16</v>
      </c>
      <c r="B17" s="30">
        <v>44347</v>
      </c>
    </row>
    <row r="18" spans="1:2" x14ac:dyDescent="0.25">
      <c r="A18" s="27">
        <v>17</v>
      </c>
      <c r="B18" s="30">
        <v>44377</v>
      </c>
    </row>
    <row r="19" spans="1:2" x14ac:dyDescent="0.25">
      <c r="A19" s="27">
        <v>18</v>
      </c>
      <c r="B19" s="30">
        <v>44408</v>
      </c>
    </row>
    <row r="20" spans="1:2" x14ac:dyDescent="0.25">
      <c r="A20" s="27">
        <v>19</v>
      </c>
      <c r="B20" s="30">
        <v>44439</v>
      </c>
    </row>
    <row r="21" spans="1:2" x14ac:dyDescent="0.25">
      <c r="A21" s="27">
        <v>20</v>
      </c>
      <c r="B21" s="30">
        <v>44469</v>
      </c>
    </row>
    <row r="22" spans="1:2" x14ac:dyDescent="0.25">
      <c r="A22" s="27">
        <v>21</v>
      </c>
      <c r="B22" s="30">
        <v>44500</v>
      </c>
    </row>
    <row r="23" spans="1:2" x14ac:dyDescent="0.25">
      <c r="A23" s="27">
        <v>22</v>
      </c>
      <c r="B23" s="30">
        <v>44530</v>
      </c>
    </row>
    <row r="24" spans="1:2" x14ac:dyDescent="0.25">
      <c r="A24" s="27">
        <v>23</v>
      </c>
      <c r="B24" s="30">
        <v>44561</v>
      </c>
    </row>
    <row r="25" spans="1:2" x14ac:dyDescent="0.25">
      <c r="A25" s="27">
        <v>24</v>
      </c>
      <c r="B25" s="30">
        <v>44592</v>
      </c>
    </row>
    <row r="26" spans="1:2" x14ac:dyDescent="0.25">
      <c r="A26" s="27">
        <v>25</v>
      </c>
      <c r="B26" s="30">
        <v>44620</v>
      </c>
    </row>
    <row r="27" spans="1:2" x14ac:dyDescent="0.25">
      <c r="A27" s="27">
        <v>26</v>
      </c>
      <c r="B27" s="30">
        <v>44651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5"/>
  <sheetViews>
    <sheetView workbookViewId="0">
      <selection activeCell="E14" sqref="E14"/>
    </sheetView>
  </sheetViews>
  <sheetFormatPr defaultRowHeight="15" x14ac:dyDescent="0.25"/>
  <cols>
    <col min="2" max="2" width="13.42578125" customWidth="1"/>
  </cols>
  <sheetData>
    <row r="1" spans="1:4" x14ac:dyDescent="0.25">
      <c r="A1" s="27" t="s">
        <v>2602</v>
      </c>
      <c r="B1" s="27" t="s">
        <v>2603</v>
      </c>
      <c r="C1" s="27" t="s">
        <v>2598</v>
      </c>
      <c r="D1" s="27" t="s">
        <v>2597</v>
      </c>
    </row>
    <row r="2" spans="1:4" x14ac:dyDescent="0.25">
      <c r="A2" s="27">
        <v>1</v>
      </c>
      <c r="B2" s="28">
        <v>43863</v>
      </c>
      <c r="C2" s="27" t="str">
        <f t="shared" ref="C2:C65" si="0">TEXT(B2,"mmmm")</f>
        <v>February</v>
      </c>
      <c r="D2" s="27">
        <f t="shared" ref="D2:D65" si="1">YEAR(B2)</f>
        <v>2020</v>
      </c>
    </row>
    <row r="3" spans="1:4" x14ac:dyDescent="0.25">
      <c r="A3" s="27">
        <v>2</v>
      </c>
      <c r="B3" s="28">
        <v>43870</v>
      </c>
      <c r="C3" s="27" t="str">
        <f t="shared" si="0"/>
        <v>February</v>
      </c>
      <c r="D3" s="27">
        <f t="shared" si="1"/>
        <v>2020</v>
      </c>
    </row>
    <row r="4" spans="1:4" x14ac:dyDescent="0.25">
      <c r="A4" s="27">
        <v>3</v>
      </c>
      <c r="B4" s="28">
        <v>43877</v>
      </c>
      <c r="C4" s="27" t="str">
        <f t="shared" si="0"/>
        <v>February</v>
      </c>
      <c r="D4" s="27">
        <f t="shared" si="1"/>
        <v>2020</v>
      </c>
    </row>
    <row r="5" spans="1:4" x14ac:dyDescent="0.25">
      <c r="A5" s="27">
        <v>4</v>
      </c>
      <c r="B5" s="28">
        <v>43884</v>
      </c>
      <c r="C5" s="27" t="str">
        <f t="shared" si="0"/>
        <v>February</v>
      </c>
      <c r="D5" s="27">
        <f t="shared" si="1"/>
        <v>2020</v>
      </c>
    </row>
    <row r="6" spans="1:4" x14ac:dyDescent="0.25">
      <c r="A6" s="27">
        <v>5</v>
      </c>
      <c r="B6" s="28">
        <v>43891</v>
      </c>
      <c r="C6" s="27" t="str">
        <f t="shared" si="0"/>
        <v>March</v>
      </c>
      <c r="D6" s="27">
        <f t="shared" si="1"/>
        <v>2020</v>
      </c>
    </row>
    <row r="7" spans="1:4" x14ac:dyDescent="0.25">
      <c r="A7" s="27">
        <v>6</v>
      </c>
      <c r="B7" s="28">
        <v>43898</v>
      </c>
      <c r="C7" s="27" t="str">
        <f t="shared" si="0"/>
        <v>March</v>
      </c>
      <c r="D7" s="27">
        <f t="shared" si="1"/>
        <v>2020</v>
      </c>
    </row>
    <row r="8" spans="1:4" x14ac:dyDescent="0.25">
      <c r="A8" s="27">
        <v>7</v>
      </c>
      <c r="B8" s="28">
        <v>43905</v>
      </c>
      <c r="C8" s="27" t="str">
        <f t="shared" si="0"/>
        <v>March</v>
      </c>
      <c r="D8" s="27">
        <f t="shared" si="1"/>
        <v>2020</v>
      </c>
    </row>
    <row r="9" spans="1:4" x14ac:dyDescent="0.25">
      <c r="A9" s="27">
        <v>8</v>
      </c>
      <c r="B9" s="28">
        <v>43912</v>
      </c>
      <c r="C9" s="27" t="str">
        <f t="shared" si="0"/>
        <v>March</v>
      </c>
      <c r="D9" s="27">
        <f t="shared" si="1"/>
        <v>2020</v>
      </c>
    </row>
    <row r="10" spans="1:4" x14ac:dyDescent="0.25">
      <c r="A10" s="27">
        <v>9</v>
      </c>
      <c r="B10" s="28">
        <v>43919</v>
      </c>
      <c r="C10" s="27" t="str">
        <f t="shared" si="0"/>
        <v>March</v>
      </c>
      <c r="D10" s="27">
        <f t="shared" si="1"/>
        <v>2020</v>
      </c>
    </row>
    <row r="11" spans="1:4" x14ac:dyDescent="0.25">
      <c r="A11" s="27">
        <v>10</v>
      </c>
      <c r="B11" s="28">
        <v>43926</v>
      </c>
      <c r="C11" s="27" t="str">
        <f t="shared" si="0"/>
        <v>April</v>
      </c>
      <c r="D11" s="27">
        <f t="shared" si="1"/>
        <v>2020</v>
      </c>
    </row>
    <row r="12" spans="1:4" x14ac:dyDescent="0.25">
      <c r="A12" s="27">
        <v>11</v>
      </c>
      <c r="B12" s="28">
        <v>43933</v>
      </c>
      <c r="C12" s="27" t="str">
        <f t="shared" si="0"/>
        <v>April</v>
      </c>
      <c r="D12" s="27">
        <f t="shared" si="1"/>
        <v>2020</v>
      </c>
    </row>
    <row r="13" spans="1:4" x14ac:dyDescent="0.25">
      <c r="A13" s="27">
        <v>12</v>
      </c>
      <c r="B13" s="28">
        <v>43940</v>
      </c>
      <c r="C13" s="27" t="str">
        <f t="shared" si="0"/>
        <v>April</v>
      </c>
      <c r="D13" s="27">
        <f t="shared" si="1"/>
        <v>2020</v>
      </c>
    </row>
    <row r="14" spans="1:4" x14ac:dyDescent="0.25">
      <c r="A14" s="27">
        <v>13</v>
      </c>
      <c r="B14" s="28">
        <v>43947</v>
      </c>
      <c r="C14" s="27" t="str">
        <f t="shared" si="0"/>
        <v>April</v>
      </c>
      <c r="D14" s="27">
        <f t="shared" si="1"/>
        <v>2020</v>
      </c>
    </row>
    <row r="15" spans="1:4" x14ac:dyDescent="0.25">
      <c r="A15" s="27">
        <v>14</v>
      </c>
      <c r="B15" s="28">
        <v>43954</v>
      </c>
      <c r="C15" s="27" t="str">
        <f t="shared" si="0"/>
        <v>May</v>
      </c>
      <c r="D15" s="27">
        <f t="shared" si="1"/>
        <v>2020</v>
      </c>
    </row>
    <row r="16" spans="1:4" x14ac:dyDescent="0.25">
      <c r="A16" s="27">
        <v>15</v>
      </c>
      <c r="B16" s="28">
        <v>43961</v>
      </c>
      <c r="C16" s="27" t="str">
        <f t="shared" si="0"/>
        <v>May</v>
      </c>
      <c r="D16" s="27">
        <f t="shared" si="1"/>
        <v>2020</v>
      </c>
    </row>
    <row r="17" spans="1:4" x14ac:dyDescent="0.25">
      <c r="A17" s="27">
        <v>16</v>
      </c>
      <c r="B17" s="28">
        <v>43968</v>
      </c>
      <c r="C17" s="27" t="str">
        <f t="shared" si="0"/>
        <v>May</v>
      </c>
      <c r="D17" s="27">
        <f t="shared" si="1"/>
        <v>2020</v>
      </c>
    </row>
    <row r="18" spans="1:4" x14ac:dyDescent="0.25">
      <c r="A18" s="27">
        <v>17</v>
      </c>
      <c r="B18" s="28">
        <v>43975</v>
      </c>
      <c r="C18" s="27" t="str">
        <f t="shared" si="0"/>
        <v>May</v>
      </c>
      <c r="D18" s="27">
        <f t="shared" si="1"/>
        <v>2020</v>
      </c>
    </row>
    <row r="19" spans="1:4" x14ac:dyDescent="0.25">
      <c r="A19" s="27">
        <v>18</v>
      </c>
      <c r="B19" s="28">
        <v>43982</v>
      </c>
      <c r="C19" s="27" t="str">
        <f t="shared" si="0"/>
        <v>May</v>
      </c>
      <c r="D19" s="27">
        <f t="shared" si="1"/>
        <v>2020</v>
      </c>
    </row>
    <row r="20" spans="1:4" x14ac:dyDescent="0.25">
      <c r="A20" s="27">
        <v>19</v>
      </c>
      <c r="B20" s="28">
        <v>43989</v>
      </c>
      <c r="C20" s="27" t="str">
        <f t="shared" si="0"/>
        <v>June</v>
      </c>
      <c r="D20" s="27">
        <f t="shared" si="1"/>
        <v>2020</v>
      </c>
    </row>
    <row r="21" spans="1:4" x14ac:dyDescent="0.25">
      <c r="A21" s="27">
        <v>20</v>
      </c>
      <c r="B21" s="28">
        <v>43996</v>
      </c>
      <c r="C21" s="27" t="str">
        <f t="shared" si="0"/>
        <v>June</v>
      </c>
      <c r="D21" s="27">
        <f t="shared" si="1"/>
        <v>2020</v>
      </c>
    </row>
    <row r="22" spans="1:4" x14ac:dyDescent="0.25">
      <c r="A22" s="27">
        <v>21</v>
      </c>
      <c r="B22" s="28">
        <v>44003</v>
      </c>
      <c r="C22" s="27" t="str">
        <f t="shared" si="0"/>
        <v>June</v>
      </c>
      <c r="D22" s="27">
        <f t="shared" si="1"/>
        <v>2020</v>
      </c>
    </row>
    <row r="23" spans="1:4" x14ac:dyDescent="0.25">
      <c r="A23" s="27">
        <v>22</v>
      </c>
      <c r="B23" s="28">
        <v>44010</v>
      </c>
      <c r="C23" s="27" t="str">
        <f t="shared" si="0"/>
        <v>June</v>
      </c>
      <c r="D23" s="27">
        <f t="shared" si="1"/>
        <v>2020</v>
      </c>
    </row>
    <row r="24" spans="1:4" x14ac:dyDescent="0.25">
      <c r="A24" s="27">
        <v>23</v>
      </c>
      <c r="B24" s="28">
        <v>44017</v>
      </c>
      <c r="C24" s="27" t="str">
        <f t="shared" si="0"/>
        <v>July</v>
      </c>
      <c r="D24" s="27">
        <f t="shared" si="1"/>
        <v>2020</v>
      </c>
    </row>
    <row r="25" spans="1:4" x14ac:dyDescent="0.25">
      <c r="A25" s="27">
        <v>24</v>
      </c>
      <c r="B25" s="28">
        <v>44024</v>
      </c>
      <c r="C25" s="27" t="str">
        <f t="shared" si="0"/>
        <v>July</v>
      </c>
      <c r="D25" s="27">
        <f t="shared" si="1"/>
        <v>2020</v>
      </c>
    </row>
    <row r="26" spans="1:4" x14ac:dyDescent="0.25">
      <c r="A26" s="27">
        <v>25</v>
      </c>
      <c r="B26" s="28">
        <v>44031</v>
      </c>
      <c r="C26" s="27" t="str">
        <f t="shared" si="0"/>
        <v>July</v>
      </c>
      <c r="D26" s="27">
        <f t="shared" si="1"/>
        <v>2020</v>
      </c>
    </row>
    <row r="27" spans="1:4" x14ac:dyDescent="0.25">
      <c r="A27" s="27">
        <v>26</v>
      </c>
      <c r="B27" s="28">
        <v>44038</v>
      </c>
      <c r="C27" s="27" t="str">
        <f t="shared" si="0"/>
        <v>July</v>
      </c>
      <c r="D27" s="27">
        <f t="shared" si="1"/>
        <v>2020</v>
      </c>
    </row>
    <row r="28" spans="1:4" x14ac:dyDescent="0.25">
      <c r="A28" s="27">
        <v>27</v>
      </c>
      <c r="B28" s="28">
        <v>44045</v>
      </c>
      <c r="C28" s="27" t="str">
        <f t="shared" si="0"/>
        <v>August</v>
      </c>
      <c r="D28" s="27">
        <f t="shared" si="1"/>
        <v>2020</v>
      </c>
    </row>
    <row r="29" spans="1:4" x14ac:dyDescent="0.25">
      <c r="A29" s="27">
        <v>28</v>
      </c>
      <c r="B29" s="28">
        <v>44052</v>
      </c>
      <c r="C29" s="27" t="str">
        <f t="shared" si="0"/>
        <v>August</v>
      </c>
      <c r="D29" s="27">
        <f t="shared" si="1"/>
        <v>2020</v>
      </c>
    </row>
    <row r="30" spans="1:4" x14ac:dyDescent="0.25">
      <c r="A30" s="27">
        <v>29</v>
      </c>
      <c r="B30" s="28">
        <v>44059</v>
      </c>
      <c r="C30" s="27" t="str">
        <f t="shared" si="0"/>
        <v>August</v>
      </c>
      <c r="D30" s="27">
        <f t="shared" si="1"/>
        <v>2020</v>
      </c>
    </row>
    <row r="31" spans="1:4" x14ac:dyDescent="0.25">
      <c r="A31" s="27">
        <v>30</v>
      </c>
      <c r="B31" s="28">
        <v>44066</v>
      </c>
      <c r="C31" s="27" t="str">
        <f t="shared" si="0"/>
        <v>August</v>
      </c>
      <c r="D31" s="27">
        <f t="shared" si="1"/>
        <v>2020</v>
      </c>
    </row>
    <row r="32" spans="1:4" x14ac:dyDescent="0.25">
      <c r="A32" s="27">
        <v>31</v>
      </c>
      <c r="B32" s="28">
        <v>44073</v>
      </c>
      <c r="C32" s="27" t="str">
        <f t="shared" si="0"/>
        <v>August</v>
      </c>
      <c r="D32" s="27">
        <f t="shared" si="1"/>
        <v>2020</v>
      </c>
    </row>
    <row r="33" spans="1:4" x14ac:dyDescent="0.25">
      <c r="A33" s="27">
        <v>32</v>
      </c>
      <c r="B33" s="28">
        <v>44080</v>
      </c>
      <c r="C33" s="27" t="str">
        <f t="shared" si="0"/>
        <v>September</v>
      </c>
      <c r="D33" s="27">
        <f t="shared" si="1"/>
        <v>2020</v>
      </c>
    </row>
    <row r="34" spans="1:4" x14ac:dyDescent="0.25">
      <c r="A34" s="27">
        <v>33</v>
      </c>
      <c r="B34" s="28">
        <v>44087</v>
      </c>
      <c r="C34" s="27" t="str">
        <f t="shared" si="0"/>
        <v>September</v>
      </c>
      <c r="D34" s="27">
        <f t="shared" si="1"/>
        <v>2020</v>
      </c>
    </row>
    <row r="35" spans="1:4" x14ac:dyDescent="0.25">
      <c r="A35" s="27">
        <v>34</v>
      </c>
      <c r="B35" s="28">
        <v>44094</v>
      </c>
      <c r="C35" s="27" t="str">
        <f t="shared" si="0"/>
        <v>September</v>
      </c>
      <c r="D35" s="27">
        <f t="shared" si="1"/>
        <v>2020</v>
      </c>
    </row>
    <row r="36" spans="1:4" x14ac:dyDescent="0.25">
      <c r="A36" s="27">
        <v>35</v>
      </c>
      <c r="B36" s="28">
        <v>44101</v>
      </c>
      <c r="C36" s="27" t="str">
        <f t="shared" si="0"/>
        <v>September</v>
      </c>
      <c r="D36" s="27">
        <f t="shared" si="1"/>
        <v>2020</v>
      </c>
    </row>
    <row r="37" spans="1:4" x14ac:dyDescent="0.25">
      <c r="A37" s="27">
        <v>36</v>
      </c>
      <c r="B37" s="28">
        <v>44108</v>
      </c>
      <c r="C37" s="27" t="str">
        <f t="shared" si="0"/>
        <v>October</v>
      </c>
      <c r="D37" s="27">
        <f t="shared" si="1"/>
        <v>2020</v>
      </c>
    </row>
    <row r="38" spans="1:4" x14ac:dyDescent="0.25">
      <c r="A38" s="27">
        <v>37</v>
      </c>
      <c r="B38" s="28">
        <v>44115</v>
      </c>
      <c r="C38" s="27" t="str">
        <f t="shared" si="0"/>
        <v>October</v>
      </c>
      <c r="D38" s="27">
        <f t="shared" si="1"/>
        <v>2020</v>
      </c>
    </row>
    <row r="39" spans="1:4" x14ac:dyDescent="0.25">
      <c r="A39" s="27">
        <v>38</v>
      </c>
      <c r="B39" s="28">
        <v>44122</v>
      </c>
      <c r="C39" s="27" t="str">
        <f t="shared" si="0"/>
        <v>October</v>
      </c>
      <c r="D39" s="27">
        <f t="shared" si="1"/>
        <v>2020</v>
      </c>
    </row>
    <row r="40" spans="1:4" x14ac:dyDescent="0.25">
      <c r="A40" s="27">
        <v>39</v>
      </c>
      <c r="B40" s="28">
        <v>44129</v>
      </c>
      <c r="C40" s="27" t="str">
        <f t="shared" si="0"/>
        <v>October</v>
      </c>
      <c r="D40" s="27">
        <f t="shared" si="1"/>
        <v>2020</v>
      </c>
    </row>
    <row r="41" spans="1:4" x14ac:dyDescent="0.25">
      <c r="A41" s="27">
        <v>40</v>
      </c>
      <c r="B41" s="28">
        <v>44136</v>
      </c>
      <c r="C41" s="27" t="str">
        <f t="shared" si="0"/>
        <v>November</v>
      </c>
      <c r="D41" s="27">
        <f t="shared" si="1"/>
        <v>2020</v>
      </c>
    </row>
    <row r="42" spans="1:4" x14ac:dyDescent="0.25">
      <c r="A42" s="27">
        <v>41</v>
      </c>
      <c r="B42" s="28">
        <v>44143</v>
      </c>
      <c r="C42" s="27" t="str">
        <f t="shared" si="0"/>
        <v>November</v>
      </c>
      <c r="D42" s="27">
        <f t="shared" si="1"/>
        <v>2020</v>
      </c>
    </row>
    <row r="43" spans="1:4" x14ac:dyDescent="0.25">
      <c r="A43" s="27">
        <v>42</v>
      </c>
      <c r="B43" s="28">
        <v>44150</v>
      </c>
      <c r="C43" s="27" t="str">
        <f t="shared" si="0"/>
        <v>November</v>
      </c>
      <c r="D43" s="27">
        <f t="shared" si="1"/>
        <v>2020</v>
      </c>
    </row>
    <row r="44" spans="1:4" x14ac:dyDescent="0.25">
      <c r="A44" s="27">
        <v>43</v>
      </c>
      <c r="B44" s="28">
        <v>44157</v>
      </c>
      <c r="C44" s="27" t="str">
        <f t="shared" si="0"/>
        <v>November</v>
      </c>
      <c r="D44" s="27">
        <f t="shared" si="1"/>
        <v>2020</v>
      </c>
    </row>
    <row r="45" spans="1:4" x14ac:dyDescent="0.25">
      <c r="A45" s="27">
        <v>44</v>
      </c>
      <c r="B45" s="28">
        <v>44164</v>
      </c>
      <c r="C45" s="27" t="str">
        <f t="shared" si="0"/>
        <v>November</v>
      </c>
      <c r="D45" s="27">
        <f t="shared" si="1"/>
        <v>2020</v>
      </c>
    </row>
    <row r="46" spans="1:4" x14ac:dyDescent="0.25">
      <c r="A46" s="27">
        <v>45</v>
      </c>
      <c r="B46" s="28">
        <v>44171</v>
      </c>
      <c r="C46" s="27" t="str">
        <f t="shared" si="0"/>
        <v>December</v>
      </c>
      <c r="D46" s="27">
        <f t="shared" si="1"/>
        <v>2020</v>
      </c>
    </row>
    <row r="47" spans="1:4" x14ac:dyDescent="0.25">
      <c r="A47" s="27">
        <v>46</v>
      </c>
      <c r="B47" s="28">
        <v>44178</v>
      </c>
      <c r="C47" s="27" t="str">
        <f t="shared" si="0"/>
        <v>December</v>
      </c>
      <c r="D47" s="27">
        <f t="shared" si="1"/>
        <v>2020</v>
      </c>
    </row>
    <row r="48" spans="1:4" x14ac:dyDescent="0.25">
      <c r="A48" s="27">
        <v>47</v>
      </c>
      <c r="B48" s="28">
        <v>44185</v>
      </c>
      <c r="C48" s="27" t="str">
        <f t="shared" si="0"/>
        <v>December</v>
      </c>
      <c r="D48" s="27">
        <f t="shared" si="1"/>
        <v>2020</v>
      </c>
    </row>
    <row r="49" spans="1:4" x14ac:dyDescent="0.25">
      <c r="A49" s="27">
        <v>48</v>
      </c>
      <c r="B49" s="28">
        <v>44192</v>
      </c>
      <c r="C49" s="27" t="str">
        <f t="shared" si="0"/>
        <v>December</v>
      </c>
      <c r="D49" s="27">
        <f t="shared" si="1"/>
        <v>2020</v>
      </c>
    </row>
    <row r="50" spans="1:4" x14ac:dyDescent="0.25">
      <c r="A50" s="27">
        <v>49</v>
      </c>
      <c r="B50" s="28">
        <v>44199</v>
      </c>
      <c r="C50" s="27" t="str">
        <f t="shared" si="0"/>
        <v>January</v>
      </c>
      <c r="D50" s="27">
        <f t="shared" si="1"/>
        <v>2021</v>
      </c>
    </row>
    <row r="51" spans="1:4" x14ac:dyDescent="0.25">
      <c r="A51" s="27">
        <v>50</v>
      </c>
      <c r="B51" s="28">
        <v>44206</v>
      </c>
      <c r="C51" s="27" t="str">
        <f t="shared" si="0"/>
        <v>January</v>
      </c>
      <c r="D51" s="27">
        <f t="shared" si="1"/>
        <v>2021</v>
      </c>
    </row>
    <row r="52" spans="1:4" x14ac:dyDescent="0.25">
      <c r="A52" s="27">
        <v>51</v>
      </c>
      <c r="B52" s="28">
        <v>44213</v>
      </c>
      <c r="C52" s="27" t="str">
        <f t="shared" si="0"/>
        <v>January</v>
      </c>
      <c r="D52" s="27">
        <f t="shared" si="1"/>
        <v>2021</v>
      </c>
    </row>
    <row r="53" spans="1:4" x14ac:dyDescent="0.25">
      <c r="A53" s="27">
        <v>52</v>
      </c>
      <c r="B53" s="28">
        <v>44220</v>
      </c>
      <c r="C53" s="27" t="str">
        <f t="shared" si="0"/>
        <v>January</v>
      </c>
      <c r="D53" s="27">
        <f t="shared" si="1"/>
        <v>2021</v>
      </c>
    </row>
    <row r="54" spans="1:4" x14ac:dyDescent="0.25">
      <c r="A54" s="27">
        <v>53</v>
      </c>
      <c r="B54" s="28">
        <v>44227</v>
      </c>
      <c r="C54" s="27" t="str">
        <f t="shared" si="0"/>
        <v>January</v>
      </c>
      <c r="D54" s="27">
        <f t="shared" si="1"/>
        <v>2021</v>
      </c>
    </row>
    <row r="55" spans="1:4" x14ac:dyDescent="0.25">
      <c r="A55" s="27">
        <v>54</v>
      </c>
      <c r="B55" s="28">
        <v>44234</v>
      </c>
      <c r="C55" s="27" t="str">
        <f t="shared" si="0"/>
        <v>February</v>
      </c>
      <c r="D55" s="27">
        <f t="shared" si="1"/>
        <v>2021</v>
      </c>
    </row>
    <row r="56" spans="1:4" x14ac:dyDescent="0.25">
      <c r="A56" s="27">
        <v>55</v>
      </c>
      <c r="B56" s="28">
        <v>44241</v>
      </c>
      <c r="C56" s="27" t="str">
        <f t="shared" si="0"/>
        <v>February</v>
      </c>
      <c r="D56" s="27">
        <f t="shared" si="1"/>
        <v>2021</v>
      </c>
    </row>
    <row r="57" spans="1:4" x14ac:dyDescent="0.25">
      <c r="A57" s="27">
        <v>56</v>
      </c>
      <c r="B57" s="28">
        <v>44248</v>
      </c>
      <c r="C57" s="27" t="str">
        <f t="shared" si="0"/>
        <v>February</v>
      </c>
      <c r="D57" s="27">
        <f t="shared" si="1"/>
        <v>2021</v>
      </c>
    </row>
    <row r="58" spans="1:4" x14ac:dyDescent="0.25">
      <c r="A58" s="27">
        <v>57</v>
      </c>
      <c r="B58" s="28">
        <v>44255</v>
      </c>
      <c r="C58" s="27" t="str">
        <f t="shared" si="0"/>
        <v>February</v>
      </c>
      <c r="D58" s="27">
        <f t="shared" si="1"/>
        <v>2021</v>
      </c>
    </row>
    <row r="59" spans="1:4" x14ac:dyDescent="0.25">
      <c r="A59" s="27">
        <v>58</v>
      </c>
      <c r="B59" s="28">
        <v>44262</v>
      </c>
      <c r="C59" s="27" t="str">
        <f t="shared" si="0"/>
        <v>March</v>
      </c>
      <c r="D59" s="27">
        <f t="shared" si="1"/>
        <v>2021</v>
      </c>
    </row>
    <row r="60" spans="1:4" x14ac:dyDescent="0.25">
      <c r="A60" s="27">
        <v>59</v>
      </c>
      <c r="B60" s="28">
        <v>44269</v>
      </c>
      <c r="C60" s="27" t="str">
        <f t="shared" si="0"/>
        <v>March</v>
      </c>
      <c r="D60" s="27">
        <f t="shared" si="1"/>
        <v>2021</v>
      </c>
    </row>
    <row r="61" spans="1:4" x14ac:dyDescent="0.25">
      <c r="A61" s="27">
        <v>60</v>
      </c>
      <c r="B61" s="28">
        <v>44276</v>
      </c>
      <c r="C61" s="27" t="str">
        <f t="shared" si="0"/>
        <v>March</v>
      </c>
      <c r="D61" s="27">
        <f t="shared" si="1"/>
        <v>2021</v>
      </c>
    </row>
    <row r="62" spans="1:4" x14ac:dyDescent="0.25">
      <c r="A62" s="27">
        <v>61</v>
      </c>
      <c r="B62" s="28">
        <v>44283</v>
      </c>
      <c r="C62" s="27" t="str">
        <f t="shared" si="0"/>
        <v>March</v>
      </c>
      <c r="D62" s="27">
        <f t="shared" si="1"/>
        <v>2021</v>
      </c>
    </row>
    <row r="63" spans="1:4" x14ac:dyDescent="0.25">
      <c r="A63" s="27">
        <v>62</v>
      </c>
      <c r="B63" s="28">
        <v>44290</v>
      </c>
      <c r="C63" s="27" t="str">
        <f t="shared" si="0"/>
        <v>April</v>
      </c>
      <c r="D63" s="27">
        <f t="shared" si="1"/>
        <v>2021</v>
      </c>
    </row>
    <row r="64" spans="1:4" x14ac:dyDescent="0.25">
      <c r="A64" s="27">
        <v>63</v>
      </c>
      <c r="B64" s="28">
        <v>44297</v>
      </c>
      <c r="C64" s="27" t="str">
        <f t="shared" si="0"/>
        <v>April</v>
      </c>
      <c r="D64" s="27">
        <f t="shared" si="1"/>
        <v>2021</v>
      </c>
    </row>
    <row r="65" spans="1:4" x14ac:dyDescent="0.25">
      <c r="A65" s="27">
        <v>64</v>
      </c>
      <c r="B65" s="28">
        <v>44304</v>
      </c>
      <c r="C65" s="27" t="str">
        <f t="shared" si="0"/>
        <v>April</v>
      </c>
      <c r="D65" s="27">
        <f t="shared" si="1"/>
        <v>2021</v>
      </c>
    </row>
    <row r="66" spans="1:4" x14ac:dyDescent="0.25">
      <c r="A66" s="27">
        <v>65</v>
      </c>
      <c r="B66" s="28">
        <v>44311</v>
      </c>
      <c r="C66" s="27" t="str">
        <f t="shared" ref="C66:C115" si="2">TEXT(B66,"mmmm")</f>
        <v>April</v>
      </c>
      <c r="D66" s="27">
        <f t="shared" ref="D66:D115" si="3">YEAR(B66)</f>
        <v>2021</v>
      </c>
    </row>
    <row r="67" spans="1:4" x14ac:dyDescent="0.25">
      <c r="A67" s="27">
        <v>66</v>
      </c>
      <c r="B67" s="28">
        <v>44318</v>
      </c>
      <c r="C67" s="27" t="str">
        <f t="shared" si="2"/>
        <v>May</v>
      </c>
      <c r="D67" s="27">
        <f t="shared" si="3"/>
        <v>2021</v>
      </c>
    </row>
    <row r="68" spans="1:4" x14ac:dyDescent="0.25">
      <c r="A68" s="27">
        <v>67</v>
      </c>
      <c r="B68" s="28">
        <v>44325</v>
      </c>
      <c r="C68" s="27" t="str">
        <f t="shared" si="2"/>
        <v>May</v>
      </c>
      <c r="D68" s="27">
        <f t="shared" si="3"/>
        <v>2021</v>
      </c>
    </row>
    <row r="69" spans="1:4" x14ac:dyDescent="0.25">
      <c r="A69" s="27">
        <v>68</v>
      </c>
      <c r="B69" s="28">
        <v>44332</v>
      </c>
      <c r="C69" s="27" t="str">
        <f t="shared" si="2"/>
        <v>May</v>
      </c>
      <c r="D69" s="27">
        <f t="shared" si="3"/>
        <v>2021</v>
      </c>
    </row>
    <row r="70" spans="1:4" x14ac:dyDescent="0.25">
      <c r="A70" s="27">
        <v>69</v>
      </c>
      <c r="B70" s="28">
        <v>44339</v>
      </c>
      <c r="C70" s="27" t="str">
        <f t="shared" si="2"/>
        <v>May</v>
      </c>
      <c r="D70" s="27">
        <f t="shared" si="3"/>
        <v>2021</v>
      </c>
    </row>
    <row r="71" spans="1:4" x14ac:dyDescent="0.25">
      <c r="A71" s="27">
        <v>70</v>
      </c>
      <c r="B71" s="28">
        <v>44346</v>
      </c>
      <c r="C71" s="27" t="str">
        <f t="shared" si="2"/>
        <v>May</v>
      </c>
      <c r="D71" s="27">
        <f t="shared" si="3"/>
        <v>2021</v>
      </c>
    </row>
    <row r="72" spans="1:4" x14ac:dyDescent="0.25">
      <c r="A72" s="27">
        <v>71</v>
      </c>
      <c r="B72" s="28">
        <v>44353</v>
      </c>
      <c r="C72" s="27" t="str">
        <f t="shared" si="2"/>
        <v>June</v>
      </c>
      <c r="D72" s="27">
        <f t="shared" si="3"/>
        <v>2021</v>
      </c>
    </row>
    <row r="73" spans="1:4" x14ac:dyDescent="0.25">
      <c r="A73" s="27">
        <v>72</v>
      </c>
      <c r="B73" s="28">
        <v>44360</v>
      </c>
      <c r="C73" s="27" t="str">
        <f t="shared" si="2"/>
        <v>June</v>
      </c>
      <c r="D73" s="27">
        <f t="shared" si="3"/>
        <v>2021</v>
      </c>
    </row>
    <row r="74" spans="1:4" x14ac:dyDescent="0.25">
      <c r="A74" s="27">
        <v>73</v>
      </c>
      <c r="B74" s="28">
        <v>44367</v>
      </c>
      <c r="C74" s="27" t="str">
        <f t="shared" si="2"/>
        <v>June</v>
      </c>
      <c r="D74" s="27">
        <f t="shared" si="3"/>
        <v>2021</v>
      </c>
    </row>
    <row r="75" spans="1:4" x14ac:dyDescent="0.25">
      <c r="A75" s="27">
        <v>74</v>
      </c>
      <c r="B75" s="28">
        <v>44374</v>
      </c>
      <c r="C75" s="27" t="str">
        <f t="shared" si="2"/>
        <v>June</v>
      </c>
      <c r="D75" s="27">
        <f t="shared" si="3"/>
        <v>2021</v>
      </c>
    </row>
    <row r="76" spans="1:4" x14ac:dyDescent="0.25">
      <c r="A76" s="27">
        <v>75</v>
      </c>
      <c r="B76" s="28">
        <v>44381</v>
      </c>
      <c r="C76" s="27" t="str">
        <f t="shared" si="2"/>
        <v>July</v>
      </c>
      <c r="D76" s="27">
        <f t="shared" si="3"/>
        <v>2021</v>
      </c>
    </row>
    <row r="77" spans="1:4" x14ac:dyDescent="0.25">
      <c r="A77" s="27">
        <v>76</v>
      </c>
      <c r="B77" s="28">
        <v>44388</v>
      </c>
      <c r="C77" s="27" t="str">
        <f t="shared" si="2"/>
        <v>July</v>
      </c>
      <c r="D77" s="27">
        <f t="shared" si="3"/>
        <v>2021</v>
      </c>
    </row>
    <row r="78" spans="1:4" x14ac:dyDescent="0.25">
      <c r="A78" s="27">
        <v>77</v>
      </c>
      <c r="B78" s="28">
        <v>44395</v>
      </c>
      <c r="C78" s="27" t="str">
        <f t="shared" si="2"/>
        <v>July</v>
      </c>
      <c r="D78" s="27">
        <f t="shared" si="3"/>
        <v>2021</v>
      </c>
    </row>
    <row r="79" spans="1:4" x14ac:dyDescent="0.25">
      <c r="A79" s="27">
        <v>78</v>
      </c>
      <c r="B79" s="28">
        <v>44402</v>
      </c>
      <c r="C79" s="27" t="str">
        <f t="shared" si="2"/>
        <v>July</v>
      </c>
      <c r="D79" s="27">
        <f t="shared" si="3"/>
        <v>2021</v>
      </c>
    </row>
    <row r="80" spans="1:4" x14ac:dyDescent="0.25">
      <c r="A80" s="27">
        <v>79</v>
      </c>
      <c r="B80" s="28">
        <v>44409</v>
      </c>
      <c r="C80" s="27" t="str">
        <f t="shared" si="2"/>
        <v>August</v>
      </c>
      <c r="D80" s="27">
        <f t="shared" si="3"/>
        <v>2021</v>
      </c>
    </row>
    <row r="81" spans="1:4" x14ac:dyDescent="0.25">
      <c r="A81" s="27">
        <v>80</v>
      </c>
      <c r="B81" s="28">
        <v>44416</v>
      </c>
      <c r="C81" s="27" t="str">
        <f t="shared" si="2"/>
        <v>August</v>
      </c>
      <c r="D81" s="27">
        <f t="shared" si="3"/>
        <v>2021</v>
      </c>
    </row>
    <row r="82" spans="1:4" x14ac:dyDescent="0.25">
      <c r="A82" s="27">
        <v>81</v>
      </c>
      <c r="B82" s="28">
        <v>44423</v>
      </c>
      <c r="C82" s="27" t="str">
        <f t="shared" si="2"/>
        <v>August</v>
      </c>
      <c r="D82" s="27">
        <f t="shared" si="3"/>
        <v>2021</v>
      </c>
    </row>
    <row r="83" spans="1:4" x14ac:dyDescent="0.25">
      <c r="A83" s="27">
        <v>82</v>
      </c>
      <c r="B83" s="28">
        <v>44430</v>
      </c>
      <c r="C83" s="27" t="str">
        <f t="shared" si="2"/>
        <v>August</v>
      </c>
      <c r="D83" s="27">
        <f t="shared" si="3"/>
        <v>2021</v>
      </c>
    </row>
    <row r="84" spans="1:4" x14ac:dyDescent="0.25">
      <c r="A84" s="27">
        <v>83</v>
      </c>
      <c r="B84" s="28">
        <v>44437</v>
      </c>
      <c r="C84" s="27" t="str">
        <f t="shared" si="2"/>
        <v>August</v>
      </c>
      <c r="D84" s="27">
        <f t="shared" si="3"/>
        <v>2021</v>
      </c>
    </row>
    <row r="85" spans="1:4" x14ac:dyDescent="0.25">
      <c r="A85" s="27">
        <v>84</v>
      </c>
      <c r="B85" s="28">
        <v>44444</v>
      </c>
      <c r="C85" s="27" t="str">
        <f t="shared" si="2"/>
        <v>September</v>
      </c>
      <c r="D85" s="27">
        <f t="shared" si="3"/>
        <v>2021</v>
      </c>
    </row>
    <row r="86" spans="1:4" x14ac:dyDescent="0.25">
      <c r="A86" s="27">
        <v>85</v>
      </c>
      <c r="B86" s="28">
        <v>44451</v>
      </c>
      <c r="C86" s="27" t="str">
        <f t="shared" si="2"/>
        <v>September</v>
      </c>
      <c r="D86" s="27">
        <f t="shared" si="3"/>
        <v>2021</v>
      </c>
    </row>
    <row r="87" spans="1:4" x14ac:dyDescent="0.25">
      <c r="A87" s="27">
        <v>86</v>
      </c>
      <c r="B87" s="28">
        <v>44458</v>
      </c>
      <c r="C87" s="27" t="str">
        <f t="shared" si="2"/>
        <v>September</v>
      </c>
      <c r="D87" s="27">
        <f t="shared" si="3"/>
        <v>2021</v>
      </c>
    </row>
    <row r="88" spans="1:4" x14ac:dyDescent="0.25">
      <c r="A88" s="27">
        <v>87</v>
      </c>
      <c r="B88" s="28">
        <v>44465</v>
      </c>
      <c r="C88" s="27" t="str">
        <f t="shared" si="2"/>
        <v>September</v>
      </c>
      <c r="D88" s="27">
        <f t="shared" si="3"/>
        <v>2021</v>
      </c>
    </row>
    <row r="89" spans="1:4" x14ac:dyDescent="0.25">
      <c r="A89" s="27">
        <v>88</v>
      </c>
      <c r="B89" s="28">
        <v>44472</v>
      </c>
      <c r="C89" s="27" t="str">
        <f t="shared" si="2"/>
        <v>October</v>
      </c>
      <c r="D89" s="27">
        <f t="shared" si="3"/>
        <v>2021</v>
      </c>
    </row>
    <row r="90" spans="1:4" x14ac:dyDescent="0.25">
      <c r="A90" s="27">
        <v>89</v>
      </c>
      <c r="B90" s="28">
        <v>44479</v>
      </c>
      <c r="C90" s="27" t="str">
        <f t="shared" si="2"/>
        <v>October</v>
      </c>
      <c r="D90" s="27">
        <f t="shared" si="3"/>
        <v>2021</v>
      </c>
    </row>
    <row r="91" spans="1:4" x14ac:dyDescent="0.25">
      <c r="A91" s="27">
        <v>90</v>
      </c>
      <c r="B91" s="28">
        <v>44486</v>
      </c>
      <c r="C91" s="27" t="str">
        <f t="shared" si="2"/>
        <v>October</v>
      </c>
      <c r="D91" s="27">
        <f t="shared" si="3"/>
        <v>2021</v>
      </c>
    </row>
    <row r="92" spans="1:4" x14ac:dyDescent="0.25">
      <c r="A92" s="27">
        <v>91</v>
      </c>
      <c r="B92" s="28">
        <v>44493</v>
      </c>
      <c r="C92" s="27" t="str">
        <f t="shared" si="2"/>
        <v>October</v>
      </c>
      <c r="D92" s="27">
        <f t="shared" si="3"/>
        <v>2021</v>
      </c>
    </row>
    <row r="93" spans="1:4" x14ac:dyDescent="0.25">
      <c r="A93" s="27">
        <v>92</v>
      </c>
      <c r="B93" s="28">
        <v>44500</v>
      </c>
      <c r="C93" s="27" t="str">
        <f t="shared" si="2"/>
        <v>October</v>
      </c>
      <c r="D93" s="27">
        <f t="shared" si="3"/>
        <v>2021</v>
      </c>
    </row>
    <row r="94" spans="1:4" x14ac:dyDescent="0.25">
      <c r="A94" s="27">
        <v>93</v>
      </c>
      <c r="B94" s="28">
        <v>44507</v>
      </c>
      <c r="C94" s="27" t="str">
        <f t="shared" si="2"/>
        <v>November</v>
      </c>
      <c r="D94" s="27">
        <f t="shared" si="3"/>
        <v>2021</v>
      </c>
    </row>
    <row r="95" spans="1:4" x14ac:dyDescent="0.25">
      <c r="A95" s="27">
        <v>94</v>
      </c>
      <c r="B95" s="28">
        <v>44514</v>
      </c>
      <c r="C95" s="27" t="str">
        <f t="shared" si="2"/>
        <v>November</v>
      </c>
      <c r="D95" s="27">
        <f t="shared" si="3"/>
        <v>2021</v>
      </c>
    </row>
    <row r="96" spans="1:4" x14ac:dyDescent="0.25">
      <c r="A96" s="27">
        <v>95</v>
      </c>
      <c r="B96" s="28">
        <v>44521</v>
      </c>
      <c r="C96" s="27" t="str">
        <f t="shared" si="2"/>
        <v>November</v>
      </c>
      <c r="D96" s="27">
        <f t="shared" si="3"/>
        <v>2021</v>
      </c>
    </row>
    <row r="97" spans="1:4" x14ac:dyDescent="0.25">
      <c r="A97" s="27">
        <v>96</v>
      </c>
      <c r="B97" s="28">
        <v>44528</v>
      </c>
      <c r="C97" s="27" t="str">
        <f t="shared" si="2"/>
        <v>November</v>
      </c>
      <c r="D97" s="27">
        <f t="shared" si="3"/>
        <v>2021</v>
      </c>
    </row>
    <row r="98" spans="1:4" x14ac:dyDescent="0.25">
      <c r="A98" s="27">
        <v>97</v>
      </c>
      <c r="B98" s="28">
        <v>44535</v>
      </c>
      <c r="C98" s="27" t="str">
        <f t="shared" si="2"/>
        <v>December</v>
      </c>
      <c r="D98" s="27">
        <f t="shared" si="3"/>
        <v>2021</v>
      </c>
    </row>
    <row r="99" spans="1:4" x14ac:dyDescent="0.25">
      <c r="A99" s="27">
        <v>98</v>
      </c>
      <c r="B99" s="28">
        <v>44542</v>
      </c>
      <c r="C99" s="27" t="str">
        <f t="shared" si="2"/>
        <v>December</v>
      </c>
      <c r="D99" s="27">
        <f t="shared" si="3"/>
        <v>2021</v>
      </c>
    </row>
    <row r="100" spans="1:4" x14ac:dyDescent="0.25">
      <c r="A100" s="27">
        <v>99</v>
      </c>
      <c r="B100" s="28">
        <v>44549</v>
      </c>
      <c r="C100" s="27" t="str">
        <f t="shared" si="2"/>
        <v>December</v>
      </c>
      <c r="D100" s="27">
        <f t="shared" si="3"/>
        <v>2021</v>
      </c>
    </row>
    <row r="101" spans="1:4" x14ac:dyDescent="0.25">
      <c r="A101" s="27">
        <v>100</v>
      </c>
      <c r="B101" s="28">
        <v>44556</v>
      </c>
      <c r="C101" s="27" t="str">
        <f t="shared" si="2"/>
        <v>December</v>
      </c>
      <c r="D101" s="27">
        <f t="shared" si="3"/>
        <v>2021</v>
      </c>
    </row>
    <row r="102" spans="1:4" x14ac:dyDescent="0.25">
      <c r="A102" s="27">
        <v>101</v>
      </c>
      <c r="B102" s="28">
        <v>44563</v>
      </c>
      <c r="C102" s="27" t="str">
        <f t="shared" si="2"/>
        <v>January</v>
      </c>
      <c r="D102" s="27">
        <f t="shared" si="3"/>
        <v>2022</v>
      </c>
    </row>
    <row r="103" spans="1:4" x14ac:dyDescent="0.25">
      <c r="A103" s="27">
        <v>102</v>
      </c>
      <c r="B103" s="28">
        <v>44570</v>
      </c>
      <c r="C103" s="27" t="str">
        <f t="shared" si="2"/>
        <v>January</v>
      </c>
      <c r="D103" s="27">
        <f t="shared" si="3"/>
        <v>2022</v>
      </c>
    </row>
    <row r="104" spans="1:4" x14ac:dyDescent="0.25">
      <c r="A104" s="27">
        <v>103</v>
      </c>
      <c r="B104" s="28">
        <v>44577</v>
      </c>
      <c r="C104" s="27" t="str">
        <f t="shared" si="2"/>
        <v>January</v>
      </c>
      <c r="D104" s="27">
        <f t="shared" si="3"/>
        <v>2022</v>
      </c>
    </row>
    <row r="105" spans="1:4" x14ac:dyDescent="0.25">
      <c r="A105" s="27">
        <v>104</v>
      </c>
      <c r="B105" s="28">
        <v>44584</v>
      </c>
      <c r="C105" s="27" t="str">
        <f t="shared" si="2"/>
        <v>January</v>
      </c>
      <c r="D105" s="27">
        <f t="shared" si="3"/>
        <v>2022</v>
      </c>
    </row>
    <row r="106" spans="1:4" x14ac:dyDescent="0.25">
      <c r="A106" s="27">
        <v>105</v>
      </c>
      <c r="B106" s="28">
        <v>44591</v>
      </c>
      <c r="C106" s="27" t="str">
        <f t="shared" si="2"/>
        <v>January</v>
      </c>
      <c r="D106" s="27">
        <f t="shared" si="3"/>
        <v>2022</v>
      </c>
    </row>
    <row r="107" spans="1:4" x14ac:dyDescent="0.25">
      <c r="A107" s="27">
        <v>106</v>
      </c>
      <c r="B107" s="28">
        <v>44598</v>
      </c>
      <c r="C107" s="27" t="str">
        <f t="shared" si="2"/>
        <v>February</v>
      </c>
      <c r="D107" s="27">
        <f t="shared" si="3"/>
        <v>2022</v>
      </c>
    </row>
    <row r="108" spans="1:4" x14ac:dyDescent="0.25">
      <c r="A108" s="27">
        <v>107</v>
      </c>
      <c r="B108" s="28">
        <v>44605</v>
      </c>
      <c r="C108" s="27" t="str">
        <f t="shared" si="2"/>
        <v>February</v>
      </c>
      <c r="D108" s="27">
        <f t="shared" si="3"/>
        <v>2022</v>
      </c>
    </row>
    <row r="109" spans="1:4" x14ac:dyDescent="0.25">
      <c r="A109" s="27">
        <v>108</v>
      </c>
      <c r="B109" s="28">
        <v>44612</v>
      </c>
      <c r="C109" s="27" t="str">
        <f t="shared" si="2"/>
        <v>February</v>
      </c>
      <c r="D109" s="27">
        <f t="shared" si="3"/>
        <v>2022</v>
      </c>
    </row>
    <row r="110" spans="1:4" x14ac:dyDescent="0.25">
      <c r="A110" s="27">
        <v>109</v>
      </c>
      <c r="B110" s="28">
        <v>44619</v>
      </c>
      <c r="C110" s="27" t="str">
        <f t="shared" si="2"/>
        <v>February</v>
      </c>
      <c r="D110" s="27">
        <f t="shared" si="3"/>
        <v>2022</v>
      </c>
    </row>
    <row r="111" spans="1:4" x14ac:dyDescent="0.25">
      <c r="A111" s="27">
        <v>110</v>
      </c>
      <c r="B111" s="28">
        <v>44626</v>
      </c>
      <c r="C111" s="27" t="str">
        <f t="shared" si="2"/>
        <v>March</v>
      </c>
      <c r="D111" s="27">
        <f t="shared" si="3"/>
        <v>2022</v>
      </c>
    </row>
    <row r="112" spans="1:4" x14ac:dyDescent="0.25">
      <c r="A112" s="27">
        <v>111</v>
      </c>
      <c r="B112" s="28">
        <v>44633</v>
      </c>
      <c r="C112" s="27" t="str">
        <f t="shared" si="2"/>
        <v>March</v>
      </c>
      <c r="D112" s="27">
        <f t="shared" si="3"/>
        <v>2022</v>
      </c>
    </row>
    <row r="113" spans="1:4" x14ac:dyDescent="0.25">
      <c r="A113" s="27">
        <v>112</v>
      </c>
      <c r="B113" s="28">
        <v>44640</v>
      </c>
      <c r="C113" s="27" t="str">
        <f t="shared" si="2"/>
        <v>March</v>
      </c>
      <c r="D113" s="27">
        <f t="shared" si="3"/>
        <v>2022</v>
      </c>
    </row>
    <row r="114" spans="1:4" x14ac:dyDescent="0.25">
      <c r="A114" s="27">
        <v>113</v>
      </c>
      <c r="B114" s="28">
        <v>44647</v>
      </c>
      <c r="C114" s="27" t="str">
        <f t="shared" si="2"/>
        <v>March</v>
      </c>
      <c r="D114" s="27">
        <f t="shared" si="3"/>
        <v>2022</v>
      </c>
    </row>
    <row r="115" spans="1:4" x14ac:dyDescent="0.25">
      <c r="A115" s="27">
        <v>114</v>
      </c>
      <c r="B115" s="28">
        <v>44654</v>
      </c>
      <c r="C115" s="27" t="str">
        <f t="shared" si="2"/>
        <v>April</v>
      </c>
      <c r="D115" s="27">
        <f t="shared" si="3"/>
        <v>2022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00"/>
  <sheetViews>
    <sheetView topLeftCell="A1279" workbookViewId="0">
      <selection activeCell="D1300" sqref="D1300"/>
    </sheetView>
  </sheetViews>
  <sheetFormatPr defaultRowHeight="15" x14ac:dyDescent="0.25"/>
  <cols>
    <col min="1" max="1" width="21.140625" customWidth="1"/>
    <col min="2" max="2" width="63.140625" bestFit="1" customWidth="1"/>
    <col min="3" max="3" width="11.5703125" bestFit="1" customWidth="1"/>
    <col min="4" max="4" width="9.28515625" bestFit="1" customWidth="1"/>
  </cols>
  <sheetData>
    <row r="1" spans="1:4" ht="30" x14ac:dyDescent="0.25">
      <c r="A1" s="1" t="s">
        <v>1299</v>
      </c>
      <c r="B1" s="4" t="s">
        <v>1301</v>
      </c>
      <c r="C1" s="2" t="s">
        <v>2564</v>
      </c>
      <c r="D1" s="5" t="s">
        <v>2565</v>
      </c>
    </row>
    <row r="2" spans="1:4" x14ac:dyDescent="0.25">
      <c r="A2" t="s">
        <v>0</v>
      </c>
      <c r="B2" t="s">
        <v>1302</v>
      </c>
      <c r="C2" s="3">
        <v>138667</v>
      </c>
      <c r="D2" s="3">
        <v>630</v>
      </c>
    </row>
    <row r="3" spans="1:4" x14ac:dyDescent="0.25">
      <c r="A3" t="s">
        <v>1</v>
      </c>
      <c r="B3" t="s">
        <v>1303</v>
      </c>
      <c r="C3" s="3"/>
      <c r="D3" s="3">
        <v>20</v>
      </c>
    </row>
    <row r="4" spans="1:4" x14ac:dyDescent="0.25">
      <c r="A4" t="s">
        <v>2</v>
      </c>
      <c r="B4" t="s">
        <v>1304</v>
      </c>
      <c r="C4" s="3">
        <v>138666</v>
      </c>
      <c r="D4" s="3">
        <v>630</v>
      </c>
    </row>
    <row r="5" spans="1:4" x14ac:dyDescent="0.25">
      <c r="A5" t="s">
        <v>3</v>
      </c>
      <c r="B5" t="s">
        <v>1305</v>
      </c>
      <c r="C5" s="3"/>
      <c r="D5" s="3">
        <v>20</v>
      </c>
    </row>
    <row r="6" spans="1:4" x14ac:dyDescent="0.25">
      <c r="A6" t="s">
        <v>4</v>
      </c>
      <c r="B6" t="s">
        <v>1306</v>
      </c>
      <c r="C6" s="3">
        <v>20821</v>
      </c>
      <c r="D6" s="3">
        <v>224</v>
      </c>
    </row>
    <row r="7" spans="1:4" x14ac:dyDescent="0.25">
      <c r="A7" t="s">
        <v>5</v>
      </c>
      <c r="B7" t="s">
        <v>1307</v>
      </c>
      <c r="C7" s="3">
        <v>20821</v>
      </c>
      <c r="D7" s="3">
        <v>222</v>
      </c>
    </row>
    <row r="8" spans="1:4" x14ac:dyDescent="0.25">
      <c r="A8" t="s">
        <v>6</v>
      </c>
      <c r="B8" t="s">
        <v>1308</v>
      </c>
      <c r="C8" s="3"/>
      <c r="D8" s="3">
        <v>20</v>
      </c>
    </row>
    <row r="9" spans="1:4" x14ac:dyDescent="0.25">
      <c r="A9" t="s">
        <v>7</v>
      </c>
      <c r="B9" t="s">
        <v>1309</v>
      </c>
      <c r="C9" s="3">
        <v>20822</v>
      </c>
      <c r="D9" s="3">
        <v>224</v>
      </c>
    </row>
    <row r="10" spans="1:4" x14ac:dyDescent="0.25">
      <c r="A10" t="s">
        <v>8</v>
      </c>
      <c r="B10" t="s">
        <v>1310</v>
      </c>
      <c r="C10" s="3">
        <v>20821</v>
      </c>
      <c r="D10" s="3">
        <v>224</v>
      </c>
    </row>
    <row r="11" spans="1:4" x14ac:dyDescent="0.25">
      <c r="A11" t="s">
        <v>9</v>
      </c>
      <c r="B11" t="s">
        <v>1311</v>
      </c>
      <c r="C11" s="3"/>
      <c r="D11" s="3">
        <v>20</v>
      </c>
    </row>
    <row r="12" spans="1:4" x14ac:dyDescent="0.25">
      <c r="A12" t="s">
        <v>10</v>
      </c>
      <c r="B12" t="s">
        <v>1312</v>
      </c>
      <c r="C12" s="3">
        <v>107000</v>
      </c>
      <c r="D12" s="3">
        <v>212</v>
      </c>
    </row>
    <row r="13" spans="1:4" x14ac:dyDescent="0.25">
      <c r="A13" t="s">
        <v>11</v>
      </c>
      <c r="B13" t="s">
        <v>1313</v>
      </c>
      <c r="C13" s="3">
        <v>19950</v>
      </c>
      <c r="D13" s="3">
        <v>140</v>
      </c>
    </row>
    <row r="14" spans="1:4" x14ac:dyDescent="0.25">
      <c r="A14" t="s">
        <v>12</v>
      </c>
      <c r="B14" t="s">
        <v>1314</v>
      </c>
      <c r="C14" s="3">
        <v>55001</v>
      </c>
      <c r="D14" s="3">
        <v>499</v>
      </c>
    </row>
    <row r="15" spans="1:4" x14ac:dyDescent="0.25">
      <c r="A15" t="s">
        <v>13</v>
      </c>
      <c r="B15" t="s">
        <v>1315</v>
      </c>
      <c r="C15" s="3">
        <v>80001</v>
      </c>
      <c r="D15" s="3">
        <v>99</v>
      </c>
    </row>
    <row r="16" spans="1:4" x14ac:dyDescent="0.25">
      <c r="A16" t="s">
        <v>14</v>
      </c>
      <c r="B16" t="s">
        <v>1306</v>
      </c>
      <c r="C16" s="3">
        <v>20820</v>
      </c>
      <c r="D16" s="3">
        <v>222</v>
      </c>
    </row>
    <row r="17" spans="1:4" x14ac:dyDescent="0.25">
      <c r="A17" t="s">
        <v>15</v>
      </c>
      <c r="B17" t="s">
        <v>1307</v>
      </c>
      <c r="C17" s="3">
        <v>20821</v>
      </c>
      <c r="D17" s="3">
        <v>222</v>
      </c>
    </row>
    <row r="18" spans="1:4" x14ac:dyDescent="0.25">
      <c r="A18" t="s">
        <v>16</v>
      </c>
      <c r="B18" t="s">
        <v>1308</v>
      </c>
      <c r="C18" s="3"/>
      <c r="D18" s="3">
        <v>20</v>
      </c>
    </row>
    <row r="19" spans="1:4" x14ac:dyDescent="0.25">
      <c r="A19" t="s">
        <v>17</v>
      </c>
      <c r="B19" t="s">
        <v>1309</v>
      </c>
      <c r="C19" s="3">
        <v>20821</v>
      </c>
      <c r="D19" s="3">
        <v>224</v>
      </c>
    </row>
    <row r="20" spans="1:4" x14ac:dyDescent="0.25">
      <c r="A20" t="s">
        <v>18</v>
      </c>
      <c r="B20" t="s">
        <v>1310</v>
      </c>
      <c r="C20" s="3">
        <v>20821</v>
      </c>
      <c r="D20" s="3">
        <v>222</v>
      </c>
    </row>
    <row r="21" spans="1:4" x14ac:dyDescent="0.25">
      <c r="A21" t="s">
        <v>19</v>
      </c>
      <c r="B21" t="s">
        <v>1311</v>
      </c>
      <c r="C21" s="3"/>
      <c r="D21" s="3">
        <v>20</v>
      </c>
    </row>
    <row r="22" spans="1:4" x14ac:dyDescent="0.25">
      <c r="A22" t="s">
        <v>20</v>
      </c>
      <c r="B22" t="s">
        <v>1316</v>
      </c>
      <c r="C22" s="3">
        <v>78300</v>
      </c>
      <c r="D22" s="3">
        <v>166</v>
      </c>
    </row>
    <row r="23" spans="1:4" x14ac:dyDescent="0.25">
      <c r="A23" t="s">
        <v>21</v>
      </c>
      <c r="B23" t="s">
        <v>1317</v>
      </c>
      <c r="C23" s="3">
        <v>27930</v>
      </c>
      <c r="D23" s="3">
        <v>6723</v>
      </c>
    </row>
    <row r="24" spans="1:4" x14ac:dyDescent="0.25">
      <c r="A24" t="s">
        <v>22</v>
      </c>
      <c r="B24" t="s">
        <v>1318</v>
      </c>
      <c r="C24" s="3">
        <v>4400</v>
      </c>
      <c r="D24" s="3">
        <v>167</v>
      </c>
    </row>
    <row r="25" spans="1:4" x14ac:dyDescent="0.25">
      <c r="A25" t="s">
        <v>23</v>
      </c>
      <c r="B25" t="s">
        <v>1319</v>
      </c>
      <c r="C25" s="3">
        <v>4259</v>
      </c>
      <c r="D25" s="3">
        <v>100</v>
      </c>
    </row>
    <row r="26" spans="1:4" x14ac:dyDescent="0.25">
      <c r="A26" t="s">
        <v>24</v>
      </c>
      <c r="B26" t="s">
        <v>1320</v>
      </c>
      <c r="C26" s="3">
        <v>4259</v>
      </c>
      <c r="D26" s="3">
        <v>100</v>
      </c>
    </row>
    <row r="27" spans="1:4" x14ac:dyDescent="0.25">
      <c r="A27" t="s">
        <v>25</v>
      </c>
      <c r="B27" t="s">
        <v>1321</v>
      </c>
      <c r="C27" s="3">
        <v>138667</v>
      </c>
      <c r="D27" s="3">
        <v>631</v>
      </c>
    </row>
    <row r="28" spans="1:4" x14ac:dyDescent="0.25">
      <c r="A28" t="s">
        <v>26</v>
      </c>
      <c r="B28" t="s">
        <v>1322</v>
      </c>
      <c r="C28" s="3"/>
      <c r="D28" s="3">
        <v>50</v>
      </c>
    </row>
    <row r="29" spans="1:4" x14ac:dyDescent="0.25">
      <c r="A29" t="s">
        <v>27</v>
      </c>
      <c r="B29" t="s">
        <v>1323</v>
      </c>
      <c r="C29" s="3"/>
      <c r="D29" s="3">
        <v>50</v>
      </c>
    </row>
    <row r="30" spans="1:4" x14ac:dyDescent="0.25">
      <c r="A30" t="s">
        <v>28</v>
      </c>
      <c r="B30" t="s">
        <v>1324</v>
      </c>
      <c r="C30" s="3">
        <v>138667</v>
      </c>
      <c r="D30" s="3">
        <v>630</v>
      </c>
    </row>
    <row r="31" spans="1:4" x14ac:dyDescent="0.25">
      <c r="A31" t="s">
        <v>29</v>
      </c>
      <c r="B31" t="s">
        <v>1325</v>
      </c>
      <c r="C31" s="3"/>
      <c r="D31" s="3">
        <v>51</v>
      </c>
    </row>
    <row r="32" spans="1:4" x14ac:dyDescent="0.25">
      <c r="A32" t="s">
        <v>30</v>
      </c>
      <c r="B32" t="s">
        <v>1326</v>
      </c>
      <c r="C32" s="3">
        <v>138667</v>
      </c>
      <c r="D32" s="3">
        <v>631</v>
      </c>
    </row>
    <row r="33" spans="1:4" x14ac:dyDescent="0.25">
      <c r="A33" t="s">
        <v>31</v>
      </c>
      <c r="B33" t="s">
        <v>1327</v>
      </c>
      <c r="C33" s="3"/>
      <c r="D33" s="3">
        <v>50</v>
      </c>
    </row>
    <row r="34" spans="1:4" x14ac:dyDescent="0.25">
      <c r="A34" t="s">
        <v>32</v>
      </c>
      <c r="B34" t="s">
        <v>1328</v>
      </c>
      <c r="C34" s="3">
        <v>138666</v>
      </c>
      <c r="D34" s="3">
        <v>630</v>
      </c>
    </row>
    <row r="35" spans="1:4" x14ac:dyDescent="0.25">
      <c r="A35" t="s">
        <v>33</v>
      </c>
      <c r="B35" t="s">
        <v>1329</v>
      </c>
      <c r="C35" s="3">
        <v>199500</v>
      </c>
      <c r="D35" s="3"/>
    </row>
    <row r="36" spans="1:4" x14ac:dyDescent="0.25">
      <c r="A36" t="s">
        <v>34</v>
      </c>
      <c r="B36" t="s">
        <v>1330</v>
      </c>
      <c r="C36" s="3">
        <v>1210608</v>
      </c>
      <c r="D36" s="3"/>
    </row>
    <row r="37" spans="1:4" x14ac:dyDescent="0.25">
      <c r="A37" t="s">
        <v>35</v>
      </c>
      <c r="B37" t="s">
        <v>1331</v>
      </c>
      <c r="C37" s="3">
        <v>34210</v>
      </c>
      <c r="D37" s="3">
        <v>100</v>
      </c>
    </row>
    <row r="38" spans="1:4" x14ac:dyDescent="0.25">
      <c r="A38" t="s">
        <v>36</v>
      </c>
      <c r="B38" t="s">
        <v>1332</v>
      </c>
      <c r="C38" s="3">
        <v>293640</v>
      </c>
      <c r="D38" s="3">
        <v>2271</v>
      </c>
    </row>
    <row r="39" spans="1:4" x14ac:dyDescent="0.25">
      <c r="A39" t="s">
        <v>37</v>
      </c>
      <c r="B39" t="s">
        <v>1333</v>
      </c>
      <c r="C39" s="3">
        <v>162250</v>
      </c>
      <c r="D39" s="3"/>
    </row>
    <row r="40" spans="1:4" x14ac:dyDescent="0.25">
      <c r="A40" t="s">
        <v>38</v>
      </c>
      <c r="B40" t="s">
        <v>1334</v>
      </c>
      <c r="C40" s="3">
        <v>293641</v>
      </c>
      <c r="D40" s="3">
        <v>2272</v>
      </c>
    </row>
    <row r="41" spans="1:4" x14ac:dyDescent="0.25">
      <c r="A41" t="s">
        <v>39</v>
      </c>
      <c r="B41" t="s">
        <v>1335</v>
      </c>
      <c r="C41" s="3">
        <v>440461</v>
      </c>
      <c r="D41" s="3">
        <v>3408</v>
      </c>
    </row>
    <row r="42" spans="1:4" x14ac:dyDescent="0.25">
      <c r="A42" t="s">
        <v>40</v>
      </c>
      <c r="B42" t="s">
        <v>1336</v>
      </c>
      <c r="C42" s="3">
        <v>228837</v>
      </c>
      <c r="D42" s="3">
        <v>333</v>
      </c>
    </row>
    <row r="43" spans="1:4" x14ac:dyDescent="0.25">
      <c r="A43" t="s">
        <v>41</v>
      </c>
      <c r="B43" t="s">
        <v>1337</v>
      </c>
      <c r="C43" s="3">
        <v>254480</v>
      </c>
      <c r="D43" s="3"/>
    </row>
    <row r="44" spans="1:4" x14ac:dyDescent="0.25">
      <c r="A44" t="s">
        <v>42</v>
      </c>
      <c r="B44" t="s">
        <v>1338</v>
      </c>
      <c r="C44" s="3">
        <v>348229</v>
      </c>
      <c r="D44" s="3">
        <v>3409</v>
      </c>
    </row>
    <row r="45" spans="1:4" x14ac:dyDescent="0.25">
      <c r="A45" t="s">
        <v>43</v>
      </c>
      <c r="B45" t="s">
        <v>1339</v>
      </c>
      <c r="C45" s="3"/>
      <c r="D45" s="3">
        <v>200</v>
      </c>
    </row>
    <row r="46" spans="1:4" x14ac:dyDescent="0.25">
      <c r="A46" t="s">
        <v>44</v>
      </c>
      <c r="B46" t="s">
        <v>1340</v>
      </c>
      <c r="C46" s="3"/>
      <c r="D46" s="3">
        <v>200</v>
      </c>
    </row>
    <row r="47" spans="1:4" x14ac:dyDescent="0.25">
      <c r="A47" t="s">
        <v>45</v>
      </c>
      <c r="B47" t="s">
        <v>1341</v>
      </c>
      <c r="C47" s="3"/>
      <c r="D47" s="3">
        <v>333</v>
      </c>
    </row>
    <row r="48" spans="1:4" x14ac:dyDescent="0.25">
      <c r="A48" t="s">
        <v>46</v>
      </c>
      <c r="B48" t="s">
        <v>1342</v>
      </c>
      <c r="C48" s="3"/>
      <c r="D48" s="3">
        <v>200</v>
      </c>
    </row>
    <row r="49" spans="1:4" x14ac:dyDescent="0.25">
      <c r="A49" t="s">
        <v>47</v>
      </c>
      <c r="B49" t="s">
        <v>1343</v>
      </c>
      <c r="C49" s="3"/>
      <c r="D49" s="3">
        <v>200</v>
      </c>
    </row>
    <row r="50" spans="1:4" x14ac:dyDescent="0.25">
      <c r="A50" t="s">
        <v>48</v>
      </c>
      <c r="B50" t="s">
        <v>1344</v>
      </c>
      <c r="C50" s="3">
        <v>152558</v>
      </c>
      <c r="D50" s="3">
        <v>333</v>
      </c>
    </row>
    <row r="51" spans="1:4" x14ac:dyDescent="0.25">
      <c r="A51" t="s">
        <v>49</v>
      </c>
      <c r="B51" t="s">
        <v>1345</v>
      </c>
      <c r="C51" s="3"/>
      <c r="D51" s="3">
        <v>200</v>
      </c>
    </row>
    <row r="52" spans="1:4" x14ac:dyDescent="0.25">
      <c r="A52" t="s">
        <v>50</v>
      </c>
      <c r="B52" t="s">
        <v>1346</v>
      </c>
      <c r="C52" s="3">
        <v>107625</v>
      </c>
      <c r="D52" s="3">
        <v>286</v>
      </c>
    </row>
    <row r="53" spans="1:4" x14ac:dyDescent="0.25">
      <c r="A53" t="s">
        <v>51</v>
      </c>
      <c r="B53" t="s">
        <v>1347</v>
      </c>
      <c r="C53" s="3">
        <v>968627</v>
      </c>
      <c r="D53" s="3">
        <v>6241</v>
      </c>
    </row>
    <row r="54" spans="1:4" x14ac:dyDescent="0.25">
      <c r="A54" t="s">
        <v>52</v>
      </c>
      <c r="B54" t="s">
        <v>1348</v>
      </c>
      <c r="C54" s="3">
        <v>822232</v>
      </c>
      <c r="D54" s="3">
        <v>2736</v>
      </c>
    </row>
    <row r="55" spans="1:4" x14ac:dyDescent="0.25">
      <c r="A55" t="s">
        <v>53</v>
      </c>
      <c r="B55" t="s">
        <v>1349</v>
      </c>
      <c r="C55" s="3">
        <v>55965</v>
      </c>
      <c r="D55" s="3">
        <v>1149</v>
      </c>
    </row>
    <row r="56" spans="1:4" x14ac:dyDescent="0.25">
      <c r="A56" t="s">
        <v>54</v>
      </c>
      <c r="B56" t="s">
        <v>1350</v>
      </c>
      <c r="C56" s="3">
        <v>59364</v>
      </c>
      <c r="D56" s="3">
        <v>1508</v>
      </c>
    </row>
    <row r="57" spans="1:4" x14ac:dyDescent="0.25">
      <c r="A57" t="s">
        <v>55</v>
      </c>
      <c r="B57" t="s">
        <v>1351</v>
      </c>
      <c r="C57" s="3">
        <v>104055</v>
      </c>
      <c r="D57" s="3">
        <v>598</v>
      </c>
    </row>
    <row r="58" spans="1:4" x14ac:dyDescent="0.25">
      <c r="A58" t="s">
        <v>56</v>
      </c>
      <c r="B58" t="s">
        <v>1352</v>
      </c>
      <c r="C58" s="3">
        <v>70700</v>
      </c>
      <c r="D58" s="3">
        <v>611</v>
      </c>
    </row>
    <row r="59" spans="1:4" x14ac:dyDescent="0.25">
      <c r="A59" t="s">
        <v>57</v>
      </c>
      <c r="B59" t="s">
        <v>1353</v>
      </c>
      <c r="C59" s="3">
        <v>60000</v>
      </c>
      <c r="D59" s="3">
        <v>612</v>
      </c>
    </row>
    <row r="60" spans="1:4" x14ac:dyDescent="0.25">
      <c r="A60" t="s">
        <v>58</v>
      </c>
      <c r="B60" t="s">
        <v>1354</v>
      </c>
      <c r="C60" s="3">
        <v>55965</v>
      </c>
      <c r="D60" s="3">
        <v>1149</v>
      </c>
    </row>
    <row r="61" spans="1:4" x14ac:dyDescent="0.25">
      <c r="A61" t="s">
        <v>59</v>
      </c>
      <c r="B61" t="s">
        <v>1355</v>
      </c>
      <c r="C61" s="3">
        <v>822232</v>
      </c>
      <c r="D61" s="3">
        <v>2737</v>
      </c>
    </row>
    <row r="62" spans="1:4" x14ac:dyDescent="0.25">
      <c r="A62" t="s">
        <v>60</v>
      </c>
      <c r="B62" t="s">
        <v>1356</v>
      </c>
      <c r="C62" s="3">
        <v>107625</v>
      </c>
      <c r="D62" s="3">
        <v>290</v>
      </c>
    </row>
    <row r="63" spans="1:4" x14ac:dyDescent="0.25">
      <c r="A63" t="s">
        <v>61</v>
      </c>
      <c r="B63" t="s">
        <v>1357</v>
      </c>
      <c r="C63" s="3">
        <v>965476</v>
      </c>
      <c r="D63" s="3">
        <v>6241</v>
      </c>
    </row>
    <row r="64" spans="1:4" x14ac:dyDescent="0.25">
      <c r="A64" t="s">
        <v>62</v>
      </c>
      <c r="B64" t="s">
        <v>1358</v>
      </c>
      <c r="C64" s="3">
        <v>59364</v>
      </c>
      <c r="D64" s="3">
        <v>1940</v>
      </c>
    </row>
    <row r="65" spans="1:4" x14ac:dyDescent="0.25">
      <c r="A65" t="s">
        <v>63</v>
      </c>
      <c r="B65" t="s">
        <v>1359</v>
      </c>
      <c r="C65" s="3">
        <v>104055</v>
      </c>
      <c r="D65" s="3">
        <v>598</v>
      </c>
    </row>
    <row r="66" spans="1:4" x14ac:dyDescent="0.25">
      <c r="A66" t="s">
        <v>64</v>
      </c>
      <c r="B66" t="s">
        <v>1360</v>
      </c>
      <c r="C66" s="3">
        <v>1822</v>
      </c>
      <c r="D66" s="3">
        <v>165</v>
      </c>
    </row>
    <row r="67" spans="1:4" x14ac:dyDescent="0.25">
      <c r="A67" t="s">
        <v>65</v>
      </c>
      <c r="B67" t="s">
        <v>1361</v>
      </c>
      <c r="C67" s="3">
        <v>1822</v>
      </c>
      <c r="D67" s="3">
        <v>165</v>
      </c>
    </row>
    <row r="68" spans="1:4" x14ac:dyDescent="0.25">
      <c r="A68" t="s">
        <v>66</v>
      </c>
      <c r="B68" t="s">
        <v>1362</v>
      </c>
      <c r="C68" s="3">
        <v>162250</v>
      </c>
      <c r="D68" s="3">
        <v>249</v>
      </c>
    </row>
    <row r="69" spans="1:4" x14ac:dyDescent="0.25">
      <c r="A69" t="s">
        <v>67</v>
      </c>
      <c r="B69" t="s">
        <v>1363</v>
      </c>
      <c r="C69" s="3">
        <v>2016502</v>
      </c>
      <c r="D69" s="3"/>
    </row>
    <row r="70" spans="1:4" x14ac:dyDescent="0.25">
      <c r="A70" t="s">
        <v>68</v>
      </c>
      <c r="B70" t="s">
        <v>1364</v>
      </c>
      <c r="C70" s="3">
        <v>180856</v>
      </c>
      <c r="D70" s="3">
        <v>2461</v>
      </c>
    </row>
    <row r="71" spans="1:4" x14ac:dyDescent="0.25">
      <c r="A71" t="s">
        <v>69</v>
      </c>
      <c r="B71" t="s">
        <v>1365</v>
      </c>
      <c r="C71" s="3">
        <v>162250</v>
      </c>
      <c r="D71" s="3">
        <v>249</v>
      </c>
    </row>
    <row r="72" spans="1:4" x14ac:dyDescent="0.25">
      <c r="A72" t="s">
        <v>70</v>
      </c>
      <c r="B72" t="s">
        <v>1366</v>
      </c>
      <c r="C72" s="3">
        <v>2987501</v>
      </c>
      <c r="D72" s="3"/>
    </row>
    <row r="73" spans="1:4" x14ac:dyDescent="0.25">
      <c r="A73" t="s">
        <v>71</v>
      </c>
      <c r="B73" t="s">
        <v>1367</v>
      </c>
      <c r="C73" s="3">
        <v>271284</v>
      </c>
      <c r="D73" s="3">
        <v>3692</v>
      </c>
    </row>
    <row r="74" spans="1:4" x14ac:dyDescent="0.25">
      <c r="A74" t="s">
        <v>72</v>
      </c>
      <c r="B74" t="s">
        <v>1368</v>
      </c>
      <c r="C74" s="3">
        <v>767001</v>
      </c>
      <c r="D74" s="3">
        <v>162</v>
      </c>
    </row>
    <row r="75" spans="1:4" x14ac:dyDescent="0.25">
      <c r="A75" t="s">
        <v>73</v>
      </c>
      <c r="B75" t="s">
        <v>1369</v>
      </c>
      <c r="C75" s="3">
        <v>60000</v>
      </c>
      <c r="D75" s="3">
        <v>162</v>
      </c>
    </row>
    <row r="76" spans="1:4" x14ac:dyDescent="0.25">
      <c r="A76" t="s">
        <v>74</v>
      </c>
      <c r="B76" t="s">
        <v>1370</v>
      </c>
      <c r="C76" s="3">
        <v>80000</v>
      </c>
      <c r="D76" s="3">
        <v>190</v>
      </c>
    </row>
    <row r="77" spans="1:4" x14ac:dyDescent="0.25">
      <c r="A77" t="s">
        <v>75</v>
      </c>
      <c r="B77" t="s">
        <v>1371</v>
      </c>
      <c r="C77" s="3">
        <v>55000</v>
      </c>
      <c r="D77" s="3"/>
    </row>
    <row r="78" spans="1:4" x14ac:dyDescent="0.25">
      <c r="A78" t="s">
        <v>76</v>
      </c>
      <c r="B78" t="s">
        <v>1372</v>
      </c>
      <c r="C78" s="3">
        <v>95000</v>
      </c>
      <c r="D78" s="3"/>
    </row>
    <row r="79" spans="1:4" x14ac:dyDescent="0.25">
      <c r="A79" t="s">
        <v>77</v>
      </c>
      <c r="B79" t="s">
        <v>1373</v>
      </c>
      <c r="C79" s="3">
        <v>140001</v>
      </c>
      <c r="D79" s="3"/>
    </row>
    <row r="80" spans="1:4" x14ac:dyDescent="0.25">
      <c r="A80" t="s">
        <v>78</v>
      </c>
      <c r="B80" t="s">
        <v>1374</v>
      </c>
      <c r="C80" s="3">
        <v>39000</v>
      </c>
      <c r="D80" s="3">
        <v>495</v>
      </c>
    </row>
    <row r="81" spans="1:4" x14ac:dyDescent="0.25">
      <c r="A81" t="s">
        <v>79</v>
      </c>
      <c r="B81" t="s">
        <v>1375</v>
      </c>
      <c r="C81" s="3">
        <v>4687620</v>
      </c>
      <c r="D81" s="3"/>
    </row>
    <row r="82" spans="1:4" x14ac:dyDescent="0.25">
      <c r="A82" t="s">
        <v>80</v>
      </c>
      <c r="B82" t="s">
        <v>1376</v>
      </c>
      <c r="C82" s="3">
        <v>7000</v>
      </c>
      <c r="D82" s="3">
        <v>100</v>
      </c>
    </row>
    <row r="83" spans="1:4" x14ac:dyDescent="0.25">
      <c r="A83" t="s">
        <v>81</v>
      </c>
      <c r="B83" t="s">
        <v>1377</v>
      </c>
      <c r="C83" s="3">
        <v>7000</v>
      </c>
      <c r="D83" s="3">
        <v>100</v>
      </c>
    </row>
    <row r="84" spans="1:4" x14ac:dyDescent="0.25">
      <c r="A84" t="s">
        <v>82</v>
      </c>
      <c r="B84" t="s">
        <v>1378</v>
      </c>
      <c r="C84" s="3"/>
      <c r="D84" s="3">
        <v>246</v>
      </c>
    </row>
    <row r="85" spans="1:4" x14ac:dyDescent="0.25">
      <c r="A85" t="s">
        <v>83</v>
      </c>
      <c r="B85" t="s">
        <v>1379</v>
      </c>
      <c r="C85" s="3"/>
      <c r="D85" s="3">
        <v>250</v>
      </c>
    </row>
    <row r="86" spans="1:4" x14ac:dyDescent="0.25">
      <c r="A86" t="s">
        <v>84</v>
      </c>
      <c r="B86" t="s">
        <v>1380</v>
      </c>
      <c r="C86" s="3">
        <v>1428</v>
      </c>
      <c r="D86" s="3">
        <v>250</v>
      </c>
    </row>
    <row r="87" spans="1:4" x14ac:dyDescent="0.25">
      <c r="A87" t="s">
        <v>85</v>
      </c>
      <c r="B87" t="s">
        <v>1381</v>
      </c>
      <c r="C87" s="3">
        <v>1428</v>
      </c>
      <c r="D87" s="3">
        <v>250</v>
      </c>
    </row>
    <row r="88" spans="1:4" x14ac:dyDescent="0.25">
      <c r="A88" t="s">
        <v>86</v>
      </c>
      <c r="B88" t="s">
        <v>1382</v>
      </c>
      <c r="C88" s="3">
        <v>1428</v>
      </c>
      <c r="D88" s="3">
        <v>250</v>
      </c>
    </row>
    <row r="89" spans="1:4" x14ac:dyDescent="0.25">
      <c r="A89" t="s">
        <v>87</v>
      </c>
      <c r="B89" t="s">
        <v>1383</v>
      </c>
      <c r="C89" s="3">
        <v>1428</v>
      </c>
      <c r="D89" s="3">
        <v>250</v>
      </c>
    </row>
    <row r="90" spans="1:4" x14ac:dyDescent="0.25">
      <c r="A90" t="s">
        <v>88</v>
      </c>
      <c r="B90" t="s">
        <v>1384</v>
      </c>
      <c r="C90" s="3">
        <v>3332</v>
      </c>
      <c r="D90" s="3">
        <v>101</v>
      </c>
    </row>
    <row r="91" spans="1:4" x14ac:dyDescent="0.25">
      <c r="A91" t="s">
        <v>89</v>
      </c>
      <c r="B91" t="s">
        <v>1385</v>
      </c>
      <c r="C91" s="3">
        <v>3332</v>
      </c>
      <c r="D91" s="3">
        <v>101</v>
      </c>
    </row>
    <row r="92" spans="1:4" x14ac:dyDescent="0.25">
      <c r="A92" t="s">
        <v>90</v>
      </c>
      <c r="B92" t="s">
        <v>1386</v>
      </c>
      <c r="C92" s="3">
        <v>3334</v>
      </c>
      <c r="D92" s="3">
        <v>100</v>
      </c>
    </row>
    <row r="93" spans="1:4" x14ac:dyDescent="0.25">
      <c r="A93" t="s">
        <v>91</v>
      </c>
      <c r="B93" t="s">
        <v>1387</v>
      </c>
      <c r="C93" s="3">
        <v>1428</v>
      </c>
      <c r="D93" s="3">
        <v>249</v>
      </c>
    </row>
    <row r="94" spans="1:4" x14ac:dyDescent="0.25">
      <c r="A94" t="s">
        <v>92</v>
      </c>
      <c r="B94" t="s">
        <v>1388</v>
      </c>
      <c r="C94" s="3">
        <v>1428</v>
      </c>
      <c r="D94" s="3">
        <v>250</v>
      </c>
    </row>
    <row r="95" spans="1:4" x14ac:dyDescent="0.25">
      <c r="A95" t="s">
        <v>93</v>
      </c>
      <c r="B95" t="s">
        <v>1389</v>
      </c>
      <c r="C95" s="3">
        <v>27666</v>
      </c>
      <c r="D95" s="3">
        <v>100</v>
      </c>
    </row>
    <row r="96" spans="1:4" x14ac:dyDescent="0.25">
      <c r="A96" t="s">
        <v>94</v>
      </c>
      <c r="B96" t="s">
        <v>1390</v>
      </c>
      <c r="C96" s="3">
        <v>27667</v>
      </c>
      <c r="D96" s="3">
        <v>101</v>
      </c>
    </row>
    <row r="97" spans="1:4" x14ac:dyDescent="0.25">
      <c r="A97" t="s">
        <v>95</v>
      </c>
      <c r="B97" t="s">
        <v>1391</v>
      </c>
      <c r="C97" s="3">
        <v>27668</v>
      </c>
      <c r="D97" s="3">
        <v>98</v>
      </c>
    </row>
    <row r="98" spans="1:4" x14ac:dyDescent="0.25">
      <c r="A98" t="s">
        <v>96</v>
      </c>
      <c r="B98" t="s">
        <v>1392</v>
      </c>
      <c r="C98" s="3">
        <v>27668</v>
      </c>
      <c r="D98" s="3">
        <v>98</v>
      </c>
    </row>
    <row r="99" spans="1:4" x14ac:dyDescent="0.25">
      <c r="A99" t="s">
        <v>97</v>
      </c>
      <c r="B99" t="s">
        <v>1393</v>
      </c>
      <c r="C99" s="3">
        <v>27666</v>
      </c>
      <c r="D99" s="3">
        <v>100</v>
      </c>
    </row>
    <row r="100" spans="1:4" x14ac:dyDescent="0.25">
      <c r="A100" t="s">
        <v>98</v>
      </c>
      <c r="B100" t="s">
        <v>1394</v>
      </c>
      <c r="C100" s="3"/>
      <c r="D100" s="3">
        <v>104</v>
      </c>
    </row>
    <row r="101" spans="1:4" x14ac:dyDescent="0.25">
      <c r="A101" t="s">
        <v>99</v>
      </c>
      <c r="B101" t="s">
        <v>1395</v>
      </c>
      <c r="C101" s="3">
        <v>11000</v>
      </c>
      <c r="D101" s="3">
        <v>101</v>
      </c>
    </row>
    <row r="102" spans="1:4" x14ac:dyDescent="0.25">
      <c r="A102" t="s">
        <v>100</v>
      </c>
      <c r="B102" t="s">
        <v>2580</v>
      </c>
      <c r="C102" s="3"/>
      <c r="D102" s="3">
        <v>168</v>
      </c>
    </row>
    <row r="103" spans="1:4" x14ac:dyDescent="0.25">
      <c r="A103" t="s">
        <v>101</v>
      </c>
      <c r="B103" t="s">
        <v>1396</v>
      </c>
      <c r="C103" s="3">
        <v>25092</v>
      </c>
      <c r="D103" s="3">
        <v>8</v>
      </c>
    </row>
    <row r="104" spans="1:4" x14ac:dyDescent="0.25">
      <c r="A104" t="s">
        <v>102</v>
      </c>
      <c r="B104" t="s">
        <v>1397</v>
      </c>
      <c r="C104" s="3">
        <v>25471</v>
      </c>
      <c r="D104" s="3">
        <v>8</v>
      </c>
    </row>
    <row r="105" spans="1:4" x14ac:dyDescent="0.25">
      <c r="A105" t="s">
        <v>103</v>
      </c>
      <c r="B105" t="s">
        <v>1398</v>
      </c>
      <c r="C105" s="3">
        <v>25392</v>
      </c>
      <c r="D105" s="3">
        <v>8</v>
      </c>
    </row>
    <row r="106" spans="1:4" x14ac:dyDescent="0.25">
      <c r="A106" t="s">
        <v>104</v>
      </c>
      <c r="B106" t="s">
        <v>1399</v>
      </c>
      <c r="C106" s="3">
        <v>21331</v>
      </c>
      <c r="D106" s="3">
        <v>8</v>
      </c>
    </row>
    <row r="107" spans="1:4" x14ac:dyDescent="0.25">
      <c r="A107" t="s">
        <v>105</v>
      </c>
      <c r="B107" t="s">
        <v>1400</v>
      </c>
      <c r="C107" s="3">
        <v>32535</v>
      </c>
      <c r="D107" s="3">
        <v>402</v>
      </c>
    </row>
    <row r="108" spans="1:4" x14ac:dyDescent="0.25">
      <c r="A108" t="s">
        <v>106</v>
      </c>
      <c r="B108" t="s">
        <v>1401</v>
      </c>
      <c r="C108" s="3">
        <v>11122</v>
      </c>
      <c r="D108" s="3">
        <v>1375</v>
      </c>
    </row>
    <row r="109" spans="1:4" x14ac:dyDescent="0.25">
      <c r="A109" t="s">
        <v>107</v>
      </c>
      <c r="B109" t="s">
        <v>1402</v>
      </c>
      <c r="C109" s="3">
        <v>20821</v>
      </c>
      <c r="D109" s="3">
        <v>71</v>
      </c>
    </row>
    <row r="110" spans="1:4" x14ac:dyDescent="0.25">
      <c r="A110" t="s">
        <v>108</v>
      </c>
      <c r="B110" t="s">
        <v>1403</v>
      </c>
      <c r="C110" s="3">
        <v>231184</v>
      </c>
      <c r="D110" s="3">
        <v>12242</v>
      </c>
    </row>
    <row r="111" spans="1:4" x14ac:dyDescent="0.25">
      <c r="A111" t="s">
        <v>109</v>
      </c>
      <c r="B111" t="s">
        <v>1404</v>
      </c>
      <c r="C111" s="3">
        <v>130693</v>
      </c>
      <c r="D111" s="3">
        <v>1960</v>
      </c>
    </row>
    <row r="112" spans="1:4" x14ac:dyDescent="0.25">
      <c r="A112" t="s">
        <v>110</v>
      </c>
      <c r="B112" t="s">
        <v>1405</v>
      </c>
      <c r="C112" s="3">
        <v>130693</v>
      </c>
      <c r="D112" s="3">
        <v>1960</v>
      </c>
    </row>
    <row r="113" spans="1:4" x14ac:dyDescent="0.25">
      <c r="A113" t="s">
        <v>111</v>
      </c>
      <c r="B113" t="s">
        <v>1406</v>
      </c>
      <c r="C113" s="3">
        <v>3898</v>
      </c>
      <c r="D113" s="3">
        <v>34</v>
      </c>
    </row>
    <row r="114" spans="1:4" x14ac:dyDescent="0.25">
      <c r="A114" t="s">
        <v>112</v>
      </c>
      <c r="B114" t="s">
        <v>1407</v>
      </c>
      <c r="C114" s="3">
        <v>130694</v>
      </c>
      <c r="D114" s="3">
        <v>1960</v>
      </c>
    </row>
    <row r="115" spans="1:4" x14ac:dyDescent="0.25">
      <c r="A115" t="s">
        <v>113</v>
      </c>
      <c r="B115" t="s">
        <v>1408</v>
      </c>
      <c r="C115" s="3">
        <v>6000</v>
      </c>
      <c r="D115" s="3">
        <v>100</v>
      </c>
    </row>
    <row r="116" spans="1:4" x14ac:dyDescent="0.25">
      <c r="A116" t="s">
        <v>114</v>
      </c>
      <c r="B116" t="s">
        <v>1409</v>
      </c>
      <c r="C116" s="3">
        <v>42000</v>
      </c>
      <c r="D116" s="3">
        <v>286</v>
      </c>
    </row>
    <row r="117" spans="1:4" x14ac:dyDescent="0.25">
      <c r="A117" t="s">
        <v>115</v>
      </c>
      <c r="B117" t="s">
        <v>1410</v>
      </c>
      <c r="C117" s="3">
        <v>2432</v>
      </c>
      <c r="D117" s="3">
        <v>94</v>
      </c>
    </row>
    <row r="118" spans="1:4" x14ac:dyDescent="0.25">
      <c r="A118" t="s">
        <v>116</v>
      </c>
      <c r="B118" t="s">
        <v>1411</v>
      </c>
      <c r="C118" s="3">
        <v>4834</v>
      </c>
      <c r="D118" s="3">
        <v>16</v>
      </c>
    </row>
    <row r="119" spans="1:4" x14ac:dyDescent="0.25">
      <c r="A119" t="s">
        <v>117</v>
      </c>
      <c r="B119" t="s">
        <v>1412</v>
      </c>
      <c r="C119" s="3">
        <v>3898</v>
      </c>
      <c r="D119" s="3">
        <v>34</v>
      </c>
    </row>
    <row r="120" spans="1:4" x14ac:dyDescent="0.25">
      <c r="A120" t="s">
        <v>118</v>
      </c>
      <c r="B120" t="s">
        <v>1413</v>
      </c>
      <c r="C120" s="3">
        <v>3898</v>
      </c>
      <c r="D120" s="3">
        <v>34</v>
      </c>
    </row>
    <row r="121" spans="1:4" x14ac:dyDescent="0.25">
      <c r="A121" t="s">
        <v>119</v>
      </c>
      <c r="B121" t="s">
        <v>1414</v>
      </c>
      <c r="C121" s="3">
        <v>2432</v>
      </c>
      <c r="D121" s="3">
        <v>58</v>
      </c>
    </row>
    <row r="122" spans="1:4" x14ac:dyDescent="0.25">
      <c r="A122" t="s">
        <v>120</v>
      </c>
      <c r="B122" t="s">
        <v>1415</v>
      </c>
      <c r="C122" s="3">
        <v>42000</v>
      </c>
      <c r="D122" s="3">
        <v>286</v>
      </c>
    </row>
    <row r="123" spans="1:4" x14ac:dyDescent="0.25">
      <c r="A123" t="s">
        <v>121</v>
      </c>
      <c r="B123" t="s">
        <v>1416</v>
      </c>
      <c r="C123" s="3">
        <v>43910</v>
      </c>
      <c r="D123" s="3">
        <v>224</v>
      </c>
    </row>
    <row r="124" spans="1:4" x14ac:dyDescent="0.25">
      <c r="A124" t="s">
        <v>122</v>
      </c>
      <c r="B124" t="s">
        <v>1417</v>
      </c>
      <c r="C124" s="3">
        <v>1932</v>
      </c>
      <c r="D124" s="3">
        <v>31</v>
      </c>
    </row>
    <row r="125" spans="1:4" x14ac:dyDescent="0.25">
      <c r="A125" t="s">
        <v>123</v>
      </c>
      <c r="B125" t="s">
        <v>1418</v>
      </c>
      <c r="C125" s="3">
        <v>6246</v>
      </c>
      <c r="D125" s="3">
        <v>115</v>
      </c>
    </row>
    <row r="126" spans="1:4" x14ac:dyDescent="0.25">
      <c r="A126" t="s">
        <v>124</v>
      </c>
      <c r="B126" t="s">
        <v>1419</v>
      </c>
      <c r="C126" s="3">
        <v>10000</v>
      </c>
      <c r="D126" s="3">
        <v>647</v>
      </c>
    </row>
    <row r="127" spans="1:4" x14ac:dyDescent="0.25">
      <c r="A127" t="s">
        <v>125</v>
      </c>
      <c r="B127" t="s">
        <v>1420</v>
      </c>
      <c r="C127" s="3">
        <v>1932</v>
      </c>
      <c r="D127" s="3">
        <v>31</v>
      </c>
    </row>
    <row r="128" spans="1:4" x14ac:dyDescent="0.25">
      <c r="A128" t="s">
        <v>126</v>
      </c>
      <c r="B128" t="s">
        <v>1421</v>
      </c>
      <c r="C128" s="3">
        <v>1932</v>
      </c>
      <c r="D128" s="3">
        <v>52</v>
      </c>
    </row>
    <row r="129" spans="1:4" x14ac:dyDescent="0.25">
      <c r="A129" t="s">
        <v>127</v>
      </c>
      <c r="B129" t="s">
        <v>1422</v>
      </c>
      <c r="C129" s="3">
        <v>18389</v>
      </c>
      <c r="D129" s="3">
        <v>200</v>
      </c>
    </row>
    <row r="130" spans="1:4" x14ac:dyDescent="0.25">
      <c r="A130" t="s">
        <v>128</v>
      </c>
      <c r="B130" t="s">
        <v>1423</v>
      </c>
      <c r="C130" s="3">
        <v>2432</v>
      </c>
      <c r="D130" s="3">
        <v>59</v>
      </c>
    </row>
    <row r="131" spans="1:4" x14ac:dyDescent="0.25">
      <c r="A131" t="s">
        <v>129</v>
      </c>
      <c r="B131" t="s">
        <v>1424</v>
      </c>
      <c r="C131" s="3">
        <v>4833</v>
      </c>
      <c r="D131" s="3">
        <v>17</v>
      </c>
    </row>
    <row r="132" spans="1:4" x14ac:dyDescent="0.25">
      <c r="A132" t="s">
        <v>130</v>
      </c>
      <c r="B132" t="s">
        <v>1425</v>
      </c>
      <c r="C132" s="3">
        <v>2432</v>
      </c>
      <c r="D132" s="3">
        <v>94</v>
      </c>
    </row>
    <row r="133" spans="1:4" x14ac:dyDescent="0.25">
      <c r="A133" t="s">
        <v>131</v>
      </c>
      <c r="B133" t="s">
        <v>1426</v>
      </c>
      <c r="C133" s="3">
        <v>8203</v>
      </c>
      <c r="D133" s="3">
        <v>271</v>
      </c>
    </row>
    <row r="134" spans="1:4" x14ac:dyDescent="0.25">
      <c r="A134" t="s">
        <v>132</v>
      </c>
      <c r="B134" t="s">
        <v>1427</v>
      </c>
      <c r="C134" s="3">
        <v>8203</v>
      </c>
      <c r="D134" s="3">
        <v>271</v>
      </c>
    </row>
    <row r="135" spans="1:4" x14ac:dyDescent="0.25">
      <c r="A135" t="s">
        <v>133</v>
      </c>
      <c r="B135" t="s">
        <v>1428</v>
      </c>
      <c r="C135" s="3">
        <v>6000</v>
      </c>
      <c r="D135" s="3">
        <v>100</v>
      </c>
    </row>
    <row r="136" spans="1:4" x14ac:dyDescent="0.25">
      <c r="A136" t="s">
        <v>134</v>
      </c>
      <c r="B136" t="s">
        <v>1429</v>
      </c>
      <c r="C136" s="3">
        <v>130693</v>
      </c>
      <c r="D136" s="3">
        <v>1960</v>
      </c>
    </row>
    <row r="137" spans="1:4" x14ac:dyDescent="0.25">
      <c r="A137" t="s">
        <v>135</v>
      </c>
      <c r="B137" t="s">
        <v>1430</v>
      </c>
      <c r="C137" s="3">
        <v>130693</v>
      </c>
      <c r="D137" s="3">
        <v>1960</v>
      </c>
    </row>
    <row r="138" spans="1:4" x14ac:dyDescent="0.25">
      <c r="A138" t="s">
        <v>136</v>
      </c>
      <c r="B138" t="s">
        <v>1431</v>
      </c>
      <c r="C138" s="3">
        <v>130693</v>
      </c>
      <c r="D138" s="3">
        <v>1960</v>
      </c>
    </row>
    <row r="139" spans="1:4" x14ac:dyDescent="0.25">
      <c r="A139" t="s">
        <v>137</v>
      </c>
      <c r="B139" t="s">
        <v>1432</v>
      </c>
      <c r="C139" s="3">
        <v>3898</v>
      </c>
      <c r="D139" s="3">
        <v>32</v>
      </c>
    </row>
    <row r="140" spans="1:4" x14ac:dyDescent="0.25">
      <c r="A140" t="s">
        <v>138</v>
      </c>
      <c r="B140" t="s">
        <v>1433</v>
      </c>
      <c r="C140" s="3">
        <v>3898</v>
      </c>
      <c r="D140" s="3">
        <v>192</v>
      </c>
    </row>
    <row r="141" spans="1:4" x14ac:dyDescent="0.25">
      <c r="A141" t="s">
        <v>139</v>
      </c>
      <c r="B141" t="s">
        <v>1434</v>
      </c>
      <c r="C141" s="3">
        <v>20821</v>
      </c>
      <c r="D141" s="3">
        <v>222</v>
      </c>
    </row>
    <row r="142" spans="1:4" x14ac:dyDescent="0.25">
      <c r="A142" t="s">
        <v>140</v>
      </c>
      <c r="B142" t="s">
        <v>1435</v>
      </c>
      <c r="C142" s="3">
        <v>20821</v>
      </c>
      <c r="D142" s="3">
        <v>222</v>
      </c>
    </row>
    <row r="143" spans="1:4" x14ac:dyDescent="0.25">
      <c r="A143" t="s">
        <v>141</v>
      </c>
      <c r="B143" t="s">
        <v>1436</v>
      </c>
      <c r="C143" s="3">
        <v>6591</v>
      </c>
      <c r="D143" s="3">
        <v>50</v>
      </c>
    </row>
    <row r="144" spans="1:4" x14ac:dyDescent="0.25">
      <c r="A144" t="s">
        <v>142</v>
      </c>
      <c r="B144" t="s">
        <v>1437</v>
      </c>
      <c r="C144" s="3">
        <v>26755</v>
      </c>
      <c r="D144" s="3">
        <v>50</v>
      </c>
    </row>
    <row r="145" spans="1:4" x14ac:dyDescent="0.25">
      <c r="A145" t="s">
        <v>143</v>
      </c>
      <c r="B145" t="s">
        <v>1438</v>
      </c>
      <c r="C145" s="3">
        <v>35620</v>
      </c>
      <c r="D145" s="3">
        <v>250</v>
      </c>
    </row>
    <row r="146" spans="1:4" x14ac:dyDescent="0.25">
      <c r="A146" t="s">
        <v>144</v>
      </c>
      <c r="B146" t="s">
        <v>1439</v>
      </c>
      <c r="C146" s="3">
        <v>46003</v>
      </c>
      <c r="D146" s="3">
        <v>101</v>
      </c>
    </row>
    <row r="147" spans="1:4" x14ac:dyDescent="0.25">
      <c r="A147" t="s">
        <v>145</v>
      </c>
      <c r="B147" t="s">
        <v>1440</v>
      </c>
      <c r="C147" s="3">
        <v>32905</v>
      </c>
      <c r="D147" s="3">
        <v>500</v>
      </c>
    </row>
    <row r="148" spans="1:4" x14ac:dyDescent="0.25">
      <c r="A148" t="s">
        <v>146</v>
      </c>
      <c r="B148" t="s">
        <v>1441</v>
      </c>
      <c r="C148" s="3">
        <v>10782</v>
      </c>
      <c r="D148" s="3">
        <v>101</v>
      </c>
    </row>
    <row r="149" spans="1:4" x14ac:dyDescent="0.25">
      <c r="A149" t="s">
        <v>147</v>
      </c>
      <c r="B149" t="s">
        <v>1442</v>
      </c>
      <c r="C149" s="3">
        <v>84717</v>
      </c>
      <c r="D149" s="3">
        <v>250</v>
      </c>
    </row>
    <row r="150" spans="1:4" x14ac:dyDescent="0.25">
      <c r="A150" t="s">
        <v>148</v>
      </c>
      <c r="B150" t="s">
        <v>1443</v>
      </c>
      <c r="C150" s="3">
        <v>64069</v>
      </c>
      <c r="D150" s="3">
        <v>50</v>
      </c>
    </row>
    <row r="151" spans="1:4" x14ac:dyDescent="0.25">
      <c r="A151" t="s">
        <v>149</v>
      </c>
      <c r="B151" t="s">
        <v>1444</v>
      </c>
      <c r="C151" s="3">
        <v>61108</v>
      </c>
      <c r="D151" s="3">
        <v>34</v>
      </c>
    </row>
    <row r="152" spans="1:4" x14ac:dyDescent="0.25">
      <c r="A152" t="s">
        <v>150</v>
      </c>
      <c r="B152" t="s">
        <v>1445</v>
      </c>
      <c r="C152" s="3">
        <v>59346</v>
      </c>
      <c r="D152" s="3">
        <v>500</v>
      </c>
    </row>
    <row r="153" spans="1:4" x14ac:dyDescent="0.25">
      <c r="A153" t="s">
        <v>151</v>
      </c>
      <c r="B153" t="s">
        <v>1446</v>
      </c>
      <c r="C153" s="3">
        <v>106571</v>
      </c>
      <c r="D153" s="3">
        <v>333</v>
      </c>
    </row>
    <row r="154" spans="1:4" x14ac:dyDescent="0.25">
      <c r="A154" t="s">
        <v>152</v>
      </c>
      <c r="B154" t="s">
        <v>1447</v>
      </c>
      <c r="C154" s="3">
        <v>205840</v>
      </c>
      <c r="D154" s="3">
        <v>667</v>
      </c>
    </row>
    <row r="155" spans="1:4" x14ac:dyDescent="0.25">
      <c r="A155" t="s">
        <v>153</v>
      </c>
      <c r="B155" t="s">
        <v>1448</v>
      </c>
      <c r="C155" s="3">
        <v>10627</v>
      </c>
      <c r="D155" s="3">
        <v>50</v>
      </c>
    </row>
    <row r="156" spans="1:4" x14ac:dyDescent="0.25">
      <c r="A156" t="s">
        <v>154</v>
      </c>
      <c r="B156" t="s">
        <v>1449</v>
      </c>
      <c r="C156" s="3">
        <v>48984</v>
      </c>
      <c r="D156" s="3">
        <v>100</v>
      </c>
    </row>
    <row r="157" spans="1:4" x14ac:dyDescent="0.25">
      <c r="A157" t="s">
        <v>155</v>
      </c>
      <c r="B157" t="s">
        <v>1450</v>
      </c>
      <c r="C157" s="3">
        <v>6591</v>
      </c>
      <c r="D157" s="3">
        <v>250</v>
      </c>
    </row>
    <row r="158" spans="1:4" x14ac:dyDescent="0.25">
      <c r="A158" t="s">
        <v>156</v>
      </c>
      <c r="B158" t="s">
        <v>1451</v>
      </c>
      <c r="C158" s="3">
        <v>9368</v>
      </c>
      <c r="D158" s="3">
        <v>250</v>
      </c>
    </row>
    <row r="159" spans="1:4" x14ac:dyDescent="0.25">
      <c r="A159" t="s">
        <v>157</v>
      </c>
      <c r="B159" t="s">
        <v>1452</v>
      </c>
      <c r="C159" s="3">
        <v>78093</v>
      </c>
      <c r="D159" s="3">
        <v>50</v>
      </c>
    </row>
    <row r="160" spans="1:4" x14ac:dyDescent="0.25">
      <c r="A160" t="s">
        <v>158</v>
      </c>
      <c r="B160" t="s">
        <v>1453</v>
      </c>
      <c r="C160" s="3">
        <v>115828</v>
      </c>
      <c r="D160" s="3">
        <v>100</v>
      </c>
    </row>
    <row r="161" spans="1:4" x14ac:dyDescent="0.25">
      <c r="A161" t="s">
        <v>159</v>
      </c>
      <c r="B161" t="s">
        <v>1454</v>
      </c>
      <c r="C161" s="3">
        <v>11417</v>
      </c>
      <c r="D161" s="3">
        <v>49</v>
      </c>
    </row>
    <row r="162" spans="1:4" x14ac:dyDescent="0.25">
      <c r="A162" t="s">
        <v>160</v>
      </c>
      <c r="B162" t="s">
        <v>1455</v>
      </c>
      <c r="C162" s="3">
        <v>51070</v>
      </c>
      <c r="D162" s="3">
        <v>50</v>
      </c>
    </row>
    <row r="163" spans="1:4" x14ac:dyDescent="0.25">
      <c r="A163" t="s">
        <v>161</v>
      </c>
      <c r="B163" t="s">
        <v>1456</v>
      </c>
      <c r="C163" s="3">
        <v>43578</v>
      </c>
      <c r="D163" s="3">
        <v>250</v>
      </c>
    </row>
    <row r="164" spans="1:4" x14ac:dyDescent="0.25">
      <c r="A164" t="s">
        <v>162</v>
      </c>
      <c r="B164" t="s">
        <v>1457</v>
      </c>
      <c r="C164" s="3">
        <v>28739</v>
      </c>
      <c r="D164" s="3">
        <v>50</v>
      </c>
    </row>
    <row r="165" spans="1:4" x14ac:dyDescent="0.25">
      <c r="A165" t="s">
        <v>163</v>
      </c>
      <c r="B165" t="s">
        <v>1458</v>
      </c>
      <c r="C165" s="3">
        <v>45974</v>
      </c>
      <c r="D165" s="3">
        <v>50</v>
      </c>
    </row>
    <row r="166" spans="1:4" x14ac:dyDescent="0.25">
      <c r="A166" t="s">
        <v>164</v>
      </c>
      <c r="B166" t="s">
        <v>1459</v>
      </c>
      <c r="C166" s="3">
        <v>12692</v>
      </c>
      <c r="D166" s="3">
        <v>51</v>
      </c>
    </row>
    <row r="167" spans="1:4" x14ac:dyDescent="0.25">
      <c r="A167" t="s">
        <v>165</v>
      </c>
      <c r="B167" t="s">
        <v>1460</v>
      </c>
      <c r="C167" s="3">
        <v>20692</v>
      </c>
      <c r="D167" s="3">
        <v>500</v>
      </c>
    </row>
    <row r="168" spans="1:4" x14ac:dyDescent="0.25">
      <c r="A168" t="s">
        <v>166</v>
      </c>
      <c r="B168" t="s">
        <v>1461</v>
      </c>
      <c r="C168" s="3">
        <v>17846</v>
      </c>
      <c r="D168" s="3">
        <v>286</v>
      </c>
    </row>
    <row r="169" spans="1:4" x14ac:dyDescent="0.25">
      <c r="A169" t="s">
        <v>167</v>
      </c>
      <c r="B169" t="s">
        <v>1462</v>
      </c>
      <c r="C169" s="3">
        <v>75575</v>
      </c>
      <c r="D169" s="3">
        <v>333</v>
      </c>
    </row>
    <row r="170" spans="1:4" x14ac:dyDescent="0.25">
      <c r="A170" t="s">
        <v>168</v>
      </c>
      <c r="B170" t="s">
        <v>1463</v>
      </c>
      <c r="C170" s="3">
        <v>12341</v>
      </c>
      <c r="D170" s="3">
        <v>167</v>
      </c>
    </row>
    <row r="171" spans="1:4" x14ac:dyDescent="0.25">
      <c r="A171" t="s">
        <v>169</v>
      </c>
      <c r="B171" t="s">
        <v>1464</v>
      </c>
      <c r="C171" s="3">
        <v>446000</v>
      </c>
      <c r="D171" s="3">
        <v>400</v>
      </c>
    </row>
    <row r="172" spans="1:4" x14ac:dyDescent="0.25">
      <c r="A172" t="s">
        <v>170</v>
      </c>
      <c r="B172" t="s">
        <v>1465</v>
      </c>
      <c r="C172" s="3">
        <v>2570001</v>
      </c>
      <c r="D172" s="3">
        <v>845</v>
      </c>
    </row>
    <row r="173" spans="1:4" x14ac:dyDescent="0.25">
      <c r="A173" t="s">
        <v>171</v>
      </c>
      <c r="B173" t="s">
        <v>1466</v>
      </c>
      <c r="C173" s="3">
        <v>452180</v>
      </c>
      <c r="D173" s="3">
        <v>200</v>
      </c>
    </row>
    <row r="174" spans="1:4" x14ac:dyDescent="0.25">
      <c r="A174" t="s">
        <v>172</v>
      </c>
      <c r="B174" t="s">
        <v>1467</v>
      </c>
      <c r="C174" s="3">
        <v>225500</v>
      </c>
      <c r="D174" s="3">
        <v>250</v>
      </c>
    </row>
    <row r="175" spans="1:4" x14ac:dyDescent="0.25">
      <c r="A175" t="s">
        <v>173</v>
      </c>
      <c r="B175" t="s">
        <v>1468</v>
      </c>
      <c r="C175" s="3">
        <v>100000</v>
      </c>
      <c r="D175" s="3">
        <v>333</v>
      </c>
    </row>
    <row r="176" spans="1:4" x14ac:dyDescent="0.25">
      <c r="A176" t="s">
        <v>174</v>
      </c>
      <c r="B176" t="s">
        <v>1469</v>
      </c>
      <c r="C176" s="3">
        <v>145000</v>
      </c>
      <c r="D176" s="3">
        <v>200</v>
      </c>
    </row>
    <row r="177" spans="1:4" x14ac:dyDescent="0.25">
      <c r="A177" t="s">
        <v>175</v>
      </c>
      <c r="B177" t="s">
        <v>1470</v>
      </c>
      <c r="C177" s="3">
        <v>339718</v>
      </c>
      <c r="D177" s="3">
        <v>250</v>
      </c>
    </row>
    <row r="178" spans="1:4" x14ac:dyDescent="0.25">
      <c r="A178" t="s">
        <v>176</v>
      </c>
      <c r="B178" t="s">
        <v>1471</v>
      </c>
      <c r="C178" s="3">
        <v>12341</v>
      </c>
      <c r="D178" s="3">
        <v>167</v>
      </c>
    </row>
    <row r="179" spans="1:4" x14ac:dyDescent="0.25">
      <c r="A179" t="s">
        <v>177</v>
      </c>
      <c r="B179" t="s">
        <v>1472</v>
      </c>
      <c r="C179" s="3">
        <v>264001</v>
      </c>
      <c r="D179" s="3">
        <v>101</v>
      </c>
    </row>
    <row r="180" spans="1:4" x14ac:dyDescent="0.25">
      <c r="A180" t="s">
        <v>178</v>
      </c>
      <c r="B180" t="s">
        <v>1473</v>
      </c>
      <c r="C180" s="3">
        <v>259000</v>
      </c>
      <c r="D180" s="3">
        <v>100</v>
      </c>
    </row>
    <row r="181" spans="1:4" x14ac:dyDescent="0.25">
      <c r="A181" t="s">
        <v>179</v>
      </c>
      <c r="B181" t="s">
        <v>1474</v>
      </c>
      <c r="C181" s="3">
        <v>22000</v>
      </c>
      <c r="D181" s="3">
        <v>500</v>
      </c>
    </row>
    <row r="182" spans="1:4" x14ac:dyDescent="0.25">
      <c r="A182" t="s">
        <v>180</v>
      </c>
      <c r="B182" t="s">
        <v>1475</v>
      </c>
      <c r="C182" s="3">
        <v>17220</v>
      </c>
      <c r="D182" s="3">
        <v>6</v>
      </c>
    </row>
    <row r="183" spans="1:4" x14ac:dyDescent="0.25">
      <c r="A183" t="s">
        <v>181</v>
      </c>
      <c r="B183" t="s">
        <v>1476</v>
      </c>
      <c r="C183" s="3">
        <v>102280</v>
      </c>
      <c r="D183" s="3">
        <v>40</v>
      </c>
    </row>
    <row r="184" spans="1:4" x14ac:dyDescent="0.25">
      <c r="A184" t="s">
        <v>182</v>
      </c>
      <c r="B184" t="s">
        <v>1477</v>
      </c>
      <c r="C184" s="3">
        <v>10980</v>
      </c>
      <c r="D184" s="3">
        <v>24</v>
      </c>
    </row>
    <row r="185" spans="1:4" x14ac:dyDescent="0.25">
      <c r="A185" t="s">
        <v>183</v>
      </c>
      <c r="B185" t="s">
        <v>1478</v>
      </c>
      <c r="C185" s="3">
        <v>20247</v>
      </c>
      <c r="D185" s="3">
        <v>497</v>
      </c>
    </row>
    <row r="186" spans="1:4" x14ac:dyDescent="0.25">
      <c r="A186" t="s">
        <v>184</v>
      </c>
      <c r="B186" t="s">
        <v>1479</v>
      </c>
      <c r="C186" s="3">
        <v>20247</v>
      </c>
      <c r="D186" s="3">
        <v>95</v>
      </c>
    </row>
    <row r="187" spans="1:4" x14ac:dyDescent="0.25">
      <c r="A187" t="s">
        <v>185</v>
      </c>
      <c r="B187" t="s">
        <v>1480</v>
      </c>
      <c r="C187" s="3">
        <v>51660</v>
      </c>
      <c r="D187" s="3">
        <v>196</v>
      </c>
    </row>
    <row r="188" spans="1:4" x14ac:dyDescent="0.25">
      <c r="A188" t="s">
        <v>186</v>
      </c>
      <c r="B188" t="s">
        <v>1481</v>
      </c>
      <c r="C188" s="3">
        <v>306840</v>
      </c>
      <c r="D188" s="3">
        <v>1560</v>
      </c>
    </row>
    <row r="189" spans="1:4" x14ac:dyDescent="0.25">
      <c r="A189" t="s">
        <v>187</v>
      </c>
      <c r="B189" t="s">
        <v>1482</v>
      </c>
      <c r="C189" s="3">
        <v>32940</v>
      </c>
      <c r="D189" s="3">
        <v>96</v>
      </c>
    </row>
    <row r="190" spans="1:4" x14ac:dyDescent="0.25">
      <c r="A190" t="s">
        <v>188</v>
      </c>
      <c r="B190" t="s">
        <v>1483</v>
      </c>
      <c r="C190" s="3">
        <v>687066</v>
      </c>
      <c r="D190" s="3">
        <v>18159</v>
      </c>
    </row>
    <row r="191" spans="1:4" x14ac:dyDescent="0.25">
      <c r="A191" t="s">
        <v>189</v>
      </c>
      <c r="B191" t="s">
        <v>1484</v>
      </c>
      <c r="C191" s="3">
        <v>21000</v>
      </c>
      <c r="D191" s="3">
        <v>100</v>
      </c>
    </row>
    <row r="192" spans="1:4" x14ac:dyDescent="0.25">
      <c r="A192" t="s">
        <v>190</v>
      </c>
      <c r="B192" t="s">
        <v>1485</v>
      </c>
      <c r="C192" s="3">
        <v>41321</v>
      </c>
      <c r="D192" s="3">
        <v>261</v>
      </c>
    </row>
    <row r="193" spans="1:4" x14ac:dyDescent="0.25">
      <c r="A193" t="s">
        <v>191</v>
      </c>
      <c r="B193" t="s">
        <v>1486</v>
      </c>
      <c r="C193" s="3">
        <v>1004127</v>
      </c>
      <c r="D193" s="3">
        <v>4422</v>
      </c>
    </row>
    <row r="194" spans="1:4" x14ac:dyDescent="0.25">
      <c r="A194" t="s">
        <v>192</v>
      </c>
      <c r="B194" t="s">
        <v>1487</v>
      </c>
      <c r="C194" s="3">
        <v>49489</v>
      </c>
      <c r="D194" s="3">
        <v>1609</v>
      </c>
    </row>
    <row r="195" spans="1:4" x14ac:dyDescent="0.25">
      <c r="A195" t="s">
        <v>193</v>
      </c>
      <c r="B195" t="s">
        <v>1488</v>
      </c>
      <c r="C195" s="3">
        <v>41489</v>
      </c>
      <c r="D195" s="3">
        <v>1547</v>
      </c>
    </row>
    <row r="196" spans="1:4" x14ac:dyDescent="0.25">
      <c r="A196" t="s">
        <v>194</v>
      </c>
      <c r="B196" t="s">
        <v>1489</v>
      </c>
      <c r="C196" s="3">
        <v>87236</v>
      </c>
      <c r="D196" s="3">
        <v>2863</v>
      </c>
    </row>
    <row r="197" spans="1:4" x14ac:dyDescent="0.25">
      <c r="A197" t="s">
        <v>195</v>
      </c>
      <c r="B197" t="s">
        <v>1490</v>
      </c>
      <c r="C197" s="3">
        <v>144300</v>
      </c>
      <c r="D197" s="3">
        <v>2342</v>
      </c>
    </row>
    <row r="198" spans="1:4" x14ac:dyDescent="0.25">
      <c r="A198" t="s">
        <v>196</v>
      </c>
      <c r="B198" t="s">
        <v>1491</v>
      </c>
      <c r="C198" s="3">
        <v>288597</v>
      </c>
      <c r="D198" s="3">
        <v>482</v>
      </c>
    </row>
    <row r="199" spans="1:4" x14ac:dyDescent="0.25">
      <c r="A199" t="s">
        <v>197</v>
      </c>
      <c r="B199" t="s">
        <v>1492</v>
      </c>
      <c r="C199" s="3">
        <v>161333</v>
      </c>
      <c r="D199" s="3">
        <v>248</v>
      </c>
    </row>
    <row r="200" spans="1:4" x14ac:dyDescent="0.25">
      <c r="A200" t="s">
        <v>198</v>
      </c>
      <c r="B200" t="s">
        <v>1493</v>
      </c>
      <c r="C200" s="3">
        <v>63240</v>
      </c>
      <c r="D200" s="3">
        <v>3020</v>
      </c>
    </row>
    <row r="201" spans="1:4" x14ac:dyDescent="0.25">
      <c r="A201" t="s">
        <v>199</v>
      </c>
      <c r="B201" t="s">
        <v>1494</v>
      </c>
      <c r="C201" s="3">
        <v>132301</v>
      </c>
      <c r="D201" s="3">
        <v>889</v>
      </c>
    </row>
    <row r="202" spans="1:4" x14ac:dyDescent="0.25">
      <c r="A202" t="s">
        <v>200</v>
      </c>
      <c r="B202" t="s">
        <v>1495</v>
      </c>
      <c r="C202" s="3">
        <v>163921</v>
      </c>
      <c r="D202" s="3">
        <v>174</v>
      </c>
    </row>
    <row r="203" spans="1:4" x14ac:dyDescent="0.25">
      <c r="A203" t="s">
        <v>201</v>
      </c>
      <c r="B203" t="s">
        <v>1496</v>
      </c>
      <c r="C203" s="3">
        <v>2486</v>
      </c>
      <c r="D203" s="3">
        <v>4</v>
      </c>
    </row>
    <row r="204" spans="1:4" x14ac:dyDescent="0.25">
      <c r="A204" t="s">
        <v>202</v>
      </c>
      <c r="B204" t="s">
        <v>1497</v>
      </c>
      <c r="C204" s="3">
        <v>4972</v>
      </c>
      <c r="D204" s="3">
        <v>43</v>
      </c>
    </row>
    <row r="205" spans="1:4" x14ac:dyDescent="0.25">
      <c r="A205" t="s">
        <v>203</v>
      </c>
      <c r="B205" t="s">
        <v>1498</v>
      </c>
      <c r="C205" s="3">
        <v>4972</v>
      </c>
      <c r="D205" s="3">
        <v>8</v>
      </c>
    </row>
    <row r="206" spans="1:4" x14ac:dyDescent="0.25">
      <c r="A206" t="s">
        <v>204</v>
      </c>
      <c r="B206" t="s">
        <v>1499</v>
      </c>
      <c r="C206" s="3">
        <v>315168</v>
      </c>
      <c r="D206" s="3">
        <v>1426</v>
      </c>
    </row>
    <row r="207" spans="1:4" x14ac:dyDescent="0.25">
      <c r="A207" t="s">
        <v>205</v>
      </c>
      <c r="B207" t="s">
        <v>1500</v>
      </c>
      <c r="C207" s="3">
        <v>157584</v>
      </c>
      <c r="D207" s="3">
        <v>4167</v>
      </c>
    </row>
    <row r="208" spans="1:4" x14ac:dyDescent="0.25">
      <c r="A208" t="s">
        <v>206</v>
      </c>
      <c r="B208" t="s">
        <v>1501</v>
      </c>
      <c r="C208" s="3">
        <v>315168</v>
      </c>
      <c r="D208" s="3">
        <v>5965</v>
      </c>
    </row>
    <row r="209" spans="1:4" x14ac:dyDescent="0.25">
      <c r="A209" t="s">
        <v>207</v>
      </c>
      <c r="B209" t="s">
        <v>1502</v>
      </c>
      <c r="C209" s="3">
        <v>87236</v>
      </c>
      <c r="D209" s="3">
        <v>2275</v>
      </c>
    </row>
    <row r="210" spans="1:4" x14ac:dyDescent="0.25">
      <c r="A210" t="s">
        <v>208</v>
      </c>
      <c r="B210" t="s">
        <v>1503</v>
      </c>
      <c r="C210" s="3">
        <v>43618</v>
      </c>
      <c r="D210" s="3">
        <v>2342</v>
      </c>
    </row>
    <row r="211" spans="1:4" x14ac:dyDescent="0.25">
      <c r="A211" t="s">
        <v>209</v>
      </c>
      <c r="B211" t="s">
        <v>1504</v>
      </c>
      <c r="C211" s="3">
        <v>87236</v>
      </c>
      <c r="D211" s="3">
        <v>484</v>
      </c>
    </row>
    <row r="212" spans="1:4" x14ac:dyDescent="0.25">
      <c r="A212" t="s">
        <v>210</v>
      </c>
      <c r="B212" t="s">
        <v>1505</v>
      </c>
      <c r="C212" s="3">
        <v>49489</v>
      </c>
      <c r="D212" s="3">
        <v>1493</v>
      </c>
    </row>
    <row r="213" spans="1:4" x14ac:dyDescent="0.25">
      <c r="A213" t="s">
        <v>211</v>
      </c>
      <c r="B213" t="s">
        <v>1506</v>
      </c>
      <c r="C213" s="3">
        <v>41489</v>
      </c>
      <c r="D213" s="3">
        <v>1539</v>
      </c>
    </row>
    <row r="214" spans="1:4" x14ac:dyDescent="0.25">
      <c r="A214" t="s">
        <v>212</v>
      </c>
      <c r="B214" t="s">
        <v>1507</v>
      </c>
      <c r="C214" s="3">
        <v>60652</v>
      </c>
      <c r="D214" s="3">
        <v>284</v>
      </c>
    </row>
    <row r="215" spans="1:4" x14ac:dyDescent="0.25">
      <c r="A215" t="s">
        <v>213</v>
      </c>
      <c r="B215" t="s">
        <v>1508</v>
      </c>
      <c r="C215" s="3">
        <v>63240</v>
      </c>
      <c r="D215" s="3">
        <v>2314</v>
      </c>
    </row>
    <row r="216" spans="1:4" x14ac:dyDescent="0.25">
      <c r="A216" t="s">
        <v>214</v>
      </c>
      <c r="B216" t="s">
        <v>1509</v>
      </c>
      <c r="C216" s="3">
        <v>31620</v>
      </c>
      <c r="D216" s="3">
        <v>991</v>
      </c>
    </row>
    <row r="217" spans="1:4" x14ac:dyDescent="0.25">
      <c r="A217" t="s">
        <v>215</v>
      </c>
      <c r="B217" t="s">
        <v>1510</v>
      </c>
      <c r="C217" s="3">
        <v>63240</v>
      </c>
      <c r="D217" s="3">
        <v>194</v>
      </c>
    </row>
    <row r="218" spans="1:4" x14ac:dyDescent="0.25">
      <c r="A218" t="s">
        <v>216</v>
      </c>
      <c r="B218" t="s">
        <v>1511</v>
      </c>
      <c r="C218" s="3">
        <v>2486</v>
      </c>
      <c r="D218" s="3">
        <v>4</v>
      </c>
    </row>
    <row r="219" spans="1:4" x14ac:dyDescent="0.25">
      <c r="A219" t="s">
        <v>217</v>
      </c>
      <c r="B219" t="s">
        <v>1512</v>
      </c>
      <c r="C219" s="3">
        <v>4972</v>
      </c>
      <c r="D219" s="3">
        <v>43</v>
      </c>
    </row>
    <row r="220" spans="1:4" x14ac:dyDescent="0.25">
      <c r="A220" t="s">
        <v>218</v>
      </c>
      <c r="B220" t="s">
        <v>1513</v>
      </c>
      <c r="C220" s="3">
        <v>4972</v>
      </c>
      <c r="D220" s="3">
        <v>8</v>
      </c>
    </row>
    <row r="221" spans="1:4" x14ac:dyDescent="0.25">
      <c r="A221" t="s">
        <v>219</v>
      </c>
      <c r="B221" t="s">
        <v>1514</v>
      </c>
      <c r="C221" s="3">
        <v>196850</v>
      </c>
      <c r="D221" s="3">
        <v>4684</v>
      </c>
    </row>
    <row r="222" spans="1:4" x14ac:dyDescent="0.25">
      <c r="A222" t="s">
        <v>220</v>
      </c>
      <c r="B222" t="s">
        <v>1515</v>
      </c>
      <c r="C222" s="3">
        <v>393700</v>
      </c>
      <c r="D222" s="3">
        <v>11392</v>
      </c>
    </row>
    <row r="223" spans="1:4" x14ac:dyDescent="0.25">
      <c r="A223" t="s">
        <v>221</v>
      </c>
      <c r="B223" t="s">
        <v>1516</v>
      </c>
      <c r="C223" s="3">
        <v>393699</v>
      </c>
      <c r="D223" s="3">
        <v>1908</v>
      </c>
    </row>
    <row r="224" spans="1:4" x14ac:dyDescent="0.25">
      <c r="A224" t="s">
        <v>222</v>
      </c>
      <c r="B224" t="s">
        <v>1517</v>
      </c>
      <c r="C224" s="3">
        <v>72339</v>
      </c>
      <c r="D224" s="3">
        <v>2275</v>
      </c>
    </row>
    <row r="225" spans="1:4" x14ac:dyDescent="0.25">
      <c r="A225" t="s">
        <v>223</v>
      </c>
      <c r="B225" t="s">
        <v>1518</v>
      </c>
      <c r="C225" s="3">
        <v>37650</v>
      </c>
      <c r="D225" s="3">
        <v>2295</v>
      </c>
    </row>
    <row r="226" spans="1:4" x14ac:dyDescent="0.25">
      <c r="A226" t="s">
        <v>224</v>
      </c>
      <c r="B226" t="s">
        <v>1519</v>
      </c>
      <c r="C226" s="3">
        <v>74214</v>
      </c>
      <c r="D226" s="3">
        <v>314</v>
      </c>
    </row>
    <row r="227" spans="1:4" x14ac:dyDescent="0.25">
      <c r="A227" t="s">
        <v>225</v>
      </c>
      <c r="B227" t="s">
        <v>1520</v>
      </c>
      <c r="C227" s="3">
        <v>96670</v>
      </c>
      <c r="D227" s="3">
        <v>3008</v>
      </c>
    </row>
    <row r="228" spans="1:4" x14ac:dyDescent="0.25">
      <c r="A228" t="s">
        <v>226</v>
      </c>
      <c r="B228" t="s">
        <v>1521</v>
      </c>
      <c r="C228" s="3">
        <v>50689</v>
      </c>
      <c r="D228" s="3">
        <v>1515</v>
      </c>
    </row>
    <row r="229" spans="1:4" x14ac:dyDescent="0.25">
      <c r="A229" t="s">
        <v>227</v>
      </c>
      <c r="B229" t="s">
        <v>1522</v>
      </c>
      <c r="C229" s="3">
        <v>101503</v>
      </c>
      <c r="D229" s="3">
        <v>300</v>
      </c>
    </row>
    <row r="230" spans="1:4" x14ac:dyDescent="0.25">
      <c r="A230" t="s">
        <v>228</v>
      </c>
      <c r="B230" t="s">
        <v>1523</v>
      </c>
      <c r="C230" s="3">
        <v>4838</v>
      </c>
      <c r="D230" s="3">
        <v>7</v>
      </c>
    </row>
    <row r="231" spans="1:4" x14ac:dyDescent="0.25">
      <c r="A231" t="s">
        <v>229</v>
      </c>
      <c r="B231" t="s">
        <v>1524</v>
      </c>
      <c r="C231" s="3">
        <v>6451</v>
      </c>
      <c r="D231" s="3">
        <v>21</v>
      </c>
    </row>
    <row r="232" spans="1:4" x14ac:dyDescent="0.25">
      <c r="A232" t="s">
        <v>230</v>
      </c>
      <c r="B232" t="s">
        <v>1525</v>
      </c>
      <c r="C232" s="3">
        <v>49823</v>
      </c>
      <c r="D232" s="3">
        <v>12</v>
      </c>
    </row>
    <row r="233" spans="1:4" x14ac:dyDescent="0.25">
      <c r="A233" t="s">
        <v>231</v>
      </c>
      <c r="B233" t="s">
        <v>1526</v>
      </c>
      <c r="C233" s="3">
        <v>10880</v>
      </c>
      <c r="D233" s="3"/>
    </row>
    <row r="234" spans="1:4" x14ac:dyDescent="0.25">
      <c r="A234" t="s">
        <v>232</v>
      </c>
      <c r="B234" t="s">
        <v>1527</v>
      </c>
      <c r="C234" s="3">
        <v>10880</v>
      </c>
      <c r="D234" s="3"/>
    </row>
    <row r="235" spans="1:4" x14ac:dyDescent="0.25">
      <c r="A235" t="s">
        <v>233</v>
      </c>
      <c r="B235" t="s">
        <v>1528</v>
      </c>
      <c r="C235" s="3">
        <v>10880</v>
      </c>
      <c r="D235" s="3"/>
    </row>
    <row r="236" spans="1:4" x14ac:dyDescent="0.25">
      <c r="A236" t="s">
        <v>234</v>
      </c>
      <c r="B236" t="s">
        <v>1529</v>
      </c>
      <c r="C236" s="3">
        <v>226317</v>
      </c>
      <c r="D236" s="3">
        <v>3790</v>
      </c>
    </row>
    <row r="237" spans="1:4" x14ac:dyDescent="0.25">
      <c r="A237" t="s">
        <v>235</v>
      </c>
      <c r="B237" t="s">
        <v>1530</v>
      </c>
      <c r="C237" s="3">
        <v>326686</v>
      </c>
      <c r="D237" s="3">
        <v>1316</v>
      </c>
    </row>
    <row r="238" spans="1:4" x14ac:dyDescent="0.25">
      <c r="A238" t="s">
        <v>236</v>
      </c>
      <c r="B238" t="s">
        <v>1531</v>
      </c>
      <c r="C238" s="3">
        <v>250571</v>
      </c>
      <c r="D238" s="3">
        <v>4939</v>
      </c>
    </row>
    <row r="239" spans="1:4" x14ac:dyDescent="0.25">
      <c r="A239" t="s">
        <v>237</v>
      </c>
      <c r="B239" t="s">
        <v>1532</v>
      </c>
      <c r="C239" s="3">
        <v>71458</v>
      </c>
      <c r="D239" s="3">
        <v>2248</v>
      </c>
    </row>
    <row r="240" spans="1:4" x14ac:dyDescent="0.25">
      <c r="A240" t="s">
        <v>238</v>
      </c>
      <c r="B240" t="s">
        <v>1533</v>
      </c>
      <c r="C240" s="3">
        <v>37716</v>
      </c>
      <c r="D240" s="3">
        <v>2298</v>
      </c>
    </row>
    <row r="241" spans="1:4" x14ac:dyDescent="0.25">
      <c r="A241" t="s">
        <v>239</v>
      </c>
      <c r="B241" t="s">
        <v>1534</v>
      </c>
      <c r="C241" s="3">
        <v>75216</v>
      </c>
      <c r="D241" s="3">
        <v>318</v>
      </c>
    </row>
    <row r="242" spans="1:4" x14ac:dyDescent="0.25">
      <c r="A242" t="s">
        <v>240</v>
      </c>
      <c r="B242" t="s">
        <v>1535</v>
      </c>
      <c r="C242" s="3">
        <v>97930</v>
      </c>
      <c r="D242" s="3">
        <v>3046</v>
      </c>
    </row>
    <row r="243" spans="1:4" x14ac:dyDescent="0.25">
      <c r="A243" t="s">
        <v>241</v>
      </c>
      <c r="B243" t="s">
        <v>1536</v>
      </c>
      <c r="C243" s="3">
        <v>50440</v>
      </c>
      <c r="D243" s="3">
        <v>1507</v>
      </c>
    </row>
    <row r="244" spans="1:4" x14ac:dyDescent="0.25">
      <c r="A244" t="s">
        <v>242</v>
      </c>
      <c r="B244" t="s">
        <v>1537</v>
      </c>
      <c r="C244" s="3">
        <v>101184</v>
      </c>
      <c r="D244" s="3">
        <v>300</v>
      </c>
    </row>
    <row r="245" spans="1:4" x14ac:dyDescent="0.25">
      <c r="A245" t="s">
        <v>243</v>
      </c>
      <c r="B245" t="s">
        <v>1538</v>
      </c>
      <c r="C245" s="3">
        <v>4839</v>
      </c>
      <c r="D245" s="3">
        <v>7</v>
      </c>
    </row>
    <row r="246" spans="1:4" x14ac:dyDescent="0.25">
      <c r="A246" t="s">
        <v>244</v>
      </c>
      <c r="B246" t="s">
        <v>1539</v>
      </c>
      <c r="C246" s="3">
        <v>6451</v>
      </c>
      <c r="D246" s="3">
        <v>21</v>
      </c>
    </row>
    <row r="247" spans="1:4" x14ac:dyDescent="0.25">
      <c r="A247" t="s">
        <v>245</v>
      </c>
      <c r="B247" t="s">
        <v>1540</v>
      </c>
      <c r="C247" s="3">
        <v>6451</v>
      </c>
      <c r="D247" s="3">
        <v>12</v>
      </c>
    </row>
    <row r="248" spans="1:4" x14ac:dyDescent="0.25">
      <c r="A248" t="s">
        <v>246</v>
      </c>
      <c r="B248" t="s">
        <v>1541</v>
      </c>
      <c r="C248" s="3">
        <v>228211</v>
      </c>
      <c r="D248" s="3">
        <v>3776</v>
      </c>
    </row>
    <row r="249" spans="1:4" x14ac:dyDescent="0.25">
      <c r="A249" t="s">
        <v>247</v>
      </c>
      <c r="B249" t="s">
        <v>1542</v>
      </c>
      <c r="C249" s="3">
        <v>157731</v>
      </c>
      <c r="D249" s="3">
        <v>5071</v>
      </c>
    </row>
    <row r="250" spans="1:4" x14ac:dyDescent="0.25">
      <c r="A250" t="s">
        <v>248</v>
      </c>
      <c r="B250" t="s">
        <v>1543</v>
      </c>
      <c r="C250" s="3">
        <v>230096</v>
      </c>
      <c r="D250" s="3">
        <v>1324</v>
      </c>
    </row>
    <row r="251" spans="1:4" x14ac:dyDescent="0.25">
      <c r="A251" t="s">
        <v>249</v>
      </c>
      <c r="B251" t="s">
        <v>1544</v>
      </c>
      <c r="C251" s="3">
        <v>10881</v>
      </c>
      <c r="D251" s="3"/>
    </row>
    <row r="252" spans="1:4" x14ac:dyDescent="0.25">
      <c r="A252" t="s">
        <v>250</v>
      </c>
      <c r="B252" t="s">
        <v>1545</v>
      </c>
      <c r="C252" s="3">
        <v>47223</v>
      </c>
      <c r="D252" s="3">
        <v>1485</v>
      </c>
    </row>
    <row r="253" spans="1:4" x14ac:dyDescent="0.25">
      <c r="A253" t="s">
        <v>251</v>
      </c>
      <c r="B253" t="s">
        <v>1546</v>
      </c>
      <c r="C253" s="3">
        <v>22272</v>
      </c>
      <c r="D253" s="3">
        <v>1357</v>
      </c>
    </row>
    <row r="254" spans="1:4" x14ac:dyDescent="0.25">
      <c r="A254" t="s">
        <v>252</v>
      </c>
      <c r="B254" t="s">
        <v>1547</v>
      </c>
      <c r="C254" s="3">
        <v>45198</v>
      </c>
      <c r="D254" s="3">
        <v>192</v>
      </c>
    </row>
    <row r="255" spans="1:4" x14ac:dyDescent="0.25">
      <c r="A255" t="s">
        <v>253</v>
      </c>
      <c r="B255" t="s">
        <v>1548</v>
      </c>
      <c r="C255" s="3">
        <v>66757</v>
      </c>
      <c r="D255" s="3">
        <v>2077</v>
      </c>
    </row>
    <row r="256" spans="1:4" x14ac:dyDescent="0.25">
      <c r="A256" t="s">
        <v>254</v>
      </c>
      <c r="B256" t="s">
        <v>1549</v>
      </c>
      <c r="C256" s="3">
        <v>32421</v>
      </c>
      <c r="D256" s="3">
        <v>968</v>
      </c>
    </row>
    <row r="257" spans="1:4" x14ac:dyDescent="0.25">
      <c r="A257" t="s">
        <v>255</v>
      </c>
      <c r="B257" t="s">
        <v>1550</v>
      </c>
      <c r="C257" s="3">
        <v>64003</v>
      </c>
      <c r="D257" s="3">
        <v>190</v>
      </c>
    </row>
    <row r="258" spans="1:4" x14ac:dyDescent="0.25">
      <c r="A258" t="s">
        <v>256</v>
      </c>
      <c r="B258" t="s">
        <v>1551</v>
      </c>
      <c r="C258" s="3">
        <v>4838</v>
      </c>
      <c r="D258" s="3">
        <v>8</v>
      </c>
    </row>
    <row r="259" spans="1:4" x14ac:dyDescent="0.25">
      <c r="A259" t="s">
        <v>257</v>
      </c>
      <c r="B259" t="s">
        <v>1552</v>
      </c>
      <c r="C259" s="3">
        <v>4838</v>
      </c>
      <c r="D259" s="3">
        <v>16</v>
      </c>
    </row>
    <row r="260" spans="1:4" x14ac:dyDescent="0.25">
      <c r="A260" t="s">
        <v>258</v>
      </c>
      <c r="B260" t="s">
        <v>1553</v>
      </c>
      <c r="C260" s="3">
        <v>4838</v>
      </c>
      <c r="D260" s="3">
        <v>8</v>
      </c>
    </row>
    <row r="261" spans="1:4" x14ac:dyDescent="0.25">
      <c r="A261" t="s">
        <v>259</v>
      </c>
      <c r="B261" t="s">
        <v>1554</v>
      </c>
      <c r="C261" s="3">
        <v>461149</v>
      </c>
      <c r="D261" s="3">
        <v>3775</v>
      </c>
    </row>
    <row r="262" spans="1:4" x14ac:dyDescent="0.25">
      <c r="A262" t="s">
        <v>260</v>
      </c>
      <c r="B262" t="s">
        <v>1555</v>
      </c>
      <c r="C262" s="3">
        <v>156343</v>
      </c>
      <c r="D262" s="3">
        <v>5045</v>
      </c>
    </row>
    <row r="263" spans="1:4" x14ac:dyDescent="0.25">
      <c r="A263" t="s">
        <v>261</v>
      </c>
      <c r="B263" t="s">
        <v>1556</v>
      </c>
      <c r="C263" s="3">
        <v>149383</v>
      </c>
      <c r="D263" s="3">
        <v>1320</v>
      </c>
    </row>
    <row r="264" spans="1:4" x14ac:dyDescent="0.25">
      <c r="A264" t="s">
        <v>262</v>
      </c>
      <c r="B264" t="s">
        <v>1557</v>
      </c>
      <c r="C264" s="3">
        <v>10880</v>
      </c>
      <c r="D264" s="3"/>
    </row>
    <row r="265" spans="1:4" x14ac:dyDescent="0.25">
      <c r="A265" t="s">
        <v>263</v>
      </c>
      <c r="B265" t="s">
        <v>1558</v>
      </c>
      <c r="C265" s="3">
        <v>46414</v>
      </c>
      <c r="D265" s="3">
        <v>1460</v>
      </c>
    </row>
    <row r="266" spans="1:4" x14ac:dyDescent="0.25">
      <c r="A266" t="s">
        <v>264</v>
      </c>
      <c r="B266" t="s">
        <v>1559</v>
      </c>
      <c r="C266" s="3">
        <v>22188</v>
      </c>
      <c r="D266" s="3">
        <v>1352</v>
      </c>
    </row>
    <row r="267" spans="1:4" x14ac:dyDescent="0.25">
      <c r="A267" t="s">
        <v>265</v>
      </c>
      <c r="B267" t="s">
        <v>1560</v>
      </c>
      <c r="C267" s="3">
        <v>45050</v>
      </c>
      <c r="D267" s="3">
        <v>190</v>
      </c>
    </row>
    <row r="268" spans="1:4" x14ac:dyDescent="0.25">
      <c r="A268" t="s">
        <v>266</v>
      </c>
      <c r="B268" t="s">
        <v>1561</v>
      </c>
      <c r="C268" s="3">
        <v>54661</v>
      </c>
      <c r="D268" s="3">
        <v>1700</v>
      </c>
    </row>
    <row r="269" spans="1:4" x14ac:dyDescent="0.25">
      <c r="A269" t="s">
        <v>267</v>
      </c>
      <c r="B269" t="s">
        <v>1562</v>
      </c>
      <c r="C269" s="3">
        <v>25132</v>
      </c>
      <c r="D269" s="3">
        <v>750</v>
      </c>
    </row>
    <row r="270" spans="1:4" x14ac:dyDescent="0.25">
      <c r="A270" t="s">
        <v>268</v>
      </c>
      <c r="B270" t="s">
        <v>1563</v>
      </c>
      <c r="C270" s="3">
        <v>51065</v>
      </c>
      <c r="D270" s="3">
        <v>150</v>
      </c>
    </row>
    <row r="271" spans="1:4" x14ac:dyDescent="0.25">
      <c r="A271" t="s">
        <v>269</v>
      </c>
      <c r="B271" t="s">
        <v>1564</v>
      </c>
      <c r="C271" s="3">
        <v>4838</v>
      </c>
      <c r="D271" s="3">
        <v>8</v>
      </c>
    </row>
    <row r="272" spans="1:4" x14ac:dyDescent="0.25">
      <c r="A272" t="s">
        <v>270</v>
      </c>
      <c r="B272" t="s">
        <v>1565</v>
      </c>
      <c r="C272" s="3">
        <v>4838</v>
      </c>
      <c r="D272" s="3">
        <v>16</v>
      </c>
    </row>
    <row r="273" spans="1:4" x14ac:dyDescent="0.25">
      <c r="A273" t="s">
        <v>271</v>
      </c>
      <c r="B273" t="s">
        <v>1566</v>
      </c>
      <c r="C273" s="3">
        <v>4838</v>
      </c>
      <c r="D273" s="3">
        <v>8</v>
      </c>
    </row>
    <row r="274" spans="1:4" x14ac:dyDescent="0.25">
      <c r="A274" t="s">
        <v>272</v>
      </c>
      <c r="B274" t="s">
        <v>1567</v>
      </c>
      <c r="C274" s="3">
        <v>207509</v>
      </c>
      <c r="D274" s="3">
        <v>3234</v>
      </c>
    </row>
    <row r="275" spans="1:4" x14ac:dyDescent="0.25">
      <c r="A275" t="s">
        <v>273</v>
      </c>
      <c r="B275" t="s">
        <v>1568</v>
      </c>
      <c r="C275" s="3">
        <v>308219</v>
      </c>
      <c r="D275" s="3">
        <v>4156</v>
      </c>
    </row>
    <row r="276" spans="1:4" x14ac:dyDescent="0.25">
      <c r="A276" t="s">
        <v>274</v>
      </c>
      <c r="B276" t="s">
        <v>1569</v>
      </c>
      <c r="C276" s="3">
        <v>392832</v>
      </c>
      <c r="D276" s="3">
        <v>1132</v>
      </c>
    </row>
    <row r="277" spans="1:4" x14ac:dyDescent="0.25">
      <c r="A277" t="s">
        <v>275</v>
      </c>
      <c r="B277" t="s">
        <v>1570</v>
      </c>
      <c r="C277" s="3">
        <v>10880</v>
      </c>
      <c r="D277" s="3"/>
    </row>
    <row r="278" spans="1:4" x14ac:dyDescent="0.25">
      <c r="A278" t="s">
        <v>276</v>
      </c>
      <c r="B278" t="s">
        <v>1571</v>
      </c>
      <c r="C278" s="3">
        <v>27454</v>
      </c>
      <c r="D278" s="3">
        <v>864</v>
      </c>
    </row>
    <row r="279" spans="1:4" x14ac:dyDescent="0.25">
      <c r="A279" t="s">
        <v>277</v>
      </c>
      <c r="B279" t="s">
        <v>1572</v>
      </c>
      <c r="C279" s="3">
        <v>12615</v>
      </c>
      <c r="D279" s="3">
        <v>769</v>
      </c>
    </row>
    <row r="280" spans="1:4" x14ac:dyDescent="0.25">
      <c r="A280" t="s">
        <v>278</v>
      </c>
      <c r="B280" t="s">
        <v>1573</v>
      </c>
      <c r="C280" s="3">
        <v>25208</v>
      </c>
      <c r="D280" s="3">
        <v>106</v>
      </c>
    </row>
    <row r="281" spans="1:4" x14ac:dyDescent="0.25">
      <c r="A281" t="s">
        <v>279</v>
      </c>
      <c r="B281" t="s">
        <v>1574</v>
      </c>
      <c r="C281" s="3">
        <v>4941</v>
      </c>
      <c r="D281" s="3">
        <v>153</v>
      </c>
    </row>
    <row r="282" spans="1:4" x14ac:dyDescent="0.25">
      <c r="A282" t="s">
        <v>280</v>
      </c>
      <c r="B282" t="s">
        <v>1575</v>
      </c>
      <c r="C282" s="3">
        <v>1799</v>
      </c>
      <c r="D282" s="3">
        <v>54</v>
      </c>
    </row>
    <row r="283" spans="1:4" x14ac:dyDescent="0.25">
      <c r="A283" t="s">
        <v>281</v>
      </c>
      <c r="B283" t="s">
        <v>1576</v>
      </c>
      <c r="C283" s="3">
        <v>3206</v>
      </c>
      <c r="D283" s="3">
        <v>10</v>
      </c>
    </row>
    <row r="284" spans="1:4" x14ac:dyDescent="0.25">
      <c r="A284" t="s">
        <v>282</v>
      </c>
      <c r="B284" t="s">
        <v>1577</v>
      </c>
      <c r="C284" s="3">
        <v>19346</v>
      </c>
      <c r="D284" s="3">
        <v>151</v>
      </c>
    </row>
    <row r="285" spans="1:4" x14ac:dyDescent="0.25">
      <c r="A285" t="s">
        <v>283</v>
      </c>
      <c r="B285" t="s">
        <v>1578</v>
      </c>
      <c r="C285" s="3">
        <v>38692</v>
      </c>
      <c r="D285" s="3">
        <v>314</v>
      </c>
    </row>
    <row r="286" spans="1:4" x14ac:dyDescent="0.25">
      <c r="A286" t="s">
        <v>284</v>
      </c>
      <c r="B286" t="s">
        <v>1579</v>
      </c>
      <c r="C286" s="3">
        <v>38691</v>
      </c>
      <c r="D286" s="3">
        <v>180</v>
      </c>
    </row>
    <row r="287" spans="1:4" x14ac:dyDescent="0.25">
      <c r="A287" t="s">
        <v>285</v>
      </c>
      <c r="B287" t="s">
        <v>1580</v>
      </c>
      <c r="C287" s="3">
        <v>10217</v>
      </c>
      <c r="D287" s="3">
        <v>397</v>
      </c>
    </row>
    <row r="288" spans="1:4" x14ac:dyDescent="0.25">
      <c r="A288" t="s">
        <v>286</v>
      </c>
      <c r="B288" t="s">
        <v>1581</v>
      </c>
      <c r="C288" s="3">
        <v>20434</v>
      </c>
      <c r="D288" s="3">
        <v>404</v>
      </c>
    </row>
    <row r="289" spans="1:4" x14ac:dyDescent="0.25">
      <c r="A289" t="s">
        <v>287</v>
      </c>
      <c r="B289" t="s">
        <v>1582</v>
      </c>
      <c r="C289" s="3">
        <v>20434</v>
      </c>
      <c r="D289" s="3">
        <v>120</v>
      </c>
    </row>
    <row r="290" spans="1:4" x14ac:dyDescent="0.25">
      <c r="A290" t="s">
        <v>288</v>
      </c>
      <c r="B290" t="s">
        <v>1583</v>
      </c>
      <c r="C290" s="3">
        <v>10880</v>
      </c>
      <c r="D290" s="3"/>
    </row>
    <row r="291" spans="1:4" x14ac:dyDescent="0.25">
      <c r="A291" t="s">
        <v>289</v>
      </c>
      <c r="B291" t="s">
        <v>1584</v>
      </c>
      <c r="C291" s="3">
        <v>1613</v>
      </c>
      <c r="D291" s="3">
        <v>2</v>
      </c>
    </row>
    <row r="292" spans="1:4" x14ac:dyDescent="0.25">
      <c r="A292" t="s">
        <v>290</v>
      </c>
      <c r="B292" t="s">
        <v>1585</v>
      </c>
      <c r="C292" s="3">
        <v>38691</v>
      </c>
      <c r="D292" s="3">
        <v>315</v>
      </c>
    </row>
    <row r="293" spans="1:4" x14ac:dyDescent="0.25">
      <c r="A293" t="s">
        <v>291</v>
      </c>
      <c r="B293" t="s">
        <v>1586</v>
      </c>
      <c r="C293" s="3">
        <v>19346</v>
      </c>
      <c r="D293" s="3">
        <v>151</v>
      </c>
    </row>
    <row r="294" spans="1:4" x14ac:dyDescent="0.25">
      <c r="A294" t="s">
        <v>292</v>
      </c>
      <c r="B294" t="s">
        <v>1587</v>
      </c>
      <c r="C294" s="3">
        <v>38691</v>
      </c>
      <c r="D294" s="3">
        <v>180</v>
      </c>
    </row>
    <row r="295" spans="1:4" x14ac:dyDescent="0.25">
      <c r="A295" t="s">
        <v>293</v>
      </c>
      <c r="B295" t="s">
        <v>1588</v>
      </c>
      <c r="C295" s="3">
        <v>11760</v>
      </c>
      <c r="D295" s="3">
        <v>270</v>
      </c>
    </row>
    <row r="296" spans="1:4" x14ac:dyDescent="0.25">
      <c r="A296" t="s">
        <v>294</v>
      </c>
      <c r="B296" t="s">
        <v>1589</v>
      </c>
      <c r="C296" s="3">
        <v>23520</v>
      </c>
      <c r="D296" s="3">
        <v>97</v>
      </c>
    </row>
    <row r="297" spans="1:4" x14ac:dyDescent="0.25">
      <c r="A297" t="s">
        <v>295</v>
      </c>
      <c r="B297" t="s">
        <v>1590</v>
      </c>
      <c r="C297" s="3">
        <v>23520</v>
      </c>
      <c r="D297" s="3">
        <v>114</v>
      </c>
    </row>
    <row r="298" spans="1:4" x14ac:dyDescent="0.25">
      <c r="A298" t="s">
        <v>296</v>
      </c>
      <c r="B298" t="s">
        <v>1591</v>
      </c>
      <c r="C298" s="3">
        <v>11760</v>
      </c>
      <c r="D298" s="3">
        <v>231</v>
      </c>
    </row>
    <row r="299" spans="1:4" x14ac:dyDescent="0.25">
      <c r="A299" t="s">
        <v>297</v>
      </c>
      <c r="B299" t="s">
        <v>1592</v>
      </c>
      <c r="C299" s="3">
        <v>23520</v>
      </c>
      <c r="D299" s="3">
        <v>372</v>
      </c>
    </row>
    <row r="300" spans="1:4" x14ac:dyDescent="0.25">
      <c r="A300" t="s">
        <v>298</v>
      </c>
      <c r="B300" t="s">
        <v>1593</v>
      </c>
      <c r="C300" s="3">
        <v>23520</v>
      </c>
      <c r="D300" s="3">
        <v>98</v>
      </c>
    </row>
    <row r="301" spans="1:4" x14ac:dyDescent="0.25">
      <c r="A301" t="s">
        <v>299</v>
      </c>
      <c r="B301" t="s">
        <v>1594</v>
      </c>
      <c r="C301" s="3">
        <v>27909</v>
      </c>
      <c r="D301" s="3">
        <v>1055</v>
      </c>
    </row>
    <row r="302" spans="1:4" x14ac:dyDescent="0.25">
      <c r="A302" t="s">
        <v>300</v>
      </c>
      <c r="B302" t="s">
        <v>1595</v>
      </c>
      <c r="C302" s="3">
        <v>27909</v>
      </c>
      <c r="D302" s="3">
        <v>1040</v>
      </c>
    </row>
    <row r="303" spans="1:4" x14ac:dyDescent="0.25">
      <c r="A303" t="s">
        <v>301</v>
      </c>
      <c r="B303" t="s">
        <v>1596</v>
      </c>
      <c r="C303" s="3">
        <v>37210</v>
      </c>
      <c r="D303" s="3">
        <v>152</v>
      </c>
    </row>
    <row r="304" spans="1:4" x14ac:dyDescent="0.25">
      <c r="A304" t="s">
        <v>302</v>
      </c>
      <c r="B304" t="s">
        <v>1597</v>
      </c>
      <c r="C304" s="3">
        <v>27907</v>
      </c>
      <c r="D304" s="3">
        <v>1015</v>
      </c>
    </row>
    <row r="305" spans="1:4" x14ac:dyDescent="0.25">
      <c r="A305" t="s">
        <v>303</v>
      </c>
      <c r="B305" t="s">
        <v>1598</v>
      </c>
      <c r="C305" s="3">
        <v>27908</v>
      </c>
      <c r="D305" s="3">
        <v>1050</v>
      </c>
    </row>
    <row r="306" spans="1:4" x14ac:dyDescent="0.25">
      <c r="A306" t="s">
        <v>304</v>
      </c>
      <c r="B306" t="s">
        <v>1599</v>
      </c>
      <c r="C306" s="3">
        <v>37210</v>
      </c>
      <c r="D306" s="3">
        <v>152</v>
      </c>
    </row>
    <row r="307" spans="1:4" x14ac:dyDescent="0.25">
      <c r="A307" t="s">
        <v>305</v>
      </c>
      <c r="B307" t="s">
        <v>1600</v>
      </c>
      <c r="C307" s="3">
        <v>18389</v>
      </c>
      <c r="D307" s="3">
        <v>200</v>
      </c>
    </row>
    <row r="308" spans="1:4" x14ac:dyDescent="0.25">
      <c r="A308" t="s">
        <v>306</v>
      </c>
      <c r="B308" t="s">
        <v>1601</v>
      </c>
      <c r="C308" s="3">
        <v>8946</v>
      </c>
      <c r="D308" s="3">
        <v>302</v>
      </c>
    </row>
    <row r="309" spans="1:4" x14ac:dyDescent="0.25">
      <c r="A309" t="s">
        <v>307</v>
      </c>
      <c r="B309" t="s">
        <v>1602</v>
      </c>
      <c r="C309" s="3">
        <v>84732</v>
      </c>
      <c r="D309" s="3">
        <v>1048</v>
      </c>
    </row>
    <row r="310" spans="1:4" x14ac:dyDescent="0.25">
      <c r="A310" t="s">
        <v>308</v>
      </c>
      <c r="B310" t="s">
        <v>1603</v>
      </c>
      <c r="C310" s="3">
        <v>39011</v>
      </c>
      <c r="D310" s="3">
        <v>4823</v>
      </c>
    </row>
    <row r="311" spans="1:4" x14ac:dyDescent="0.25">
      <c r="A311" t="s">
        <v>309</v>
      </c>
      <c r="B311" t="s">
        <v>1604</v>
      </c>
      <c r="C311" s="3">
        <v>24288</v>
      </c>
      <c r="D311" s="3">
        <v>390</v>
      </c>
    </row>
    <row r="312" spans="1:4" x14ac:dyDescent="0.25">
      <c r="A312" t="s">
        <v>310</v>
      </c>
      <c r="B312" t="s">
        <v>1605</v>
      </c>
      <c r="C312" s="3">
        <v>10000</v>
      </c>
      <c r="D312" s="3">
        <v>648</v>
      </c>
    </row>
    <row r="313" spans="1:4" x14ac:dyDescent="0.25">
      <c r="A313" t="s">
        <v>311</v>
      </c>
      <c r="B313" t="s">
        <v>1606</v>
      </c>
      <c r="C313" s="3">
        <v>208302</v>
      </c>
      <c r="D313" s="3">
        <v>3842</v>
      </c>
    </row>
    <row r="314" spans="1:4" x14ac:dyDescent="0.25">
      <c r="A314" t="s">
        <v>312</v>
      </c>
      <c r="B314" t="s">
        <v>1607</v>
      </c>
      <c r="C314" s="3">
        <v>8203</v>
      </c>
      <c r="D314" s="3">
        <v>271</v>
      </c>
    </row>
    <row r="315" spans="1:4" x14ac:dyDescent="0.25">
      <c r="A315" t="s">
        <v>313</v>
      </c>
      <c r="B315" t="s">
        <v>1608</v>
      </c>
      <c r="C315" s="3">
        <v>8203</v>
      </c>
      <c r="D315" s="3">
        <v>271</v>
      </c>
    </row>
    <row r="316" spans="1:4" x14ac:dyDescent="0.25">
      <c r="A316" t="s">
        <v>314</v>
      </c>
      <c r="B316" t="s">
        <v>1609</v>
      </c>
      <c r="C316" s="3">
        <v>2432</v>
      </c>
      <c r="D316" s="3">
        <v>59</v>
      </c>
    </row>
    <row r="317" spans="1:4" x14ac:dyDescent="0.25">
      <c r="A317" t="s">
        <v>315</v>
      </c>
      <c r="B317" t="s">
        <v>1610</v>
      </c>
      <c r="C317" s="3">
        <v>4833</v>
      </c>
      <c r="D317" s="3">
        <v>17</v>
      </c>
    </row>
    <row r="318" spans="1:4" x14ac:dyDescent="0.25">
      <c r="A318" t="s">
        <v>316</v>
      </c>
      <c r="B318" t="s">
        <v>1611</v>
      </c>
      <c r="C318" s="3">
        <v>24287</v>
      </c>
      <c r="D318" s="3">
        <v>391</v>
      </c>
    </row>
    <row r="319" spans="1:4" x14ac:dyDescent="0.25">
      <c r="A319" t="s">
        <v>317</v>
      </c>
      <c r="B319" t="s">
        <v>1612</v>
      </c>
      <c r="C319" s="3">
        <v>24287</v>
      </c>
      <c r="D319" s="3">
        <v>651</v>
      </c>
    </row>
    <row r="320" spans="1:4" x14ac:dyDescent="0.25">
      <c r="A320" t="s">
        <v>318</v>
      </c>
      <c r="B320" t="s">
        <v>1613</v>
      </c>
      <c r="C320" s="3">
        <v>2432</v>
      </c>
      <c r="D320" s="3">
        <v>94</v>
      </c>
    </row>
    <row r="321" spans="1:4" x14ac:dyDescent="0.25">
      <c r="A321" t="s">
        <v>319</v>
      </c>
      <c r="B321" t="s">
        <v>1614</v>
      </c>
      <c r="C321" s="3">
        <v>18389</v>
      </c>
      <c r="D321" s="3">
        <v>200</v>
      </c>
    </row>
    <row r="322" spans="1:4" x14ac:dyDescent="0.25">
      <c r="A322" t="s">
        <v>320</v>
      </c>
      <c r="B322" t="s">
        <v>1615</v>
      </c>
      <c r="C322" s="3">
        <v>20822</v>
      </c>
      <c r="D322" s="3">
        <v>70</v>
      </c>
    </row>
    <row r="323" spans="1:4" x14ac:dyDescent="0.25">
      <c r="A323" t="s">
        <v>321</v>
      </c>
      <c r="B323" t="s">
        <v>1616</v>
      </c>
      <c r="C323" s="3">
        <v>84732</v>
      </c>
      <c r="D323" s="3">
        <v>1048</v>
      </c>
    </row>
    <row r="324" spans="1:4" x14ac:dyDescent="0.25">
      <c r="A324" t="s">
        <v>322</v>
      </c>
      <c r="B324" t="s">
        <v>1617</v>
      </c>
      <c r="C324" s="3">
        <v>20822</v>
      </c>
      <c r="D324" s="3">
        <v>70</v>
      </c>
    </row>
    <row r="325" spans="1:4" x14ac:dyDescent="0.25">
      <c r="A325" t="s">
        <v>323</v>
      </c>
      <c r="B325" t="s">
        <v>1618</v>
      </c>
      <c r="C325" s="3">
        <v>39011</v>
      </c>
      <c r="D325" s="3">
        <v>4823</v>
      </c>
    </row>
    <row r="326" spans="1:4" x14ac:dyDescent="0.25">
      <c r="A326" t="s">
        <v>324</v>
      </c>
      <c r="B326" t="s">
        <v>1619</v>
      </c>
      <c r="C326" s="3">
        <v>3898</v>
      </c>
      <c r="D326" s="3">
        <v>34</v>
      </c>
    </row>
    <row r="327" spans="1:4" x14ac:dyDescent="0.25">
      <c r="A327" t="s">
        <v>325</v>
      </c>
      <c r="B327" t="s">
        <v>1620</v>
      </c>
      <c r="C327" s="3">
        <v>3898</v>
      </c>
      <c r="D327" s="3">
        <v>32</v>
      </c>
    </row>
    <row r="328" spans="1:4" x14ac:dyDescent="0.25">
      <c r="A328" t="s">
        <v>326</v>
      </c>
      <c r="B328" t="s">
        <v>1621</v>
      </c>
      <c r="C328" s="3">
        <v>28908</v>
      </c>
      <c r="D328" s="3">
        <v>1090</v>
      </c>
    </row>
    <row r="329" spans="1:4" x14ac:dyDescent="0.25">
      <c r="A329" t="s">
        <v>327</v>
      </c>
      <c r="B329" t="s">
        <v>1622</v>
      </c>
      <c r="C329" s="3">
        <v>6660</v>
      </c>
      <c r="D329" s="3">
        <v>153</v>
      </c>
    </row>
    <row r="330" spans="1:4" x14ac:dyDescent="0.25">
      <c r="A330" t="s">
        <v>328</v>
      </c>
      <c r="B330" t="s">
        <v>1623</v>
      </c>
      <c r="C330" s="3">
        <v>24288</v>
      </c>
      <c r="D330" s="3">
        <v>391</v>
      </c>
    </row>
    <row r="331" spans="1:4" x14ac:dyDescent="0.25">
      <c r="A331" t="s">
        <v>329</v>
      </c>
      <c r="B331" t="s">
        <v>1624</v>
      </c>
      <c r="C331" s="3">
        <v>18389</v>
      </c>
      <c r="D331" s="3">
        <v>200</v>
      </c>
    </row>
    <row r="332" spans="1:4" x14ac:dyDescent="0.25">
      <c r="A332" t="s">
        <v>330</v>
      </c>
      <c r="B332" t="s">
        <v>1625</v>
      </c>
      <c r="C332" s="3">
        <v>24288</v>
      </c>
      <c r="D332" s="3">
        <v>651</v>
      </c>
    </row>
    <row r="333" spans="1:4" x14ac:dyDescent="0.25">
      <c r="A333" t="s">
        <v>331</v>
      </c>
      <c r="B333" t="s">
        <v>1626</v>
      </c>
      <c r="C333" s="3">
        <v>24288</v>
      </c>
      <c r="D333" s="3">
        <v>391</v>
      </c>
    </row>
    <row r="334" spans="1:4" x14ac:dyDescent="0.25">
      <c r="A334" t="s">
        <v>332</v>
      </c>
      <c r="B334" t="s">
        <v>1627</v>
      </c>
      <c r="C334" s="3">
        <v>3898</v>
      </c>
      <c r="D334" s="3">
        <v>34</v>
      </c>
    </row>
    <row r="335" spans="1:4" x14ac:dyDescent="0.25">
      <c r="A335" t="s">
        <v>333</v>
      </c>
      <c r="B335" t="s">
        <v>1628</v>
      </c>
      <c r="C335" s="3">
        <v>3898</v>
      </c>
      <c r="D335" s="3">
        <v>34</v>
      </c>
    </row>
    <row r="336" spans="1:4" x14ac:dyDescent="0.25">
      <c r="A336" t="s">
        <v>334</v>
      </c>
      <c r="B336" t="s">
        <v>1629</v>
      </c>
      <c r="C336" s="3">
        <v>28908</v>
      </c>
      <c r="D336" s="3">
        <v>1091</v>
      </c>
    </row>
    <row r="337" spans="1:4" x14ac:dyDescent="0.25">
      <c r="A337" t="s">
        <v>335</v>
      </c>
      <c r="B337" t="s">
        <v>1630</v>
      </c>
      <c r="C337" s="3">
        <v>24288</v>
      </c>
      <c r="D337" s="3">
        <v>391</v>
      </c>
    </row>
    <row r="338" spans="1:4" x14ac:dyDescent="0.25">
      <c r="A338" t="s">
        <v>336</v>
      </c>
      <c r="B338" t="s">
        <v>1631</v>
      </c>
      <c r="C338" s="3">
        <v>10750</v>
      </c>
      <c r="D338" s="3">
        <v>200</v>
      </c>
    </row>
    <row r="339" spans="1:4" x14ac:dyDescent="0.25">
      <c r="A339" t="s">
        <v>337</v>
      </c>
      <c r="B339" t="s">
        <v>1632</v>
      </c>
      <c r="C339" s="3">
        <v>24288</v>
      </c>
      <c r="D339" s="3">
        <v>651</v>
      </c>
    </row>
    <row r="340" spans="1:4" x14ac:dyDescent="0.25">
      <c r="A340" t="s">
        <v>338</v>
      </c>
      <c r="B340" t="s">
        <v>1633</v>
      </c>
      <c r="C340" s="3">
        <v>24288</v>
      </c>
      <c r="D340" s="3">
        <v>391</v>
      </c>
    </row>
    <row r="341" spans="1:4" x14ac:dyDescent="0.25">
      <c r="A341" t="s">
        <v>339</v>
      </c>
      <c r="B341" t="s">
        <v>1634</v>
      </c>
      <c r="C341" s="3">
        <v>6660</v>
      </c>
      <c r="D341" s="3">
        <v>153</v>
      </c>
    </row>
    <row r="342" spans="1:4" x14ac:dyDescent="0.25">
      <c r="A342" t="s">
        <v>340</v>
      </c>
      <c r="B342" t="s">
        <v>1635</v>
      </c>
      <c r="C342" s="3">
        <v>3898</v>
      </c>
      <c r="D342" s="3">
        <v>34</v>
      </c>
    </row>
    <row r="343" spans="1:4" x14ac:dyDescent="0.25">
      <c r="A343" t="s">
        <v>341</v>
      </c>
      <c r="B343" t="s">
        <v>1636</v>
      </c>
      <c r="C343" s="3">
        <v>3898</v>
      </c>
      <c r="D343" s="3">
        <v>32</v>
      </c>
    </row>
    <row r="344" spans="1:4" x14ac:dyDescent="0.25">
      <c r="A344" t="s">
        <v>342</v>
      </c>
      <c r="B344" t="s">
        <v>1637</v>
      </c>
      <c r="C344" s="3">
        <v>401</v>
      </c>
      <c r="D344" s="3">
        <v>26</v>
      </c>
    </row>
    <row r="345" spans="1:4" x14ac:dyDescent="0.25">
      <c r="A345" t="s">
        <v>343</v>
      </c>
      <c r="B345" t="s">
        <v>1638</v>
      </c>
      <c r="C345" s="3">
        <v>10000</v>
      </c>
      <c r="D345" s="3">
        <v>647</v>
      </c>
    </row>
    <row r="346" spans="1:4" x14ac:dyDescent="0.25">
      <c r="A346" t="s">
        <v>344</v>
      </c>
      <c r="B346" t="s">
        <v>1639</v>
      </c>
      <c r="C346" s="3">
        <v>89500</v>
      </c>
      <c r="D346" s="3">
        <v>450</v>
      </c>
    </row>
    <row r="347" spans="1:4" x14ac:dyDescent="0.25">
      <c r="A347" t="s">
        <v>345</v>
      </c>
      <c r="B347" t="s">
        <v>1640</v>
      </c>
      <c r="C347" s="3">
        <v>4833</v>
      </c>
      <c r="D347" s="3">
        <v>17</v>
      </c>
    </row>
    <row r="348" spans="1:4" x14ac:dyDescent="0.25">
      <c r="A348" t="s">
        <v>346</v>
      </c>
      <c r="B348" t="s">
        <v>1641</v>
      </c>
      <c r="C348" s="3">
        <v>72632</v>
      </c>
      <c r="D348" s="3">
        <v>896</v>
      </c>
    </row>
    <row r="349" spans="1:4" x14ac:dyDescent="0.25">
      <c r="A349" t="s">
        <v>347</v>
      </c>
      <c r="B349" t="s">
        <v>1642</v>
      </c>
      <c r="C349" s="3">
        <v>32690</v>
      </c>
      <c r="D349" s="3">
        <v>4043</v>
      </c>
    </row>
    <row r="350" spans="1:4" x14ac:dyDescent="0.25">
      <c r="A350" t="s">
        <v>348</v>
      </c>
      <c r="B350" t="s">
        <v>1643</v>
      </c>
      <c r="C350" s="3">
        <v>18598</v>
      </c>
      <c r="D350" s="3">
        <v>299</v>
      </c>
    </row>
    <row r="351" spans="1:4" x14ac:dyDescent="0.25">
      <c r="A351" t="s">
        <v>349</v>
      </c>
      <c r="B351" t="s">
        <v>1644</v>
      </c>
      <c r="C351" s="3">
        <v>10000</v>
      </c>
      <c r="D351" s="3">
        <v>647</v>
      </c>
    </row>
    <row r="352" spans="1:4" x14ac:dyDescent="0.25">
      <c r="A352" t="s">
        <v>350</v>
      </c>
      <c r="B352" t="s">
        <v>1645</v>
      </c>
      <c r="C352" s="3">
        <v>158821</v>
      </c>
      <c r="D352" s="3">
        <v>2930</v>
      </c>
    </row>
    <row r="353" spans="1:4" x14ac:dyDescent="0.25">
      <c r="A353" t="s">
        <v>351</v>
      </c>
      <c r="B353" t="s">
        <v>1646</v>
      </c>
      <c r="C353" s="3">
        <v>8203</v>
      </c>
      <c r="D353" s="3">
        <v>271</v>
      </c>
    </row>
    <row r="354" spans="1:4" x14ac:dyDescent="0.25">
      <c r="A354" t="s">
        <v>352</v>
      </c>
      <c r="B354" t="s">
        <v>1647</v>
      </c>
      <c r="C354" s="3">
        <v>8203</v>
      </c>
      <c r="D354" s="3">
        <v>271</v>
      </c>
    </row>
    <row r="355" spans="1:4" x14ac:dyDescent="0.25">
      <c r="A355" t="s">
        <v>353</v>
      </c>
      <c r="B355" t="s">
        <v>1648</v>
      </c>
      <c r="C355" s="3">
        <v>2432</v>
      </c>
      <c r="D355" s="3">
        <v>59</v>
      </c>
    </row>
    <row r="356" spans="1:4" x14ac:dyDescent="0.25">
      <c r="A356" t="s">
        <v>354</v>
      </c>
      <c r="B356" t="s">
        <v>1649</v>
      </c>
      <c r="C356" s="3">
        <v>2432</v>
      </c>
      <c r="D356" s="3">
        <v>94</v>
      </c>
    </row>
    <row r="357" spans="1:4" x14ac:dyDescent="0.25">
      <c r="A357" t="s">
        <v>355</v>
      </c>
      <c r="B357" t="s">
        <v>1650</v>
      </c>
      <c r="C357" s="3">
        <v>18598</v>
      </c>
      <c r="D357" s="3">
        <v>299</v>
      </c>
    </row>
    <row r="358" spans="1:4" x14ac:dyDescent="0.25">
      <c r="A358" t="s">
        <v>356</v>
      </c>
      <c r="B358" t="s">
        <v>1651</v>
      </c>
      <c r="C358" s="3">
        <v>18598</v>
      </c>
      <c r="D358" s="3">
        <v>498</v>
      </c>
    </row>
    <row r="359" spans="1:4" x14ac:dyDescent="0.25">
      <c r="A359" t="s">
        <v>357</v>
      </c>
      <c r="B359" t="s">
        <v>1610</v>
      </c>
      <c r="C359" s="3">
        <v>4833</v>
      </c>
      <c r="D359" s="3">
        <v>17</v>
      </c>
    </row>
    <row r="360" spans="1:4" x14ac:dyDescent="0.25">
      <c r="A360" t="s">
        <v>358</v>
      </c>
      <c r="B360" t="s">
        <v>1652</v>
      </c>
      <c r="C360" s="3">
        <v>18389</v>
      </c>
      <c r="D360" s="3">
        <v>200</v>
      </c>
    </row>
    <row r="361" spans="1:4" x14ac:dyDescent="0.25">
      <c r="A361" t="s">
        <v>359</v>
      </c>
      <c r="B361" t="s">
        <v>1653</v>
      </c>
      <c r="C361" s="3">
        <v>20822</v>
      </c>
      <c r="D361" s="3">
        <v>70</v>
      </c>
    </row>
    <row r="362" spans="1:4" x14ac:dyDescent="0.25">
      <c r="A362" t="s">
        <v>360</v>
      </c>
      <c r="B362" t="s">
        <v>1654</v>
      </c>
      <c r="C362" s="3">
        <v>72632</v>
      </c>
      <c r="D362" s="3">
        <v>896</v>
      </c>
    </row>
    <row r="363" spans="1:4" x14ac:dyDescent="0.25">
      <c r="A363" t="s">
        <v>361</v>
      </c>
      <c r="B363" t="s">
        <v>1655</v>
      </c>
      <c r="C363" s="3">
        <v>32690</v>
      </c>
      <c r="D363" s="3">
        <v>4043</v>
      </c>
    </row>
    <row r="364" spans="1:4" x14ac:dyDescent="0.25">
      <c r="A364" t="s">
        <v>362</v>
      </c>
      <c r="B364" t="s">
        <v>1656</v>
      </c>
      <c r="C364" s="3">
        <v>20821</v>
      </c>
      <c r="D364" s="3">
        <v>70</v>
      </c>
    </row>
    <row r="365" spans="1:4" x14ac:dyDescent="0.25">
      <c r="A365" t="s">
        <v>363</v>
      </c>
      <c r="B365" t="s">
        <v>1657</v>
      </c>
      <c r="C365" s="3">
        <v>18598</v>
      </c>
      <c r="D365" s="3">
        <v>299</v>
      </c>
    </row>
    <row r="366" spans="1:4" x14ac:dyDescent="0.25">
      <c r="A366" t="s">
        <v>364</v>
      </c>
      <c r="B366" t="s">
        <v>1658</v>
      </c>
      <c r="C366" s="3">
        <v>28908</v>
      </c>
      <c r="D366" s="3">
        <v>1090</v>
      </c>
    </row>
    <row r="367" spans="1:4" x14ac:dyDescent="0.25">
      <c r="A367" t="s">
        <v>365</v>
      </c>
      <c r="B367" t="s">
        <v>1659</v>
      </c>
      <c r="C367" s="3">
        <v>6660</v>
      </c>
      <c r="D367" s="3">
        <v>153</v>
      </c>
    </row>
    <row r="368" spans="1:4" x14ac:dyDescent="0.25">
      <c r="A368" t="s">
        <v>366</v>
      </c>
      <c r="B368" t="s">
        <v>1660</v>
      </c>
      <c r="C368" s="3">
        <v>3899</v>
      </c>
      <c r="D368" s="3">
        <v>34</v>
      </c>
    </row>
    <row r="369" spans="1:4" x14ac:dyDescent="0.25">
      <c r="A369" t="s">
        <v>367</v>
      </c>
      <c r="B369" t="s">
        <v>1661</v>
      </c>
      <c r="C369" s="3">
        <v>3898</v>
      </c>
      <c r="D369" s="3">
        <v>34</v>
      </c>
    </row>
    <row r="370" spans="1:4" x14ac:dyDescent="0.25">
      <c r="A370" t="s">
        <v>368</v>
      </c>
      <c r="B370" t="s">
        <v>1662</v>
      </c>
      <c r="C370" s="3">
        <v>18598</v>
      </c>
      <c r="D370" s="3">
        <v>500</v>
      </c>
    </row>
    <row r="371" spans="1:4" x14ac:dyDescent="0.25">
      <c r="A371" t="s">
        <v>369</v>
      </c>
      <c r="B371" t="s">
        <v>1663</v>
      </c>
      <c r="C371" s="3">
        <v>18598</v>
      </c>
      <c r="D371" s="3">
        <v>300</v>
      </c>
    </row>
    <row r="372" spans="1:4" x14ac:dyDescent="0.25">
      <c r="A372" t="s">
        <v>370</v>
      </c>
      <c r="B372" t="s">
        <v>1664</v>
      </c>
      <c r="C372" s="3">
        <v>18389</v>
      </c>
      <c r="D372" s="3">
        <v>200</v>
      </c>
    </row>
    <row r="373" spans="1:4" x14ac:dyDescent="0.25">
      <c r="A373" t="s">
        <v>371</v>
      </c>
      <c r="B373" t="s">
        <v>1665</v>
      </c>
      <c r="C373" s="3">
        <v>18599</v>
      </c>
      <c r="D373" s="3">
        <v>299</v>
      </c>
    </row>
    <row r="374" spans="1:4" x14ac:dyDescent="0.25">
      <c r="A374" t="s">
        <v>372</v>
      </c>
      <c r="B374" t="s">
        <v>1666</v>
      </c>
      <c r="C374" s="3">
        <v>28908</v>
      </c>
      <c r="D374" s="3">
        <v>1091</v>
      </c>
    </row>
    <row r="375" spans="1:4" x14ac:dyDescent="0.25">
      <c r="A375" t="s">
        <v>373</v>
      </c>
      <c r="B375" t="s">
        <v>1667</v>
      </c>
      <c r="C375" s="3">
        <v>6660</v>
      </c>
      <c r="D375" s="3">
        <v>153</v>
      </c>
    </row>
    <row r="376" spans="1:4" x14ac:dyDescent="0.25">
      <c r="A376" t="s">
        <v>374</v>
      </c>
      <c r="B376" t="s">
        <v>1668</v>
      </c>
      <c r="C376" s="3">
        <v>3898</v>
      </c>
      <c r="D376" s="3">
        <v>34</v>
      </c>
    </row>
    <row r="377" spans="1:4" x14ac:dyDescent="0.25">
      <c r="A377" t="s">
        <v>375</v>
      </c>
      <c r="B377" t="s">
        <v>1669</v>
      </c>
      <c r="C377" s="3">
        <v>3898</v>
      </c>
      <c r="D377" s="3">
        <v>32</v>
      </c>
    </row>
    <row r="378" spans="1:4" x14ac:dyDescent="0.25">
      <c r="A378" t="s">
        <v>376</v>
      </c>
      <c r="B378" t="s">
        <v>1670</v>
      </c>
      <c r="C378" s="3">
        <v>18598</v>
      </c>
      <c r="D378" s="3">
        <v>498</v>
      </c>
    </row>
    <row r="379" spans="1:4" x14ac:dyDescent="0.25">
      <c r="A379" t="s">
        <v>377</v>
      </c>
      <c r="B379" t="s">
        <v>1671</v>
      </c>
      <c r="C379" s="3">
        <v>18598</v>
      </c>
      <c r="D379" s="3">
        <v>299</v>
      </c>
    </row>
    <row r="380" spans="1:4" x14ac:dyDescent="0.25">
      <c r="A380" t="s">
        <v>378</v>
      </c>
      <c r="B380" t="s">
        <v>1672</v>
      </c>
      <c r="C380" s="3">
        <v>10751</v>
      </c>
      <c r="D380" s="3">
        <v>200</v>
      </c>
    </row>
    <row r="381" spans="1:4" x14ac:dyDescent="0.25">
      <c r="A381" t="s">
        <v>379</v>
      </c>
      <c r="B381" t="s">
        <v>1673</v>
      </c>
      <c r="C381" s="3">
        <v>10000</v>
      </c>
      <c r="D381" s="3">
        <v>647</v>
      </c>
    </row>
    <row r="382" spans="1:4" x14ac:dyDescent="0.25">
      <c r="A382" t="s">
        <v>380</v>
      </c>
      <c r="B382" t="s">
        <v>1674</v>
      </c>
      <c r="C382" s="3">
        <v>4834</v>
      </c>
      <c r="D382" s="3">
        <v>16</v>
      </c>
    </row>
    <row r="383" spans="1:4" x14ac:dyDescent="0.25">
      <c r="A383" t="s">
        <v>381</v>
      </c>
      <c r="B383" t="s">
        <v>1675</v>
      </c>
      <c r="C383" s="3">
        <v>3899</v>
      </c>
      <c r="D383" s="3">
        <v>34</v>
      </c>
    </row>
    <row r="384" spans="1:4" x14ac:dyDescent="0.25">
      <c r="A384" t="s">
        <v>382</v>
      </c>
      <c r="B384" t="s">
        <v>1676</v>
      </c>
      <c r="C384" s="3">
        <v>3898</v>
      </c>
      <c r="D384" s="3">
        <v>34</v>
      </c>
    </row>
    <row r="385" spans="1:4" x14ac:dyDescent="0.25">
      <c r="A385" t="s">
        <v>383</v>
      </c>
      <c r="B385" t="s">
        <v>1677</v>
      </c>
      <c r="C385" s="3">
        <v>401</v>
      </c>
      <c r="D385" s="3">
        <v>25</v>
      </c>
    </row>
    <row r="386" spans="1:4" x14ac:dyDescent="0.25">
      <c r="A386" t="s">
        <v>384</v>
      </c>
      <c r="B386" t="s">
        <v>1678</v>
      </c>
      <c r="C386" s="3">
        <v>89500</v>
      </c>
      <c r="D386" s="3">
        <v>450</v>
      </c>
    </row>
    <row r="387" spans="1:4" x14ac:dyDescent="0.25">
      <c r="A387" t="s">
        <v>385</v>
      </c>
      <c r="B387" t="s">
        <v>1679</v>
      </c>
      <c r="C387" s="3">
        <v>401</v>
      </c>
      <c r="D387" s="3">
        <v>26</v>
      </c>
    </row>
    <row r="388" spans="1:4" x14ac:dyDescent="0.25">
      <c r="A388" t="s">
        <v>386</v>
      </c>
      <c r="B388" t="s">
        <v>1680</v>
      </c>
      <c r="C388" s="3">
        <v>10000</v>
      </c>
      <c r="D388" s="3">
        <v>647</v>
      </c>
    </row>
    <row r="389" spans="1:4" x14ac:dyDescent="0.25">
      <c r="A389" t="s">
        <v>387</v>
      </c>
      <c r="B389" t="s">
        <v>1681</v>
      </c>
      <c r="C389" s="3">
        <v>4833</v>
      </c>
      <c r="D389" s="3">
        <v>17</v>
      </c>
    </row>
    <row r="390" spans="1:4" x14ac:dyDescent="0.25">
      <c r="A390" t="s">
        <v>388</v>
      </c>
      <c r="B390" t="s">
        <v>1682</v>
      </c>
      <c r="C390" s="3">
        <v>20821</v>
      </c>
      <c r="D390" s="3">
        <v>103</v>
      </c>
    </row>
    <row r="391" spans="1:4" x14ac:dyDescent="0.25">
      <c r="A391" t="s">
        <v>389</v>
      </c>
      <c r="B391" t="s">
        <v>1683</v>
      </c>
      <c r="C391" s="3">
        <v>2432</v>
      </c>
      <c r="D391" s="3">
        <v>59</v>
      </c>
    </row>
    <row r="392" spans="1:4" x14ac:dyDescent="0.25">
      <c r="A392" t="s">
        <v>390</v>
      </c>
      <c r="B392" t="s">
        <v>1684</v>
      </c>
      <c r="C392" s="3">
        <v>2432</v>
      </c>
      <c r="D392" s="3">
        <v>94</v>
      </c>
    </row>
    <row r="393" spans="1:4" x14ac:dyDescent="0.25">
      <c r="A393" t="s">
        <v>391</v>
      </c>
      <c r="B393" t="s">
        <v>1685</v>
      </c>
      <c r="C393" s="3">
        <v>4833</v>
      </c>
      <c r="D393" s="3">
        <v>17</v>
      </c>
    </row>
    <row r="394" spans="1:4" x14ac:dyDescent="0.25">
      <c r="A394" t="s">
        <v>392</v>
      </c>
      <c r="B394" t="s">
        <v>1682</v>
      </c>
      <c r="C394" s="3">
        <v>20821</v>
      </c>
      <c r="D394" s="3">
        <v>103</v>
      </c>
    </row>
    <row r="395" spans="1:4" x14ac:dyDescent="0.25">
      <c r="A395" t="s">
        <v>393</v>
      </c>
      <c r="B395" t="s">
        <v>1686</v>
      </c>
      <c r="C395" s="3">
        <v>2432</v>
      </c>
      <c r="D395" s="3">
        <v>59</v>
      </c>
    </row>
    <row r="396" spans="1:4" x14ac:dyDescent="0.25">
      <c r="A396" t="s">
        <v>394</v>
      </c>
      <c r="B396" t="s">
        <v>1687</v>
      </c>
      <c r="C396" s="3">
        <v>2432</v>
      </c>
      <c r="D396" s="3">
        <v>94</v>
      </c>
    </row>
    <row r="397" spans="1:4" x14ac:dyDescent="0.25">
      <c r="A397" t="s">
        <v>395</v>
      </c>
      <c r="B397" t="s">
        <v>1688</v>
      </c>
      <c r="C397" s="3">
        <v>21250</v>
      </c>
      <c r="D397" s="3">
        <v>94</v>
      </c>
    </row>
    <row r="398" spans="1:4" x14ac:dyDescent="0.25">
      <c r="A398" t="s">
        <v>396</v>
      </c>
      <c r="B398" t="s">
        <v>1689</v>
      </c>
      <c r="C398" s="3">
        <v>20821</v>
      </c>
      <c r="D398" s="3">
        <v>103</v>
      </c>
    </row>
    <row r="399" spans="1:4" x14ac:dyDescent="0.25">
      <c r="A399" t="s">
        <v>397</v>
      </c>
      <c r="B399" t="s">
        <v>1690</v>
      </c>
      <c r="C399" s="3">
        <v>2432</v>
      </c>
      <c r="D399" s="3">
        <v>59</v>
      </c>
    </row>
    <row r="400" spans="1:4" x14ac:dyDescent="0.25">
      <c r="A400" t="s">
        <v>398</v>
      </c>
      <c r="B400" t="s">
        <v>1691</v>
      </c>
      <c r="C400" s="3">
        <v>4833</v>
      </c>
      <c r="D400" s="3">
        <v>17</v>
      </c>
    </row>
    <row r="401" spans="1:4" x14ac:dyDescent="0.25">
      <c r="A401" t="s">
        <v>399</v>
      </c>
      <c r="B401" t="s">
        <v>1692</v>
      </c>
      <c r="C401" s="3">
        <v>20821</v>
      </c>
      <c r="D401" s="3">
        <v>103</v>
      </c>
    </row>
    <row r="402" spans="1:4" x14ac:dyDescent="0.25">
      <c r="A402" t="s">
        <v>400</v>
      </c>
      <c r="B402" t="s">
        <v>1693</v>
      </c>
      <c r="C402" s="3">
        <v>2432</v>
      </c>
      <c r="D402" s="3">
        <v>95</v>
      </c>
    </row>
    <row r="403" spans="1:4" x14ac:dyDescent="0.25">
      <c r="A403" t="s">
        <v>401</v>
      </c>
      <c r="B403" t="s">
        <v>1694</v>
      </c>
      <c r="C403" s="3">
        <v>13599</v>
      </c>
      <c r="D403" s="3">
        <v>720</v>
      </c>
    </row>
    <row r="404" spans="1:4" x14ac:dyDescent="0.25">
      <c r="A404" t="s">
        <v>402</v>
      </c>
      <c r="B404" t="s">
        <v>1695</v>
      </c>
      <c r="C404" s="3">
        <v>3061</v>
      </c>
      <c r="D404" s="3">
        <v>38</v>
      </c>
    </row>
    <row r="405" spans="1:4" x14ac:dyDescent="0.25">
      <c r="A405" t="s">
        <v>403</v>
      </c>
      <c r="B405" t="s">
        <v>1696</v>
      </c>
      <c r="C405" s="3">
        <v>65100</v>
      </c>
      <c r="D405" s="3">
        <v>8050</v>
      </c>
    </row>
    <row r="406" spans="1:4" x14ac:dyDescent="0.25">
      <c r="A406" t="s">
        <v>404</v>
      </c>
      <c r="B406" t="s">
        <v>1697</v>
      </c>
      <c r="C406" s="3">
        <v>2432</v>
      </c>
      <c r="D406" s="3">
        <v>58</v>
      </c>
    </row>
    <row r="407" spans="1:4" x14ac:dyDescent="0.25">
      <c r="A407" t="s">
        <v>405</v>
      </c>
      <c r="B407" t="s">
        <v>1698</v>
      </c>
      <c r="C407" s="3">
        <v>2432</v>
      </c>
      <c r="D407" s="3">
        <v>94</v>
      </c>
    </row>
    <row r="408" spans="1:4" x14ac:dyDescent="0.25">
      <c r="A408" t="s">
        <v>406</v>
      </c>
      <c r="B408" t="s">
        <v>1699</v>
      </c>
      <c r="C408" s="3">
        <v>4833</v>
      </c>
      <c r="D408" s="3">
        <v>17</v>
      </c>
    </row>
    <row r="409" spans="1:4" x14ac:dyDescent="0.25">
      <c r="A409" t="s">
        <v>407</v>
      </c>
      <c r="B409" t="s">
        <v>1697</v>
      </c>
      <c r="C409" s="3">
        <v>2432</v>
      </c>
      <c r="D409" s="3">
        <v>58</v>
      </c>
    </row>
    <row r="410" spans="1:4" x14ac:dyDescent="0.25">
      <c r="A410" t="s">
        <v>408</v>
      </c>
      <c r="B410" t="s">
        <v>1698</v>
      </c>
      <c r="C410" s="3">
        <v>2432</v>
      </c>
      <c r="D410" s="3">
        <v>94</v>
      </c>
    </row>
    <row r="411" spans="1:4" x14ac:dyDescent="0.25">
      <c r="A411" t="s">
        <v>409</v>
      </c>
      <c r="B411" t="s">
        <v>1700</v>
      </c>
      <c r="C411" s="3">
        <v>4833</v>
      </c>
      <c r="D411" s="3">
        <v>17</v>
      </c>
    </row>
    <row r="412" spans="1:4" x14ac:dyDescent="0.25">
      <c r="A412" t="s">
        <v>410</v>
      </c>
      <c r="B412" t="s">
        <v>1701</v>
      </c>
      <c r="C412" s="3">
        <v>45350</v>
      </c>
      <c r="D412" s="3">
        <v>100</v>
      </c>
    </row>
    <row r="413" spans="1:4" x14ac:dyDescent="0.25">
      <c r="A413" t="s">
        <v>411</v>
      </c>
      <c r="B413" t="s">
        <v>1702</v>
      </c>
      <c r="C413" s="3">
        <v>600</v>
      </c>
      <c r="D413" s="3">
        <v>25</v>
      </c>
    </row>
    <row r="414" spans="1:4" x14ac:dyDescent="0.25">
      <c r="A414" t="s">
        <v>412</v>
      </c>
      <c r="B414" t="s">
        <v>1703</v>
      </c>
      <c r="C414" s="3">
        <v>1793</v>
      </c>
      <c r="D414" s="3">
        <v>28</v>
      </c>
    </row>
    <row r="415" spans="1:4" x14ac:dyDescent="0.25">
      <c r="A415" t="s">
        <v>413</v>
      </c>
      <c r="B415" t="s">
        <v>1704</v>
      </c>
      <c r="C415" s="3">
        <v>10000</v>
      </c>
      <c r="D415" s="3">
        <v>647</v>
      </c>
    </row>
    <row r="416" spans="1:4" x14ac:dyDescent="0.25">
      <c r="A416" t="s">
        <v>414</v>
      </c>
      <c r="B416" t="s">
        <v>1705</v>
      </c>
      <c r="C416" s="3">
        <v>6439</v>
      </c>
      <c r="D416" s="3">
        <v>119</v>
      </c>
    </row>
    <row r="417" spans="1:4" x14ac:dyDescent="0.25">
      <c r="A417" t="s">
        <v>415</v>
      </c>
      <c r="B417" t="s">
        <v>1706</v>
      </c>
      <c r="C417" s="3">
        <v>20822</v>
      </c>
      <c r="D417" s="3">
        <v>104</v>
      </c>
    </row>
    <row r="418" spans="1:4" x14ac:dyDescent="0.25">
      <c r="A418" t="s">
        <v>416</v>
      </c>
      <c r="B418" t="s">
        <v>1706</v>
      </c>
      <c r="C418" s="3">
        <v>20822</v>
      </c>
      <c r="D418" s="3">
        <v>104</v>
      </c>
    </row>
    <row r="419" spans="1:4" x14ac:dyDescent="0.25">
      <c r="A419" t="s">
        <v>417</v>
      </c>
      <c r="B419" t="s">
        <v>1706</v>
      </c>
      <c r="C419" s="3">
        <v>20821</v>
      </c>
      <c r="D419" s="3">
        <v>103</v>
      </c>
    </row>
    <row r="420" spans="1:4" x14ac:dyDescent="0.25">
      <c r="A420" t="s">
        <v>418</v>
      </c>
      <c r="B420" t="s">
        <v>1707</v>
      </c>
      <c r="C420" s="3">
        <v>36876</v>
      </c>
      <c r="D420" s="3">
        <v>126</v>
      </c>
    </row>
    <row r="421" spans="1:4" x14ac:dyDescent="0.25">
      <c r="A421" t="s">
        <v>419</v>
      </c>
      <c r="B421" t="s">
        <v>1708</v>
      </c>
      <c r="C421" s="3">
        <v>36875</v>
      </c>
      <c r="D421" s="3">
        <v>125</v>
      </c>
    </row>
    <row r="422" spans="1:4" x14ac:dyDescent="0.25">
      <c r="A422" t="s">
        <v>420</v>
      </c>
      <c r="B422" t="s">
        <v>1709</v>
      </c>
      <c r="C422" s="3">
        <v>8200</v>
      </c>
      <c r="D422" s="3">
        <v>272</v>
      </c>
    </row>
    <row r="423" spans="1:4" x14ac:dyDescent="0.25">
      <c r="A423" t="s">
        <v>421</v>
      </c>
      <c r="B423" t="s">
        <v>1710</v>
      </c>
      <c r="C423" s="3">
        <v>8200</v>
      </c>
      <c r="D423" s="3">
        <v>271</v>
      </c>
    </row>
    <row r="424" spans="1:4" x14ac:dyDescent="0.25">
      <c r="A424" t="s">
        <v>422</v>
      </c>
      <c r="B424" t="s">
        <v>1711</v>
      </c>
      <c r="C424" s="3">
        <v>46613</v>
      </c>
      <c r="D424" s="3">
        <v>770</v>
      </c>
    </row>
    <row r="425" spans="1:4" x14ac:dyDescent="0.25">
      <c r="A425" t="s">
        <v>423</v>
      </c>
      <c r="B425" t="s">
        <v>1712</v>
      </c>
      <c r="C425" s="3">
        <v>46612</v>
      </c>
      <c r="D425" s="3">
        <v>771</v>
      </c>
    </row>
    <row r="426" spans="1:4" x14ac:dyDescent="0.25">
      <c r="A426" t="s">
        <v>424</v>
      </c>
      <c r="B426" t="s">
        <v>1713</v>
      </c>
      <c r="C426" s="3">
        <v>1794</v>
      </c>
      <c r="D426" s="3">
        <v>48</v>
      </c>
    </row>
    <row r="427" spans="1:4" x14ac:dyDescent="0.25">
      <c r="A427" t="s">
        <v>425</v>
      </c>
      <c r="B427" t="s">
        <v>1714</v>
      </c>
      <c r="C427" s="3">
        <v>30339</v>
      </c>
      <c r="D427" s="3">
        <v>378</v>
      </c>
    </row>
    <row r="428" spans="1:4" x14ac:dyDescent="0.25">
      <c r="A428" t="s">
        <v>426</v>
      </c>
      <c r="B428" t="s">
        <v>1715</v>
      </c>
      <c r="C428" s="3">
        <v>68913</v>
      </c>
      <c r="D428" s="3">
        <v>8522</v>
      </c>
    </row>
    <row r="429" spans="1:4" x14ac:dyDescent="0.25">
      <c r="A429" t="s">
        <v>427</v>
      </c>
      <c r="B429" t="s">
        <v>1716</v>
      </c>
      <c r="C429" s="3">
        <v>401</v>
      </c>
      <c r="D429" s="3">
        <v>26</v>
      </c>
    </row>
    <row r="430" spans="1:4" x14ac:dyDescent="0.25">
      <c r="A430" t="s">
        <v>428</v>
      </c>
      <c r="B430" t="s">
        <v>1717</v>
      </c>
      <c r="C430" s="3">
        <v>10000</v>
      </c>
      <c r="D430" s="3">
        <v>647</v>
      </c>
    </row>
    <row r="431" spans="1:4" x14ac:dyDescent="0.25">
      <c r="A431" t="s">
        <v>429</v>
      </c>
      <c r="B431" t="s">
        <v>1718</v>
      </c>
      <c r="C431" s="3">
        <v>4833</v>
      </c>
      <c r="D431" s="3">
        <v>17</v>
      </c>
    </row>
    <row r="432" spans="1:4" x14ac:dyDescent="0.25">
      <c r="A432" t="s">
        <v>430</v>
      </c>
      <c r="B432" t="s">
        <v>1719</v>
      </c>
      <c r="C432" s="3">
        <v>45350</v>
      </c>
      <c r="D432" s="3">
        <v>100</v>
      </c>
    </row>
    <row r="433" spans="1:4" x14ac:dyDescent="0.25">
      <c r="A433" t="s">
        <v>431</v>
      </c>
      <c r="B433" t="s">
        <v>1720</v>
      </c>
      <c r="C433" s="3">
        <v>600</v>
      </c>
      <c r="D433" s="3">
        <v>45</v>
      </c>
    </row>
    <row r="434" spans="1:4" x14ac:dyDescent="0.25">
      <c r="A434" t="s">
        <v>432</v>
      </c>
      <c r="B434" t="s">
        <v>1721</v>
      </c>
      <c r="C434" s="3">
        <v>2621</v>
      </c>
      <c r="D434" s="3">
        <v>71</v>
      </c>
    </row>
    <row r="435" spans="1:4" x14ac:dyDescent="0.25">
      <c r="A435" t="s">
        <v>433</v>
      </c>
      <c r="B435" t="s">
        <v>1722</v>
      </c>
      <c r="C435" s="3">
        <v>10000</v>
      </c>
      <c r="D435" s="3">
        <v>647</v>
      </c>
    </row>
    <row r="436" spans="1:4" x14ac:dyDescent="0.25">
      <c r="A436" t="s">
        <v>434</v>
      </c>
      <c r="B436" t="s">
        <v>1723</v>
      </c>
      <c r="C436" s="3">
        <v>4734</v>
      </c>
      <c r="D436" s="3">
        <v>88</v>
      </c>
    </row>
    <row r="437" spans="1:4" x14ac:dyDescent="0.25">
      <c r="A437" t="s">
        <v>435</v>
      </c>
      <c r="B437" t="s">
        <v>1682</v>
      </c>
      <c r="C437" s="3">
        <v>20821</v>
      </c>
      <c r="D437" s="3">
        <v>103</v>
      </c>
    </row>
    <row r="438" spans="1:4" x14ac:dyDescent="0.25">
      <c r="A438" t="s">
        <v>436</v>
      </c>
      <c r="B438" t="s">
        <v>1724</v>
      </c>
      <c r="C438" s="3">
        <v>2622</v>
      </c>
      <c r="D438" s="3">
        <v>42</v>
      </c>
    </row>
    <row r="439" spans="1:4" x14ac:dyDescent="0.25">
      <c r="A439" t="s">
        <v>437</v>
      </c>
      <c r="B439" t="s">
        <v>1682</v>
      </c>
      <c r="C439" s="3">
        <v>20821</v>
      </c>
      <c r="D439" s="3">
        <v>103</v>
      </c>
    </row>
    <row r="440" spans="1:4" x14ac:dyDescent="0.25">
      <c r="A440" t="s">
        <v>438</v>
      </c>
      <c r="B440" t="s">
        <v>1725</v>
      </c>
      <c r="C440" s="3">
        <v>46613</v>
      </c>
      <c r="D440" s="3">
        <v>770</v>
      </c>
    </row>
    <row r="441" spans="1:4" x14ac:dyDescent="0.25">
      <c r="A441" t="s">
        <v>439</v>
      </c>
      <c r="B441" t="s">
        <v>1726</v>
      </c>
      <c r="C441" s="3">
        <v>46612</v>
      </c>
      <c r="D441" s="3">
        <v>771</v>
      </c>
    </row>
    <row r="442" spans="1:4" x14ac:dyDescent="0.25">
      <c r="A442" t="s">
        <v>440</v>
      </c>
      <c r="B442" t="s">
        <v>1727</v>
      </c>
      <c r="C442" s="3">
        <v>223435</v>
      </c>
      <c r="D442" s="3">
        <v>2762</v>
      </c>
    </row>
    <row r="443" spans="1:4" x14ac:dyDescent="0.25">
      <c r="A443" t="s">
        <v>441</v>
      </c>
      <c r="B443" t="s">
        <v>1728</v>
      </c>
      <c r="C443" s="3">
        <v>47215</v>
      </c>
      <c r="D443" s="3">
        <v>5838</v>
      </c>
    </row>
    <row r="444" spans="1:4" x14ac:dyDescent="0.25">
      <c r="A444" t="s">
        <v>442</v>
      </c>
      <c r="B444" t="s">
        <v>1729</v>
      </c>
      <c r="C444" s="3">
        <v>401</v>
      </c>
      <c r="D444" s="3">
        <v>26</v>
      </c>
    </row>
    <row r="445" spans="1:4" x14ac:dyDescent="0.25">
      <c r="A445" t="s">
        <v>443</v>
      </c>
      <c r="B445" t="s">
        <v>1730</v>
      </c>
      <c r="C445" s="3">
        <v>10000</v>
      </c>
      <c r="D445" s="3">
        <v>648</v>
      </c>
    </row>
    <row r="446" spans="1:4" x14ac:dyDescent="0.25">
      <c r="A446" t="s">
        <v>444</v>
      </c>
      <c r="B446" t="s">
        <v>1731</v>
      </c>
      <c r="C446" s="3">
        <v>4833</v>
      </c>
      <c r="D446" s="3">
        <v>17</v>
      </c>
    </row>
    <row r="447" spans="1:4" x14ac:dyDescent="0.25">
      <c r="A447" t="s">
        <v>445</v>
      </c>
      <c r="B447" t="s">
        <v>1732</v>
      </c>
      <c r="C447" s="3">
        <v>401</v>
      </c>
      <c r="D447" s="3">
        <v>26</v>
      </c>
    </row>
    <row r="448" spans="1:4" x14ac:dyDescent="0.25">
      <c r="A448" t="s">
        <v>446</v>
      </c>
      <c r="B448" t="s">
        <v>1733</v>
      </c>
      <c r="C448" s="3">
        <v>10000</v>
      </c>
      <c r="D448" s="3">
        <v>647</v>
      </c>
    </row>
    <row r="449" spans="1:4" x14ac:dyDescent="0.25">
      <c r="A449" t="s">
        <v>447</v>
      </c>
      <c r="B449" t="s">
        <v>1734</v>
      </c>
      <c r="C449" s="3">
        <v>4834</v>
      </c>
      <c r="D449" s="3">
        <v>16</v>
      </c>
    </row>
    <row r="450" spans="1:4" x14ac:dyDescent="0.25">
      <c r="A450" t="s">
        <v>448</v>
      </c>
      <c r="B450" t="s">
        <v>1735</v>
      </c>
      <c r="C450" s="3">
        <v>6812</v>
      </c>
      <c r="D450" s="3">
        <v>111</v>
      </c>
    </row>
    <row r="451" spans="1:4" x14ac:dyDescent="0.25">
      <c r="A451" t="s">
        <v>449</v>
      </c>
      <c r="B451" t="s">
        <v>1736</v>
      </c>
      <c r="C451" s="3">
        <v>10000</v>
      </c>
      <c r="D451" s="3">
        <v>647</v>
      </c>
    </row>
    <row r="452" spans="1:4" x14ac:dyDescent="0.25">
      <c r="A452" t="s">
        <v>450</v>
      </c>
      <c r="B452" t="s">
        <v>1737</v>
      </c>
      <c r="C452" s="3">
        <v>27711</v>
      </c>
      <c r="D452" s="3">
        <v>510</v>
      </c>
    </row>
    <row r="453" spans="1:4" x14ac:dyDescent="0.25">
      <c r="A453" t="s">
        <v>451</v>
      </c>
      <c r="B453" t="s">
        <v>1738</v>
      </c>
      <c r="C453" s="3">
        <v>20821</v>
      </c>
      <c r="D453" s="3">
        <v>103</v>
      </c>
    </row>
    <row r="454" spans="1:4" x14ac:dyDescent="0.25">
      <c r="A454" t="s">
        <v>452</v>
      </c>
      <c r="B454" t="s">
        <v>1739</v>
      </c>
      <c r="C454" s="3">
        <v>20821</v>
      </c>
      <c r="D454" s="3">
        <v>103</v>
      </c>
    </row>
    <row r="455" spans="1:4" x14ac:dyDescent="0.25">
      <c r="A455" t="s">
        <v>453</v>
      </c>
      <c r="B455" t="s">
        <v>1740</v>
      </c>
      <c r="C455" s="3">
        <v>20821</v>
      </c>
      <c r="D455" s="3">
        <v>103</v>
      </c>
    </row>
    <row r="456" spans="1:4" x14ac:dyDescent="0.25">
      <c r="A456" t="s">
        <v>454</v>
      </c>
      <c r="B456" t="s">
        <v>1741</v>
      </c>
      <c r="C456" s="3">
        <v>220779</v>
      </c>
      <c r="D456" s="3">
        <v>250</v>
      </c>
    </row>
    <row r="457" spans="1:4" x14ac:dyDescent="0.25">
      <c r="A457" t="s">
        <v>455</v>
      </c>
      <c r="B457" t="s">
        <v>1742</v>
      </c>
      <c r="C457" s="3">
        <v>36875</v>
      </c>
      <c r="D457" s="3">
        <v>125</v>
      </c>
    </row>
    <row r="458" spans="1:4" x14ac:dyDescent="0.25">
      <c r="A458" t="s">
        <v>456</v>
      </c>
      <c r="B458" t="s">
        <v>1743</v>
      </c>
      <c r="C458" s="3">
        <v>8200</v>
      </c>
      <c r="D458" s="3">
        <v>272</v>
      </c>
    </row>
    <row r="459" spans="1:4" x14ac:dyDescent="0.25">
      <c r="A459" t="s">
        <v>457</v>
      </c>
      <c r="B459" t="s">
        <v>1744</v>
      </c>
      <c r="C459" s="3">
        <v>8203</v>
      </c>
      <c r="D459" s="3">
        <v>271</v>
      </c>
    </row>
    <row r="460" spans="1:4" x14ac:dyDescent="0.25">
      <c r="A460" t="s">
        <v>458</v>
      </c>
      <c r="B460" t="s">
        <v>1745</v>
      </c>
      <c r="C460" s="3">
        <v>2432</v>
      </c>
      <c r="D460" s="3">
        <v>94</v>
      </c>
    </row>
    <row r="461" spans="1:4" x14ac:dyDescent="0.25">
      <c r="A461" t="s">
        <v>459</v>
      </c>
      <c r="B461" t="s">
        <v>1746</v>
      </c>
      <c r="C461" s="3">
        <v>2432</v>
      </c>
      <c r="D461" s="3">
        <v>94</v>
      </c>
    </row>
    <row r="462" spans="1:4" x14ac:dyDescent="0.25">
      <c r="A462" t="s">
        <v>460</v>
      </c>
      <c r="B462" t="s">
        <v>1747</v>
      </c>
      <c r="C462" s="3">
        <v>4834</v>
      </c>
      <c r="D462" s="3">
        <v>16</v>
      </c>
    </row>
    <row r="463" spans="1:4" x14ac:dyDescent="0.25">
      <c r="A463" t="s">
        <v>461</v>
      </c>
      <c r="B463" t="s">
        <v>1748</v>
      </c>
      <c r="C463" s="3">
        <v>20821</v>
      </c>
      <c r="D463" s="3">
        <v>343</v>
      </c>
    </row>
    <row r="464" spans="1:4" x14ac:dyDescent="0.25">
      <c r="A464" t="s">
        <v>462</v>
      </c>
      <c r="B464" t="s">
        <v>1749</v>
      </c>
      <c r="C464" s="3">
        <v>2432</v>
      </c>
      <c r="D464" s="3">
        <v>94</v>
      </c>
    </row>
    <row r="465" spans="1:4" x14ac:dyDescent="0.25">
      <c r="A465" t="s">
        <v>463</v>
      </c>
      <c r="B465" t="s">
        <v>1750</v>
      </c>
      <c r="C465" s="3">
        <v>2432</v>
      </c>
      <c r="D465" s="3">
        <v>94</v>
      </c>
    </row>
    <row r="466" spans="1:4" x14ac:dyDescent="0.25">
      <c r="A466" t="s">
        <v>464</v>
      </c>
      <c r="B466" t="s">
        <v>1751</v>
      </c>
      <c r="C466" s="3">
        <v>4834</v>
      </c>
      <c r="D466" s="3">
        <v>16</v>
      </c>
    </row>
    <row r="467" spans="1:4" x14ac:dyDescent="0.25">
      <c r="A467" t="s">
        <v>465</v>
      </c>
      <c r="B467" t="s">
        <v>1752</v>
      </c>
      <c r="C467" s="3">
        <v>20821</v>
      </c>
      <c r="D467" s="3">
        <v>103</v>
      </c>
    </row>
    <row r="468" spans="1:4" x14ac:dyDescent="0.25">
      <c r="A468" t="s">
        <v>466</v>
      </c>
      <c r="B468" t="s">
        <v>1753</v>
      </c>
      <c r="C468" s="3">
        <v>3898</v>
      </c>
      <c r="D468" s="3">
        <v>34</v>
      </c>
    </row>
    <row r="469" spans="1:4" x14ac:dyDescent="0.25">
      <c r="A469" t="s">
        <v>467</v>
      </c>
      <c r="B469" t="s">
        <v>1754</v>
      </c>
      <c r="C469" s="3">
        <v>61109</v>
      </c>
      <c r="D469" s="3">
        <v>251</v>
      </c>
    </row>
    <row r="470" spans="1:4" x14ac:dyDescent="0.25">
      <c r="A470" t="s">
        <v>468</v>
      </c>
      <c r="B470" t="s">
        <v>1755</v>
      </c>
      <c r="C470" s="3">
        <v>6812</v>
      </c>
      <c r="D470" s="3">
        <v>183</v>
      </c>
    </row>
    <row r="471" spans="1:4" x14ac:dyDescent="0.25">
      <c r="A471" t="s">
        <v>469</v>
      </c>
      <c r="B471" t="s">
        <v>1756</v>
      </c>
      <c r="C471" s="3">
        <v>18389</v>
      </c>
      <c r="D471" s="3">
        <v>200</v>
      </c>
    </row>
    <row r="472" spans="1:4" x14ac:dyDescent="0.25">
      <c r="A472" t="s">
        <v>470</v>
      </c>
      <c r="B472" t="s">
        <v>1757</v>
      </c>
      <c r="C472" s="3">
        <v>8946</v>
      </c>
      <c r="D472" s="3">
        <v>301</v>
      </c>
    </row>
    <row r="473" spans="1:4" x14ac:dyDescent="0.25">
      <c r="A473" t="s">
        <v>471</v>
      </c>
      <c r="B473" t="s">
        <v>1758</v>
      </c>
      <c r="C473" s="3">
        <v>703940</v>
      </c>
      <c r="D473" s="3">
        <v>250</v>
      </c>
    </row>
    <row r="474" spans="1:4" x14ac:dyDescent="0.25">
      <c r="A474" t="s">
        <v>472</v>
      </c>
      <c r="B474" t="s">
        <v>1759</v>
      </c>
      <c r="C474" s="3">
        <v>220780</v>
      </c>
      <c r="D474" s="3">
        <v>250</v>
      </c>
    </row>
    <row r="475" spans="1:4" x14ac:dyDescent="0.25">
      <c r="A475" t="s">
        <v>473</v>
      </c>
      <c r="B475" t="s">
        <v>1760</v>
      </c>
      <c r="C475" s="3">
        <v>220780</v>
      </c>
      <c r="D475" s="3">
        <v>250</v>
      </c>
    </row>
    <row r="476" spans="1:4" x14ac:dyDescent="0.25">
      <c r="A476" t="s">
        <v>474</v>
      </c>
      <c r="B476" t="s">
        <v>1761</v>
      </c>
      <c r="C476" s="3">
        <v>442610</v>
      </c>
      <c r="D476" s="3">
        <v>270</v>
      </c>
    </row>
    <row r="477" spans="1:4" x14ac:dyDescent="0.25">
      <c r="A477" t="s">
        <v>475</v>
      </c>
      <c r="B477" t="s">
        <v>1762</v>
      </c>
      <c r="C477" s="3">
        <v>36875</v>
      </c>
      <c r="D477" s="3">
        <v>125</v>
      </c>
    </row>
    <row r="478" spans="1:4" x14ac:dyDescent="0.25">
      <c r="A478" t="s">
        <v>476</v>
      </c>
      <c r="B478" t="s">
        <v>1763</v>
      </c>
      <c r="C478" s="3">
        <v>31615</v>
      </c>
      <c r="D478" s="3">
        <v>250</v>
      </c>
    </row>
    <row r="479" spans="1:4" x14ac:dyDescent="0.25">
      <c r="A479" t="s">
        <v>477</v>
      </c>
      <c r="B479" t="s">
        <v>1764</v>
      </c>
      <c r="C479" s="3">
        <v>6812</v>
      </c>
      <c r="D479" s="3">
        <v>110</v>
      </c>
    </row>
    <row r="480" spans="1:4" x14ac:dyDescent="0.25">
      <c r="A480" t="s">
        <v>478</v>
      </c>
      <c r="B480" t="s">
        <v>1765</v>
      </c>
      <c r="C480" s="3">
        <v>144102</v>
      </c>
      <c r="D480" s="3">
        <v>1784</v>
      </c>
    </row>
    <row r="481" spans="1:4" x14ac:dyDescent="0.25">
      <c r="A481" t="s">
        <v>479</v>
      </c>
      <c r="B481" t="s">
        <v>1766</v>
      </c>
      <c r="C481" s="3">
        <v>31626</v>
      </c>
      <c r="D481" s="3">
        <v>3910</v>
      </c>
    </row>
    <row r="482" spans="1:4" x14ac:dyDescent="0.25">
      <c r="A482" t="s">
        <v>480</v>
      </c>
      <c r="B482" t="s">
        <v>1767</v>
      </c>
      <c r="C482" s="3">
        <v>20821</v>
      </c>
      <c r="D482" s="3">
        <v>70</v>
      </c>
    </row>
    <row r="483" spans="1:4" x14ac:dyDescent="0.25">
      <c r="A483" t="s">
        <v>481</v>
      </c>
      <c r="B483" t="s">
        <v>1768</v>
      </c>
      <c r="C483" s="3">
        <v>17190</v>
      </c>
      <c r="D483" s="3">
        <v>277</v>
      </c>
    </row>
    <row r="484" spans="1:4" x14ac:dyDescent="0.25">
      <c r="A484" t="s">
        <v>482</v>
      </c>
      <c r="B484" t="s">
        <v>1769</v>
      </c>
      <c r="C484" s="3">
        <v>10000</v>
      </c>
      <c r="D484" s="3">
        <v>647</v>
      </c>
    </row>
    <row r="485" spans="1:4" x14ac:dyDescent="0.25">
      <c r="A485" t="s">
        <v>483</v>
      </c>
      <c r="B485" t="s">
        <v>1770</v>
      </c>
      <c r="C485" s="3">
        <v>80416</v>
      </c>
      <c r="D485" s="3">
        <v>1482</v>
      </c>
    </row>
    <row r="486" spans="1:4" x14ac:dyDescent="0.25">
      <c r="A486" t="s">
        <v>484</v>
      </c>
      <c r="B486" t="s">
        <v>1771</v>
      </c>
      <c r="C486" s="3">
        <v>20821</v>
      </c>
      <c r="D486" s="3">
        <v>103</v>
      </c>
    </row>
    <row r="487" spans="1:4" x14ac:dyDescent="0.25">
      <c r="A487" t="s">
        <v>485</v>
      </c>
      <c r="B487" t="s">
        <v>1772</v>
      </c>
      <c r="C487" s="3">
        <v>8203</v>
      </c>
      <c r="D487" s="3">
        <v>271</v>
      </c>
    </row>
    <row r="488" spans="1:4" x14ac:dyDescent="0.25">
      <c r="A488" t="s">
        <v>486</v>
      </c>
      <c r="B488" t="s">
        <v>1773</v>
      </c>
      <c r="C488" s="3">
        <v>8203</v>
      </c>
      <c r="D488" s="3">
        <v>271</v>
      </c>
    </row>
    <row r="489" spans="1:4" x14ac:dyDescent="0.25">
      <c r="A489" t="s">
        <v>487</v>
      </c>
      <c r="B489" t="s">
        <v>1774</v>
      </c>
      <c r="C489" s="3">
        <v>2432</v>
      </c>
      <c r="D489" s="3">
        <v>59</v>
      </c>
    </row>
    <row r="490" spans="1:4" x14ac:dyDescent="0.25">
      <c r="A490" t="s">
        <v>488</v>
      </c>
      <c r="B490" t="s">
        <v>1775</v>
      </c>
      <c r="C490" s="3">
        <v>4833</v>
      </c>
      <c r="D490" s="3">
        <v>17</v>
      </c>
    </row>
    <row r="491" spans="1:4" x14ac:dyDescent="0.25">
      <c r="A491" t="s">
        <v>489</v>
      </c>
      <c r="B491" t="s">
        <v>1776</v>
      </c>
      <c r="C491" s="3">
        <v>20821</v>
      </c>
      <c r="D491" s="3">
        <v>103</v>
      </c>
    </row>
    <row r="492" spans="1:4" x14ac:dyDescent="0.25">
      <c r="A492" t="s">
        <v>490</v>
      </c>
      <c r="B492" t="s">
        <v>1777</v>
      </c>
      <c r="C492" s="3">
        <v>17189</v>
      </c>
      <c r="D492" s="3">
        <v>277</v>
      </c>
    </row>
    <row r="493" spans="1:4" x14ac:dyDescent="0.25">
      <c r="A493" t="s">
        <v>491</v>
      </c>
      <c r="B493" t="s">
        <v>1778</v>
      </c>
      <c r="C493" s="3">
        <v>17189</v>
      </c>
      <c r="D493" s="3">
        <v>461</v>
      </c>
    </row>
    <row r="494" spans="1:4" x14ac:dyDescent="0.25">
      <c r="A494" t="s">
        <v>492</v>
      </c>
      <c r="B494" t="s">
        <v>1779</v>
      </c>
      <c r="C494" s="3">
        <v>4259</v>
      </c>
      <c r="D494" s="3"/>
    </row>
    <row r="495" spans="1:4" x14ac:dyDescent="0.25">
      <c r="A495" t="s">
        <v>493</v>
      </c>
      <c r="B495" t="s">
        <v>1780</v>
      </c>
      <c r="C495" s="3">
        <v>4832</v>
      </c>
      <c r="D495" s="3">
        <v>16</v>
      </c>
    </row>
    <row r="496" spans="1:4" x14ac:dyDescent="0.25">
      <c r="A496" t="s">
        <v>494</v>
      </c>
      <c r="B496" t="s">
        <v>1781</v>
      </c>
      <c r="C496" s="3">
        <v>83199</v>
      </c>
      <c r="D496" s="3">
        <v>610</v>
      </c>
    </row>
    <row r="497" spans="1:4" x14ac:dyDescent="0.25">
      <c r="A497" t="s">
        <v>495</v>
      </c>
      <c r="B497" t="s">
        <v>1782</v>
      </c>
      <c r="C497" s="3">
        <v>7203</v>
      </c>
      <c r="D497" s="3">
        <v>250</v>
      </c>
    </row>
    <row r="498" spans="1:4" x14ac:dyDescent="0.25">
      <c r="A498" t="s">
        <v>496</v>
      </c>
      <c r="B498" t="s">
        <v>1783</v>
      </c>
      <c r="C498" s="3">
        <v>16800</v>
      </c>
      <c r="D498" s="3">
        <v>268</v>
      </c>
    </row>
    <row r="499" spans="1:4" x14ac:dyDescent="0.25">
      <c r="A499" t="s">
        <v>497</v>
      </c>
      <c r="B499" t="s">
        <v>1784</v>
      </c>
      <c r="C499" s="3">
        <v>16800</v>
      </c>
      <c r="D499" s="3">
        <v>268</v>
      </c>
    </row>
    <row r="500" spans="1:4" x14ac:dyDescent="0.25">
      <c r="A500" t="s">
        <v>498</v>
      </c>
      <c r="B500" t="s">
        <v>1785</v>
      </c>
      <c r="C500" s="3">
        <v>1391</v>
      </c>
      <c r="D500" s="3">
        <v>172</v>
      </c>
    </row>
    <row r="501" spans="1:4" x14ac:dyDescent="0.25">
      <c r="A501" t="s">
        <v>499</v>
      </c>
      <c r="B501" t="s">
        <v>1786</v>
      </c>
      <c r="C501" s="3">
        <v>16800</v>
      </c>
      <c r="D501" s="3">
        <v>268</v>
      </c>
    </row>
    <row r="502" spans="1:4" x14ac:dyDescent="0.25">
      <c r="A502" t="s">
        <v>500</v>
      </c>
      <c r="B502" t="s">
        <v>1787</v>
      </c>
      <c r="C502" s="3">
        <v>16800</v>
      </c>
      <c r="D502" s="3">
        <v>266</v>
      </c>
    </row>
    <row r="503" spans="1:4" x14ac:dyDescent="0.25">
      <c r="A503" t="s">
        <v>501</v>
      </c>
      <c r="B503" t="s">
        <v>1788</v>
      </c>
      <c r="C503" s="3">
        <v>16800</v>
      </c>
      <c r="D503" s="3">
        <v>266</v>
      </c>
    </row>
    <row r="504" spans="1:4" x14ac:dyDescent="0.25">
      <c r="A504" t="s">
        <v>502</v>
      </c>
      <c r="B504" t="s">
        <v>1789</v>
      </c>
      <c r="C504" s="3">
        <v>97230</v>
      </c>
      <c r="D504" s="3">
        <v>100</v>
      </c>
    </row>
    <row r="505" spans="1:4" x14ac:dyDescent="0.25">
      <c r="A505" t="s">
        <v>503</v>
      </c>
      <c r="B505" t="s">
        <v>1790</v>
      </c>
      <c r="C505" s="3">
        <v>97230</v>
      </c>
      <c r="D505" s="3">
        <v>100</v>
      </c>
    </row>
    <row r="506" spans="1:4" x14ac:dyDescent="0.25">
      <c r="A506" t="s">
        <v>504</v>
      </c>
      <c r="B506" t="s">
        <v>1791</v>
      </c>
      <c r="C506" s="3">
        <v>97230</v>
      </c>
      <c r="D506" s="3">
        <v>100</v>
      </c>
    </row>
    <row r="507" spans="1:4" x14ac:dyDescent="0.25">
      <c r="A507" t="s">
        <v>505</v>
      </c>
      <c r="B507" t="s">
        <v>1792</v>
      </c>
      <c r="C507" s="3">
        <v>97231</v>
      </c>
      <c r="D507" s="3">
        <v>100</v>
      </c>
    </row>
    <row r="508" spans="1:4" x14ac:dyDescent="0.25">
      <c r="A508" t="s">
        <v>506</v>
      </c>
      <c r="B508" t="s">
        <v>1793</v>
      </c>
      <c r="C508" s="3">
        <v>97230</v>
      </c>
      <c r="D508" s="3">
        <v>100</v>
      </c>
    </row>
    <row r="509" spans="1:4" x14ac:dyDescent="0.25">
      <c r="A509" t="s">
        <v>507</v>
      </c>
      <c r="B509" t="s">
        <v>1794</v>
      </c>
      <c r="C509" s="3">
        <v>97231</v>
      </c>
      <c r="D509" s="3">
        <v>100</v>
      </c>
    </row>
    <row r="510" spans="1:4" x14ac:dyDescent="0.25">
      <c r="A510" t="s">
        <v>508</v>
      </c>
      <c r="B510" t="s">
        <v>1795</v>
      </c>
      <c r="C510" s="3">
        <v>97231</v>
      </c>
      <c r="D510" s="3">
        <v>100</v>
      </c>
    </row>
    <row r="511" spans="1:4" x14ac:dyDescent="0.25">
      <c r="A511" t="s">
        <v>509</v>
      </c>
      <c r="B511" t="s">
        <v>1796</v>
      </c>
      <c r="C511" s="3">
        <v>97230</v>
      </c>
      <c r="D511" s="3">
        <v>100</v>
      </c>
    </row>
    <row r="512" spans="1:4" x14ac:dyDescent="0.25">
      <c r="A512" t="s">
        <v>510</v>
      </c>
      <c r="B512" t="s">
        <v>1797</v>
      </c>
      <c r="C512" s="3">
        <v>97230</v>
      </c>
      <c r="D512" s="3">
        <v>100</v>
      </c>
    </row>
    <row r="513" spans="1:4" x14ac:dyDescent="0.25">
      <c r="A513" t="s">
        <v>511</v>
      </c>
      <c r="B513" t="s">
        <v>1798</v>
      </c>
      <c r="C513" s="3">
        <v>26755</v>
      </c>
      <c r="D513" s="3">
        <v>50</v>
      </c>
    </row>
    <row r="514" spans="1:4" x14ac:dyDescent="0.25">
      <c r="A514" t="s">
        <v>512</v>
      </c>
      <c r="B514" t="s">
        <v>1799</v>
      </c>
      <c r="C514" s="3">
        <v>10868</v>
      </c>
      <c r="D514" s="3">
        <v>249</v>
      </c>
    </row>
    <row r="515" spans="1:4" x14ac:dyDescent="0.25">
      <c r="A515" t="s">
        <v>513</v>
      </c>
      <c r="B515" t="s">
        <v>1800</v>
      </c>
      <c r="C515" s="3">
        <v>82008</v>
      </c>
      <c r="D515" s="3">
        <v>501</v>
      </c>
    </row>
    <row r="516" spans="1:4" x14ac:dyDescent="0.25">
      <c r="A516" t="s">
        <v>514</v>
      </c>
      <c r="B516" t="s">
        <v>1801</v>
      </c>
      <c r="C516" s="3">
        <v>106572</v>
      </c>
      <c r="D516" s="3">
        <v>333</v>
      </c>
    </row>
    <row r="517" spans="1:4" x14ac:dyDescent="0.25">
      <c r="A517" t="s">
        <v>515</v>
      </c>
      <c r="B517" t="s">
        <v>1802</v>
      </c>
      <c r="C517" s="3">
        <v>205842</v>
      </c>
      <c r="D517" s="3">
        <v>665</v>
      </c>
    </row>
    <row r="518" spans="1:4" x14ac:dyDescent="0.25">
      <c r="A518" t="s">
        <v>516</v>
      </c>
      <c r="B518" t="s">
        <v>1803</v>
      </c>
      <c r="C518" s="3">
        <v>10627</v>
      </c>
      <c r="D518" s="3">
        <v>50</v>
      </c>
    </row>
    <row r="519" spans="1:4" x14ac:dyDescent="0.25">
      <c r="A519" t="s">
        <v>517</v>
      </c>
      <c r="B519" t="s">
        <v>1804</v>
      </c>
      <c r="C519" s="3">
        <v>19285</v>
      </c>
      <c r="D519" s="3">
        <v>100</v>
      </c>
    </row>
    <row r="520" spans="1:4" x14ac:dyDescent="0.25">
      <c r="A520" t="s">
        <v>518</v>
      </c>
      <c r="B520" t="s">
        <v>1805</v>
      </c>
      <c r="C520" s="3">
        <v>35620</v>
      </c>
      <c r="D520" s="3">
        <v>250</v>
      </c>
    </row>
    <row r="521" spans="1:4" x14ac:dyDescent="0.25">
      <c r="A521" t="s">
        <v>519</v>
      </c>
      <c r="B521" t="s">
        <v>1806</v>
      </c>
      <c r="C521" s="3">
        <v>46004</v>
      </c>
      <c r="D521" s="3">
        <v>101</v>
      </c>
    </row>
    <row r="522" spans="1:4" x14ac:dyDescent="0.25">
      <c r="A522" t="s">
        <v>520</v>
      </c>
      <c r="B522" t="s">
        <v>1807</v>
      </c>
      <c r="C522" s="3">
        <v>32904</v>
      </c>
      <c r="D522" s="3">
        <v>500</v>
      </c>
    </row>
    <row r="523" spans="1:4" x14ac:dyDescent="0.25">
      <c r="A523" t="s">
        <v>521</v>
      </c>
      <c r="B523" t="s">
        <v>1808</v>
      </c>
      <c r="C523" s="3">
        <v>10783</v>
      </c>
      <c r="D523" s="3">
        <v>101</v>
      </c>
    </row>
    <row r="524" spans="1:4" x14ac:dyDescent="0.25">
      <c r="A524" t="s">
        <v>522</v>
      </c>
      <c r="B524" t="s">
        <v>1809</v>
      </c>
      <c r="C524" s="3">
        <v>84717</v>
      </c>
      <c r="D524" s="3">
        <v>250</v>
      </c>
    </row>
    <row r="525" spans="1:4" x14ac:dyDescent="0.25">
      <c r="A525" t="s">
        <v>523</v>
      </c>
      <c r="B525" t="s">
        <v>1810</v>
      </c>
      <c r="C525" s="3">
        <v>64069</v>
      </c>
      <c r="D525" s="3">
        <v>50</v>
      </c>
    </row>
    <row r="526" spans="1:4" x14ac:dyDescent="0.25">
      <c r="A526" t="s">
        <v>524</v>
      </c>
      <c r="B526" t="s">
        <v>1811</v>
      </c>
      <c r="C526" s="3">
        <v>61109</v>
      </c>
      <c r="D526" s="3">
        <v>33</v>
      </c>
    </row>
    <row r="527" spans="1:4" x14ac:dyDescent="0.25">
      <c r="A527" t="s">
        <v>525</v>
      </c>
      <c r="B527" t="s">
        <v>1812</v>
      </c>
      <c r="C527" s="3">
        <v>78093</v>
      </c>
      <c r="D527" s="3">
        <v>50</v>
      </c>
    </row>
    <row r="528" spans="1:4" x14ac:dyDescent="0.25">
      <c r="A528" t="s">
        <v>526</v>
      </c>
      <c r="B528" t="s">
        <v>1813</v>
      </c>
      <c r="C528" s="3">
        <v>115829</v>
      </c>
      <c r="D528" s="3">
        <v>100</v>
      </c>
    </row>
    <row r="529" spans="1:4" x14ac:dyDescent="0.25">
      <c r="A529" t="s">
        <v>527</v>
      </c>
      <c r="B529" t="s">
        <v>1814</v>
      </c>
      <c r="C529" s="3">
        <v>11418</v>
      </c>
      <c r="D529" s="3">
        <v>50</v>
      </c>
    </row>
    <row r="530" spans="1:4" x14ac:dyDescent="0.25">
      <c r="A530" t="s">
        <v>528</v>
      </c>
      <c r="B530" t="s">
        <v>1815</v>
      </c>
      <c r="C530" s="3">
        <v>51070</v>
      </c>
      <c r="D530" s="3">
        <v>50</v>
      </c>
    </row>
    <row r="531" spans="1:4" x14ac:dyDescent="0.25">
      <c r="A531" t="s">
        <v>529</v>
      </c>
      <c r="B531" t="s">
        <v>1816</v>
      </c>
      <c r="C531" s="3">
        <v>43578</v>
      </c>
      <c r="D531" s="3">
        <v>250</v>
      </c>
    </row>
    <row r="532" spans="1:4" x14ac:dyDescent="0.25">
      <c r="A532" t="s">
        <v>530</v>
      </c>
      <c r="B532" t="s">
        <v>1817</v>
      </c>
      <c r="C532" s="3">
        <v>28739</v>
      </c>
      <c r="D532" s="3">
        <v>50</v>
      </c>
    </row>
    <row r="533" spans="1:4" x14ac:dyDescent="0.25">
      <c r="A533" t="s">
        <v>531</v>
      </c>
      <c r="B533" t="s">
        <v>1818</v>
      </c>
      <c r="C533" s="3">
        <v>45974</v>
      </c>
      <c r="D533" s="3">
        <v>50</v>
      </c>
    </row>
    <row r="534" spans="1:4" x14ac:dyDescent="0.25">
      <c r="A534" t="s">
        <v>532</v>
      </c>
      <c r="B534" t="s">
        <v>1819</v>
      </c>
      <c r="C534" s="3">
        <v>12692</v>
      </c>
      <c r="D534" s="3">
        <v>50</v>
      </c>
    </row>
    <row r="535" spans="1:4" x14ac:dyDescent="0.25">
      <c r="A535" t="s">
        <v>533</v>
      </c>
      <c r="B535" t="s">
        <v>1820</v>
      </c>
      <c r="C535" s="3">
        <v>20692</v>
      </c>
      <c r="D535" s="3">
        <v>500</v>
      </c>
    </row>
    <row r="536" spans="1:4" x14ac:dyDescent="0.25">
      <c r="A536" t="s">
        <v>534</v>
      </c>
      <c r="B536" t="s">
        <v>1821</v>
      </c>
      <c r="C536" s="3">
        <v>17846</v>
      </c>
      <c r="D536" s="3">
        <v>286</v>
      </c>
    </row>
    <row r="537" spans="1:4" x14ac:dyDescent="0.25">
      <c r="A537" t="s">
        <v>535</v>
      </c>
      <c r="B537" t="s">
        <v>1822</v>
      </c>
      <c r="C537" s="3">
        <v>26755</v>
      </c>
      <c r="D537" s="3">
        <v>50</v>
      </c>
    </row>
    <row r="538" spans="1:4" x14ac:dyDescent="0.25">
      <c r="A538" t="s">
        <v>536</v>
      </c>
      <c r="B538" t="s">
        <v>1823</v>
      </c>
      <c r="C538" s="3">
        <v>9366</v>
      </c>
      <c r="D538" s="3">
        <v>249</v>
      </c>
    </row>
    <row r="539" spans="1:4" x14ac:dyDescent="0.25">
      <c r="A539" t="s">
        <v>537</v>
      </c>
      <c r="B539" t="s">
        <v>1824</v>
      </c>
      <c r="C539" s="3">
        <v>59346</v>
      </c>
      <c r="D539" s="3">
        <v>500</v>
      </c>
    </row>
    <row r="540" spans="1:4" x14ac:dyDescent="0.25">
      <c r="A540" t="s">
        <v>538</v>
      </c>
      <c r="B540" t="s">
        <v>1825</v>
      </c>
      <c r="C540" s="3">
        <v>106571</v>
      </c>
      <c r="D540" s="3">
        <v>333</v>
      </c>
    </row>
    <row r="541" spans="1:4" x14ac:dyDescent="0.25">
      <c r="A541" t="s">
        <v>539</v>
      </c>
      <c r="B541" t="s">
        <v>1826</v>
      </c>
      <c r="C541" s="3">
        <v>205842</v>
      </c>
      <c r="D541" s="3">
        <v>665</v>
      </c>
    </row>
    <row r="542" spans="1:4" x14ac:dyDescent="0.25">
      <c r="A542" t="s">
        <v>540</v>
      </c>
      <c r="B542" t="s">
        <v>1827</v>
      </c>
      <c r="C542" s="3">
        <v>10628</v>
      </c>
      <c r="D542" s="3">
        <v>50</v>
      </c>
    </row>
    <row r="543" spans="1:4" x14ac:dyDescent="0.25">
      <c r="A543" t="s">
        <v>541</v>
      </c>
      <c r="B543" t="s">
        <v>1828</v>
      </c>
      <c r="C543" s="3">
        <v>39085</v>
      </c>
      <c r="D543" s="3">
        <v>100</v>
      </c>
    </row>
    <row r="544" spans="1:4" x14ac:dyDescent="0.25">
      <c r="A544" t="s">
        <v>542</v>
      </c>
      <c r="B544" t="s">
        <v>1829</v>
      </c>
      <c r="C544" s="3">
        <v>35621</v>
      </c>
      <c r="D544" s="3">
        <v>250</v>
      </c>
    </row>
    <row r="545" spans="1:4" x14ac:dyDescent="0.25">
      <c r="A545" t="s">
        <v>543</v>
      </c>
      <c r="B545" t="s">
        <v>1830</v>
      </c>
      <c r="C545" s="3">
        <v>46004</v>
      </c>
      <c r="D545" s="3">
        <v>100</v>
      </c>
    </row>
    <row r="546" spans="1:4" x14ac:dyDescent="0.25">
      <c r="A546" t="s">
        <v>544</v>
      </c>
      <c r="B546" t="s">
        <v>1831</v>
      </c>
      <c r="C546" s="3">
        <v>32905</v>
      </c>
      <c r="D546" s="3">
        <v>500</v>
      </c>
    </row>
    <row r="547" spans="1:4" x14ac:dyDescent="0.25">
      <c r="A547" t="s">
        <v>545</v>
      </c>
      <c r="B547" t="s">
        <v>1832</v>
      </c>
      <c r="C547" s="3">
        <v>10783</v>
      </c>
      <c r="D547" s="3">
        <v>102</v>
      </c>
    </row>
    <row r="548" spans="1:4" x14ac:dyDescent="0.25">
      <c r="A548" t="s">
        <v>546</v>
      </c>
      <c r="B548" t="s">
        <v>1833</v>
      </c>
      <c r="C548" s="3">
        <v>84716</v>
      </c>
      <c r="D548" s="3">
        <v>250</v>
      </c>
    </row>
    <row r="549" spans="1:4" x14ac:dyDescent="0.25">
      <c r="A549" t="s">
        <v>547</v>
      </c>
      <c r="B549" t="s">
        <v>1834</v>
      </c>
      <c r="C549" s="3">
        <v>64069</v>
      </c>
      <c r="D549" s="3">
        <v>50</v>
      </c>
    </row>
    <row r="550" spans="1:4" x14ac:dyDescent="0.25">
      <c r="A550" t="s">
        <v>548</v>
      </c>
      <c r="B550" t="s">
        <v>1835</v>
      </c>
      <c r="C550" s="3">
        <v>61108</v>
      </c>
      <c r="D550" s="3">
        <v>34</v>
      </c>
    </row>
    <row r="551" spans="1:4" x14ac:dyDescent="0.25">
      <c r="A551" t="s">
        <v>549</v>
      </c>
      <c r="B551" t="s">
        <v>1836</v>
      </c>
      <c r="C551" s="3">
        <v>78093</v>
      </c>
      <c r="D551" s="3">
        <v>50</v>
      </c>
    </row>
    <row r="552" spans="1:4" x14ac:dyDescent="0.25">
      <c r="A552" t="s">
        <v>550</v>
      </c>
      <c r="B552" t="s">
        <v>1837</v>
      </c>
      <c r="C552" s="3">
        <v>115829</v>
      </c>
      <c r="D552" s="3">
        <v>100</v>
      </c>
    </row>
    <row r="553" spans="1:4" x14ac:dyDescent="0.25">
      <c r="A553" t="s">
        <v>551</v>
      </c>
      <c r="B553" t="s">
        <v>1838</v>
      </c>
      <c r="C553" s="3">
        <v>11418</v>
      </c>
      <c r="D553" s="3">
        <v>50</v>
      </c>
    </row>
    <row r="554" spans="1:4" x14ac:dyDescent="0.25">
      <c r="A554" t="s">
        <v>552</v>
      </c>
      <c r="B554" t="s">
        <v>1839</v>
      </c>
      <c r="C554" s="3">
        <v>51070</v>
      </c>
      <c r="D554" s="3">
        <v>50</v>
      </c>
    </row>
    <row r="555" spans="1:4" x14ac:dyDescent="0.25">
      <c r="A555" t="s">
        <v>553</v>
      </c>
      <c r="B555" t="s">
        <v>1840</v>
      </c>
      <c r="C555" s="3">
        <v>43578</v>
      </c>
      <c r="D555" s="3">
        <v>250</v>
      </c>
    </row>
    <row r="556" spans="1:4" x14ac:dyDescent="0.25">
      <c r="A556" t="s">
        <v>554</v>
      </c>
      <c r="B556" t="s">
        <v>1841</v>
      </c>
      <c r="C556" s="3">
        <v>28739</v>
      </c>
      <c r="D556" s="3">
        <v>50</v>
      </c>
    </row>
    <row r="557" spans="1:4" x14ac:dyDescent="0.25">
      <c r="A557" t="s">
        <v>555</v>
      </c>
      <c r="B557" t="s">
        <v>1842</v>
      </c>
      <c r="C557" s="3">
        <v>45974</v>
      </c>
      <c r="D557" s="3">
        <v>50</v>
      </c>
    </row>
    <row r="558" spans="1:4" x14ac:dyDescent="0.25">
      <c r="A558" t="s">
        <v>556</v>
      </c>
      <c r="B558" t="s">
        <v>1843</v>
      </c>
      <c r="C558" s="3">
        <v>12692</v>
      </c>
      <c r="D558" s="3">
        <v>51</v>
      </c>
    </row>
    <row r="559" spans="1:4" x14ac:dyDescent="0.25">
      <c r="A559" t="s">
        <v>557</v>
      </c>
      <c r="B559" t="s">
        <v>1844</v>
      </c>
      <c r="C559" s="3">
        <v>20692</v>
      </c>
      <c r="D559" s="3">
        <v>500</v>
      </c>
    </row>
    <row r="560" spans="1:4" x14ac:dyDescent="0.25">
      <c r="A560" t="s">
        <v>558</v>
      </c>
      <c r="B560" t="s">
        <v>1845</v>
      </c>
      <c r="C560" s="3">
        <v>17845</v>
      </c>
      <c r="D560" s="3">
        <v>285</v>
      </c>
    </row>
    <row r="561" spans="1:4" x14ac:dyDescent="0.25">
      <c r="A561" t="s">
        <v>559</v>
      </c>
      <c r="B561" t="s">
        <v>1846</v>
      </c>
      <c r="C561" s="3">
        <v>26755</v>
      </c>
      <c r="D561" s="3">
        <v>50</v>
      </c>
    </row>
    <row r="562" spans="1:4" x14ac:dyDescent="0.25">
      <c r="A562" t="s">
        <v>560</v>
      </c>
      <c r="B562" t="s">
        <v>1847</v>
      </c>
      <c r="C562" s="3">
        <v>9367</v>
      </c>
      <c r="D562" s="3">
        <v>250</v>
      </c>
    </row>
    <row r="563" spans="1:4" x14ac:dyDescent="0.25">
      <c r="A563" t="s">
        <v>561</v>
      </c>
      <c r="B563" t="s">
        <v>1848</v>
      </c>
      <c r="C563" s="3">
        <v>59346</v>
      </c>
      <c r="D563" s="3">
        <v>500</v>
      </c>
    </row>
    <row r="564" spans="1:4" x14ac:dyDescent="0.25">
      <c r="A564" t="s">
        <v>562</v>
      </c>
      <c r="B564" t="s">
        <v>1849</v>
      </c>
      <c r="C564" s="3">
        <v>106571</v>
      </c>
      <c r="D564" s="3">
        <v>332</v>
      </c>
    </row>
    <row r="565" spans="1:4" x14ac:dyDescent="0.25">
      <c r="A565" t="s">
        <v>563</v>
      </c>
      <c r="B565" t="s">
        <v>1850</v>
      </c>
      <c r="C565" s="3">
        <v>205841</v>
      </c>
      <c r="D565" s="3">
        <v>666</v>
      </c>
    </row>
    <row r="566" spans="1:4" x14ac:dyDescent="0.25">
      <c r="A566" t="s">
        <v>564</v>
      </c>
      <c r="B566" t="s">
        <v>1851</v>
      </c>
      <c r="C566" s="3">
        <v>10627</v>
      </c>
      <c r="D566" s="3">
        <v>50</v>
      </c>
    </row>
    <row r="567" spans="1:4" x14ac:dyDescent="0.25">
      <c r="A567" t="s">
        <v>565</v>
      </c>
      <c r="B567" t="s">
        <v>1852</v>
      </c>
      <c r="C567" s="3">
        <v>151284</v>
      </c>
      <c r="D567" s="3">
        <v>100</v>
      </c>
    </row>
    <row r="568" spans="1:4" x14ac:dyDescent="0.25">
      <c r="A568" t="s">
        <v>566</v>
      </c>
      <c r="B568" t="s">
        <v>1853</v>
      </c>
      <c r="C568" s="3">
        <v>35620</v>
      </c>
      <c r="D568" s="3">
        <v>250</v>
      </c>
    </row>
    <row r="569" spans="1:4" x14ac:dyDescent="0.25">
      <c r="A569" t="s">
        <v>567</v>
      </c>
      <c r="B569" t="s">
        <v>1854</v>
      </c>
      <c r="C569" s="3">
        <v>46003</v>
      </c>
      <c r="D569" s="3">
        <v>101</v>
      </c>
    </row>
    <row r="570" spans="1:4" x14ac:dyDescent="0.25">
      <c r="A570" t="s">
        <v>568</v>
      </c>
      <c r="B570" t="s">
        <v>1855</v>
      </c>
      <c r="C570" s="3">
        <v>32904</v>
      </c>
      <c r="D570" s="3">
        <v>500</v>
      </c>
    </row>
    <row r="571" spans="1:4" x14ac:dyDescent="0.25">
      <c r="A571" t="s">
        <v>569</v>
      </c>
      <c r="B571" t="s">
        <v>1856</v>
      </c>
      <c r="C571" s="3">
        <v>10780</v>
      </c>
      <c r="D571" s="3">
        <v>102</v>
      </c>
    </row>
    <row r="572" spans="1:4" x14ac:dyDescent="0.25">
      <c r="A572" t="s">
        <v>570</v>
      </c>
      <c r="B572" t="s">
        <v>1857</v>
      </c>
      <c r="C572" s="3">
        <v>84718</v>
      </c>
      <c r="D572" s="3">
        <v>252</v>
      </c>
    </row>
    <row r="573" spans="1:4" x14ac:dyDescent="0.25">
      <c r="A573" t="s">
        <v>571</v>
      </c>
      <c r="B573" t="s">
        <v>1858</v>
      </c>
      <c r="C573" s="3">
        <v>64069</v>
      </c>
      <c r="D573" s="3">
        <v>50</v>
      </c>
    </row>
    <row r="574" spans="1:4" x14ac:dyDescent="0.25">
      <c r="A574" t="s">
        <v>572</v>
      </c>
      <c r="B574" t="s">
        <v>1859</v>
      </c>
      <c r="C574" s="3">
        <v>61109</v>
      </c>
      <c r="D574" s="3">
        <v>34</v>
      </c>
    </row>
    <row r="575" spans="1:4" x14ac:dyDescent="0.25">
      <c r="A575" t="s">
        <v>573</v>
      </c>
      <c r="B575" t="s">
        <v>1860</v>
      </c>
      <c r="C575" s="3">
        <v>78093</v>
      </c>
      <c r="D575" s="3">
        <v>50</v>
      </c>
    </row>
    <row r="576" spans="1:4" x14ac:dyDescent="0.25">
      <c r="A576" t="s">
        <v>574</v>
      </c>
      <c r="B576" t="s">
        <v>1861</v>
      </c>
      <c r="C576" s="3">
        <v>115828</v>
      </c>
      <c r="D576" s="3">
        <v>100</v>
      </c>
    </row>
    <row r="577" spans="1:4" x14ac:dyDescent="0.25">
      <c r="A577" t="s">
        <v>575</v>
      </c>
      <c r="B577" t="s">
        <v>1862</v>
      </c>
      <c r="C577" s="3">
        <v>11417</v>
      </c>
      <c r="D577" s="3">
        <v>49</v>
      </c>
    </row>
    <row r="578" spans="1:4" x14ac:dyDescent="0.25">
      <c r="A578" t="s">
        <v>576</v>
      </c>
      <c r="B578" t="s">
        <v>1863</v>
      </c>
      <c r="C578" s="3">
        <v>51070</v>
      </c>
      <c r="D578" s="3">
        <v>50</v>
      </c>
    </row>
    <row r="579" spans="1:4" x14ac:dyDescent="0.25">
      <c r="A579" t="s">
        <v>577</v>
      </c>
      <c r="B579" t="s">
        <v>1864</v>
      </c>
      <c r="C579" s="3">
        <v>43578</v>
      </c>
      <c r="D579" s="3">
        <v>250</v>
      </c>
    </row>
    <row r="580" spans="1:4" x14ac:dyDescent="0.25">
      <c r="A580" t="s">
        <v>578</v>
      </c>
      <c r="B580" t="s">
        <v>1865</v>
      </c>
      <c r="C580" s="3">
        <v>28739</v>
      </c>
      <c r="D580" s="3">
        <v>50</v>
      </c>
    </row>
    <row r="581" spans="1:4" x14ac:dyDescent="0.25">
      <c r="A581" t="s">
        <v>579</v>
      </c>
      <c r="B581" t="s">
        <v>1866</v>
      </c>
      <c r="C581" s="3">
        <v>45974</v>
      </c>
      <c r="D581" s="3">
        <v>50</v>
      </c>
    </row>
    <row r="582" spans="1:4" x14ac:dyDescent="0.25">
      <c r="A582" t="s">
        <v>580</v>
      </c>
      <c r="B582" t="s">
        <v>1867</v>
      </c>
      <c r="C582" s="3">
        <v>12692</v>
      </c>
      <c r="D582" s="3">
        <v>50</v>
      </c>
    </row>
    <row r="583" spans="1:4" x14ac:dyDescent="0.25">
      <c r="A583" t="s">
        <v>581</v>
      </c>
      <c r="B583" t="s">
        <v>1868</v>
      </c>
      <c r="C583" s="3">
        <v>20692</v>
      </c>
      <c r="D583" s="3">
        <v>500</v>
      </c>
    </row>
    <row r="584" spans="1:4" x14ac:dyDescent="0.25">
      <c r="A584" t="s">
        <v>582</v>
      </c>
      <c r="B584" t="s">
        <v>1869</v>
      </c>
      <c r="C584" s="3">
        <v>17846</v>
      </c>
      <c r="D584" s="3">
        <v>286</v>
      </c>
    </row>
    <row r="585" spans="1:4" x14ac:dyDescent="0.25">
      <c r="A585" t="s">
        <v>583</v>
      </c>
      <c r="B585" t="s">
        <v>1870</v>
      </c>
      <c r="C585" s="3">
        <v>6590</v>
      </c>
      <c r="D585" s="3">
        <v>250</v>
      </c>
    </row>
    <row r="586" spans="1:4" x14ac:dyDescent="0.25">
      <c r="A586" t="s">
        <v>584</v>
      </c>
      <c r="B586" t="s">
        <v>1871</v>
      </c>
      <c r="C586" s="3">
        <v>75575</v>
      </c>
      <c r="D586" s="3">
        <v>333</v>
      </c>
    </row>
    <row r="587" spans="1:4" x14ac:dyDescent="0.25">
      <c r="A587" t="s">
        <v>585</v>
      </c>
      <c r="B587" t="s">
        <v>1872</v>
      </c>
      <c r="C587" s="3">
        <v>6591</v>
      </c>
      <c r="D587" s="3">
        <v>50</v>
      </c>
    </row>
    <row r="588" spans="1:4" x14ac:dyDescent="0.25">
      <c r="A588" t="s">
        <v>586</v>
      </c>
      <c r="B588" t="s">
        <v>1873</v>
      </c>
      <c r="C588" s="3">
        <v>26755</v>
      </c>
      <c r="D588" s="3">
        <v>50</v>
      </c>
    </row>
    <row r="589" spans="1:4" x14ac:dyDescent="0.25">
      <c r="A589" t="s">
        <v>587</v>
      </c>
      <c r="B589" t="s">
        <v>1874</v>
      </c>
      <c r="C589" s="3">
        <v>9367</v>
      </c>
      <c r="D589" s="3">
        <v>249</v>
      </c>
    </row>
    <row r="590" spans="1:4" x14ac:dyDescent="0.25">
      <c r="A590" t="s">
        <v>588</v>
      </c>
      <c r="B590" t="s">
        <v>1875</v>
      </c>
      <c r="C590" s="3">
        <v>59346</v>
      </c>
      <c r="D590" s="3">
        <v>500</v>
      </c>
    </row>
    <row r="591" spans="1:4" x14ac:dyDescent="0.25">
      <c r="A591" t="s">
        <v>589</v>
      </c>
      <c r="B591" t="s">
        <v>1876</v>
      </c>
      <c r="C591" s="3">
        <v>106571</v>
      </c>
      <c r="D591" s="3">
        <v>332</v>
      </c>
    </row>
    <row r="592" spans="1:4" x14ac:dyDescent="0.25">
      <c r="A592" t="s">
        <v>590</v>
      </c>
      <c r="B592" t="s">
        <v>1877</v>
      </c>
      <c r="C592" s="3">
        <v>205841</v>
      </c>
      <c r="D592" s="3">
        <v>666</v>
      </c>
    </row>
    <row r="593" spans="1:4" x14ac:dyDescent="0.25">
      <c r="A593" t="s">
        <v>591</v>
      </c>
      <c r="B593" t="s">
        <v>1878</v>
      </c>
      <c r="C593" s="3">
        <v>10628</v>
      </c>
      <c r="D593" s="3">
        <v>50</v>
      </c>
    </row>
    <row r="594" spans="1:4" x14ac:dyDescent="0.25">
      <c r="A594" t="s">
        <v>592</v>
      </c>
      <c r="B594" t="s">
        <v>1879</v>
      </c>
      <c r="C594" s="3">
        <v>129834</v>
      </c>
      <c r="D594" s="3">
        <v>100</v>
      </c>
    </row>
    <row r="595" spans="1:4" x14ac:dyDescent="0.25">
      <c r="A595" t="s">
        <v>593</v>
      </c>
      <c r="B595" t="s">
        <v>1880</v>
      </c>
      <c r="C595" s="3">
        <v>35620</v>
      </c>
      <c r="D595" s="3">
        <v>250</v>
      </c>
    </row>
    <row r="596" spans="1:4" x14ac:dyDescent="0.25">
      <c r="A596" t="s">
        <v>594</v>
      </c>
      <c r="B596" t="s">
        <v>1881</v>
      </c>
      <c r="C596" s="3">
        <v>46004</v>
      </c>
      <c r="D596" s="3">
        <v>102</v>
      </c>
    </row>
    <row r="597" spans="1:4" x14ac:dyDescent="0.25">
      <c r="A597" t="s">
        <v>595</v>
      </c>
      <c r="B597" t="s">
        <v>1882</v>
      </c>
      <c r="C597" s="3">
        <v>32904</v>
      </c>
      <c r="D597" s="3">
        <v>500</v>
      </c>
    </row>
    <row r="598" spans="1:4" x14ac:dyDescent="0.25">
      <c r="A598" t="s">
        <v>596</v>
      </c>
      <c r="B598" t="s">
        <v>1883</v>
      </c>
      <c r="C598" s="3">
        <v>10780</v>
      </c>
      <c r="D598" s="3">
        <v>103</v>
      </c>
    </row>
    <row r="599" spans="1:4" x14ac:dyDescent="0.25">
      <c r="A599" t="s">
        <v>597</v>
      </c>
      <c r="B599" t="s">
        <v>1884</v>
      </c>
      <c r="C599" s="3">
        <v>84719</v>
      </c>
      <c r="D599" s="3">
        <v>252</v>
      </c>
    </row>
    <row r="600" spans="1:4" x14ac:dyDescent="0.25">
      <c r="A600" t="s">
        <v>598</v>
      </c>
      <c r="B600" t="s">
        <v>1885</v>
      </c>
      <c r="C600" s="3">
        <v>64069</v>
      </c>
      <c r="D600" s="3">
        <v>50</v>
      </c>
    </row>
    <row r="601" spans="1:4" x14ac:dyDescent="0.25">
      <c r="A601" t="s">
        <v>599</v>
      </c>
      <c r="B601" t="s">
        <v>1886</v>
      </c>
      <c r="C601" s="3">
        <v>61109</v>
      </c>
      <c r="D601" s="3">
        <v>33</v>
      </c>
    </row>
    <row r="602" spans="1:4" x14ac:dyDescent="0.25">
      <c r="A602" t="s">
        <v>600</v>
      </c>
      <c r="B602" t="s">
        <v>1887</v>
      </c>
      <c r="C602" s="3">
        <v>78093</v>
      </c>
      <c r="D602" s="3">
        <v>50</v>
      </c>
    </row>
    <row r="603" spans="1:4" x14ac:dyDescent="0.25">
      <c r="A603" t="s">
        <v>601</v>
      </c>
      <c r="B603" t="s">
        <v>1888</v>
      </c>
      <c r="C603" s="3">
        <v>115829</v>
      </c>
      <c r="D603" s="3">
        <v>101</v>
      </c>
    </row>
    <row r="604" spans="1:4" x14ac:dyDescent="0.25">
      <c r="A604" t="s">
        <v>602</v>
      </c>
      <c r="B604" t="s">
        <v>1889</v>
      </c>
      <c r="C604" s="3">
        <v>11418</v>
      </c>
      <c r="D604" s="3">
        <v>50</v>
      </c>
    </row>
    <row r="605" spans="1:4" x14ac:dyDescent="0.25">
      <c r="A605" t="s">
        <v>603</v>
      </c>
      <c r="B605" t="s">
        <v>1890</v>
      </c>
      <c r="C605" s="3">
        <v>51070</v>
      </c>
      <c r="D605" s="3">
        <v>50</v>
      </c>
    </row>
    <row r="606" spans="1:4" x14ac:dyDescent="0.25">
      <c r="A606" t="s">
        <v>604</v>
      </c>
      <c r="B606" t="s">
        <v>1891</v>
      </c>
      <c r="C606" s="3">
        <v>43578</v>
      </c>
      <c r="D606" s="3">
        <v>250</v>
      </c>
    </row>
    <row r="607" spans="1:4" x14ac:dyDescent="0.25">
      <c r="A607" t="s">
        <v>605</v>
      </c>
      <c r="B607" t="s">
        <v>1892</v>
      </c>
      <c r="C607" s="3">
        <v>28739</v>
      </c>
      <c r="D607" s="3">
        <v>50</v>
      </c>
    </row>
    <row r="608" spans="1:4" x14ac:dyDescent="0.25">
      <c r="A608" t="s">
        <v>606</v>
      </c>
      <c r="B608" t="s">
        <v>1893</v>
      </c>
      <c r="C608" s="3">
        <v>45974</v>
      </c>
      <c r="D608" s="3">
        <v>50</v>
      </c>
    </row>
    <row r="609" spans="1:4" x14ac:dyDescent="0.25">
      <c r="A609" t="s">
        <v>607</v>
      </c>
      <c r="B609" t="s">
        <v>1894</v>
      </c>
      <c r="C609" s="3">
        <v>12692</v>
      </c>
      <c r="D609" s="3">
        <v>50</v>
      </c>
    </row>
    <row r="610" spans="1:4" x14ac:dyDescent="0.25">
      <c r="A610" t="s">
        <v>608</v>
      </c>
      <c r="B610" t="s">
        <v>1895</v>
      </c>
      <c r="C610" s="3">
        <v>20692</v>
      </c>
      <c r="D610" s="3">
        <v>500</v>
      </c>
    </row>
    <row r="611" spans="1:4" x14ac:dyDescent="0.25">
      <c r="A611" t="s">
        <v>609</v>
      </c>
      <c r="B611" t="s">
        <v>1896</v>
      </c>
      <c r="C611" s="3">
        <v>17846</v>
      </c>
      <c r="D611" s="3">
        <v>285</v>
      </c>
    </row>
    <row r="612" spans="1:4" x14ac:dyDescent="0.25">
      <c r="A612" t="s">
        <v>610</v>
      </c>
      <c r="B612" t="s">
        <v>1897</v>
      </c>
      <c r="C612" s="3">
        <v>6590</v>
      </c>
      <c r="D612" s="3">
        <v>250</v>
      </c>
    </row>
    <row r="613" spans="1:4" x14ac:dyDescent="0.25">
      <c r="A613" t="s">
        <v>611</v>
      </c>
      <c r="B613" t="s">
        <v>1898</v>
      </c>
      <c r="C613" s="3">
        <v>75575</v>
      </c>
      <c r="D613" s="3">
        <v>333</v>
      </c>
    </row>
    <row r="614" spans="1:4" x14ac:dyDescent="0.25">
      <c r="A614" t="s">
        <v>612</v>
      </c>
      <c r="B614" t="s">
        <v>1899</v>
      </c>
      <c r="C614" s="3">
        <v>6591</v>
      </c>
      <c r="D614" s="3">
        <v>50</v>
      </c>
    </row>
    <row r="615" spans="1:4" x14ac:dyDescent="0.25">
      <c r="A615" t="s">
        <v>613</v>
      </c>
      <c r="B615" t="s">
        <v>1900</v>
      </c>
      <c r="C615" s="3">
        <v>26755</v>
      </c>
      <c r="D615" s="3">
        <v>50</v>
      </c>
    </row>
    <row r="616" spans="1:4" x14ac:dyDescent="0.25">
      <c r="A616" t="s">
        <v>614</v>
      </c>
      <c r="B616" t="s">
        <v>1901</v>
      </c>
      <c r="C616" s="3">
        <v>9368</v>
      </c>
      <c r="D616" s="3">
        <v>250</v>
      </c>
    </row>
    <row r="617" spans="1:4" x14ac:dyDescent="0.25">
      <c r="A617" t="s">
        <v>615</v>
      </c>
      <c r="B617" t="s">
        <v>1902</v>
      </c>
      <c r="C617" s="3">
        <v>59346</v>
      </c>
      <c r="D617" s="3">
        <v>499</v>
      </c>
    </row>
    <row r="618" spans="1:4" x14ac:dyDescent="0.25">
      <c r="A618" t="s">
        <v>616</v>
      </c>
      <c r="B618" t="s">
        <v>1903</v>
      </c>
      <c r="C618" s="3">
        <v>106571</v>
      </c>
      <c r="D618" s="3">
        <v>332</v>
      </c>
    </row>
    <row r="619" spans="1:4" x14ac:dyDescent="0.25">
      <c r="A619" t="s">
        <v>617</v>
      </c>
      <c r="B619" t="s">
        <v>1904</v>
      </c>
      <c r="C619" s="3">
        <v>205840</v>
      </c>
      <c r="D619" s="3">
        <v>667</v>
      </c>
    </row>
    <row r="620" spans="1:4" x14ac:dyDescent="0.25">
      <c r="A620" t="s">
        <v>618</v>
      </c>
      <c r="B620" t="s">
        <v>1905</v>
      </c>
      <c r="C620" s="3">
        <v>10628</v>
      </c>
      <c r="D620" s="3">
        <v>50</v>
      </c>
    </row>
    <row r="621" spans="1:4" x14ac:dyDescent="0.25">
      <c r="A621" t="s">
        <v>619</v>
      </c>
      <c r="B621" t="s">
        <v>1906</v>
      </c>
      <c r="C621" s="3">
        <v>151284</v>
      </c>
      <c r="D621" s="3">
        <v>100</v>
      </c>
    </row>
    <row r="622" spans="1:4" x14ac:dyDescent="0.25">
      <c r="A622" t="s">
        <v>620</v>
      </c>
      <c r="B622" t="s">
        <v>1907</v>
      </c>
      <c r="C622" s="3">
        <v>35620</v>
      </c>
      <c r="D622" s="3">
        <v>250</v>
      </c>
    </row>
    <row r="623" spans="1:4" x14ac:dyDescent="0.25">
      <c r="A623" t="s">
        <v>621</v>
      </c>
      <c r="B623" t="s">
        <v>1908</v>
      </c>
      <c r="C623" s="3">
        <v>46004</v>
      </c>
      <c r="D623" s="3">
        <v>102</v>
      </c>
    </row>
    <row r="624" spans="1:4" x14ac:dyDescent="0.25">
      <c r="A624" t="s">
        <v>622</v>
      </c>
      <c r="B624" t="s">
        <v>1909</v>
      </c>
      <c r="C624" s="3">
        <v>32904</v>
      </c>
      <c r="D624" s="3">
        <v>500</v>
      </c>
    </row>
    <row r="625" spans="1:4" x14ac:dyDescent="0.25">
      <c r="A625" t="s">
        <v>623</v>
      </c>
      <c r="B625" t="s">
        <v>1910</v>
      </c>
      <c r="C625" s="3">
        <v>10780</v>
      </c>
      <c r="D625" s="3">
        <v>102</v>
      </c>
    </row>
    <row r="626" spans="1:4" x14ac:dyDescent="0.25">
      <c r="A626" t="s">
        <v>624</v>
      </c>
      <c r="B626" t="s">
        <v>1911</v>
      </c>
      <c r="C626" s="3">
        <v>84718</v>
      </c>
      <c r="D626" s="3">
        <v>252</v>
      </c>
    </row>
    <row r="627" spans="1:4" x14ac:dyDescent="0.25">
      <c r="A627" t="s">
        <v>625</v>
      </c>
      <c r="B627" t="s">
        <v>1912</v>
      </c>
      <c r="C627" s="3">
        <v>64069</v>
      </c>
      <c r="D627" s="3">
        <v>50</v>
      </c>
    </row>
    <row r="628" spans="1:4" x14ac:dyDescent="0.25">
      <c r="A628" t="s">
        <v>626</v>
      </c>
      <c r="B628" t="s">
        <v>1913</v>
      </c>
      <c r="C628" s="3">
        <v>61109</v>
      </c>
      <c r="D628" s="3">
        <v>33</v>
      </c>
    </row>
    <row r="629" spans="1:4" x14ac:dyDescent="0.25">
      <c r="A629" t="s">
        <v>627</v>
      </c>
      <c r="B629" t="s">
        <v>1914</v>
      </c>
      <c r="C629" s="3">
        <v>78093</v>
      </c>
      <c r="D629" s="3">
        <v>50</v>
      </c>
    </row>
    <row r="630" spans="1:4" x14ac:dyDescent="0.25">
      <c r="A630" t="s">
        <v>628</v>
      </c>
      <c r="B630" t="s">
        <v>1915</v>
      </c>
      <c r="C630" s="3">
        <v>115829</v>
      </c>
      <c r="D630" s="3">
        <v>100</v>
      </c>
    </row>
    <row r="631" spans="1:4" x14ac:dyDescent="0.25">
      <c r="A631" t="s">
        <v>629</v>
      </c>
      <c r="B631" t="s">
        <v>1916</v>
      </c>
      <c r="C631" s="3">
        <v>11418</v>
      </c>
      <c r="D631" s="3">
        <v>50</v>
      </c>
    </row>
    <row r="632" spans="1:4" x14ac:dyDescent="0.25">
      <c r="A632" t="s">
        <v>630</v>
      </c>
      <c r="B632" t="s">
        <v>1917</v>
      </c>
      <c r="C632" s="3">
        <v>51070</v>
      </c>
      <c r="D632" s="3">
        <v>50</v>
      </c>
    </row>
    <row r="633" spans="1:4" x14ac:dyDescent="0.25">
      <c r="A633" t="s">
        <v>631</v>
      </c>
      <c r="B633" t="s">
        <v>1918</v>
      </c>
      <c r="C633" s="3">
        <v>43578</v>
      </c>
      <c r="D633" s="3">
        <v>250</v>
      </c>
    </row>
    <row r="634" spans="1:4" x14ac:dyDescent="0.25">
      <c r="A634" t="s">
        <v>632</v>
      </c>
      <c r="B634" t="s">
        <v>1919</v>
      </c>
      <c r="C634" s="3">
        <v>28739</v>
      </c>
      <c r="D634" s="3">
        <v>50</v>
      </c>
    </row>
    <row r="635" spans="1:4" x14ac:dyDescent="0.25">
      <c r="A635" t="s">
        <v>633</v>
      </c>
      <c r="B635" t="s">
        <v>1920</v>
      </c>
      <c r="C635" s="3">
        <v>45974</v>
      </c>
      <c r="D635" s="3">
        <v>50</v>
      </c>
    </row>
    <row r="636" spans="1:4" x14ac:dyDescent="0.25">
      <c r="A636" t="s">
        <v>634</v>
      </c>
      <c r="B636" t="s">
        <v>1921</v>
      </c>
      <c r="C636" s="3">
        <v>12692</v>
      </c>
      <c r="D636" s="3">
        <v>51</v>
      </c>
    </row>
    <row r="637" spans="1:4" x14ac:dyDescent="0.25">
      <c r="A637" t="s">
        <v>635</v>
      </c>
      <c r="B637" t="s">
        <v>1922</v>
      </c>
      <c r="C637" s="3">
        <v>20692</v>
      </c>
      <c r="D637" s="3">
        <v>500</v>
      </c>
    </row>
    <row r="638" spans="1:4" x14ac:dyDescent="0.25">
      <c r="A638" t="s">
        <v>636</v>
      </c>
      <c r="B638" t="s">
        <v>1923</v>
      </c>
      <c r="C638" s="3">
        <v>17846</v>
      </c>
      <c r="D638" s="3">
        <v>285</v>
      </c>
    </row>
    <row r="639" spans="1:4" x14ac:dyDescent="0.25">
      <c r="A639" t="s">
        <v>637</v>
      </c>
      <c r="B639" t="s">
        <v>1924</v>
      </c>
      <c r="C639" s="3">
        <v>6590</v>
      </c>
      <c r="D639" s="3">
        <v>250</v>
      </c>
    </row>
    <row r="640" spans="1:4" x14ac:dyDescent="0.25">
      <c r="A640" t="s">
        <v>638</v>
      </c>
      <c r="B640" t="s">
        <v>1925</v>
      </c>
      <c r="C640" s="3">
        <v>75575</v>
      </c>
      <c r="D640" s="3">
        <v>333</v>
      </c>
    </row>
    <row r="641" spans="1:4" x14ac:dyDescent="0.25">
      <c r="A641" t="s">
        <v>639</v>
      </c>
      <c r="B641" t="s">
        <v>1926</v>
      </c>
      <c r="C641" s="3">
        <v>6591</v>
      </c>
      <c r="D641" s="3">
        <v>50</v>
      </c>
    </row>
    <row r="642" spans="1:4" x14ac:dyDescent="0.25">
      <c r="A642" t="s">
        <v>640</v>
      </c>
      <c r="B642" t="s">
        <v>1927</v>
      </c>
      <c r="C642" s="3">
        <v>12342</v>
      </c>
      <c r="D642" s="3">
        <v>167</v>
      </c>
    </row>
    <row r="643" spans="1:4" x14ac:dyDescent="0.25">
      <c r="A643" t="s">
        <v>641</v>
      </c>
      <c r="B643" t="s">
        <v>1928</v>
      </c>
      <c r="C643" s="3">
        <v>12341</v>
      </c>
      <c r="D643" s="3">
        <v>167</v>
      </c>
    </row>
    <row r="644" spans="1:4" x14ac:dyDescent="0.25">
      <c r="A644" t="s">
        <v>642</v>
      </c>
      <c r="B644" t="s">
        <v>1929</v>
      </c>
      <c r="C644" s="3">
        <v>26755</v>
      </c>
      <c r="D644" s="3">
        <v>50</v>
      </c>
    </row>
    <row r="645" spans="1:4" x14ac:dyDescent="0.25">
      <c r="A645" t="s">
        <v>643</v>
      </c>
      <c r="B645" t="s">
        <v>1930</v>
      </c>
      <c r="C645" s="3">
        <v>9368</v>
      </c>
      <c r="D645" s="3">
        <v>250</v>
      </c>
    </row>
    <row r="646" spans="1:4" x14ac:dyDescent="0.25">
      <c r="A646" t="s">
        <v>644</v>
      </c>
      <c r="B646" t="s">
        <v>1931</v>
      </c>
      <c r="C646" s="3">
        <v>59346</v>
      </c>
      <c r="D646" s="3">
        <v>500</v>
      </c>
    </row>
    <row r="647" spans="1:4" x14ac:dyDescent="0.25">
      <c r="A647" t="s">
        <v>645</v>
      </c>
      <c r="B647" t="s">
        <v>1932</v>
      </c>
      <c r="C647" s="3">
        <v>106571</v>
      </c>
      <c r="D647" s="3">
        <v>333</v>
      </c>
    </row>
    <row r="648" spans="1:4" x14ac:dyDescent="0.25">
      <c r="A648" t="s">
        <v>646</v>
      </c>
      <c r="B648" t="s">
        <v>1933</v>
      </c>
      <c r="C648" s="3">
        <v>205841</v>
      </c>
      <c r="D648" s="3">
        <v>667</v>
      </c>
    </row>
    <row r="649" spans="1:4" x14ac:dyDescent="0.25">
      <c r="A649" t="s">
        <v>647</v>
      </c>
      <c r="B649" t="s">
        <v>1934</v>
      </c>
      <c r="C649" s="3">
        <v>10627</v>
      </c>
      <c r="D649" s="3">
        <v>50</v>
      </c>
    </row>
    <row r="650" spans="1:4" x14ac:dyDescent="0.25">
      <c r="A650" t="s">
        <v>648</v>
      </c>
      <c r="B650" t="s">
        <v>1935</v>
      </c>
      <c r="C650" s="3">
        <v>129835</v>
      </c>
      <c r="D650" s="3">
        <v>100</v>
      </c>
    </row>
    <row r="651" spans="1:4" x14ac:dyDescent="0.25">
      <c r="A651" t="s">
        <v>649</v>
      </c>
      <c r="B651" t="s">
        <v>1936</v>
      </c>
      <c r="C651" s="3">
        <v>35620</v>
      </c>
      <c r="D651" s="3">
        <v>249</v>
      </c>
    </row>
    <row r="652" spans="1:4" x14ac:dyDescent="0.25">
      <c r="A652" t="s">
        <v>650</v>
      </c>
      <c r="B652" t="s">
        <v>1937</v>
      </c>
      <c r="C652" s="3">
        <v>46003</v>
      </c>
      <c r="D652" s="3">
        <v>101</v>
      </c>
    </row>
    <row r="653" spans="1:4" x14ac:dyDescent="0.25">
      <c r="A653" t="s">
        <v>651</v>
      </c>
      <c r="B653" t="s">
        <v>1938</v>
      </c>
      <c r="C653" s="3">
        <v>32904</v>
      </c>
      <c r="D653" s="3">
        <v>500</v>
      </c>
    </row>
    <row r="654" spans="1:4" x14ac:dyDescent="0.25">
      <c r="A654" t="s">
        <v>652</v>
      </c>
      <c r="B654" t="s">
        <v>1939</v>
      </c>
      <c r="C654" s="3">
        <v>10780</v>
      </c>
      <c r="D654" s="3">
        <v>102</v>
      </c>
    </row>
    <row r="655" spans="1:4" x14ac:dyDescent="0.25">
      <c r="A655" t="s">
        <v>653</v>
      </c>
      <c r="B655" t="s">
        <v>1940</v>
      </c>
      <c r="C655" s="3">
        <v>84718</v>
      </c>
      <c r="D655" s="3">
        <v>252</v>
      </c>
    </row>
    <row r="656" spans="1:4" x14ac:dyDescent="0.25">
      <c r="A656" t="s">
        <v>654</v>
      </c>
      <c r="B656" t="s">
        <v>1941</v>
      </c>
      <c r="C656" s="3">
        <v>64069</v>
      </c>
      <c r="D656" s="3">
        <v>50</v>
      </c>
    </row>
    <row r="657" spans="1:4" x14ac:dyDescent="0.25">
      <c r="A657" t="s">
        <v>655</v>
      </c>
      <c r="B657" t="s">
        <v>1942</v>
      </c>
      <c r="C657" s="3">
        <v>61109</v>
      </c>
      <c r="D657" s="3">
        <v>34</v>
      </c>
    </row>
    <row r="658" spans="1:4" x14ac:dyDescent="0.25">
      <c r="A658" t="s">
        <v>656</v>
      </c>
      <c r="B658" t="s">
        <v>1943</v>
      </c>
      <c r="C658" s="3">
        <v>78093</v>
      </c>
      <c r="D658" s="3">
        <v>50</v>
      </c>
    </row>
    <row r="659" spans="1:4" x14ac:dyDescent="0.25">
      <c r="A659" t="s">
        <v>657</v>
      </c>
      <c r="B659" t="s">
        <v>1944</v>
      </c>
      <c r="C659" s="3">
        <v>115828</v>
      </c>
      <c r="D659" s="3">
        <v>100</v>
      </c>
    </row>
    <row r="660" spans="1:4" x14ac:dyDescent="0.25">
      <c r="A660" t="s">
        <v>658</v>
      </c>
      <c r="B660" t="s">
        <v>1945</v>
      </c>
      <c r="C660" s="3">
        <v>11417</v>
      </c>
      <c r="D660" s="3">
        <v>49</v>
      </c>
    </row>
    <row r="661" spans="1:4" x14ac:dyDescent="0.25">
      <c r="A661" t="s">
        <v>659</v>
      </c>
      <c r="B661" t="s">
        <v>1946</v>
      </c>
      <c r="C661" s="3">
        <v>51070</v>
      </c>
      <c r="D661" s="3">
        <v>50</v>
      </c>
    </row>
    <row r="662" spans="1:4" x14ac:dyDescent="0.25">
      <c r="A662" t="s">
        <v>660</v>
      </c>
      <c r="B662" t="s">
        <v>1947</v>
      </c>
      <c r="C662" s="3">
        <v>43578</v>
      </c>
      <c r="D662" s="3">
        <v>250</v>
      </c>
    </row>
    <row r="663" spans="1:4" x14ac:dyDescent="0.25">
      <c r="A663" t="s">
        <v>661</v>
      </c>
      <c r="B663" t="s">
        <v>1948</v>
      </c>
      <c r="C663" s="3">
        <v>28739</v>
      </c>
      <c r="D663" s="3">
        <v>50</v>
      </c>
    </row>
    <row r="664" spans="1:4" x14ac:dyDescent="0.25">
      <c r="A664" t="s">
        <v>662</v>
      </c>
      <c r="B664" t="s">
        <v>1949</v>
      </c>
      <c r="C664" s="3">
        <v>45974</v>
      </c>
      <c r="D664" s="3">
        <v>50</v>
      </c>
    </row>
    <row r="665" spans="1:4" x14ac:dyDescent="0.25">
      <c r="A665" t="s">
        <v>663</v>
      </c>
      <c r="B665" t="s">
        <v>1950</v>
      </c>
      <c r="C665" s="3">
        <v>12692</v>
      </c>
      <c r="D665" s="3">
        <v>51</v>
      </c>
    </row>
    <row r="666" spans="1:4" x14ac:dyDescent="0.25">
      <c r="A666" t="s">
        <v>664</v>
      </c>
      <c r="B666" t="s">
        <v>1951</v>
      </c>
      <c r="C666" s="3">
        <v>20691</v>
      </c>
      <c r="D666" s="3">
        <v>501</v>
      </c>
    </row>
    <row r="667" spans="1:4" x14ac:dyDescent="0.25">
      <c r="A667" t="s">
        <v>665</v>
      </c>
      <c r="B667" t="s">
        <v>1952</v>
      </c>
      <c r="C667" s="3">
        <v>17846</v>
      </c>
      <c r="D667" s="3">
        <v>286</v>
      </c>
    </row>
    <row r="668" spans="1:4" x14ac:dyDescent="0.25">
      <c r="A668" t="s">
        <v>666</v>
      </c>
      <c r="B668" t="s">
        <v>1953</v>
      </c>
      <c r="C668" s="3">
        <v>6591</v>
      </c>
      <c r="D668" s="3">
        <v>249</v>
      </c>
    </row>
    <row r="669" spans="1:4" x14ac:dyDescent="0.25">
      <c r="A669" t="s">
        <v>667</v>
      </c>
      <c r="B669" t="s">
        <v>1954</v>
      </c>
      <c r="C669" s="3">
        <v>75575</v>
      </c>
      <c r="D669" s="3">
        <v>333</v>
      </c>
    </row>
    <row r="670" spans="1:4" x14ac:dyDescent="0.25">
      <c r="A670" t="s">
        <v>668</v>
      </c>
      <c r="B670" t="s">
        <v>1955</v>
      </c>
      <c r="C670" s="3">
        <v>6591</v>
      </c>
      <c r="D670" s="3">
        <v>50</v>
      </c>
    </row>
    <row r="671" spans="1:4" x14ac:dyDescent="0.25">
      <c r="A671" t="s">
        <v>669</v>
      </c>
      <c r="B671" t="s">
        <v>1956</v>
      </c>
      <c r="C671" s="3">
        <v>12341</v>
      </c>
      <c r="D671" s="3">
        <v>167</v>
      </c>
    </row>
    <row r="672" spans="1:4" x14ac:dyDescent="0.25">
      <c r="A672" t="s">
        <v>670</v>
      </c>
      <c r="B672" t="s">
        <v>1957</v>
      </c>
      <c r="C672" s="3">
        <v>12341</v>
      </c>
      <c r="D672" s="3">
        <v>167</v>
      </c>
    </row>
    <row r="673" spans="1:4" x14ac:dyDescent="0.25">
      <c r="A673" t="s">
        <v>671</v>
      </c>
      <c r="B673" t="s">
        <v>1958</v>
      </c>
      <c r="C673" s="3">
        <v>6591</v>
      </c>
      <c r="D673" s="3">
        <v>999</v>
      </c>
    </row>
    <row r="674" spans="1:4" x14ac:dyDescent="0.25">
      <c r="A674" t="s">
        <v>672</v>
      </c>
      <c r="B674" t="s">
        <v>1959</v>
      </c>
      <c r="C674" s="3">
        <v>6591</v>
      </c>
      <c r="D674" s="3">
        <v>999</v>
      </c>
    </row>
    <row r="675" spans="1:4" x14ac:dyDescent="0.25">
      <c r="A675" t="s">
        <v>673</v>
      </c>
      <c r="B675" t="s">
        <v>1960</v>
      </c>
      <c r="C675" s="3">
        <v>404399</v>
      </c>
      <c r="D675" s="3">
        <v>997</v>
      </c>
    </row>
    <row r="676" spans="1:4" x14ac:dyDescent="0.25">
      <c r="A676" t="s">
        <v>674</v>
      </c>
      <c r="B676" t="s">
        <v>1961</v>
      </c>
      <c r="C676" s="3">
        <v>12344</v>
      </c>
      <c r="D676" s="3">
        <v>166</v>
      </c>
    </row>
    <row r="677" spans="1:4" x14ac:dyDescent="0.25">
      <c r="A677" t="s">
        <v>675</v>
      </c>
      <c r="B677" t="s">
        <v>1962</v>
      </c>
      <c r="C677" s="3">
        <v>61105</v>
      </c>
      <c r="D677" s="3">
        <v>97</v>
      </c>
    </row>
    <row r="678" spans="1:4" x14ac:dyDescent="0.25">
      <c r="A678" t="s">
        <v>676</v>
      </c>
      <c r="B678" t="s">
        <v>1963</v>
      </c>
      <c r="C678" s="3">
        <v>46612</v>
      </c>
      <c r="D678" s="3">
        <v>771</v>
      </c>
    </row>
    <row r="679" spans="1:4" x14ac:dyDescent="0.25">
      <c r="A679" t="s">
        <v>677</v>
      </c>
      <c r="B679" t="s">
        <v>1964</v>
      </c>
      <c r="C679" s="3">
        <v>46612</v>
      </c>
      <c r="D679" s="3">
        <v>771</v>
      </c>
    </row>
    <row r="680" spans="1:4" x14ac:dyDescent="0.25">
      <c r="A680" t="s">
        <v>678</v>
      </c>
      <c r="B680" t="s">
        <v>1965</v>
      </c>
      <c r="C680" s="3">
        <v>4593</v>
      </c>
      <c r="D680" s="3">
        <v>56</v>
      </c>
    </row>
    <row r="681" spans="1:4" x14ac:dyDescent="0.25">
      <c r="A681" t="s">
        <v>679</v>
      </c>
      <c r="B681" t="s">
        <v>1966</v>
      </c>
      <c r="C681" s="3">
        <v>97652</v>
      </c>
      <c r="D681" s="3">
        <v>12074</v>
      </c>
    </row>
    <row r="682" spans="1:4" x14ac:dyDescent="0.25">
      <c r="A682" t="s">
        <v>680</v>
      </c>
      <c r="B682" t="s">
        <v>1967</v>
      </c>
      <c r="C682" s="3">
        <v>1794</v>
      </c>
      <c r="D682" s="3">
        <v>29</v>
      </c>
    </row>
    <row r="683" spans="1:4" x14ac:dyDescent="0.25">
      <c r="A683" t="s">
        <v>681</v>
      </c>
      <c r="B683" t="s">
        <v>1968</v>
      </c>
      <c r="C683" s="3">
        <v>6439</v>
      </c>
      <c r="D683" s="3">
        <v>119</v>
      </c>
    </row>
    <row r="684" spans="1:4" x14ac:dyDescent="0.25">
      <c r="A684" t="s">
        <v>682</v>
      </c>
      <c r="B684" t="s">
        <v>1969</v>
      </c>
      <c r="C684" s="3">
        <v>6439</v>
      </c>
      <c r="D684" s="3">
        <v>119</v>
      </c>
    </row>
    <row r="685" spans="1:4" x14ac:dyDescent="0.25">
      <c r="A685" t="s">
        <v>683</v>
      </c>
      <c r="B685" t="s">
        <v>1970</v>
      </c>
      <c r="C685" s="3">
        <v>1793</v>
      </c>
      <c r="D685" s="3">
        <v>47</v>
      </c>
    </row>
    <row r="686" spans="1:4" x14ac:dyDescent="0.25">
      <c r="A686" t="s">
        <v>684</v>
      </c>
      <c r="B686" t="s">
        <v>1971</v>
      </c>
      <c r="C686" s="3">
        <v>20822</v>
      </c>
      <c r="D686" s="3">
        <v>104</v>
      </c>
    </row>
    <row r="687" spans="1:4" x14ac:dyDescent="0.25">
      <c r="A687" t="s">
        <v>685</v>
      </c>
      <c r="B687" t="s">
        <v>1972</v>
      </c>
      <c r="C687" s="3">
        <v>2432</v>
      </c>
      <c r="D687" s="3">
        <v>59</v>
      </c>
    </row>
    <row r="688" spans="1:4" x14ac:dyDescent="0.25">
      <c r="A688" t="s">
        <v>686</v>
      </c>
      <c r="B688" t="s">
        <v>1973</v>
      </c>
      <c r="C688" s="3">
        <v>2432</v>
      </c>
      <c r="D688" s="3">
        <v>95</v>
      </c>
    </row>
    <row r="689" spans="1:4" x14ac:dyDescent="0.25">
      <c r="A689" t="s">
        <v>687</v>
      </c>
      <c r="B689" t="s">
        <v>1974</v>
      </c>
      <c r="C689" s="3">
        <v>4833</v>
      </c>
      <c r="D689" s="3">
        <v>17</v>
      </c>
    </row>
    <row r="690" spans="1:4" x14ac:dyDescent="0.25">
      <c r="A690" t="s">
        <v>688</v>
      </c>
      <c r="B690" t="s">
        <v>1971</v>
      </c>
      <c r="C690" s="3">
        <v>20821</v>
      </c>
      <c r="D690" s="3">
        <v>103</v>
      </c>
    </row>
    <row r="691" spans="1:4" x14ac:dyDescent="0.25">
      <c r="A691" t="s">
        <v>689</v>
      </c>
      <c r="B691" t="s">
        <v>1975</v>
      </c>
      <c r="C691" s="3">
        <v>401</v>
      </c>
      <c r="D691" s="3">
        <v>26</v>
      </c>
    </row>
    <row r="692" spans="1:4" x14ac:dyDescent="0.25">
      <c r="A692" t="s">
        <v>690</v>
      </c>
      <c r="B692" t="s">
        <v>1976</v>
      </c>
      <c r="C692" s="3">
        <v>10000</v>
      </c>
      <c r="D692" s="3">
        <v>647</v>
      </c>
    </row>
    <row r="693" spans="1:4" x14ac:dyDescent="0.25">
      <c r="A693" t="s">
        <v>691</v>
      </c>
      <c r="B693" t="s">
        <v>1977</v>
      </c>
      <c r="C693" s="3">
        <v>6440</v>
      </c>
      <c r="D693" s="3">
        <v>118</v>
      </c>
    </row>
    <row r="694" spans="1:4" x14ac:dyDescent="0.25">
      <c r="A694" t="s">
        <v>692</v>
      </c>
      <c r="B694" t="s">
        <v>1971</v>
      </c>
      <c r="C694" s="3">
        <v>20821</v>
      </c>
      <c r="D694" s="3">
        <v>103</v>
      </c>
    </row>
    <row r="695" spans="1:4" x14ac:dyDescent="0.25">
      <c r="A695" t="s">
        <v>693</v>
      </c>
      <c r="B695" t="s">
        <v>1978</v>
      </c>
      <c r="C695" s="3">
        <v>45508</v>
      </c>
      <c r="D695" s="3">
        <v>562</v>
      </c>
    </row>
    <row r="696" spans="1:4" x14ac:dyDescent="0.25">
      <c r="A696" t="s">
        <v>694</v>
      </c>
      <c r="B696" t="s">
        <v>1979</v>
      </c>
      <c r="C696" s="3">
        <v>103369</v>
      </c>
      <c r="D696" s="3">
        <v>12782</v>
      </c>
    </row>
    <row r="697" spans="1:4" x14ac:dyDescent="0.25">
      <c r="A697" t="s">
        <v>695</v>
      </c>
      <c r="B697" t="s">
        <v>1980</v>
      </c>
      <c r="C697" s="3">
        <v>2432</v>
      </c>
      <c r="D697" s="3">
        <v>58</v>
      </c>
    </row>
    <row r="698" spans="1:4" x14ac:dyDescent="0.25">
      <c r="A698" t="s">
        <v>696</v>
      </c>
      <c r="B698" t="s">
        <v>1981</v>
      </c>
      <c r="C698" s="3">
        <v>2432</v>
      </c>
      <c r="D698" s="3">
        <v>94</v>
      </c>
    </row>
    <row r="699" spans="1:4" x14ac:dyDescent="0.25">
      <c r="A699" t="s">
        <v>697</v>
      </c>
      <c r="B699" t="s">
        <v>1982</v>
      </c>
      <c r="C699" s="3">
        <v>4833</v>
      </c>
      <c r="D699" s="3">
        <v>17</v>
      </c>
    </row>
    <row r="700" spans="1:4" x14ac:dyDescent="0.25">
      <c r="A700" t="s">
        <v>698</v>
      </c>
      <c r="B700" t="s">
        <v>1983</v>
      </c>
      <c r="C700" s="3">
        <v>20821</v>
      </c>
      <c r="D700" s="3">
        <v>103</v>
      </c>
    </row>
    <row r="701" spans="1:4" x14ac:dyDescent="0.25">
      <c r="A701" t="s">
        <v>699</v>
      </c>
      <c r="B701" t="s">
        <v>1984</v>
      </c>
      <c r="C701" s="3">
        <v>2621</v>
      </c>
      <c r="D701" s="3">
        <v>71</v>
      </c>
    </row>
    <row r="702" spans="1:4" x14ac:dyDescent="0.25">
      <c r="A702" t="s">
        <v>700</v>
      </c>
      <c r="B702" t="s">
        <v>1985</v>
      </c>
      <c r="C702" s="3">
        <v>4734</v>
      </c>
      <c r="D702" s="3">
        <v>88</v>
      </c>
    </row>
    <row r="703" spans="1:4" x14ac:dyDescent="0.25">
      <c r="A703" t="s">
        <v>701</v>
      </c>
      <c r="B703" t="s">
        <v>1986</v>
      </c>
      <c r="C703" s="3">
        <v>4734</v>
      </c>
      <c r="D703" s="3">
        <v>87</v>
      </c>
    </row>
    <row r="704" spans="1:4" x14ac:dyDescent="0.25">
      <c r="A704" t="s">
        <v>702</v>
      </c>
      <c r="B704" t="s">
        <v>1983</v>
      </c>
      <c r="C704" s="3">
        <v>20821</v>
      </c>
      <c r="D704" s="3">
        <v>103</v>
      </c>
    </row>
    <row r="705" spans="1:4" x14ac:dyDescent="0.25">
      <c r="A705" t="s">
        <v>703</v>
      </c>
      <c r="B705" t="s">
        <v>1987</v>
      </c>
      <c r="C705" s="3">
        <v>2622</v>
      </c>
      <c r="D705" s="3">
        <v>42</v>
      </c>
    </row>
    <row r="706" spans="1:4" x14ac:dyDescent="0.25">
      <c r="A706" t="s">
        <v>704</v>
      </c>
      <c r="B706" t="s">
        <v>1988</v>
      </c>
      <c r="C706" s="3">
        <v>46613</v>
      </c>
      <c r="D706" s="3">
        <v>770</v>
      </c>
    </row>
    <row r="707" spans="1:4" x14ac:dyDescent="0.25">
      <c r="A707" t="s">
        <v>705</v>
      </c>
      <c r="B707" t="s">
        <v>1989</v>
      </c>
      <c r="C707" s="3">
        <v>46613</v>
      </c>
      <c r="D707" s="3">
        <v>770</v>
      </c>
    </row>
    <row r="708" spans="1:4" x14ac:dyDescent="0.25">
      <c r="A708" t="s">
        <v>706</v>
      </c>
      <c r="B708" t="s">
        <v>1990</v>
      </c>
      <c r="C708" s="3">
        <v>104153</v>
      </c>
      <c r="D708" s="3">
        <v>2674</v>
      </c>
    </row>
    <row r="709" spans="1:4" x14ac:dyDescent="0.25">
      <c r="A709" t="s">
        <v>707</v>
      </c>
      <c r="B709" t="s">
        <v>1991</v>
      </c>
      <c r="C709" s="3">
        <v>47439</v>
      </c>
      <c r="D709" s="3">
        <v>5866</v>
      </c>
    </row>
    <row r="710" spans="1:4" x14ac:dyDescent="0.25">
      <c r="A710" t="s">
        <v>708</v>
      </c>
      <c r="B710" t="s">
        <v>1992</v>
      </c>
      <c r="C710" s="3">
        <v>20821</v>
      </c>
      <c r="D710" s="3">
        <v>70</v>
      </c>
    </row>
    <row r="711" spans="1:4" x14ac:dyDescent="0.25">
      <c r="A711" t="s">
        <v>709</v>
      </c>
      <c r="B711" t="s">
        <v>1993</v>
      </c>
      <c r="C711" s="3">
        <v>17190</v>
      </c>
      <c r="D711" s="3">
        <v>277</v>
      </c>
    </row>
    <row r="712" spans="1:4" x14ac:dyDescent="0.25">
      <c r="A712" t="s">
        <v>710</v>
      </c>
      <c r="B712" t="s">
        <v>1994</v>
      </c>
      <c r="C712" s="3">
        <v>28908</v>
      </c>
      <c r="D712" s="3">
        <v>1090</v>
      </c>
    </row>
    <row r="713" spans="1:4" x14ac:dyDescent="0.25">
      <c r="A713" t="s">
        <v>711</v>
      </c>
      <c r="B713" t="s">
        <v>1995</v>
      </c>
      <c r="C713" s="3">
        <v>6660</v>
      </c>
      <c r="D713" s="3">
        <v>153</v>
      </c>
    </row>
    <row r="714" spans="1:4" x14ac:dyDescent="0.25">
      <c r="A714" t="s">
        <v>712</v>
      </c>
      <c r="B714" t="s">
        <v>1996</v>
      </c>
      <c r="C714" s="3">
        <v>3898</v>
      </c>
      <c r="D714" s="3">
        <v>34</v>
      </c>
    </row>
    <row r="715" spans="1:4" x14ac:dyDescent="0.25">
      <c r="A715" t="s">
        <v>713</v>
      </c>
      <c r="B715" t="s">
        <v>1997</v>
      </c>
      <c r="C715" s="3">
        <v>17189</v>
      </c>
      <c r="D715" s="3">
        <v>461</v>
      </c>
    </row>
    <row r="716" spans="1:4" x14ac:dyDescent="0.25">
      <c r="A716" t="s">
        <v>714</v>
      </c>
      <c r="B716" t="s">
        <v>1998</v>
      </c>
      <c r="C716" s="3">
        <v>17189</v>
      </c>
      <c r="D716" s="3">
        <v>277</v>
      </c>
    </row>
    <row r="717" spans="1:4" x14ac:dyDescent="0.25">
      <c r="A717" t="s">
        <v>715</v>
      </c>
      <c r="B717" t="s">
        <v>1999</v>
      </c>
      <c r="C717" s="3">
        <v>20821</v>
      </c>
      <c r="D717" s="3">
        <v>103</v>
      </c>
    </row>
    <row r="718" spans="1:4" x14ac:dyDescent="0.25">
      <c r="A718" t="s">
        <v>716</v>
      </c>
      <c r="B718" t="s">
        <v>2000</v>
      </c>
      <c r="C718" s="3">
        <v>18388</v>
      </c>
      <c r="D718" s="3">
        <v>200</v>
      </c>
    </row>
    <row r="719" spans="1:4" x14ac:dyDescent="0.25">
      <c r="A719" t="s">
        <v>717</v>
      </c>
      <c r="B719" t="s">
        <v>2001</v>
      </c>
      <c r="C719" s="3">
        <v>3898</v>
      </c>
      <c r="D719" s="3">
        <v>32</v>
      </c>
    </row>
    <row r="720" spans="1:4" x14ac:dyDescent="0.25">
      <c r="A720" t="s">
        <v>718</v>
      </c>
      <c r="B720" t="s">
        <v>2002</v>
      </c>
      <c r="C720" s="3">
        <v>17190</v>
      </c>
      <c r="D720" s="3">
        <v>277</v>
      </c>
    </row>
    <row r="721" spans="1:4" x14ac:dyDescent="0.25">
      <c r="A721" t="s">
        <v>719</v>
      </c>
      <c r="B721" t="s">
        <v>2003</v>
      </c>
      <c r="C721" s="3">
        <v>10000</v>
      </c>
      <c r="D721" s="3">
        <v>646</v>
      </c>
    </row>
    <row r="722" spans="1:4" x14ac:dyDescent="0.25">
      <c r="A722" t="s">
        <v>720</v>
      </c>
      <c r="B722" t="s">
        <v>2004</v>
      </c>
      <c r="C722" s="3">
        <v>80417</v>
      </c>
      <c r="D722" s="3">
        <v>1482</v>
      </c>
    </row>
    <row r="723" spans="1:4" x14ac:dyDescent="0.25">
      <c r="A723" t="s">
        <v>721</v>
      </c>
      <c r="B723" t="s">
        <v>2005</v>
      </c>
      <c r="C723" s="3">
        <v>20821</v>
      </c>
      <c r="D723" s="3">
        <v>103</v>
      </c>
    </row>
    <row r="724" spans="1:4" x14ac:dyDescent="0.25">
      <c r="A724" t="s">
        <v>722</v>
      </c>
      <c r="B724" t="s">
        <v>2006</v>
      </c>
      <c r="C724" s="3">
        <v>17190</v>
      </c>
      <c r="D724" s="3">
        <v>276</v>
      </c>
    </row>
    <row r="725" spans="1:4" x14ac:dyDescent="0.25">
      <c r="A725" t="s">
        <v>723</v>
      </c>
      <c r="B725" t="s">
        <v>2007</v>
      </c>
      <c r="C725" s="3">
        <v>17190</v>
      </c>
      <c r="D725" s="3">
        <v>460</v>
      </c>
    </row>
    <row r="726" spans="1:4" x14ac:dyDescent="0.25">
      <c r="A726" t="s">
        <v>724</v>
      </c>
      <c r="B726" t="s">
        <v>2008</v>
      </c>
      <c r="C726" s="3">
        <v>18389</v>
      </c>
      <c r="D726" s="3">
        <v>200</v>
      </c>
    </row>
    <row r="727" spans="1:4" x14ac:dyDescent="0.25">
      <c r="A727" t="s">
        <v>725</v>
      </c>
      <c r="B727" t="s">
        <v>2009</v>
      </c>
      <c r="C727" s="3">
        <v>8203</v>
      </c>
      <c r="D727" s="3">
        <v>271</v>
      </c>
    </row>
    <row r="728" spans="1:4" x14ac:dyDescent="0.25">
      <c r="A728" t="s">
        <v>726</v>
      </c>
      <c r="B728" t="s">
        <v>2010</v>
      </c>
      <c r="C728" s="3">
        <v>8203</v>
      </c>
      <c r="D728" s="3">
        <v>271</v>
      </c>
    </row>
    <row r="729" spans="1:4" x14ac:dyDescent="0.25">
      <c r="A729" t="s">
        <v>727</v>
      </c>
      <c r="B729" t="s">
        <v>2011</v>
      </c>
      <c r="C729" s="3">
        <v>2432</v>
      </c>
      <c r="D729" s="3">
        <v>94</v>
      </c>
    </row>
    <row r="730" spans="1:4" x14ac:dyDescent="0.25">
      <c r="A730" t="s">
        <v>728</v>
      </c>
      <c r="B730" t="s">
        <v>2012</v>
      </c>
      <c r="C730" s="3">
        <v>22200</v>
      </c>
      <c r="D730" s="3">
        <v>240</v>
      </c>
    </row>
    <row r="731" spans="1:4" x14ac:dyDescent="0.25">
      <c r="A731" t="s">
        <v>729</v>
      </c>
      <c r="B731" t="s">
        <v>2013</v>
      </c>
      <c r="C731" s="3">
        <v>20821</v>
      </c>
      <c r="D731" s="3">
        <v>103</v>
      </c>
    </row>
    <row r="732" spans="1:4" x14ac:dyDescent="0.25">
      <c r="A732" t="s">
        <v>730</v>
      </c>
      <c r="B732" t="s">
        <v>2014</v>
      </c>
      <c r="C732" s="3">
        <v>2432</v>
      </c>
      <c r="D732" s="3">
        <v>59</v>
      </c>
    </row>
    <row r="733" spans="1:4" x14ac:dyDescent="0.25">
      <c r="A733" t="s">
        <v>731</v>
      </c>
      <c r="B733" t="s">
        <v>2015</v>
      </c>
      <c r="C733" s="3">
        <v>8946</v>
      </c>
      <c r="D733" s="3">
        <v>301</v>
      </c>
    </row>
    <row r="734" spans="1:4" x14ac:dyDescent="0.25">
      <c r="A734" t="s">
        <v>732</v>
      </c>
      <c r="B734" t="s">
        <v>2016</v>
      </c>
      <c r="C734" s="3">
        <v>335154</v>
      </c>
      <c r="D734" s="3">
        <v>4146</v>
      </c>
    </row>
    <row r="735" spans="1:4" x14ac:dyDescent="0.25">
      <c r="A735" t="s">
        <v>733</v>
      </c>
      <c r="B735" t="s">
        <v>2017</v>
      </c>
      <c r="C735" s="3">
        <v>70822</v>
      </c>
      <c r="D735" s="3">
        <v>8758</v>
      </c>
    </row>
    <row r="736" spans="1:4" x14ac:dyDescent="0.25">
      <c r="A736" t="s">
        <v>734</v>
      </c>
      <c r="B736" t="s">
        <v>2018</v>
      </c>
      <c r="C736" s="3">
        <v>4833</v>
      </c>
      <c r="D736" s="3">
        <v>17</v>
      </c>
    </row>
    <row r="737" spans="1:4" x14ac:dyDescent="0.25">
      <c r="A737" t="s">
        <v>735</v>
      </c>
      <c r="B737" t="s">
        <v>2019</v>
      </c>
      <c r="C737" s="3">
        <v>20821</v>
      </c>
      <c r="D737" s="3">
        <v>103</v>
      </c>
    </row>
    <row r="738" spans="1:4" x14ac:dyDescent="0.25">
      <c r="A738" t="s">
        <v>736</v>
      </c>
      <c r="B738" t="s">
        <v>2020</v>
      </c>
      <c r="C738" s="3">
        <v>3898</v>
      </c>
      <c r="D738" s="3">
        <v>34</v>
      </c>
    </row>
    <row r="739" spans="1:4" x14ac:dyDescent="0.25">
      <c r="A739" t="s">
        <v>737</v>
      </c>
      <c r="B739" t="s">
        <v>2021</v>
      </c>
      <c r="C739" s="3">
        <v>401</v>
      </c>
      <c r="D739" s="3">
        <v>26</v>
      </c>
    </row>
    <row r="740" spans="1:4" x14ac:dyDescent="0.25">
      <c r="A740" t="s">
        <v>738</v>
      </c>
      <c r="B740" t="s">
        <v>2022</v>
      </c>
      <c r="C740" s="3">
        <v>10000</v>
      </c>
      <c r="D740" s="3">
        <v>648</v>
      </c>
    </row>
    <row r="741" spans="1:4" x14ac:dyDescent="0.25">
      <c r="A741" t="s">
        <v>739</v>
      </c>
      <c r="B741" t="s">
        <v>2023</v>
      </c>
      <c r="C741" s="3">
        <v>20821</v>
      </c>
      <c r="D741" s="3">
        <v>103</v>
      </c>
    </row>
    <row r="742" spans="1:4" x14ac:dyDescent="0.25">
      <c r="A742" t="s">
        <v>740</v>
      </c>
      <c r="B742" t="s">
        <v>2024</v>
      </c>
      <c r="C742" s="3">
        <v>6812</v>
      </c>
      <c r="D742" s="3">
        <v>182</v>
      </c>
    </row>
    <row r="743" spans="1:4" x14ac:dyDescent="0.25">
      <c r="A743" t="s">
        <v>741</v>
      </c>
      <c r="B743" t="s">
        <v>2025</v>
      </c>
      <c r="C743" s="3">
        <v>18389</v>
      </c>
      <c r="D743" s="3">
        <v>200</v>
      </c>
    </row>
    <row r="744" spans="1:4" x14ac:dyDescent="0.25">
      <c r="A744" t="s">
        <v>742</v>
      </c>
      <c r="B744" t="s">
        <v>2026</v>
      </c>
      <c r="C744" s="3">
        <v>6812</v>
      </c>
      <c r="D744" s="3">
        <v>110</v>
      </c>
    </row>
    <row r="745" spans="1:4" x14ac:dyDescent="0.25">
      <c r="A745" t="s">
        <v>743</v>
      </c>
      <c r="B745" t="s">
        <v>2027</v>
      </c>
      <c r="C745" s="3">
        <v>6812</v>
      </c>
      <c r="D745" s="3">
        <v>110</v>
      </c>
    </row>
    <row r="746" spans="1:4" x14ac:dyDescent="0.25">
      <c r="A746" t="s">
        <v>744</v>
      </c>
      <c r="B746" t="s">
        <v>2028</v>
      </c>
      <c r="C746" s="3">
        <v>10000</v>
      </c>
      <c r="D746" s="3">
        <v>647</v>
      </c>
    </row>
    <row r="747" spans="1:4" x14ac:dyDescent="0.25">
      <c r="A747" t="s">
        <v>745</v>
      </c>
      <c r="B747" t="s">
        <v>2029</v>
      </c>
      <c r="C747" s="3">
        <v>27710</v>
      </c>
      <c r="D747" s="3">
        <v>511</v>
      </c>
    </row>
    <row r="748" spans="1:4" x14ac:dyDescent="0.25">
      <c r="A748" t="s">
        <v>746</v>
      </c>
      <c r="B748" t="s">
        <v>2030</v>
      </c>
      <c r="C748" s="3">
        <v>8203</v>
      </c>
      <c r="D748" s="3">
        <v>271</v>
      </c>
    </row>
    <row r="749" spans="1:4" x14ac:dyDescent="0.25">
      <c r="A749" t="s">
        <v>747</v>
      </c>
      <c r="B749" t="s">
        <v>2031</v>
      </c>
      <c r="C749" s="3">
        <v>8203</v>
      </c>
      <c r="D749" s="3">
        <v>271</v>
      </c>
    </row>
    <row r="750" spans="1:4" x14ac:dyDescent="0.25">
      <c r="A750" t="s">
        <v>748</v>
      </c>
      <c r="B750" t="s">
        <v>2032</v>
      </c>
      <c r="C750" s="3">
        <v>8946</v>
      </c>
      <c r="D750" s="3">
        <v>302</v>
      </c>
    </row>
    <row r="751" spans="1:4" x14ac:dyDescent="0.25">
      <c r="A751" t="s">
        <v>749</v>
      </c>
      <c r="B751" t="s">
        <v>2033</v>
      </c>
      <c r="C751" s="3">
        <v>127099</v>
      </c>
      <c r="D751" s="3">
        <v>1572</v>
      </c>
    </row>
    <row r="752" spans="1:4" x14ac:dyDescent="0.25">
      <c r="A752" t="s">
        <v>750</v>
      </c>
      <c r="B752" t="s">
        <v>2034</v>
      </c>
      <c r="C752" s="3">
        <v>58518</v>
      </c>
      <c r="D752" s="3">
        <v>7234</v>
      </c>
    </row>
    <row r="753" spans="1:4" x14ac:dyDescent="0.25">
      <c r="A753" t="s">
        <v>751</v>
      </c>
      <c r="B753" t="s">
        <v>2035</v>
      </c>
      <c r="C753" s="3">
        <v>20821</v>
      </c>
      <c r="D753" s="3">
        <v>70</v>
      </c>
    </row>
    <row r="754" spans="1:4" x14ac:dyDescent="0.25">
      <c r="A754" t="s">
        <v>752</v>
      </c>
      <c r="B754" t="s">
        <v>2036</v>
      </c>
      <c r="C754" s="3">
        <v>127099</v>
      </c>
      <c r="D754" s="3">
        <v>1572</v>
      </c>
    </row>
    <row r="755" spans="1:4" x14ac:dyDescent="0.25">
      <c r="A755" t="s">
        <v>753</v>
      </c>
      <c r="B755" t="s">
        <v>2037</v>
      </c>
      <c r="C755" s="3">
        <v>58518</v>
      </c>
      <c r="D755" s="3">
        <v>7234</v>
      </c>
    </row>
    <row r="756" spans="1:4" x14ac:dyDescent="0.25">
      <c r="A756" t="s">
        <v>754</v>
      </c>
      <c r="B756" t="s">
        <v>2038</v>
      </c>
      <c r="C756" s="3">
        <v>20821</v>
      </c>
      <c r="D756" s="3">
        <v>70</v>
      </c>
    </row>
    <row r="757" spans="1:4" x14ac:dyDescent="0.25">
      <c r="A757" t="s">
        <v>755</v>
      </c>
      <c r="B757" t="s">
        <v>2039</v>
      </c>
      <c r="C757" s="3">
        <v>24288</v>
      </c>
      <c r="D757" s="3">
        <v>391</v>
      </c>
    </row>
    <row r="758" spans="1:4" x14ac:dyDescent="0.25">
      <c r="A758" t="s">
        <v>756</v>
      </c>
      <c r="B758" t="s">
        <v>2040</v>
      </c>
      <c r="C758" s="3">
        <v>28908</v>
      </c>
      <c r="D758" s="3">
        <v>1090</v>
      </c>
    </row>
    <row r="759" spans="1:4" x14ac:dyDescent="0.25">
      <c r="A759" t="s">
        <v>757</v>
      </c>
      <c r="B759" t="s">
        <v>2041</v>
      </c>
      <c r="C759" s="3">
        <v>6660</v>
      </c>
      <c r="D759" s="3">
        <v>152</v>
      </c>
    </row>
    <row r="760" spans="1:4" x14ac:dyDescent="0.25">
      <c r="A760" t="s">
        <v>758</v>
      </c>
      <c r="B760" t="s">
        <v>2042</v>
      </c>
      <c r="C760" s="3">
        <v>3898</v>
      </c>
      <c r="D760" s="3">
        <v>32</v>
      </c>
    </row>
    <row r="761" spans="1:4" x14ac:dyDescent="0.25">
      <c r="A761" t="s">
        <v>759</v>
      </c>
      <c r="B761" t="s">
        <v>2043</v>
      </c>
      <c r="C761" s="3">
        <v>3898</v>
      </c>
      <c r="D761" s="3">
        <v>34</v>
      </c>
    </row>
    <row r="762" spans="1:4" x14ac:dyDescent="0.25">
      <c r="A762" t="s">
        <v>760</v>
      </c>
      <c r="B762" t="s">
        <v>2044</v>
      </c>
      <c r="C762" s="3">
        <v>24288</v>
      </c>
      <c r="D762" s="3">
        <v>651</v>
      </c>
    </row>
    <row r="763" spans="1:4" x14ac:dyDescent="0.25">
      <c r="A763" t="s">
        <v>761</v>
      </c>
      <c r="B763" t="s">
        <v>2045</v>
      </c>
      <c r="C763" s="3">
        <v>24288</v>
      </c>
      <c r="D763" s="3">
        <v>391</v>
      </c>
    </row>
    <row r="764" spans="1:4" x14ac:dyDescent="0.25">
      <c r="A764" t="s">
        <v>762</v>
      </c>
      <c r="B764" t="s">
        <v>2046</v>
      </c>
      <c r="C764" s="3">
        <v>10751</v>
      </c>
      <c r="D764" s="3">
        <v>200</v>
      </c>
    </row>
    <row r="765" spans="1:4" x14ac:dyDescent="0.25">
      <c r="A765" t="s">
        <v>763</v>
      </c>
      <c r="B765" t="s">
        <v>2047</v>
      </c>
      <c r="C765" s="3">
        <v>89500</v>
      </c>
      <c r="D765" s="3">
        <v>450</v>
      </c>
    </row>
    <row r="766" spans="1:4" x14ac:dyDescent="0.25">
      <c r="A766" t="s">
        <v>764</v>
      </c>
      <c r="B766" t="s">
        <v>2048</v>
      </c>
      <c r="C766" s="3">
        <v>24288</v>
      </c>
      <c r="D766" s="3">
        <v>391</v>
      </c>
    </row>
    <row r="767" spans="1:4" x14ac:dyDescent="0.25">
      <c r="A767" t="s">
        <v>765</v>
      </c>
      <c r="B767" t="s">
        <v>2049</v>
      </c>
      <c r="C767" s="3">
        <v>28908</v>
      </c>
      <c r="D767" s="3">
        <v>1091</v>
      </c>
    </row>
    <row r="768" spans="1:4" x14ac:dyDescent="0.25">
      <c r="A768" t="s">
        <v>766</v>
      </c>
      <c r="B768" t="s">
        <v>2050</v>
      </c>
      <c r="C768" s="3">
        <v>6660</v>
      </c>
      <c r="D768" s="3">
        <v>153</v>
      </c>
    </row>
    <row r="769" spans="1:4" x14ac:dyDescent="0.25">
      <c r="A769" t="s">
        <v>767</v>
      </c>
      <c r="B769" t="s">
        <v>2051</v>
      </c>
      <c r="C769" s="3">
        <v>3899</v>
      </c>
      <c r="D769" s="3">
        <v>34</v>
      </c>
    </row>
    <row r="770" spans="1:4" x14ac:dyDescent="0.25">
      <c r="A770" t="s">
        <v>768</v>
      </c>
      <c r="B770" t="s">
        <v>2052</v>
      </c>
      <c r="C770" s="3">
        <v>3899</v>
      </c>
      <c r="D770" s="3">
        <v>34</v>
      </c>
    </row>
    <row r="771" spans="1:4" x14ac:dyDescent="0.25">
      <c r="A771" t="s">
        <v>769</v>
      </c>
      <c r="B771" t="s">
        <v>2053</v>
      </c>
      <c r="C771" s="3">
        <v>24288</v>
      </c>
      <c r="D771" s="3">
        <v>651</v>
      </c>
    </row>
    <row r="772" spans="1:4" x14ac:dyDescent="0.25">
      <c r="A772" t="s">
        <v>770</v>
      </c>
      <c r="B772" t="s">
        <v>2054</v>
      </c>
      <c r="C772" s="3">
        <v>24288</v>
      </c>
      <c r="D772" s="3">
        <v>391</v>
      </c>
    </row>
    <row r="773" spans="1:4" x14ac:dyDescent="0.25">
      <c r="A773" t="s">
        <v>771</v>
      </c>
      <c r="B773" t="s">
        <v>2055</v>
      </c>
      <c r="C773" s="3">
        <v>18389</v>
      </c>
      <c r="D773" s="3">
        <v>200</v>
      </c>
    </row>
    <row r="774" spans="1:4" x14ac:dyDescent="0.25">
      <c r="A774" t="s">
        <v>772</v>
      </c>
      <c r="B774" t="s">
        <v>2056</v>
      </c>
      <c r="C774" s="3">
        <v>10000</v>
      </c>
      <c r="D774" s="3">
        <v>647</v>
      </c>
    </row>
    <row r="775" spans="1:4" x14ac:dyDescent="0.25">
      <c r="A775" t="s">
        <v>773</v>
      </c>
      <c r="B775" t="s">
        <v>2057</v>
      </c>
      <c r="C775" s="3">
        <v>4833</v>
      </c>
      <c r="D775" s="3">
        <v>17</v>
      </c>
    </row>
    <row r="776" spans="1:4" x14ac:dyDescent="0.25">
      <c r="A776" t="s">
        <v>774</v>
      </c>
      <c r="B776" t="s">
        <v>2058</v>
      </c>
      <c r="C776" s="3">
        <v>3899</v>
      </c>
      <c r="D776" s="3">
        <v>34</v>
      </c>
    </row>
    <row r="777" spans="1:4" x14ac:dyDescent="0.25">
      <c r="A777" t="s">
        <v>775</v>
      </c>
      <c r="B777" t="s">
        <v>2059</v>
      </c>
      <c r="C777" s="3">
        <v>3899</v>
      </c>
      <c r="D777" s="3">
        <v>34</v>
      </c>
    </row>
    <row r="778" spans="1:4" x14ac:dyDescent="0.25">
      <c r="A778" t="s">
        <v>776</v>
      </c>
      <c r="B778" t="s">
        <v>2060</v>
      </c>
      <c r="C778" s="3">
        <v>401</v>
      </c>
      <c r="D778" s="3">
        <v>26</v>
      </c>
    </row>
    <row r="779" spans="1:4" x14ac:dyDescent="0.25">
      <c r="A779" t="s">
        <v>777</v>
      </c>
      <c r="B779" t="s">
        <v>2061</v>
      </c>
      <c r="C779" s="3">
        <v>24288</v>
      </c>
      <c r="D779" s="3">
        <v>391</v>
      </c>
    </row>
    <row r="780" spans="1:4" x14ac:dyDescent="0.25">
      <c r="A780" t="s">
        <v>778</v>
      </c>
      <c r="B780" t="s">
        <v>2062</v>
      </c>
      <c r="C780" s="3">
        <v>10000</v>
      </c>
      <c r="D780" s="3">
        <v>647</v>
      </c>
    </row>
    <row r="781" spans="1:4" x14ac:dyDescent="0.25">
      <c r="A781" t="s">
        <v>779</v>
      </c>
      <c r="B781" t="s">
        <v>2063</v>
      </c>
      <c r="C781" s="3">
        <v>208301</v>
      </c>
      <c r="D781" s="3">
        <v>3843</v>
      </c>
    </row>
    <row r="782" spans="1:4" x14ac:dyDescent="0.25">
      <c r="A782" t="s">
        <v>780</v>
      </c>
      <c r="B782" t="s">
        <v>2064</v>
      </c>
      <c r="C782" s="3">
        <v>24288</v>
      </c>
      <c r="D782" s="3">
        <v>391</v>
      </c>
    </row>
    <row r="783" spans="1:4" x14ac:dyDescent="0.25">
      <c r="A783" t="s">
        <v>781</v>
      </c>
      <c r="B783" t="s">
        <v>2065</v>
      </c>
      <c r="C783" s="3">
        <v>24288</v>
      </c>
      <c r="D783" s="3">
        <v>651</v>
      </c>
    </row>
    <row r="784" spans="1:4" x14ac:dyDescent="0.25">
      <c r="A784" t="s">
        <v>782</v>
      </c>
      <c r="B784" t="s">
        <v>2066</v>
      </c>
      <c r="C784" s="3">
        <v>18389</v>
      </c>
      <c r="D784" s="3">
        <v>200</v>
      </c>
    </row>
    <row r="785" spans="1:4" x14ac:dyDescent="0.25">
      <c r="A785" t="s">
        <v>783</v>
      </c>
      <c r="B785" t="s">
        <v>2067</v>
      </c>
      <c r="C785" s="3">
        <v>8203</v>
      </c>
      <c r="D785" s="3">
        <v>271</v>
      </c>
    </row>
    <row r="786" spans="1:4" x14ac:dyDescent="0.25">
      <c r="A786" t="s">
        <v>784</v>
      </c>
      <c r="B786" t="s">
        <v>2068</v>
      </c>
      <c r="C786" s="3">
        <v>8203</v>
      </c>
      <c r="D786" s="3">
        <v>271</v>
      </c>
    </row>
    <row r="787" spans="1:4" x14ac:dyDescent="0.25">
      <c r="A787" t="s">
        <v>785</v>
      </c>
      <c r="B787" t="s">
        <v>2069</v>
      </c>
      <c r="C787" s="3">
        <v>2432</v>
      </c>
      <c r="D787" s="3">
        <v>58</v>
      </c>
    </row>
    <row r="788" spans="1:4" x14ac:dyDescent="0.25">
      <c r="A788" t="s">
        <v>786</v>
      </c>
      <c r="B788" t="s">
        <v>2070</v>
      </c>
      <c r="C788" s="3">
        <v>2432</v>
      </c>
      <c r="D788" s="3">
        <v>94</v>
      </c>
    </row>
    <row r="789" spans="1:4" x14ac:dyDescent="0.25">
      <c r="A789" t="s">
        <v>787</v>
      </c>
      <c r="B789" t="s">
        <v>2071</v>
      </c>
      <c r="C789" s="3">
        <v>4833</v>
      </c>
      <c r="D789" s="3">
        <v>17</v>
      </c>
    </row>
    <row r="790" spans="1:4" x14ac:dyDescent="0.25">
      <c r="A790" t="s">
        <v>788</v>
      </c>
      <c r="B790" t="s">
        <v>2072</v>
      </c>
      <c r="C790" s="3">
        <v>108948</v>
      </c>
      <c r="D790" s="3">
        <v>1348</v>
      </c>
    </row>
    <row r="791" spans="1:4" x14ac:dyDescent="0.25">
      <c r="A791" t="s">
        <v>789</v>
      </c>
      <c r="B791" t="s">
        <v>2073</v>
      </c>
      <c r="C791" s="3">
        <v>49035</v>
      </c>
      <c r="D791" s="3">
        <v>6063</v>
      </c>
    </row>
    <row r="792" spans="1:4" x14ac:dyDescent="0.25">
      <c r="A792" t="s">
        <v>790</v>
      </c>
      <c r="B792" t="s">
        <v>2074</v>
      </c>
      <c r="C792" s="3">
        <v>20821</v>
      </c>
      <c r="D792" s="3">
        <v>71</v>
      </c>
    </row>
    <row r="793" spans="1:4" x14ac:dyDescent="0.25">
      <c r="A793" t="s">
        <v>791</v>
      </c>
      <c r="B793" t="s">
        <v>2075</v>
      </c>
      <c r="C793" s="3">
        <v>108948</v>
      </c>
      <c r="D793" s="3">
        <v>1348</v>
      </c>
    </row>
    <row r="794" spans="1:4" x14ac:dyDescent="0.25">
      <c r="A794" t="s">
        <v>792</v>
      </c>
      <c r="B794" t="s">
        <v>2076</v>
      </c>
      <c r="C794" s="3">
        <v>49035</v>
      </c>
      <c r="D794" s="3">
        <v>6063</v>
      </c>
    </row>
    <row r="795" spans="1:4" x14ac:dyDescent="0.25">
      <c r="A795" t="s">
        <v>793</v>
      </c>
      <c r="B795" t="s">
        <v>2077</v>
      </c>
      <c r="C795" s="3">
        <v>20821</v>
      </c>
      <c r="D795" s="3">
        <v>71</v>
      </c>
    </row>
    <row r="796" spans="1:4" x14ac:dyDescent="0.25">
      <c r="A796" t="s">
        <v>794</v>
      </c>
      <c r="B796" t="s">
        <v>2078</v>
      </c>
      <c r="C796" s="3">
        <v>18598</v>
      </c>
      <c r="D796" s="3">
        <v>299</v>
      </c>
    </row>
    <row r="797" spans="1:4" x14ac:dyDescent="0.25">
      <c r="A797" t="s">
        <v>795</v>
      </c>
      <c r="B797" t="s">
        <v>2079</v>
      </c>
      <c r="C797" s="3">
        <v>28908</v>
      </c>
      <c r="D797" s="3">
        <v>1090</v>
      </c>
    </row>
    <row r="798" spans="1:4" x14ac:dyDescent="0.25">
      <c r="A798" t="s">
        <v>796</v>
      </c>
      <c r="B798" t="s">
        <v>2080</v>
      </c>
      <c r="C798" s="3">
        <v>6660</v>
      </c>
      <c r="D798" s="3">
        <v>153</v>
      </c>
    </row>
    <row r="799" spans="1:4" x14ac:dyDescent="0.25">
      <c r="A799" t="s">
        <v>797</v>
      </c>
      <c r="B799" t="s">
        <v>2081</v>
      </c>
      <c r="C799" s="3">
        <v>3898</v>
      </c>
      <c r="D799" s="3">
        <v>34</v>
      </c>
    </row>
    <row r="800" spans="1:4" x14ac:dyDescent="0.25">
      <c r="A800" t="s">
        <v>798</v>
      </c>
      <c r="B800" t="s">
        <v>2082</v>
      </c>
      <c r="C800" s="3">
        <v>3898</v>
      </c>
      <c r="D800" s="3">
        <v>34</v>
      </c>
    </row>
    <row r="801" spans="1:4" x14ac:dyDescent="0.25">
      <c r="A801" t="s">
        <v>799</v>
      </c>
      <c r="B801" t="s">
        <v>2083</v>
      </c>
      <c r="C801" s="3">
        <v>18599</v>
      </c>
      <c r="D801" s="3">
        <v>499</v>
      </c>
    </row>
    <row r="802" spans="1:4" x14ac:dyDescent="0.25">
      <c r="A802" t="s">
        <v>800</v>
      </c>
      <c r="B802" t="s">
        <v>2084</v>
      </c>
      <c r="C802" s="3">
        <v>18599</v>
      </c>
      <c r="D802" s="3">
        <v>300</v>
      </c>
    </row>
    <row r="803" spans="1:4" x14ac:dyDescent="0.25">
      <c r="A803" t="s">
        <v>801</v>
      </c>
      <c r="B803" t="s">
        <v>2085</v>
      </c>
      <c r="C803" s="3">
        <v>10751</v>
      </c>
      <c r="D803" s="3">
        <v>200</v>
      </c>
    </row>
    <row r="804" spans="1:4" x14ac:dyDescent="0.25">
      <c r="A804" t="s">
        <v>802</v>
      </c>
      <c r="B804" t="s">
        <v>2086</v>
      </c>
      <c r="C804" s="3">
        <v>89500</v>
      </c>
      <c r="D804" s="3">
        <v>450</v>
      </c>
    </row>
    <row r="805" spans="1:4" x14ac:dyDescent="0.25">
      <c r="A805" t="s">
        <v>803</v>
      </c>
      <c r="B805" t="s">
        <v>2087</v>
      </c>
      <c r="C805" s="3">
        <v>18599</v>
      </c>
      <c r="D805" s="3">
        <v>300</v>
      </c>
    </row>
    <row r="806" spans="1:4" x14ac:dyDescent="0.25">
      <c r="A806" t="s">
        <v>804</v>
      </c>
      <c r="B806" t="s">
        <v>2088</v>
      </c>
      <c r="C806" s="3">
        <v>28908</v>
      </c>
      <c r="D806" s="3">
        <v>1090</v>
      </c>
    </row>
    <row r="807" spans="1:4" x14ac:dyDescent="0.25">
      <c r="A807" t="s">
        <v>805</v>
      </c>
      <c r="B807" t="s">
        <v>2089</v>
      </c>
      <c r="C807" s="3">
        <v>6660</v>
      </c>
      <c r="D807" s="3">
        <v>152</v>
      </c>
    </row>
    <row r="808" spans="1:4" x14ac:dyDescent="0.25">
      <c r="A808" t="s">
        <v>806</v>
      </c>
      <c r="B808" t="s">
        <v>2090</v>
      </c>
      <c r="C808" s="3">
        <v>3898</v>
      </c>
      <c r="D808" s="3">
        <v>34</v>
      </c>
    </row>
    <row r="809" spans="1:4" x14ac:dyDescent="0.25">
      <c r="A809" t="s">
        <v>807</v>
      </c>
      <c r="B809" t="s">
        <v>2091</v>
      </c>
      <c r="C809" s="3">
        <v>3899</v>
      </c>
      <c r="D809" s="3">
        <v>34</v>
      </c>
    </row>
    <row r="810" spans="1:4" x14ac:dyDescent="0.25">
      <c r="A810" t="s">
        <v>808</v>
      </c>
      <c r="B810" t="s">
        <v>2092</v>
      </c>
      <c r="C810" s="3">
        <v>18598</v>
      </c>
      <c r="D810" s="3">
        <v>498</v>
      </c>
    </row>
    <row r="811" spans="1:4" x14ac:dyDescent="0.25">
      <c r="A811" t="s">
        <v>809</v>
      </c>
      <c r="B811" t="s">
        <v>2093</v>
      </c>
      <c r="C811" s="3">
        <v>18599</v>
      </c>
      <c r="D811" s="3">
        <v>300</v>
      </c>
    </row>
    <row r="812" spans="1:4" x14ac:dyDescent="0.25">
      <c r="A812" t="s">
        <v>810</v>
      </c>
      <c r="B812" t="s">
        <v>2094</v>
      </c>
      <c r="C812" s="3">
        <v>18389</v>
      </c>
      <c r="D812" s="3">
        <v>200</v>
      </c>
    </row>
    <row r="813" spans="1:4" x14ac:dyDescent="0.25">
      <c r="A813" t="s">
        <v>811</v>
      </c>
      <c r="B813" t="s">
        <v>2095</v>
      </c>
      <c r="C813" s="3">
        <v>10000</v>
      </c>
      <c r="D813" s="3">
        <v>647</v>
      </c>
    </row>
    <row r="814" spans="1:4" x14ac:dyDescent="0.25">
      <c r="A814" t="s">
        <v>812</v>
      </c>
      <c r="B814" t="s">
        <v>2096</v>
      </c>
      <c r="C814" s="3">
        <v>4833</v>
      </c>
      <c r="D814" s="3">
        <v>17</v>
      </c>
    </row>
    <row r="815" spans="1:4" x14ac:dyDescent="0.25">
      <c r="A815" t="s">
        <v>813</v>
      </c>
      <c r="B815" t="s">
        <v>2097</v>
      </c>
      <c r="C815" s="3">
        <v>3898</v>
      </c>
      <c r="D815" s="3">
        <v>34</v>
      </c>
    </row>
    <row r="816" spans="1:4" x14ac:dyDescent="0.25">
      <c r="A816" t="s">
        <v>814</v>
      </c>
      <c r="B816" t="s">
        <v>2098</v>
      </c>
      <c r="C816" s="3">
        <v>3899</v>
      </c>
      <c r="D816" s="3">
        <v>34</v>
      </c>
    </row>
    <row r="817" spans="1:4" x14ac:dyDescent="0.25">
      <c r="A817" t="s">
        <v>815</v>
      </c>
      <c r="B817" t="s">
        <v>2099</v>
      </c>
      <c r="C817" s="3">
        <v>401</v>
      </c>
      <c r="D817" s="3">
        <v>25</v>
      </c>
    </row>
    <row r="818" spans="1:4" x14ac:dyDescent="0.25">
      <c r="A818" t="s">
        <v>816</v>
      </c>
      <c r="B818" t="s">
        <v>2100</v>
      </c>
      <c r="C818" s="3">
        <v>18599</v>
      </c>
      <c r="D818" s="3">
        <v>299</v>
      </c>
    </row>
    <row r="819" spans="1:4" x14ac:dyDescent="0.25">
      <c r="A819" t="s">
        <v>817</v>
      </c>
      <c r="B819" t="s">
        <v>2101</v>
      </c>
      <c r="C819" s="3">
        <v>10000</v>
      </c>
      <c r="D819" s="3">
        <v>647</v>
      </c>
    </row>
    <row r="820" spans="1:4" x14ac:dyDescent="0.25">
      <c r="A820" t="s">
        <v>818</v>
      </c>
      <c r="B820" t="s">
        <v>2102</v>
      </c>
      <c r="C820" s="3">
        <v>158821</v>
      </c>
      <c r="D820" s="3">
        <v>2929</v>
      </c>
    </row>
    <row r="821" spans="1:4" x14ac:dyDescent="0.25">
      <c r="A821" t="s">
        <v>819</v>
      </c>
      <c r="B821" t="s">
        <v>2103</v>
      </c>
      <c r="C821" s="3">
        <v>18598</v>
      </c>
      <c r="D821" s="3">
        <v>299</v>
      </c>
    </row>
    <row r="822" spans="1:4" x14ac:dyDescent="0.25">
      <c r="A822" t="s">
        <v>820</v>
      </c>
      <c r="B822" t="s">
        <v>2104</v>
      </c>
      <c r="C822" s="3">
        <v>18598</v>
      </c>
      <c r="D822" s="3">
        <v>498</v>
      </c>
    </row>
    <row r="823" spans="1:4" x14ac:dyDescent="0.25">
      <c r="A823" t="s">
        <v>821</v>
      </c>
      <c r="B823" t="s">
        <v>2105</v>
      </c>
      <c r="C823" s="3">
        <v>18389</v>
      </c>
      <c r="D823" s="3">
        <v>200</v>
      </c>
    </row>
    <row r="824" spans="1:4" x14ac:dyDescent="0.25">
      <c r="A824" t="s">
        <v>822</v>
      </c>
      <c r="B824" t="s">
        <v>2106</v>
      </c>
      <c r="C824" s="3">
        <v>2432</v>
      </c>
      <c r="D824" s="3">
        <v>59</v>
      </c>
    </row>
    <row r="825" spans="1:4" x14ac:dyDescent="0.25">
      <c r="A825" t="s">
        <v>823</v>
      </c>
      <c r="B825" t="s">
        <v>2107</v>
      </c>
      <c r="C825" s="3">
        <v>2432</v>
      </c>
      <c r="D825" s="3">
        <v>94</v>
      </c>
    </row>
    <row r="826" spans="1:4" x14ac:dyDescent="0.25">
      <c r="A826" t="s">
        <v>824</v>
      </c>
      <c r="B826" t="s">
        <v>2108</v>
      </c>
      <c r="C826" s="3">
        <v>4833</v>
      </c>
      <c r="D826" s="3">
        <v>18</v>
      </c>
    </row>
    <row r="827" spans="1:4" x14ac:dyDescent="0.25">
      <c r="A827" t="s">
        <v>825</v>
      </c>
      <c r="B827" t="s">
        <v>2109</v>
      </c>
      <c r="C827" s="3">
        <v>8202</v>
      </c>
      <c r="D827" s="3">
        <v>272</v>
      </c>
    </row>
    <row r="828" spans="1:4" x14ac:dyDescent="0.25">
      <c r="A828" t="s">
        <v>826</v>
      </c>
      <c r="B828" t="s">
        <v>2110</v>
      </c>
      <c r="C828" s="3">
        <v>8203</v>
      </c>
      <c r="D828" s="3">
        <v>271</v>
      </c>
    </row>
    <row r="829" spans="1:4" x14ac:dyDescent="0.25">
      <c r="A829" t="s">
        <v>827</v>
      </c>
      <c r="B829" t="s">
        <v>2111</v>
      </c>
      <c r="C829" s="3">
        <v>401</v>
      </c>
      <c r="D829" s="3">
        <v>26</v>
      </c>
    </row>
    <row r="830" spans="1:4" x14ac:dyDescent="0.25">
      <c r="A830" t="s">
        <v>828</v>
      </c>
      <c r="B830" t="s">
        <v>2112</v>
      </c>
      <c r="C830" s="3">
        <v>10000</v>
      </c>
      <c r="D830" s="3">
        <v>647</v>
      </c>
    </row>
    <row r="831" spans="1:4" x14ac:dyDescent="0.25">
      <c r="A831" t="s">
        <v>829</v>
      </c>
      <c r="B831" t="s">
        <v>2113</v>
      </c>
      <c r="C831" s="3">
        <v>4734</v>
      </c>
      <c r="D831" s="3">
        <v>88</v>
      </c>
    </row>
    <row r="832" spans="1:4" x14ac:dyDescent="0.25">
      <c r="A832" t="s">
        <v>830</v>
      </c>
      <c r="B832" t="s">
        <v>1983</v>
      </c>
      <c r="C832" s="3">
        <v>20821</v>
      </c>
      <c r="D832" s="3">
        <v>103</v>
      </c>
    </row>
    <row r="833" spans="1:4" x14ac:dyDescent="0.25">
      <c r="A833" t="s">
        <v>831</v>
      </c>
      <c r="B833" t="s">
        <v>2114</v>
      </c>
      <c r="C833" s="3">
        <v>2432</v>
      </c>
      <c r="D833" s="3">
        <v>59</v>
      </c>
    </row>
    <row r="834" spans="1:4" x14ac:dyDescent="0.25">
      <c r="A834" t="s">
        <v>832</v>
      </c>
      <c r="B834" t="s">
        <v>2115</v>
      </c>
      <c r="C834" s="3">
        <v>4833</v>
      </c>
      <c r="D834" s="3">
        <v>17</v>
      </c>
    </row>
    <row r="835" spans="1:4" x14ac:dyDescent="0.25">
      <c r="A835" t="s">
        <v>833</v>
      </c>
      <c r="B835" t="s">
        <v>2116</v>
      </c>
      <c r="C835" s="3">
        <v>20821</v>
      </c>
      <c r="D835" s="3">
        <v>103</v>
      </c>
    </row>
    <row r="836" spans="1:4" x14ac:dyDescent="0.25">
      <c r="A836" t="s">
        <v>834</v>
      </c>
      <c r="B836" t="s">
        <v>2117</v>
      </c>
      <c r="C836" s="3">
        <v>2432</v>
      </c>
      <c r="D836" s="3">
        <v>94</v>
      </c>
    </row>
    <row r="837" spans="1:4" x14ac:dyDescent="0.25">
      <c r="A837" t="s">
        <v>835</v>
      </c>
      <c r="B837" t="s">
        <v>2118</v>
      </c>
      <c r="C837" s="3">
        <v>6812</v>
      </c>
      <c r="D837" s="3">
        <v>182</v>
      </c>
    </row>
    <row r="838" spans="1:4" x14ac:dyDescent="0.25">
      <c r="A838" t="s">
        <v>836</v>
      </c>
      <c r="B838" t="s">
        <v>2119</v>
      </c>
      <c r="C838" s="3">
        <v>6812</v>
      </c>
      <c r="D838" s="3">
        <v>110</v>
      </c>
    </row>
    <row r="839" spans="1:4" x14ac:dyDescent="0.25">
      <c r="A839" t="s">
        <v>837</v>
      </c>
      <c r="B839" t="s">
        <v>2120</v>
      </c>
      <c r="C839" s="3">
        <v>6812</v>
      </c>
      <c r="D839" s="3">
        <v>110</v>
      </c>
    </row>
    <row r="840" spans="1:4" x14ac:dyDescent="0.25">
      <c r="A840" t="s">
        <v>838</v>
      </c>
      <c r="B840" t="s">
        <v>2121</v>
      </c>
      <c r="C840" s="3">
        <v>10000</v>
      </c>
      <c r="D840" s="3">
        <v>646</v>
      </c>
    </row>
    <row r="841" spans="1:4" x14ac:dyDescent="0.25">
      <c r="A841" t="s">
        <v>839</v>
      </c>
      <c r="B841" t="s">
        <v>2122</v>
      </c>
      <c r="C841" s="3">
        <v>27710</v>
      </c>
      <c r="D841" s="3">
        <v>511</v>
      </c>
    </row>
    <row r="842" spans="1:4" x14ac:dyDescent="0.25">
      <c r="A842" t="s">
        <v>840</v>
      </c>
      <c r="B842" t="s">
        <v>2123</v>
      </c>
      <c r="C842" s="3">
        <v>6812</v>
      </c>
      <c r="D842" s="3">
        <v>110</v>
      </c>
    </row>
    <row r="843" spans="1:4" x14ac:dyDescent="0.25">
      <c r="A843" t="s">
        <v>841</v>
      </c>
      <c r="B843" t="s">
        <v>2124</v>
      </c>
      <c r="C843" s="3">
        <v>28908</v>
      </c>
      <c r="D843" s="3">
        <v>1090</v>
      </c>
    </row>
    <row r="844" spans="1:4" x14ac:dyDescent="0.25">
      <c r="A844" t="s">
        <v>842</v>
      </c>
      <c r="B844" t="s">
        <v>2125</v>
      </c>
      <c r="C844" s="3">
        <v>6660</v>
      </c>
      <c r="D844" s="3">
        <v>153</v>
      </c>
    </row>
    <row r="845" spans="1:4" x14ac:dyDescent="0.25">
      <c r="A845" t="s">
        <v>843</v>
      </c>
      <c r="B845" t="s">
        <v>2126</v>
      </c>
      <c r="C845" s="3">
        <v>6812</v>
      </c>
      <c r="D845" s="3">
        <v>183</v>
      </c>
    </row>
    <row r="846" spans="1:4" x14ac:dyDescent="0.25">
      <c r="A846" t="s">
        <v>844</v>
      </c>
      <c r="B846" t="s">
        <v>2127</v>
      </c>
      <c r="C846" s="3">
        <v>6812</v>
      </c>
      <c r="D846" s="3">
        <v>110</v>
      </c>
    </row>
    <row r="847" spans="1:4" x14ac:dyDescent="0.25">
      <c r="A847" t="s">
        <v>845</v>
      </c>
      <c r="B847" t="s">
        <v>2128</v>
      </c>
      <c r="C847" s="3">
        <v>6812</v>
      </c>
      <c r="D847" s="3">
        <v>182</v>
      </c>
    </row>
    <row r="848" spans="1:4" x14ac:dyDescent="0.25">
      <c r="A848" t="s">
        <v>846</v>
      </c>
      <c r="B848" t="s">
        <v>2129</v>
      </c>
      <c r="C848" s="3">
        <v>6812</v>
      </c>
      <c r="D848" s="3">
        <v>110</v>
      </c>
    </row>
    <row r="849" spans="1:4" x14ac:dyDescent="0.25">
      <c r="A849" t="s">
        <v>847</v>
      </c>
      <c r="B849" t="s">
        <v>2130</v>
      </c>
      <c r="C849" s="3">
        <v>6812</v>
      </c>
      <c r="D849" s="3">
        <v>110</v>
      </c>
    </row>
    <row r="850" spans="1:4" x14ac:dyDescent="0.25">
      <c r="A850" t="s">
        <v>848</v>
      </c>
      <c r="B850" t="s">
        <v>2131</v>
      </c>
      <c r="C850" s="3">
        <v>21250</v>
      </c>
      <c r="D850" s="3">
        <v>314</v>
      </c>
    </row>
    <row r="851" spans="1:4" x14ac:dyDescent="0.25">
      <c r="A851" t="s">
        <v>849</v>
      </c>
      <c r="B851" t="s">
        <v>2132</v>
      </c>
      <c r="C851" s="3">
        <v>4833</v>
      </c>
      <c r="D851" s="3">
        <v>17</v>
      </c>
    </row>
    <row r="852" spans="1:4" x14ac:dyDescent="0.25">
      <c r="A852" t="s">
        <v>850</v>
      </c>
      <c r="B852" t="s">
        <v>2133</v>
      </c>
      <c r="C852" s="3">
        <v>401</v>
      </c>
      <c r="D852" s="3">
        <v>26</v>
      </c>
    </row>
    <row r="853" spans="1:4" x14ac:dyDescent="0.25">
      <c r="A853" t="s">
        <v>851</v>
      </c>
      <c r="B853" t="s">
        <v>2134</v>
      </c>
      <c r="C853" s="3">
        <v>10000</v>
      </c>
      <c r="D853" s="3">
        <v>648</v>
      </c>
    </row>
    <row r="854" spans="1:4" x14ac:dyDescent="0.25">
      <c r="A854" t="s">
        <v>852</v>
      </c>
      <c r="B854" t="s">
        <v>2135</v>
      </c>
      <c r="C854" s="3">
        <v>2432</v>
      </c>
      <c r="D854" s="3">
        <v>94</v>
      </c>
    </row>
    <row r="855" spans="1:4" x14ac:dyDescent="0.25">
      <c r="A855" t="s">
        <v>853</v>
      </c>
      <c r="B855" t="s">
        <v>2136</v>
      </c>
      <c r="C855" s="3">
        <v>13600</v>
      </c>
      <c r="D855" s="3">
        <v>720</v>
      </c>
    </row>
    <row r="856" spans="1:4" x14ac:dyDescent="0.25">
      <c r="A856" t="s">
        <v>854</v>
      </c>
      <c r="B856" t="s">
        <v>2137</v>
      </c>
      <c r="C856" s="3">
        <v>2432</v>
      </c>
      <c r="D856" s="3">
        <v>95</v>
      </c>
    </row>
    <row r="857" spans="1:4" x14ac:dyDescent="0.25">
      <c r="A857" t="s">
        <v>855</v>
      </c>
      <c r="B857" t="s">
        <v>2138</v>
      </c>
      <c r="C857" s="3">
        <v>13599</v>
      </c>
      <c r="D857" s="3">
        <v>720</v>
      </c>
    </row>
    <row r="858" spans="1:4" x14ac:dyDescent="0.25">
      <c r="A858" t="s">
        <v>856</v>
      </c>
      <c r="B858" t="s">
        <v>2139</v>
      </c>
      <c r="C858" s="3">
        <v>13558</v>
      </c>
      <c r="D858" s="3">
        <v>134</v>
      </c>
    </row>
    <row r="859" spans="1:4" x14ac:dyDescent="0.25">
      <c r="A859" t="s">
        <v>857</v>
      </c>
      <c r="B859" t="s">
        <v>2140</v>
      </c>
      <c r="C859" s="3">
        <v>4258</v>
      </c>
      <c r="D859" s="3"/>
    </row>
    <row r="860" spans="1:4" x14ac:dyDescent="0.25">
      <c r="A860" t="s">
        <v>858</v>
      </c>
      <c r="B860" t="s">
        <v>2141</v>
      </c>
      <c r="C860" s="3">
        <v>4833</v>
      </c>
      <c r="D860" s="3">
        <v>16</v>
      </c>
    </row>
    <row r="861" spans="1:4" x14ac:dyDescent="0.25">
      <c r="A861" t="s">
        <v>859</v>
      </c>
      <c r="B861" t="s">
        <v>2142</v>
      </c>
      <c r="C861" s="3">
        <v>26755</v>
      </c>
      <c r="D861" s="3">
        <v>50</v>
      </c>
    </row>
    <row r="862" spans="1:4" x14ac:dyDescent="0.25">
      <c r="A862" t="s">
        <v>860</v>
      </c>
      <c r="B862" t="s">
        <v>2143</v>
      </c>
      <c r="C862" s="3">
        <v>35621</v>
      </c>
      <c r="D862" s="3">
        <v>250</v>
      </c>
    </row>
    <row r="863" spans="1:4" x14ac:dyDescent="0.25">
      <c r="A863" t="s">
        <v>861</v>
      </c>
      <c r="B863" t="s">
        <v>2144</v>
      </c>
      <c r="C863" s="3">
        <v>46004</v>
      </c>
      <c r="D863" s="3">
        <v>100</v>
      </c>
    </row>
    <row r="864" spans="1:4" x14ac:dyDescent="0.25">
      <c r="A864" t="s">
        <v>862</v>
      </c>
      <c r="B864" t="s">
        <v>2145</v>
      </c>
      <c r="C864" s="3">
        <v>32905</v>
      </c>
      <c r="D864" s="3">
        <v>500</v>
      </c>
    </row>
    <row r="865" spans="1:4" x14ac:dyDescent="0.25">
      <c r="A865" t="s">
        <v>863</v>
      </c>
      <c r="B865" t="s">
        <v>2146</v>
      </c>
      <c r="C865" s="3">
        <v>10783</v>
      </c>
      <c r="D865" s="3">
        <v>102</v>
      </c>
    </row>
    <row r="866" spans="1:4" x14ac:dyDescent="0.25">
      <c r="A866" t="s">
        <v>864</v>
      </c>
      <c r="B866" t="s">
        <v>2147</v>
      </c>
      <c r="C866" s="3">
        <v>84716</v>
      </c>
      <c r="D866" s="3">
        <v>250</v>
      </c>
    </row>
    <row r="867" spans="1:4" x14ac:dyDescent="0.25">
      <c r="A867" t="s">
        <v>865</v>
      </c>
      <c r="B867" t="s">
        <v>2148</v>
      </c>
      <c r="C867" s="3">
        <v>64069</v>
      </c>
      <c r="D867" s="3">
        <v>50</v>
      </c>
    </row>
    <row r="868" spans="1:4" x14ac:dyDescent="0.25">
      <c r="A868" t="s">
        <v>866</v>
      </c>
      <c r="B868" t="s">
        <v>2149</v>
      </c>
      <c r="C868" s="3">
        <v>61108</v>
      </c>
      <c r="D868" s="3">
        <v>34</v>
      </c>
    </row>
    <row r="869" spans="1:4" x14ac:dyDescent="0.25">
      <c r="A869" t="s">
        <v>867</v>
      </c>
      <c r="B869" t="s">
        <v>2150</v>
      </c>
      <c r="C869" s="3">
        <v>9366</v>
      </c>
      <c r="D869" s="3">
        <v>249</v>
      </c>
    </row>
    <row r="870" spans="1:4" x14ac:dyDescent="0.25">
      <c r="A870" t="s">
        <v>868</v>
      </c>
      <c r="B870" t="s">
        <v>2151</v>
      </c>
      <c r="C870" s="3">
        <v>59346</v>
      </c>
      <c r="D870" s="3">
        <v>500</v>
      </c>
    </row>
    <row r="871" spans="1:4" x14ac:dyDescent="0.25">
      <c r="A871" t="s">
        <v>869</v>
      </c>
      <c r="B871" t="s">
        <v>2152</v>
      </c>
      <c r="C871" s="3">
        <v>106571</v>
      </c>
      <c r="D871" s="3">
        <v>333</v>
      </c>
    </row>
    <row r="872" spans="1:4" x14ac:dyDescent="0.25">
      <c r="A872" t="s">
        <v>870</v>
      </c>
      <c r="B872" t="s">
        <v>2153</v>
      </c>
      <c r="C872" s="3">
        <v>205842</v>
      </c>
      <c r="D872" s="3">
        <v>665</v>
      </c>
    </row>
    <row r="873" spans="1:4" x14ac:dyDescent="0.25">
      <c r="A873" t="s">
        <v>871</v>
      </c>
      <c r="B873" t="s">
        <v>2154</v>
      </c>
      <c r="C873" s="3">
        <v>10628</v>
      </c>
      <c r="D873" s="3">
        <v>50</v>
      </c>
    </row>
    <row r="874" spans="1:4" x14ac:dyDescent="0.25">
      <c r="A874" t="s">
        <v>872</v>
      </c>
      <c r="B874" t="s">
        <v>2155</v>
      </c>
      <c r="C874" s="3">
        <v>19285</v>
      </c>
      <c r="D874" s="3">
        <v>100</v>
      </c>
    </row>
    <row r="875" spans="1:4" x14ac:dyDescent="0.25">
      <c r="A875" t="s">
        <v>873</v>
      </c>
      <c r="B875" t="s">
        <v>2156</v>
      </c>
      <c r="C875" s="3">
        <v>78094</v>
      </c>
      <c r="D875" s="3">
        <v>50</v>
      </c>
    </row>
    <row r="876" spans="1:4" x14ac:dyDescent="0.25">
      <c r="A876" t="s">
        <v>874</v>
      </c>
      <c r="B876" t="s">
        <v>2157</v>
      </c>
      <c r="C876" s="3">
        <v>115829</v>
      </c>
      <c r="D876" s="3">
        <v>100</v>
      </c>
    </row>
    <row r="877" spans="1:4" x14ac:dyDescent="0.25">
      <c r="A877" t="s">
        <v>875</v>
      </c>
      <c r="B877" t="s">
        <v>2158</v>
      </c>
      <c r="C877" s="3">
        <v>11418</v>
      </c>
      <c r="D877" s="3">
        <v>50</v>
      </c>
    </row>
    <row r="878" spans="1:4" x14ac:dyDescent="0.25">
      <c r="A878" t="s">
        <v>876</v>
      </c>
      <c r="B878" t="s">
        <v>2159</v>
      </c>
      <c r="C878" s="3">
        <v>51070</v>
      </c>
      <c r="D878" s="3">
        <v>50</v>
      </c>
    </row>
    <row r="879" spans="1:4" x14ac:dyDescent="0.25">
      <c r="A879" t="s">
        <v>877</v>
      </c>
      <c r="B879" t="s">
        <v>2160</v>
      </c>
      <c r="C879" s="3">
        <v>43578</v>
      </c>
      <c r="D879" s="3">
        <v>250</v>
      </c>
    </row>
    <row r="880" spans="1:4" x14ac:dyDescent="0.25">
      <c r="A880" t="s">
        <v>878</v>
      </c>
      <c r="B880" t="s">
        <v>2161</v>
      </c>
      <c r="C880" s="3">
        <v>28738</v>
      </c>
      <c r="D880" s="3">
        <v>50</v>
      </c>
    </row>
    <row r="881" spans="1:4" x14ac:dyDescent="0.25">
      <c r="A881" t="s">
        <v>879</v>
      </c>
      <c r="B881" t="s">
        <v>2162</v>
      </c>
      <c r="C881" s="3">
        <v>45974</v>
      </c>
      <c r="D881" s="3">
        <v>50</v>
      </c>
    </row>
    <row r="882" spans="1:4" x14ac:dyDescent="0.25">
      <c r="A882" t="s">
        <v>880</v>
      </c>
      <c r="B882" t="s">
        <v>2163</v>
      </c>
      <c r="C882" s="3">
        <v>12692</v>
      </c>
      <c r="D882" s="3">
        <v>51</v>
      </c>
    </row>
    <row r="883" spans="1:4" x14ac:dyDescent="0.25">
      <c r="A883" t="s">
        <v>881</v>
      </c>
      <c r="B883" t="s">
        <v>2164</v>
      </c>
      <c r="C883" s="3">
        <v>20692</v>
      </c>
      <c r="D883" s="3">
        <v>500</v>
      </c>
    </row>
    <row r="884" spans="1:4" x14ac:dyDescent="0.25">
      <c r="A884" t="s">
        <v>882</v>
      </c>
      <c r="B884" t="s">
        <v>2165</v>
      </c>
      <c r="C884" s="3">
        <v>17845</v>
      </c>
      <c r="D884" s="3">
        <v>285</v>
      </c>
    </row>
    <row r="885" spans="1:4" x14ac:dyDescent="0.25">
      <c r="A885" t="s">
        <v>883</v>
      </c>
      <c r="B885" t="s">
        <v>2166</v>
      </c>
      <c r="C885" s="3">
        <v>26755</v>
      </c>
      <c r="D885" s="3">
        <v>50</v>
      </c>
    </row>
    <row r="886" spans="1:4" x14ac:dyDescent="0.25">
      <c r="A886" t="s">
        <v>884</v>
      </c>
      <c r="B886" t="s">
        <v>2167</v>
      </c>
      <c r="C886" s="3">
        <v>35620</v>
      </c>
      <c r="D886" s="3">
        <v>249</v>
      </c>
    </row>
    <row r="887" spans="1:4" x14ac:dyDescent="0.25">
      <c r="A887" t="s">
        <v>885</v>
      </c>
      <c r="B887" t="s">
        <v>2168</v>
      </c>
      <c r="C887" s="3">
        <v>46004</v>
      </c>
      <c r="D887" s="3">
        <v>101</v>
      </c>
    </row>
    <row r="888" spans="1:4" x14ac:dyDescent="0.25">
      <c r="A888" t="s">
        <v>886</v>
      </c>
      <c r="B888" t="s">
        <v>2169</v>
      </c>
      <c r="C888" s="3">
        <v>32904</v>
      </c>
      <c r="D888" s="3">
        <v>500</v>
      </c>
    </row>
    <row r="889" spans="1:4" x14ac:dyDescent="0.25">
      <c r="A889" t="s">
        <v>887</v>
      </c>
      <c r="B889" t="s">
        <v>2170</v>
      </c>
      <c r="C889" s="3">
        <v>10780</v>
      </c>
      <c r="D889" s="3">
        <v>102</v>
      </c>
    </row>
    <row r="890" spans="1:4" x14ac:dyDescent="0.25">
      <c r="A890" t="s">
        <v>888</v>
      </c>
      <c r="B890" t="s">
        <v>2171</v>
      </c>
      <c r="C890" s="3">
        <v>84718</v>
      </c>
      <c r="D890" s="3">
        <v>252</v>
      </c>
    </row>
    <row r="891" spans="1:4" x14ac:dyDescent="0.25">
      <c r="A891" t="s">
        <v>889</v>
      </c>
      <c r="B891" t="s">
        <v>2172</v>
      </c>
      <c r="C891" s="3">
        <v>64068</v>
      </c>
      <c r="D891" s="3">
        <v>50</v>
      </c>
    </row>
    <row r="892" spans="1:4" x14ac:dyDescent="0.25">
      <c r="A892" t="s">
        <v>890</v>
      </c>
      <c r="B892" t="s">
        <v>2173</v>
      </c>
      <c r="C892" s="3">
        <v>61109</v>
      </c>
      <c r="D892" s="3">
        <v>34</v>
      </c>
    </row>
    <row r="893" spans="1:4" x14ac:dyDescent="0.25">
      <c r="A893" t="s">
        <v>891</v>
      </c>
      <c r="B893" t="s">
        <v>2174</v>
      </c>
      <c r="C893" s="3">
        <v>9366</v>
      </c>
      <c r="D893" s="3">
        <v>249</v>
      </c>
    </row>
    <row r="894" spans="1:4" x14ac:dyDescent="0.25">
      <c r="A894" t="s">
        <v>892</v>
      </c>
      <c r="B894" t="s">
        <v>2175</v>
      </c>
      <c r="C894" s="3">
        <v>59346</v>
      </c>
      <c r="D894" s="3">
        <v>500</v>
      </c>
    </row>
    <row r="895" spans="1:4" x14ac:dyDescent="0.25">
      <c r="A895" t="s">
        <v>893</v>
      </c>
      <c r="B895" t="s">
        <v>2176</v>
      </c>
      <c r="C895" s="3">
        <v>106571</v>
      </c>
      <c r="D895" s="3">
        <v>333</v>
      </c>
    </row>
    <row r="896" spans="1:4" x14ac:dyDescent="0.25">
      <c r="A896" t="s">
        <v>894</v>
      </c>
      <c r="B896" t="s">
        <v>2177</v>
      </c>
      <c r="C896" s="3">
        <v>205842</v>
      </c>
      <c r="D896" s="3">
        <v>665</v>
      </c>
    </row>
    <row r="897" spans="1:4" x14ac:dyDescent="0.25">
      <c r="A897" t="s">
        <v>895</v>
      </c>
      <c r="B897" t="s">
        <v>2178</v>
      </c>
      <c r="C897" s="3">
        <v>10627</v>
      </c>
      <c r="D897" s="3">
        <v>50</v>
      </c>
    </row>
    <row r="898" spans="1:4" x14ac:dyDescent="0.25">
      <c r="A898" t="s">
        <v>896</v>
      </c>
      <c r="B898" t="s">
        <v>2179</v>
      </c>
      <c r="C898" s="3">
        <v>39085</v>
      </c>
      <c r="D898" s="3">
        <v>100</v>
      </c>
    </row>
    <row r="899" spans="1:4" x14ac:dyDescent="0.25">
      <c r="A899" t="s">
        <v>897</v>
      </c>
      <c r="B899" t="s">
        <v>2180</v>
      </c>
      <c r="C899" s="3">
        <v>78094</v>
      </c>
      <c r="D899" s="3">
        <v>50</v>
      </c>
    </row>
    <row r="900" spans="1:4" x14ac:dyDescent="0.25">
      <c r="A900" t="s">
        <v>898</v>
      </c>
      <c r="B900" t="s">
        <v>2181</v>
      </c>
      <c r="C900" s="3">
        <v>115829</v>
      </c>
      <c r="D900" s="3">
        <v>100</v>
      </c>
    </row>
    <row r="901" spans="1:4" x14ac:dyDescent="0.25">
      <c r="A901" t="s">
        <v>899</v>
      </c>
      <c r="B901" t="s">
        <v>2182</v>
      </c>
      <c r="C901" s="3">
        <v>11418</v>
      </c>
      <c r="D901" s="3">
        <v>50</v>
      </c>
    </row>
    <row r="902" spans="1:4" x14ac:dyDescent="0.25">
      <c r="A902" t="s">
        <v>900</v>
      </c>
      <c r="B902" t="s">
        <v>2183</v>
      </c>
      <c r="C902" s="3">
        <v>51070</v>
      </c>
      <c r="D902" s="3">
        <v>50</v>
      </c>
    </row>
    <row r="903" spans="1:4" x14ac:dyDescent="0.25">
      <c r="A903" t="s">
        <v>901</v>
      </c>
      <c r="B903" t="s">
        <v>2184</v>
      </c>
      <c r="C903" s="3">
        <v>43578</v>
      </c>
      <c r="D903" s="3">
        <v>250</v>
      </c>
    </row>
    <row r="904" spans="1:4" x14ac:dyDescent="0.25">
      <c r="A904" t="s">
        <v>902</v>
      </c>
      <c r="B904" t="s">
        <v>2185</v>
      </c>
      <c r="C904" s="3">
        <v>28739</v>
      </c>
      <c r="D904" s="3">
        <v>50</v>
      </c>
    </row>
    <row r="905" spans="1:4" x14ac:dyDescent="0.25">
      <c r="A905" t="s">
        <v>903</v>
      </c>
      <c r="B905" t="s">
        <v>2186</v>
      </c>
      <c r="C905" s="3">
        <v>45974</v>
      </c>
      <c r="D905" s="3">
        <v>50</v>
      </c>
    </row>
    <row r="906" spans="1:4" x14ac:dyDescent="0.25">
      <c r="A906" t="s">
        <v>904</v>
      </c>
      <c r="B906" t="s">
        <v>2187</v>
      </c>
      <c r="C906" s="3">
        <v>12692</v>
      </c>
      <c r="D906" s="3">
        <v>51</v>
      </c>
    </row>
    <row r="907" spans="1:4" x14ac:dyDescent="0.25">
      <c r="A907" t="s">
        <v>905</v>
      </c>
      <c r="B907" t="s">
        <v>2188</v>
      </c>
      <c r="C907" s="3">
        <v>20692</v>
      </c>
      <c r="D907" s="3">
        <v>500</v>
      </c>
    </row>
    <row r="908" spans="1:4" x14ac:dyDescent="0.25">
      <c r="A908" t="s">
        <v>906</v>
      </c>
      <c r="B908" t="s">
        <v>2189</v>
      </c>
      <c r="C908" s="3">
        <v>17846</v>
      </c>
      <c r="D908" s="3">
        <v>286</v>
      </c>
    </row>
    <row r="909" spans="1:4" x14ac:dyDescent="0.25">
      <c r="A909" t="s">
        <v>907</v>
      </c>
      <c r="B909" t="s">
        <v>2190</v>
      </c>
      <c r="C909" s="3">
        <v>26755</v>
      </c>
      <c r="D909" s="3">
        <v>50</v>
      </c>
    </row>
    <row r="910" spans="1:4" x14ac:dyDescent="0.25">
      <c r="A910" t="s">
        <v>908</v>
      </c>
      <c r="B910" t="s">
        <v>2191</v>
      </c>
      <c r="C910" s="3">
        <v>6591</v>
      </c>
      <c r="D910" s="3">
        <v>50</v>
      </c>
    </row>
    <row r="911" spans="1:4" x14ac:dyDescent="0.25">
      <c r="A911" t="s">
        <v>909</v>
      </c>
      <c r="B911" t="s">
        <v>2192</v>
      </c>
      <c r="C911" s="3">
        <v>35619</v>
      </c>
      <c r="D911" s="3">
        <v>250</v>
      </c>
    </row>
    <row r="912" spans="1:4" x14ac:dyDescent="0.25">
      <c r="A912" t="s">
        <v>910</v>
      </c>
      <c r="B912" t="s">
        <v>2193</v>
      </c>
      <c r="C912" s="3">
        <v>46004</v>
      </c>
      <c r="D912" s="3">
        <v>101</v>
      </c>
    </row>
    <row r="913" spans="1:4" x14ac:dyDescent="0.25">
      <c r="A913" t="s">
        <v>911</v>
      </c>
      <c r="B913" t="s">
        <v>2194</v>
      </c>
      <c r="C913" s="3">
        <v>32904</v>
      </c>
      <c r="D913" s="3">
        <v>501</v>
      </c>
    </row>
    <row r="914" spans="1:4" x14ac:dyDescent="0.25">
      <c r="A914" t="s">
        <v>912</v>
      </c>
      <c r="B914" t="s">
        <v>2195</v>
      </c>
      <c r="C914" s="3">
        <v>10782</v>
      </c>
      <c r="D914" s="3">
        <v>101</v>
      </c>
    </row>
    <row r="915" spans="1:4" x14ac:dyDescent="0.25">
      <c r="A915" t="s">
        <v>913</v>
      </c>
      <c r="B915" t="s">
        <v>2196</v>
      </c>
      <c r="C915" s="3">
        <v>84717</v>
      </c>
      <c r="D915" s="3">
        <v>250</v>
      </c>
    </row>
    <row r="916" spans="1:4" x14ac:dyDescent="0.25">
      <c r="A916" t="s">
        <v>914</v>
      </c>
      <c r="B916" t="s">
        <v>2197</v>
      </c>
      <c r="C916" s="3">
        <v>64069</v>
      </c>
      <c r="D916" s="3">
        <v>50</v>
      </c>
    </row>
    <row r="917" spans="1:4" x14ac:dyDescent="0.25">
      <c r="A917" t="s">
        <v>915</v>
      </c>
      <c r="B917" t="s">
        <v>2198</v>
      </c>
      <c r="C917" s="3">
        <v>61109</v>
      </c>
      <c r="D917" s="3">
        <v>34</v>
      </c>
    </row>
    <row r="918" spans="1:4" x14ac:dyDescent="0.25">
      <c r="A918" t="s">
        <v>916</v>
      </c>
      <c r="B918" t="s">
        <v>2199</v>
      </c>
      <c r="C918" s="3">
        <v>9368</v>
      </c>
      <c r="D918" s="3">
        <v>250</v>
      </c>
    </row>
    <row r="919" spans="1:4" x14ac:dyDescent="0.25">
      <c r="A919" t="s">
        <v>917</v>
      </c>
      <c r="B919" t="s">
        <v>2200</v>
      </c>
      <c r="C919" s="3">
        <v>59346</v>
      </c>
      <c r="D919" s="3">
        <v>499</v>
      </c>
    </row>
    <row r="920" spans="1:4" x14ac:dyDescent="0.25">
      <c r="A920" t="s">
        <v>918</v>
      </c>
      <c r="B920" t="s">
        <v>2201</v>
      </c>
      <c r="C920" s="3">
        <v>106572</v>
      </c>
      <c r="D920" s="3">
        <v>333</v>
      </c>
    </row>
    <row r="921" spans="1:4" x14ac:dyDescent="0.25">
      <c r="A921" t="s">
        <v>919</v>
      </c>
      <c r="B921" t="s">
        <v>2202</v>
      </c>
      <c r="C921" s="3">
        <v>205840</v>
      </c>
      <c r="D921" s="3">
        <v>667</v>
      </c>
    </row>
    <row r="922" spans="1:4" x14ac:dyDescent="0.25">
      <c r="A922" t="s">
        <v>920</v>
      </c>
      <c r="B922" t="s">
        <v>2203</v>
      </c>
      <c r="C922" s="3">
        <v>10628</v>
      </c>
      <c r="D922" s="3">
        <v>50</v>
      </c>
    </row>
    <row r="923" spans="1:4" x14ac:dyDescent="0.25">
      <c r="A923" t="s">
        <v>921</v>
      </c>
      <c r="B923" t="s">
        <v>2204</v>
      </c>
      <c r="C923" s="3">
        <v>129834</v>
      </c>
      <c r="D923" s="3">
        <v>100</v>
      </c>
    </row>
    <row r="924" spans="1:4" x14ac:dyDescent="0.25">
      <c r="A924" t="s">
        <v>922</v>
      </c>
      <c r="B924" t="s">
        <v>2205</v>
      </c>
      <c r="C924" s="3">
        <v>6591</v>
      </c>
      <c r="D924" s="3">
        <v>250</v>
      </c>
    </row>
    <row r="925" spans="1:4" x14ac:dyDescent="0.25">
      <c r="A925" t="s">
        <v>923</v>
      </c>
      <c r="B925" t="s">
        <v>2206</v>
      </c>
      <c r="C925" s="3">
        <v>78093</v>
      </c>
      <c r="D925" s="3">
        <v>50</v>
      </c>
    </row>
    <row r="926" spans="1:4" x14ac:dyDescent="0.25">
      <c r="A926" t="s">
        <v>924</v>
      </c>
      <c r="B926" t="s">
        <v>2207</v>
      </c>
      <c r="C926" s="3">
        <v>115829</v>
      </c>
      <c r="D926" s="3">
        <v>101</v>
      </c>
    </row>
    <row r="927" spans="1:4" x14ac:dyDescent="0.25">
      <c r="A927" t="s">
        <v>925</v>
      </c>
      <c r="B927" t="s">
        <v>2208</v>
      </c>
      <c r="C927" s="3">
        <v>11418</v>
      </c>
      <c r="D927" s="3">
        <v>50</v>
      </c>
    </row>
    <row r="928" spans="1:4" x14ac:dyDescent="0.25">
      <c r="A928" t="s">
        <v>926</v>
      </c>
      <c r="B928" t="s">
        <v>2209</v>
      </c>
      <c r="C928" s="3">
        <v>51070</v>
      </c>
      <c r="D928" s="3">
        <v>50</v>
      </c>
    </row>
    <row r="929" spans="1:4" x14ac:dyDescent="0.25">
      <c r="A929" t="s">
        <v>927</v>
      </c>
      <c r="B929" t="s">
        <v>2210</v>
      </c>
      <c r="C929" s="3">
        <v>43578</v>
      </c>
      <c r="D929" s="3">
        <v>250</v>
      </c>
    </row>
    <row r="930" spans="1:4" x14ac:dyDescent="0.25">
      <c r="A930" t="s">
        <v>928</v>
      </c>
      <c r="B930" t="s">
        <v>2211</v>
      </c>
      <c r="C930" s="3">
        <v>28739</v>
      </c>
      <c r="D930" s="3">
        <v>50</v>
      </c>
    </row>
    <row r="931" spans="1:4" x14ac:dyDescent="0.25">
      <c r="A931" t="s">
        <v>929</v>
      </c>
      <c r="B931" t="s">
        <v>2212</v>
      </c>
      <c r="C931" s="3">
        <v>45974</v>
      </c>
      <c r="D931" s="3">
        <v>50</v>
      </c>
    </row>
    <row r="932" spans="1:4" x14ac:dyDescent="0.25">
      <c r="A932" t="s">
        <v>930</v>
      </c>
      <c r="B932" t="s">
        <v>2213</v>
      </c>
      <c r="C932" s="3">
        <v>17846</v>
      </c>
      <c r="D932" s="3">
        <v>286</v>
      </c>
    </row>
    <row r="933" spans="1:4" x14ac:dyDescent="0.25">
      <c r="A933" t="s">
        <v>931</v>
      </c>
      <c r="B933" t="s">
        <v>2214</v>
      </c>
      <c r="C933" s="3">
        <v>75574</v>
      </c>
      <c r="D933" s="3">
        <v>334</v>
      </c>
    </row>
    <row r="934" spans="1:4" x14ac:dyDescent="0.25">
      <c r="A934" t="s">
        <v>932</v>
      </c>
      <c r="B934" t="s">
        <v>2215</v>
      </c>
      <c r="C934" s="3">
        <v>12692</v>
      </c>
      <c r="D934" s="3">
        <v>50</v>
      </c>
    </row>
    <row r="935" spans="1:4" x14ac:dyDescent="0.25">
      <c r="A935" t="s">
        <v>933</v>
      </c>
      <c r="B935" t="s">
        <v>2216</v>
      </c>
      <c r="C935" s="3">
        <v>20692</v>
      </c>
      <c r="D935" s="3">
        <v>500</v>
      </c>
    </row>
    <row r="936" spans="1:4" x14ac:dyDescent="0.25">
      <c r="A936" t="s">
        <v>934</v>
      </c>
      <c r="B936" t="s">
        <v>2217</v>
      </c>
      <c r="C936" s="3">
        <v>26755</v>
      </c>
      <c r="D936" s="3">
        <v>50</v>
      </c>
    </row>
    <row r="937" spans="1:4" x14ac:dyDescent="0.25">
      <c r="A937" t="s">
        <v>935</v>
      </c>
      <c r="B937" t="s">
        <v>2218</v>
      </c>
      <c r="C937" s="3">
        <v>6591</v>
      </c>
      <c r="D937" s="3">
        <v>50</v>
      </c>
    </row>
    <row r="938" spans="1:4" x14ac:dyDescent="0.25">
      <c r="A938" t="s">
        <v>936</v>
      </c>
      <c r="B938" t="s">
        <v>2219</v>
      </c>
      <c r="C938" s="3">
        <v>35620</v>
      </c>
      <c r="D938" s="3">
        <v>249</v>
      </c>
    </row>
    <row r="939" spans="1:4" x14ac:dyDescent="0.25">
      <c r="A939" t="s">
        <v>937</v>
      </c>
      <c r="B939" t="s">
        <v>2220</v>
      </c>
      <c r="C939" s="3">
        <v>46004</v>
      </c>
      <c r="D939" s="3">
        <v>101</v>
      </c>
    </row>
    <row r="940" spans="1:4" x14ac:dyDescent="0.25">
      <c r="A940" t="s">
        <v>938</v>
      </c>
      <c r="B940" t="s">
        <v>2221</v>
      </c>
      <c r="C940" s="3">
        <v>32904</v>
      </c>
      <c r="D940" s="3">
        <v>500</v>
      </c>
    </row>
    <row r="941" spans="1:4" x14ac:dyDescent="0.25">
      <c r="A941" t="s">
        <v>939</v>
      </c>
      <c r="B941" t="s">
        <v>2222</v>
      </c>
      <c r="C941" s="3">
        <v>10780</v>
      </c>
      <c r="D941" s="3">
        <v>102</v>
      </c>
    </row>
    <row r="942" spans="1:4" x14ac:dyDescent="0.25">
      <c r="A942" t="s">
        <v>940</v>
      </c>
      <c r="B942" t="s">
        <v>2223</v>
      </c>
      <c r="C942" s="3">
        <v>84718</v>
      </c>
      <c r="D942" s="3">
        <v>252</v>
      </c>
    </row>
    <row r="943" spans="1:4" x14ac:dyDescent="0.25">
      <c r="A943" t="s">
        <v>941</v>
      </c>
      <c r="B943" t="s">
        <v>2224</v>
      </c>
      <c r="C943" s="3">
        <v>64068</v>
      </c>
      <c r="D943" s="3">
        <v>50</v>
      </c>
    </row>
    <row r="944" spans="1:4" x14ac:dyDescent="0.25">
      <c r="A944" t="s">
        <v>942</v>
      </c>
      <c r="B944" t="s">
        <v>2225</v>
      </c>
      <c r="C944" s="3">
        <v>61109</v>
      </c>
      <c r="D944" s="3">
        <v>33</v>
      </c>
    </row>
    <row r="945" spans="1:4" x14ac:dyDescent="0.25">
      <c r="A945" t="s">
        <v>943</v>
      </c>
      <c r="B945" t="s">
        <v>2226</v>
      </c>
      <c r="C945" s="3">
        <v>9368</v>
      </c>
      <c r="D945" s="3">
        <v>250</v>
      </c>
    </row>
    <row r="946" spans="1:4" x14ac:dyDescent="0.25">
      <c r="A946" t="s">
        <v>944</v>
      </c>
      <c r="B946" t="s">
        <v>2227</v>
      </c>
      <c r="C946" s="3">
        <v>59346</v>
      </c>
      <c r="D946" s="3">
        <v>499</v>
      </c>
    </row>
    <row r="947" spans="1:4" x14ac:dyDescent="0.25">
      <c r="A947" t="s">
        <v>945</v>
      </c>
      <c r="B947" t="s">
        <v>2228</v>
      </c>
      <c r="C947" s="3">
        <v>106571</v>
      </c>
      <c r="D947" s="3">
        <v>333</v>
      </c>
    </row>
    <row r="948" spans="1:4" x14ac:dyDescent="0.25">
      <c r="A948" t="s">
        <v>946</v>
      </c>
      <c r="B948" t="s">
        <v>2229</v>
      </c>
      <c r="C948" s="3">
        <v>205840</v>
      </c>
      <c r="D948" s="3">
        <v>667</v>
      </c>
    </row>
    <row r="949" spans="1:4" x14ac:dyDescent="0.25">
      <c r="A949" t="s">
        <v>947</v>
      </c>
      <c r="B949" t="s">
        <v>2230</v>
      </c>
      <c r="C949" s="3">
        <v>10627</v>
      </c>
      <c r="D949" s="3">
        <v>50</v>
      </c>
    </row>
    <row r="950" spans="1:4" x14ac:dyDescent="0.25">
      <c r="A950" t="s">
        <v>948</v>
      </c>
      <c r="B950" t="s">
        <v>2231</v>
      </c>
      <c r="C950" s="3">
        <v>151284</v>
      </c>
      <c r="D950" s="3">
        <v>100</v>
      </c>
    </row>
    <row r="951" spans="1:4" x14ac:dyDescent="0.25">
      <c r="A951" t="s">
        <v>949</v>
      </c>
      <c r="B951" t="s">
        <v>2232</v>
      </c>
      <c r="C951" s="3">
        <v>6591</v>
      </c>
      <c r="D951" s="3">
        <v>249</v>
      </c>
    </row>
    <row r="952" spans="1:4" x14ac:dyDescent="0.25">
      <c r="A952" t="s">
        <v>950</v>
      </c>
      <c r="B952" t="s">
        <v>2233</v>
      </c>
      <c r="C952" s="3">
        <v>78093</v>
      </c>
      <c r="D952" s="3">
        <v>50</v>
      </c>
    </row>
    <row r="953" spans="1:4" x14ac:dyDescent="0.25">
      <c r="A953" t="s">
        <v>951</v>
      </c>
      <c r="B953" t="s">
        <v>2234</v>
      </c>
      <c r="C953" s="3">
        <v>115829</v>
      </c>
      <c r="D953" s="3">
        <v>100</v>
      </c>
    </row>
    <row r="954" spans="1:4" x14ac:dyDescent="0.25">
      <c r="A954" t="s">
        <v>952</v>
      </c>
      <c r="B954" t="s">
        <v>2235</v>
      </c>
      <c r="C954" s="3">
        <v>11418</v>
      </c>
      <c r="D954" s="3">
        <v>50</v>
      </c>
    </row>
    <row r="955" spans="1:4" x14ac:dyDescent="0.25">
      <c r="A955" t="s">
        <v>953</v>
      </c>
      <c r="B955" t="s">
        <v>2236</v>
      </c>
      <c r="C955" s="3">
        <v>51070</v>
      </c>
      <c r="D955" s="3">
        <v>50</v>
      </c>
    </row>
    <row r="956" spans="1:4" x14ac:dyDescent="0.25">
      <c r="A956" t="s">
        <v>954</v>
      </c>
      <c r="B956" t="s">
        <v>2237</v>
      </c>
      <c r="C956" s="3">
        <v>43578</v>
      </c>
      <c r="D956" s="3">
        <v>250</v>
      </c>
    </row>
    <row r="957" spans="1:4" x14ac:dyDescent="0.25">
      <c r="A957" t="s">
        <v>955</v>
      </c>
      <c r="B957" t="s">
        <v>2238</v>
      </c>
      <c r="C957" s="3">
        <v>28739</v>
      </c>
      <c r="D957" s="3">
        <v>50</v>
      </c>
    </row>
    <row r="958" spans="1:4" x14ac:dyDescent="0.25">
      <c r="A958" t="s">
        <v>956</v>
      </c>
      <c r="B958" t="s">
        <v>2239</v>
      </c>
      <c r="C958" s="3">
        <v>45974</v>
      </c>
      <c r="D958" s="3">
        <v>50</v>
      </c>
    </row>
    <row r="959" spans="1:4" x14ac:dyDescent="0.25">
      <c r="A959" t="s">
        <v>957</v>
      </c>
      <c r="B959" t="s">
        <v>2240</v>
      </c>
      <c r="C959" s="3">
        <v>12692</v>
      </c>
      <c r="D959" s="3">
        <v>50</v>
      </c>
    </row>
    <row r="960" spans="1:4" x14ac:dyDescent="0.25">
      <c r="A960" t="s">
        <v>958</v>
      </c>
      <c r="B960" t="s">
        <v>2241</v>
      </c>
      <c r="C960" s="3">
        <v>20692</v>
      </c>
      <c r="D960" s="3">
        <v>500</v>
      </c>
    </row>
    <row r="961" spans="1:4" x14ac:dyDescent="0.25">
      <c r="A961" t="s">
        <v>959</v>
      </c>
      <c r="B961" t="s">
        <v>2242</v>
      </c>
      <c r="C961" s="3">
        <v>17846</v>
      </c>
      <c r="D961" s="3">
        <v>285</v>
      </c>
    </row>
    <row r="962" spans="1:4" x14ac:dyDescent="0.25">
      <c r="A962" t="s">
        <v>960</v>
      </c>
      <c r="B962" t="s">
        <v>2243</v>
      </c>
      <c r="C962" s="3">
        <v>75574</v>
      </c>
      <c r="D962" s="3">
        <v>334</v>
      </c>
    </row>
    <row r="963" spans="1:4" x14ac:dyDescent="0.25">
      <c r="A963" t="s">
        <v>961</v>
      </c>
      <c r="B963" t="s">
        <v>2244</v>
      </c>
      <c r="C963" s="3">
        <v>26755</v>
      </c>
      <c r="D963" s="3">
        <v>50</v>
      </c>
    </row>
    <row r="964" spans="1:4" x14ac:dyDescent="0.25">
      <c r="A964" t="s">
        <v>962</v>
      </c>
      <c r="B964" t="s">
        <v>2245</v>
      </c>
      <c r="C964" s="3">
        <v>6591</v>
      </c>
      <c r="D964" s="3">
        <v>50</v>
      </c>
    </row>
    <row r="965" spans="1:4" x14ac:dyDescent="0.25">
      <c r="A965" t="s">
        <v>963</v>
      </c>
      <c r="B965" t="s">
        <v>2246</v>
      </c>
      <c r="C965" s="3">
        <v>35619</v>
      </c>
      <c r="D965" s="3">
        <v>249</v>
      </c>
    </row>
    <row r="966" spans="1:4" x14ac:dyDescent="0.25">
      <c r="A966" t="s">
        <v>964</v>
      </c>
      <c r="B966" t="s">
        <v>2247</v>
      </c>
      <c r="C966" s="3">
        <v>46003</v>
      </c>
      <c r="D966" s="3">
        <v>101</v>
      </c>
    </row>
    <row r="967" spans="1:4" x14ac:dyDescent="0.25">
      <c r="A967" t="s">
        <v>965</v>
      </c>
      <c r="B967" t="s">
        <v>2248</v>
      </c>
      <c r="C967" s="3">
        <v>32904</v>
      </c>
      <c r="D967" s="3">
        <v>501</v>
      </c>
    </row>
    <row r="968" spans="1:4" x14ac:dyDescent="0.25">
      <c r="A968" t="s">
        <v>966</v>
      </c>
      <c r="B968" t="s">
        <v>2249</v>
      </c>
      <c r="C968" s="3">
        <v>10783</v>
      </c>
      <c r="D968" s="3">
        <v>101</v>
      </c>
    </row>
    <row r="969" spans="1:4" x14ac:dyDescent="0.25">
      <c r="A969" t="s">
        <v>967</v>
      </c>
      <c r="B969" t="s">
        <v>2250</v>
      </c>
      <c r="C969" s="3">
        <v>84718</v>
      </c>
      <c r="D969" s="3">
        <v>250</v>
      </c>
    </row>
    <row r="970" spans="1:4" x14ac:dyDescent="0.25">
      <c r="A970" t="s">
        <v>968</v>
      </c>
      <c r="B970" t="s">
        <v>2251</v>
      </c>
      <c r="C970" s="3">
        <v>64069</v>
      </c>
      <c r="D970" s="3">
        <v>50</v>
      </c>
    </row>
    <row r="971" spans="1:4" x14ac:dyDescent="0.25">
      <c r="A971" t="s">
        <v>969</v>
      </c>
      <c r="B971" t="s">
        <v>2252</v>
      </c>
      <c r="C971" s="3">
        <v>61109</v>
      </c>
      <c r="D971" s="3">
        <v>34</v>
      </c>
    </row>
    <row r="972" spans="1:4" x14ac:dyDescent="0.25">
      <c r="A972" t="s">
        <v>970</v>
      </c>
      <c r="B972" t="s">
        <v>2253</v>
      </c>
      <c r="C972" s="3">
        <v>9368</v>
      </c>
      <c r="D972" s="3">
        <v>250</v>
      </c>
    </row>
    <row r="973" spans="1:4" x14ac:dyDescent="0.25">
      <c r="A973" t="s">
        <v>971</v>
      </c>
      <c r="B973" t="s">
        <v>2254</v>
      </c>
      <c r="C973" s="3">
        <v>59346</v>
      </c>
      <c r="D973" s="3">
        <v>500</v>
      </c>
    </row>
    <row r="974" spans="1:4" x14ac:dyDescent="0.25">
      <c r="A974" t="s">
        <v>972</v>
      </c>
      <c r="B974" t="s">
        <v>2255</v>
      </c>
      <c r="C974" s="3">
        <v>106572</v>
      </c>
      <c r="D974" s="3">
        <v>333</v>
      </c>
    </row>
    <row r="975" spans="1:4" x14ac:dyDescent="0.25">
      <c r="A975" t="s">
        <v>973</v>
      </c>
      <c r="B975" t="s">
        <v>2256</v>
      </c>
      <c r="C975" s="3">
        <v>205840</v>
      </c>
      <c r="D975" s="3">
        <v>668</v>
      </c>
    </row>
    <row r="976" spans="1:4" x14ac:dyDescent="0.25">
      <c r="A976" t="s">
        <v>974</v>
      </c>
      <c r="B976" t="s">
        <v>2257</v>
      </c>
      <c r="C976" s="3">
        <v>10627</v>
      </c>
      <c r="D976" s="3">
        <v>50</v>
      </c>
    </row>
    <row r="977" spans="1:4" x14ac:dyDescent="0.25">
      <c r="A977" t="s">
        <v>975</v>
      </c>
      <c r="B977" t="s">
        <v>2258</v>
      </c>
      <c r="C977" s="3">
        <v>151284</v>
      </c>
      <c r="D977" s="3">
        <v>100</v>
      </c>
    </row>
    <row r="978" spans="1:4" x14ac:dyDescent="0.25">
      <c r="A978" t="s">
        <v>976</v>
      </c>
      <c r="B978" t="s">
        <v>2259</v>
      </c>
      <c r="C978" s="3">
        <v>6591</v>
      </c>
      <c r="D978" s="3">
        <v>249</v>
      </c>
    </row>
    <row r="979" spans="1:4" x14ac:dyDescent="0.25">
      <c r="A979" t="s">
        <v>977</v>
      </c>
      <c r="B979" t="s">
        <v>2260</v>
      </c>
      <c r="C979" s="3">
        <v>12341</v>
      </c>
      <c r="D979" s="3">
        <v>167</v>
      </c>
    </row>
    <row r="980" spans="1:4" x14ac:dyDescent="0.25">
      <c r="A980" t="s">
        <v>978</v>
      </c>
      <c r="B980" t="s">
        <v>2261</v>
      </c>
      <c r="C980" s="3">
        <v>78093</v>
      </c>
      <c r="D980" s="3">
        <v>50</v>
      </c>
    </row>
    <row r="981" spans="1:4" x14ac:dyDescent="0.25">
      <c r="A981" t="s">
        <v>979</v>
      </c>
      <c r="B981" t="s">
        <v>2262</v>
      </c>
      <c r="C981" s="3">
        <v>115829</v>
      </c>
      <c r="D981" s="3">
        <v>100</v>
      </c>
    </row>
    <row r="982" spans="1:4" x14ac:dyDescent="0.25">
      <c r="A982" t="s">
        <v>980</v>
      </c>
      <c r="B982" t="s">
        <v>2263</v>
      </c>
      <c r="C982" s="3">
        <v>11418</v>
      </c>
      <c r="D982" s="3">
        <v>50</v>
      </c>
    </row>
    <row r="983" spans="1:4" x14ac:dyDescent="0.25">
      <c r="A983" t="s">
        <v>981</v>
      </c>
      <c r="B983" t="s">
        <v>2264</v>
      </c>
      <c r="C983" s="3">
        <v>51070</v>
      </c>
      <c r="D983" s="3">
        <v>50</v>
      </c>
    </row>
    <row r="984" spans="1:4" x14ac:dyDescent="0.25">
      <c r="A984" t="s">
        <v>982</v>
      </c>
      <c r="B984" t="s">
        <v>2265</v>
      </c>
      <c r="C984" s="3">
        <v>43578</v>
      </c>
      <c r="D984" s="3">
        <v>250</v>
      </c>
    </row>
    <row r="985" spans="1:4" x14ac:dyDescent="0.25">
      <c r="A985" t="s">
        <v>983</v>
      </c>
      <c r="B985" t="s">
        <v>2266</v>
      </c>
      <c r="C985" s="3">
        <v>28739</v>
      </c>
      <c r="D985" s="3">
        <v>50</v>
      </c>
    </row>
    <row r="986" spans="1:4" x14ac:dyDescent="0.25">
      <c r="A986" t="s">
        <v>984</v>
      </c>
      <c r="B986" t="s">
        <v>2267</v>
      </c>
      <c r="C986" s="3">
        <v>45974</v>
      </c>
      <c r="D986" s="3">
        <v>50</v>
      </c>
    </row>
    <row r="987" spans="1:4" x14ac:dyDescent="0.25">
      <c r="A987" t="s">
        <v>985</v>
      </c>
      <c r="B987" t="s">
        <v>2268</v>
      </c>
      <c r="C987" s="3">
        <v>12692</v>
      </c>
      <c r="D987" s="3">
        <v>51</v>
      </c>
    </row>
    <row r="988" spans="1:4" x14ac:dyDescent="0.25">
      <c r="A988" t="s">
        <v>986</v>
      </c>
      <c r="B988" t="s">
        <v>2269</v>
      </c>
      <c r="C988" s="3">
        <v>20692</v>
      </c>
      <c r="D988" s="3">
        <v>500</v>
      </c>
    </row>
    <row r="989" spans="1:4" x14ac:dyDescent="0.25">
      <c r="A989" t="s">
        <v>987</v>
      </c>
      <c r="B989" t="s">
        <v>2270</v>
      </c>
      <c r="C989" s="3">
        <v>75575</v>
      </c>
      <c r="D989" s="3">
        <v>333</v>
      </c>
    </row>
    <row r="990" spans="1:4" x14ac:dyDescent="0.25">
      <c r="A990" t="s">
        <v>988</v>
      </c>
      <c r="B990" t="s">
        <v>2271</v>
      </c>
      <c r="C990" s="3">
        <v>12341</v>
      </c>
      <c r="D990" s="3">
        <v>167</v>
      </c>
    </row>
    <row r="991" spans="1:4" x14ac:dyDescent="0.25">
      <c r="A991" t="s">
        <v>989</v>
      </c>
      <c r="B991" t="s">
        <v>2272</v>
      </c>
      <c r="C991" s="3">
        <v>17846</v>
      </c>
      <c r="D991" s="3">
        <v>286</v>
      </c>
    </row>
    <row r="992" spans="1:4" x14ac:dyDescent="0.25">
      <c r="A992" t="s">
        <v>990</v>
      </c>
      <c r="B992" t="s">
        <v>2273</v>
      </c>
      <c r="C992" s="3">
        <v>26755</v>
      </c>
      <c r="D992" s="3">
        <v>50</v>
      </c>
    </row>
    <row r="993" spans="1:4" x14ac:dyDescent="0.25">
      <c r="A993" t="s">
        <v>991</v>
      </c>
      <c r="B993" t="s">
        <v>2274</v>
      </c>
      <c r="C993" s="3">
        <v>6591</v>
      </c>
      <c r="D993" s="3">
        <v>50</v>
      </c>
    </row>
    <row r="994" spans="1:4" x14ac:dyDescent="0.25">
      <c r="A994" t="s">
        <v>992</v>
      </c>
      <c r="B994" t="s">
        <v>2275</v>
      </c>
      <c r="C994" s="3">
        <v>35620</v>
      </c>
      <c r="D994" s="3">
        <v>250</v>
      </c>
    </row>
    <row r="995" spans="1:4" x14ac:dyDescent="0.25">
      <c r="A995" t="s">
        <v>993</v>
      </c>
      <c r="B995" t="s">
        <v>2276</v>
      </c>
      <c r="C995" s="3">
        <v>46004</v>
      </c>
      <c r="D995" s="3">
        <v>102</v>
      </c>
    </row>
    <row r="996" spans="1:4" x14ac:dyDescent="0.25">
      <c r="A996" t="s">
        <v>994</v>
      </c>
      <c r="B996" t="s">
        <v>2277</v>
      </c>
      <c r="C996" s="3">
        <v>32904</v>
      </c>
      <c r="D996" s="3">
        <v>500</v>
      </c>
    </row>
    <row r="997" spans="1:4" x14ac:dyDescent="0.25">
      <c r="A997" t="s">
        <v>995</v>
      </c>
      <c r="B997" t="s">
        <v>2278</v>
      </c>
      <c r="C997" s="3">
        <v>10783</v>
      </c>
      <c r="D997" s="3">
        <v>102</v>
      </c>
    </row>
    <row r="998" spans="1:4" x14ac:dyDescent="0.25">
      <c r="A998" t="s">
        <v>996</v>
      </c>
      <c r="B998" t="s">
        <v>2279</v>
      </c>
      <c r="C998" s="3">
        <v>84717</v>
      </c>
      <c r="D998" s="3">
        <v>249</v>
      </c>
    </row>
    <row r="999" spans="1:4" x14ac:dyDescent="0.25">
      <c r="A999" t="s">
        <v>997</v>
      </c>
      <c r="B999" t="s">
        <v>2280</v>
      </c>
      <c r="C999" s="3">
        <v>64069</v>
      </c>
      <c r="D999" s="3">
        <v>50</v>
      </c>
    </row>
    <row r="1000" spans="1:4" x14ac:dyDescent="0.25">
      <c r="A1000" t="s">
        <v>998</v>
      </c>
      <c r="B1000" t="s">
        <v>2281</v>
      </c>
      <c r="C1000" s="3">
        <v>61109</v>
      </c>
      <c r="D1000" s="3">
        <v>33</v>
      </c>
    </row>
    <row r="1001" spans="1:4" x14ac:dyDescent="0.25">
      <c r="A1001" t="s">
        <v>999</v>
      </c>
      <c r="B1001" t="s">
        <v>2282</v>
      </c>
      <c r="C1001" s="3">
        <v>12342</v>
      </c>
      <c r="D1001" s="3">
        <v>167</v>
      </c>
    </row>
    <row r="1002" spans="1:4" x14ac:dyDescent="0.25">
      <c r="A1002" t="s">
        <v>1000</v>
      </c>
      <c r="B1002" t="s">
        <v>2283</v>
      </c>
      <c r="C1002" s="3">
        <v>9368</v>
      </c>
      <c r="D1002" s="3">
        <v>250</v>
      </c>
    </row>
    <row r="1003" spans="1:4" x14ac:dyDescent="0.25">
      <c r="A1003" t="s">
        <v>1001</v>
      </c>
      <c r="B1003" t="s">
        <v>2284</v>
      </c>
      <c r="C1003" s="3">
        <v>59346</v>
      </c>
      <c r="D1003" s="3">
        <v>500</v>
      </c>
    </row>
    <row r="1004" spans="1:4" x14ac:dyDescent="0.25">
      <c r="A1004" t="s">
        <v>1002</v>
      </c>
      <c r="B1004" t="s">
        <v>2285</v>
      </c>
      <c r="C1004" s="3">
        <v>106571</v>
      </c>
      <c r="D1004" s="3">
        <v>332</v>
      </c>
    </row>
    <row r="1005" spans="1:4" x14ac:dyDescent="0.25">
      <c r="A1005" t="s">
        <v>1003</v>
      </c>
      <c r="B1005" t="s">
        <v>2286</v>
      </c>
      <c r="C1005" s="3">
        <v>205841</v>
      </c>
      <c r="D1005" s="3">
        <v>667</v>
      </c>
    </row>
    <row r="1006" spans="1:4" x14ac:dyDescent="0.25">
      <c r="A1006" t="s">
        <v>1004</v>
      </c>
      <c r="B1006" t="s">
        <v>2287</v>
      </c>
      <c r="C1006" s="3">
        <v>10628</v>
      </c>
      <c r="D1006" s="3">
        <v>50</v>
      </c>
    </row>
    <row r="1007" spans="1:4" x14ac:dyDescent="0.25">
      <c r="A1007" t="s">
        <v>1005</v>
      </c>
      <c r="B1007" t="s">
        <v>2288</v>
      </c>
      <c r="C1007" s="3">
        <v>129835</v>
      </c>
      <c r="D1007" s="3">
        <v>100</v>
      </c>
    </row>
    <row r="1008" spans="1:4" x14ac:dyDescent="0.25">
      <c r="A1008" t="s">
        <v>1006</v>
      </c>
      <c r="B1008" t="s">
        <v>2289</v>
      </c>
      <c r="C1008" s="3">
        <v>6590</v>
      </c>
      <c r="D1008" s="3">
        <v>250</v>
      </c>
    </row>
    <row r="1009" spans="1:4" x14ac:dyDescent="0.25">
      <c r="A1009" t="s">
        <v>1007</v>
      </c>
      <c r="B1009" t="s">
        <v>2290</v>
      </c>
      <c r="C1009" s="3">
        <v>78093</v>
      </c>
      <c r="D1009" s="3">
        <v>50</v>
      </c>
    </row>
    <row r="1010" spans="1:4" x14ac:dyDescent="0.25">
      <c r="A1010" t="s">
        <v>1008</v>
      </c>
      <c r="B1010" t="s">
        <v>2291</v>
      </c>
      <c r="C1010" s="3">
        <v>115829</v>
      </c>
      <c r="D1010" s="3">
        <v>100</v>
      </c>
    </row>
    <row r="1011" spans="1:4" x14ac:dyDescent="0.25">
      <c r="A1011" t="s">
        <v>1009</v>
      </c>
      <c r="B1011" t="s">
        <v>2292</v>
      </c>
      <c r="C1011" s="3">
        <v>11418</v>
      </c>
      <c r="D1011" s="3">
        <v>50</v>
      </c>
    </row>
    <row r="1012" spans="1:4" x14ac:dyDescent="0.25">
      <c r="A1012" t="s">
        <v>1010</v>
      </c>
      <c r="B1012" t="s">
        <v>2293</v>
      </c>
      <c r="C1012" s="3">
        <v>51069</v>
      </c>
      <c r="D1012" s="3">
        <v>50</v>
      </c>
    </row>
    <row r="1013" spans="1:4" x14ac:dyDescent="0.25">
      <c r="A1013" t="s">
        <v>1011</v>
      </c>
      <c r="B1013" t="s">
        <v>2294</v>
      </c>
      <c r="C1013" s="3">
        <v>43578</v>
      </c>
      <c r="D1013" s="3">
        <v>250</v>
      </c>
    </row>
    <row r="1014" spans="1:4" x14ac:dyDescent="0.25">
      <c r="A1014" t="s">
        <v>1012</v>
      </c>
      <c r="B1014" t="s">
        <v>2295</v>
      </c>
      <c r="C1014" s="3">
        <v>28739</v>
      </c>
      <c r="D1014" s="3">
        <v>50</v>
      </c>
    </row>
    <row r="1015" spans="1:4" x14ac:dyDescent="0.25">
      <c r="A1015" t="s">
        <v>1013</v>
      </c>
      <c r="B1015" t="s">
        <v>2296</v>
      </c>
      <c r="C1015" s="3">
        <v>45974</v>
      </c>
      <c r="D1015" s="3">
        <v>50</v>
      </c>
    </row>
    <row r="1016" spans="1:4" x14ac:dyDescent="0.25">
      <c r="A1016" t="s">
        <v>1014</v>
      </c>
      <c r="B1016" t="s">
        <v>2297</v>
      </c>
      <c r="C1016" s="3">
        <v>12342</v>
      </c>
      <c r="D1016" s="3">
        <v>166</v>
      </c>
    </row>
    <row r="1017" spans="1:4" x14ac:dyDescent="0.25">
      <c r="A1017" t="s">
        <v>1015</v>
      </c>
      <c r="B1017" t="s">
        <v>2298</v>
      </c>
      <c r="C1017" s="3">
        <v>12692</v>
      </c>
      <c r="D1017" s="3">
        <v>50</v>
      </c>
    </row>
    <row r="1018" spans="1:4" x14ac:dyDescent="0.25">
      <c r="A1018" t="s">
        <v>1016</v>
      </c>
      <c r="B1018" t="s">
        <v>2299</v>
      </c>
      <c r="C1018" s="3">
        <v>20692</v>
      </c>
      <c r="D1018" s="3">
        <v>500</v>
      </c>
    </row>
    <row r="1019" spans="1:4" x14ac:dyDescent="0.25">
      <c r="A1019" t="s">
        <v>1017</v>
      </c>
      <c r="B1019" t="s">
        <v>2300</v>
      </c>
      <c r="C1019" s="3">
        <v>17846</v>
      </c>
      <c r="D1019" s="3">
        <v>286</v>
      </c>
    </row>
    <row r="1020" spans="1:4" x14ac:dyDescent="0.25">
      <c r="A1020" t="s">
        <v>1018</v>
      </c>
      <c r="B1020" t="s">
        <v>2301</v>
      </c>
      <c r="C1020" s="3">
        <v>75574</v>
      </c>
      <c r="D1020" s="3">
        <v>334</v>
      </c>
    </row>
    <row r="1021" spans="1:4" x14ac:dyDescent="0.25">
      <c r="A1021" t="s">
        <v>1019</v>
      </c>
      <c r="B1021" t="s">
        <v>2302</v>
      </c>
      <c r="C1021" s="3">
        <v>18819</v>
      </c>
      <c r="D1021" s="3">
        <v>4</v>
      </c>
    </row>
    <row r="1022" spans="1:4" x14ac:dyDescent="0.25">
      <c r="A1022" t="s">
        <v>1020</v>
      </c>
      <c r="B1022" t="s">
        <v>2303</v>
      </c>
      <c r="C1022" s="3">
        <v>19103</v>
      </c>
      <c r="D1022" s="3">
        <v>4</v>
      </c>
    </row>
    <row r="1023" spans="1:4" x14ac:dyDescent="0.25">
      <c r="A1023" t="s">
        <v>1021</v>
      </c>
      <c r="B1023" t="s">
        <v>2304</v>
      </c>
      <c r="C1023" s="3">
        <v>19044</v>
      </c>
      <c r="D1023" s="3">
        <v>4</v>
      </c>
    </row>
    <row r="1024" spans="1:4" x14ac:dyDescent="0.25">
      <c r="A1024" t="s">
        <v>1022</v>
      </c>
      <c r="B1024" t="s">
        <v>2305</v>
      </c>
      <c r="C1024" s="3">
        <v>15998</v>
      </c>
      <c r="D1024" s="3">
        <v>4</v>
      </c>
    </row>
    <row r="1025" spans="1:4" x14ac:dyDescent="0.25">
      <c r="A1025" t="s">
        <v>1023</v>
      </c>
      <c r="B1025" t="s">
        <v>2306</v>
      </c>
      <c r="C1025" s="3">
        <v>8610</v>
      </c>
      <c r="D1025" s="3">
        <v>4</v>
      </c>
    </row>
    <row r="1026" spans="1:4" x14ac:dyDescent="0.25">
      <c r="A1026" t="s">
        <v>1024</v>
      </c>
      <c r="B1026" t="s">
        <v>2307</v>
      </c>
      <c r="C1026" s="3">
        <v>51140</v>
      </c>
      <c r="D1026" s="3">
        <v>20</v>
      </c>
    </row>
    <row r="1027" spans="1:4" x14ac:dyDescent="0.25">
      <c r="A1027" t="s">
        <v>1025</v>
      </c>
      <c r="B1027" t="s">
        <v>2308</v>
      </c>
      <c r="C1027" s="3">
        <v>5490</v>
      </c>
      <c r="D1027" s="3">
        <v>26</v>
      </c>
    </row>
    <row r="1028" spans="1:4" x14ac:dyDescent="0.25">
      <c r="A1028" t="s">
        <v>1026</v>
      </c>
      <c r="B1028" t="s">
        <v>2309</v>
      </c>
      <c r="C1028" s="3">
        <v>15186</v>
      </c>
      <c r="D1028" s="3">
        <v>249</v>
      </c>
    </row>
    <row r="1029" spans="1:4" x14ac:dyDescent="0.25">
      <c r="A1029" t="s">
        <v>1027</v>
      </c>
      <c r="B1029" t="s">
        <v>2310</v>
      </c>
      <c r="C1029" s="3">
        <v>15186</v>
      </c>
      <c r="D1029" s="3">
        <v>72</v>
      </c>
    </row>
    <row r="1030" spans="1:4" x14ac:dyDescent="0.25">
      <c r="A1030" t="s">
        <v>1028</v>
      </c>
      <c r="B1030" t="s">
        <v>2311</v>
      </c>
      <c r="C1030" s="3">
        <v>43050</v>
      </c>
      <c r="D1030" s="3">
        <v>148</v>
      </c>
    </row>
    <row r="1031" spans="1:4" x14ac:dyDescent="0.25">
      <c r="A1031" t="s">
        <v>1029</v>
      </c>
      <c r="B1031" t="s">
        <v>2312</v>
      </c>
      <c r="C1031" s="3">
        <v>27450</v>
      </c>
      <c r="D1031" s="3">
        <v>1180</v>
      </c>
    </row>
    <row r="1032" spans="1:4" x14ac:dyDescent="0.25">
      <c r="A1032" t="s">
        <v>1030</v>
      </c>
      <c r="B1032" t="s">
        <v>2313</v>
      </c>
      <c r="C1032" s="3">
        <v>255700</v>
      </c>
      <c r="D1032" s="3">
        <v>72</v>
      </c>
    </row>
    <row r="1033" spans="1:4" x14ac:dyDescent="0.25">
      <c r="A1033" t="s">
        <v>1031</v>
      </c>
      <c r="B1033" t="s">
        <v>2314</v>
      </c>
      <c r="C1033" s="3">
        <v>746627</v>
      </c>
      <c r="D1033" s="3">
        <v>13737</v>
      </c>
    </row>
    <row r="1034" spans="1:4" x14ac:dyDescent="0.25">
      <c r="A1034" t="s">
        <v>1032</v>
      </c>
      <c r="B1034" t="s">
        <v>2315</v>
      </c>
      <c r="C1034" s="3">
        <v>10500</v>
      </c>
      <c r="D1034" s="3">
        <v>100</v>
      </c>
    </row>
    <row r="1035" spans="1:4" x14ac:dyDescent="0.25">
      <c r="A1035" t="s">
        <v>1033</v>
      </c>
      <c r="B1035" t="s">
        <v>2316</v>
      </c>
      <c r="C1035" s="3">
        <v>30991</v>
      </c>
      <c r="D1035" s="3">
        <v>196</v>
      </c>
    </row>
    <row r="1036" spans="1:4" x14ac:dyDescent="0.25">
      <c r="A1036" t="s">
        <v>1034</v>
      </c>
      <c r="B1036" t="s">
        <v>2317</v>
      </c>
      <c r="C1036" s="3">
        <v>548054</v>
      </c>
      <c r="D1036" s="3">
        <v>3317</v>
      </c>
    </row>
    <row r="1037" spans="1:4" x14ac:dyDescent="0.25">
      <c r="A1037" t="s">
        <v>1035</v>
      </c>
      <c r="B1037" t="s">
        <v>2318</v>
      </c>
      <c r="C1037" s="3">
        <v>47430</v>
      </c>
      <c r="D1037" s="3">
        <v>2266</v>
      </c>
    </row>
    <row r="1038" spans="1:4" x14ac:dyDescent="0.25">
      <c r="A1038" t="s">
        <v>1036</v>
      </c>
      <c r="B1038" t="s">
        <v>2319</v>
      </c>
      <c r="C1038" s="3">
        <v>23715</v>
      </c>
      <c r="D1038" s="3">
        <v>667</v>
      </c>
    </row>
    <row r="1039" spans="1:4" x14ac:dyDescent="0.25">
      <c r="A1039" t="s">
        <v>1037</v>
      </c>
      <c r="B1039" t="s">
        <v>2320</v>
      </c>
      <c r="C1039" s="3">
        <v>47431</v>
      </c>
      <c r="D1039" s="3">
        <v>130</v>
      </c>
    </row>
    <row r="1040" spans="1:4" x14ac:dyDescent="0.25">
      <c r="A1040" t="s">
        <v>1038</v>
      </c>
      <c r="B1040" t="s">
        <v>2321</v>
      </c>
      <c r="C1040" s="3">
        <v>65426</v>
      </c>
      <c r="D1040" s="3">
        <v>1432</v>
      </c>
    </row>
    <row r="1041" spans="1:4" x14ac:dyDescent="0.25">
      <c r="A1041" t="s">
        <v>1039</v>
      </c>
      <c r="B1041" t="s">
        <v>2322</v>
      </c>
      <c r="C1041" s="3">
        <v>32713</v>
      </c>
      <c r="D1041" s="3">
        <v>1171</v>
      </c>
    </row>
    <row r="1042" spans="1:4" x14ac:dyDescent="0.25">
      <c r="A1042" t="s">
        <v>1040</v>
      </c>
      <c r="B1042" t="s">
        <v>2323</v>
      </c>
      <c r="C1042" s="3">
        <v>65427</v>
      </c>
      <c r="D1042" s="3">
        <v>240</v>
      </c>
    </row>
    <row r="1043" spans="1:4" x14ac:dyDescent="0.25">
      <c r="A1043" t="s">
        <v>1041</v>
      </c>
      <c r="B1043" t="s">
        <v>2324</v>
      </c>
      <c r="C1043" s="3">
        <v>33489</v>
      </c>
      <c r="D1043" s="3">
        <v>136</v>
      </c>
    </row>
    <row r="1044" spans="1:4" x14ac:dyDescent="0.25">
      <c r="A1044" t="s">
        <v>1042</v>
      </c>
      <c r="B1044" t="s">
        <v>2325</v>
      </c>
      <c r="C1044" s="3">
        <v>25118</v>
      </c>
      <c r="D1044" s="3">
        <v>950</v>
      </c>
    </row>
    <row r="1045" spans="1:4" x14ac:dyDescent="0.25">
      <c r="A1045" t="s">
        <v>1043</v>
      </c>
      <c r="B1045" t="s">
        <v>2326</v>
      </c>
      <c r="C1045" s="3">
        <v>25117</v>
      </c>
      <c r="D1045" s="3">
        <v>936</v>
      </c>
    </row>
    <row r="1046" spans="1:4" x14ac:dyDescent="0.25">
      <c r="A1046" t="s">
        <v>1044</v>
      </c>
      <c r="B1046" t="s">
        <v>2327</v>
      </c>
      <c r="C1046" s="3">
        <v>1864</v>
      </c>
      <c r="D1046" s="3">
        <v>3</v>
      </c>
    </row>
    <row r="1047" spans="1:4" x14ac:dyDescent="0.25">
      <c r="A1047" t="s">
        <v>1045</v>
      </c>
      <c r="B1047" t="s">
        <v>2328</v>
      </c>
      <c r="C1047" s="3">
        <v>3729</v>
      </c>
      <c r="D1047" s="3">
        <v>32</v>
      </c>
    </row>
    <row r="1048" spans="1:4" x14ac:dyDescent="0.25">
      <c r="A1048" t="s">
        <v>1046</v>
      </c>
      <c r="B1048" t="s">
        <v>2329</v>
      </c>
      <c r="C1048" s="3">
        <v>3729</v>
      </c>
      <c r="D1048" s="3">
        <v>8</v>
      </c>
    </row>
    <row r="1049" spans="1:4" x14ac:dyDescent="0.25">
      <c r="A1049" t="s">
        <v>1047</v>
      </c>
      <c r="B1049" t="s">
        <v>2330</v>
      </c>
      <c r="C1049" s="3">
        <v>65428</v>
      </c>
      <c r="D1049" s="3">
        <v>1138</v>
      </c>
    </row>
    <row r="1050" spans="1:4" x14ac:dyDescent="0.25">
      <c r="A1050" t="s">
        <v>1048</v>
      </c>
      <c r="B1050" t="s">
        <v>2331</v>
      </c>
      <c r="C1050" s="3">
        <v>32713</v>
      </c>
      <c r="D1050" s="3">
        <v>1171</v>
      </c>
    </row>
    <row r="1051" spans="1:4" x14ac:dyDescent="0.25">
      <c r="A1051" t="s">
        <v>1049</v>
      </c>
      <c r="B1051" t="s">
        <v>2332</v>
      </c>
      <c r="C1051" s="3">
        <v>65427</v>
      </c>
      <c r="D1051" s="3">
        <v>240</v>
      </c>
    </row>
    <row r="1052" spans="1:4" x14ac:dyDescent="0.25">
      <c r="A1052" t="s">
        <v>1050</v>
      </c>
      <c r="B1052" t="s">
        <v>2333</v>
      </c>
      <c r="C1052" s="3">
        <v>25118</v>
      </c>
      <c r="D1052" s="3">
        <v>946</v>
      </c>
    </row>
    <row r="1053" spans="1:4" x14ac:dyDescent="0.25">
      <c r="A1053" t="s">
        <v>1051</v>
      </c>
      <c r="B1053" t="s">
        <v>2334</v>
      </c>
      <c r="C1053" s="3">
        <v>25117</v>
      </c>
      <c r="D1053" s="3">
        <v>913</v>
      </c>
    </row>
    <row r="1054" spans="1:4" x14ac:dyDescent="0.25">
      <c r="A1054" t="s">
        <v>1052</v>
      </c>
      <c r="B1054" t="s">
        <v>2335</v>
      </c>
      <c r="C1054" s="3">
        <v>33489</v>
      </c>
      <c r="D1054" s="3">
        <v>138</v>
      </c>
    </row>
    <row r="1055" spans="1:4" x14ac:dyDescent="0.25">
      <c r="A1055" t="s">
        <v>1053</v>
      </c>
      <c r="B1055" t="s">
        <v>2336</v>
      </c>
      <c r="C1055" s="3">
        <v>47430</v>
      </c>
      <c r="D1055" s="3">
        <v>1735</v>
      </c>
    </row>
    <row r="1056" spans="1:4" x14ac:dyDescent="0.25">
      <c r="A1056" t="s">
        <v>1054</v>
      </c>
      <c r="B1056" t="s">
        <v>2337</v>
      </c>
      <c r="C1056" s="3">
        <v>23714</v>
      </c>
      <c r="D1056" s="3">
        <v>743</v>
      </c>
    </row>
    <row r="1057" spans="1:4" x14ac:dyDescent="0.25">
      <c r="A1057" t="s">
        <v>1055</v>
      </c>
      <c r="B1057" t="s">
        <v>2338</v>
      </c>
      <c r="C1057" s="3">
        <v>47431</v>
      </c>
      <c r="D1057" s="3">
        <v>146</v>
      </c>
    </row>
    <row r="1058" spans="1:4" x14ac:dyDescent="0.25">
      <c r="A1058" t="s">
        <v>1056</v>
      </c>
      <c r="B1058" t="s">
        <v>2339</v>
      </c>
      <c r="C1058" s="3">
        <v>1864</v>
      </c>
      <c r="D1058" s="3">
        <v>4</v>
      </c>
    </row>
    <row r="1059" spans="1:4" x14ac:dyDescent="0.25">
      <c r="A1059" t="s">
        <v>1057</v>
      </c>
      <c r="B1059" t="s">
        <v>2340</v>
      </c>
      <c r="C1059" s="3">
        <v>3729</v>
      </c>
      <c r="D1059" s="3">
        <v>32</v>
      </c>
    </row>
    <row r="1060" spans="1:4" x14ac:dyDescent="0.25">
      <c r="A1060" t="s">
        <v>1058</v>
      </c>
      <c r="B1060" t="s">
        <v>2341</v>
      </c>
      <c r="C1060" s="3">
        <v>3729</v>
      </c>
      <c r="D1060" s="3">
        <v>8</v>
      </c>
    </row>
    <row r="1061" spans="1:4" x14ac:dyDescent="0.25">
      <c r="A1061" t="s">
        <v>1059</v>
      </c>
      <c r="B1061" t="s">
        <v>2342</v>
      </c>
      <c r="C1061" s="3">
        <v>100188</v>
      </c>
      <c r="D1061" s="3">
        <v>3041</v>
      </c>
    </row>
    <row r="1062" spans="1:4" x14ac:dyDescent="0.25">
      <c r="A1062" t="s">
        <v>1060</v>
      </c>
      <c r="B1062" t="s">
        <v>2343</v>
      </c>
      <c r="C1062" s="3">
        <v>200376</v>
      </c>
      <c r="D1062" s="3">
        <v>4027</v>
      </c>
    </row>
    <row r="1063" spans="1:4" x14ac:dyDescent="0.25">
      <c r="A1063" t="s">
        <v>1061</v>
      </c>
      <c r="B1063" t="s">
        <v>2344</v>
      </c>
      <c r="C1063" s="3">
        <v>200376</v>
      </c>
      <c r="D1063" s="3">
        <v>1036</v>
      </c>
    </row>
    <row r="1064" spans="1:4" x14ac:dyDescent="0.25">
      <c r="A1064" t="s">
        <v>1062</v>
      </c>
      <c r="B1064" t="s">
        <v>2345</v>
      </c>
      <c r="C1064" s="3">
        <v>5440</v>
      </c>
      <c r="D1064" s="3"/>
    </row>
    <row r="1065" spans="1:4" x14ac:dyDescent="0.25">
      <c r="A1065" t="s">
        <v>1063</v>
      </c>
      <c r="B1065" t="s">
        <v>2346</v>
      </c>
      <c r="C1065" s="3">
        <v>54255</v>
      </c>
      <c r="D1065" s="3">
        <v>1707</v>
      </c>
    </row>
    <row r="1066" spans="1:4" x14ac:dyDescent="0.25">
      <c r="A1066" t="s">
        <v>1064</v>
      </c>
      <c r="B1066" t="s">
        <v>2347</v>
      </c>
      <c r="C1066" s="3">
        <v>28239</v>
      </c>
      <c r="D1066" s="3">
        <v>1721</v>
      </c>
    </row>
    <row r="1067" spans="1:4" x14ac:dyDescent="0.25">
      <c r="A1067" t="s">
        <v>1065</v>
      </c>
      <c r="B1067" t="s">
        <v>2348</v>
      </c>
      <c r="C1067" s="3">
        <v>55661</v>
      </c>
      <c r="D1067" s="3">
        <v>236</v>
      </c>
    </row>
    <row r="1068" spans="1:4" x14ac:dyDescent="0.25">
      <c r="A1068" t="s">
        <v>1066</v>
      </c>
      <c r="B1068" t="s">
        <v>2349</v>
      </c>
      <c r="C1068" s="3">
        <v>72503</v>
      </c>
      <c r="D1068" s="3">
        <v>2256</v>
      </c>
    </row>
    <row r="1069" spans="1:4" x14ac:dyDescent="0.25">
      <c r="A1069" t="s">
        <v>1067</v>
      </c>
      <c r="B1069" t="s">
        <v>2350</v>
      </c>
      <c r="C1069" s="3">
        <v>38017</v>
      </c>
      <c r="D1069" s="3">
        <v>1136</v>
      </c>
    </row>
    <row r="1070" spans="1:4" x14ac:dyDescent="0.25">
      <c r="A1070" t="s">
        <v>1068</v>
      </c>
      <c r="B1070" t="s">
        <v>2351</v>
      </c>
      <c r="C1070" s="3">
        <v>76127</v>
      </c>
      <c r="D1070" s="3">
        <v>224</v>
      </c>
    </row>
    <row r="1071" spans="1:4" x14ac:dyDescent="0.25">
      <c r="A1071" t="s">
        <v>1069</v>
      </c>
      <c r="B1071" t="s">
        <v>2352</v>
      </c>
      <c r="C1071" s="3">
        <v>2419</v>
      </c>
      <c r="D1071" s="3">
        <v>4</v>
      </c>
    </row>
    <row r="1072" spans="1:4" x14ac:dyDescent="0.25">
      <c r="A1072" t="s">
        <v>1070</v>
      </c>
      <c r="B1072" t="s">
        <v>2353</v>
      </c>
      <c r="C1072" s="3">
        <v>4838</v>
      </c>
      <c r="D1072" s="3">
        <v>16</v>
      </c>
    </row>
    <row r="1073" spans="1:4" x14ac:dyDescent="0.25">
      <c r="A1073" t="s">
        <v>1071</v>
      </c>
      <c r="B1073" t="s">
        <v>2354</v>
      </c>
      <c r="C1073" s="3">
        <v>4839</v>
      </c>
      <c r="D1073" s="3">
        <v>10</v>
      </c>
    </row>
    <row r="1074" spans="1:4" x14ac:dyDescent="0.25">
      <c r="A1074" t="s">
        <v>1072</v>
      </c>
      <c r="B1074" t="s">
        <v>2355</v>
      </c>
      <c r="C1074" s="3">
        <v>129638</v>
      </c>
      <c r="D1074" s="3">
        <v>2844</v>
      </c>
    </row>
    <row r="1075" spans="1:4" x14ac:dyDescent="0.25">
      <c r="A1075" t="s">
        <v>1073</v>
      </c>
      <c r="B1075" t="s">
        <v>2356</v>
      </c>
      <c r="C1075" s="3">
        <v>259274</v>
      </c>
      <c r="D1075" s="3">
        <v>7049</v>
      </c>
    </row>
    <row r="1076" spans="1:4" x14ac:dyDescent="0.25">
      <c r="A1076" t="s">
        <v>1074</v>
      </c>
      <c r="B1076" t="s">
        <v>2357</v>
      </c>
      <c r="C1076" s="3">
        <v>259275</v>
      </c>
      <c r="D1076" s="3">
        <v>1278</v>
      </c>
    </row>
    <row r="1077" spans="1:4" x14ac:dyDescent="0.25">
      <c r="A1077" t="s">
        <v>1075</v>
      </c>
      <c r="B1077" t="s">
        <v>2358</v>
      </c>
      <c r="C1077" s="3">
        <v>5440</v>
      </c>
      <c r="D1077" s="3"/>
    </row>
    <row r="1078" spans="1:4" x14ac:dyDescent="0.25">
      <c r="A1078" t="s">
        <v>1076</v>
      </c>
      <c r="B1078" t="s">
        <v>2359</v>
      </c>
      <c r="C1078" s="3">
        <v>144523</v>
      </c>
      <c r="D1078" s="3">
        <v>2843</v>
      </c>
    </row>
    <row r="1079" spans="1:4" x14ac:dyDescent="0.25">
      <c r="A1079" t="s">
        <v>1077</v>
      </c>
      <c r="B1079" t="s">
        <v>2360</v>
      </c>
      <c r="C1079" s="3">
        <v>187928</v>
      </c>
      <c r="D1079" s="3">
        <v>3628</v>
      </c>
    </row>
    <row r="1080" spans="1:4" x14ac:dyDescent="0.25">
      <c r="A1080" t="s">
        <v>1078</v>
      </c>
      <c r="B1080" t="s">
        <v>2361</v>
      </c>
      <c r="C1080" s="3">
        <v>5440</v>
      </c>
      <c r="D1080" s="3"/>
    </row>
    <row r="1081" spans="1:4" x14ac:dyDescent="0.25">
      <c r="A1081" t="s">
        <v>1079</v>
      </c>
      <c r="B1081" t="s">
        <v>2362</v>
      </c>
      <c r="C1081" s="3">
        <v>219801</v>
      </c>
      <c r="D1081" s="3">
        <v>988</v>
      </c>
    </row>
    <row r="1082" spans="1:4" x14ac:dyDescent="0.25">
      <c r="A1082" t="s">
        <v>1080</v>
      </c>
      <c r="B1082" t="s">
        <v>2363</v>
      </c>
      <c r="C1082" s="3">
        <v>53594</v>
      </c>
      <c r="D1082" s="3">
        <v>1686</v>
      </c>
    </row>
    <row r="1083" spans="1:4" x14ac:dyDescent="0.25">
      <c r="A1083" t="s">
        <v>1081</v>
      </c>
      <c r="B1083" t="s">
        <v>2364</v>
      </c>
      <c r="C1083" s="3">
        <v>28287</v>
      </c>
      <c r="D1083" s="3">
        <v>1724</v>
      </c>
    </row>
    <row r="1084" spans="1:4" x14ac:dyDescent="0.25">
      <c r="A1084" t="s">
        <v>1082</v>
      </c>
      <c r="B1084" t="s">
        <v>2365</v>
      </c>
      <c r="C1084" s="3">
        <v>56412</v>
      </c>
      <c r="D1084" s="3">
        <v>240</v>
      </c>
    </row>
    <row r="1085" spans="1:4" x14ac:dyDescent="0.25">
      <c r="A1085" t="s">
        <v>1083</v>
      </c>
      <c r="B1085" t="s">
        <v>2366</v>
      </c>
      <c r="C1085" s="3">
        <v>73448</v>
      </c>
      <c r="D1085" s="3">
        <v>2284</v>
      </c>
    </row>
    <row r="1086" spans="1:4" x14ac:dyDescent="0.25">
      <c r="A1086" t="s">
        <v>1084</v>
      </c>
      <c r="B1086" t="s">
        <v>2367</v>
      </c>
      <c r="C1086" s="3">
        <v>37830</v>
      </c>
      <c r="D1086" s="3">
        <v>1130</v>
      </c>
    </row>
    <row r="1087" spans="1:4" x14ac:dyDescent="0.25">
      <c r="A1087" t="s">
        <v>1085</v>
      </c>
      <c r="B1087" t="s">
        <v>2368</v>
      </c>
      <c r="C1087" s="3">
        <v>75888</v>
      </c>
      <c r="D1087" s="3">
        <v>224</v>
      </c>
    </row>
    <row r="1088" spans="1:4" x14ac:dyDescent="0.25">
      <c r="A1088" t="s">
        <v>1086</v>
      </c>
      <c r="B1088" t="s">
        <v>2369</v>
      </c>
      <c r="C1088" s="3">
        <v>2419</v>
      </c>
      <c r="D1088" s="3">
        <v>4</v>
      </c>
    </row>
    <row r="1089" spans="1:4" x14ac:dyDescent="0.25">
      <c r="A1089" t="s">
        <v>1087</v>
      </c>
      <c r="B1089" t="s">
        <v>2370</v>
      </c>
      <c r="C1089" s="3">
        <v>4839</v>
      </c>
      <c r="D1089" s="3">
        <v>16</v>
      </c>
    </row>
    <row r="1090" spans="1:4" x14ac:dyDescent="0.25">
      <c r="A1090" t="s">
        <v>1088</v>
      </c>
      <c r="B1090" t="s">
        <v>2371</v>
      </c>
      <c r="C1090" s="3">
        <v>4839</v>
      </c>
      <c r="D1090" s="3">
        <v>10</v>
      </c>
    </row>
    <row r="1091" spans="1:4" x14ac:dyDescent="0.25">
      <c r="A1091" t="s">
        <v>1089</v>
      </c>
      <c r="B1091" t="s">
        <v>2372</v>
      </c>
      <c r="C1091" s="3">
        <v>193299</v>
      </c>
      <c r="D1091" s="3">
        <v>3726</v>
      </c>
    </row>
    <row r="1092" spans="1:4" x14ac:dyDescent="0.25">
      <c r="A1092" t="s">
        <v>1090</v>
      </c>
      <c r="B1092" t="s">
        <v>2373</v>
      </c>
      <c r="C1092" s="3">
        <v>145945</v>
      </c>
      <c r="D1092" s="3">
        <v>2832</v>
      </c>
    </row>
    <row r="1093" spans="1:4" x14ac:dyDescent="0.25">
      <c r="A1093" t="s">
        <v>1091</v>
      </c>
      <c r="B1093" t="s">
        <v>2374</v>
      </c>
      <c r="C1093" s="3">
        <v>455692</v>
      </c>
      <c r="D1093" s="3">
        <v>994</v>
      </c>
    </row>
    <row r="1094" spans="1:4" x14ac:dyDescent="0.25">
      <c r="A1094" t="s">
        <v>1092</v>
      </c>
      <c r="B1094" t="s">
        <v>2375</v>
      </c>
      <c r="C1094" s="3">
        <v>5440</v>
      </c>
      <c r="D1094" s="3"/>
    </row>
    <row r="1095" spans="1:4" x14ac:dyDescent="0.25">
      <c r="A1095" t="s">
        <v>1093</v>
      </c>
      <c r="B1095" t="s">
        <v>2376</v>
      </c>
      <c r="C1095" s="3">
        <v>35418</v>
      </c>
      <c r="D1095" s="3">
        <v>1114</v>
      </c>
    </row>
    <row r="1096" spans="1:4" x14ac:dyDescent="0.25">
      <c r="A1096" t="s">
        <v>1094</v>
      </c>
      <c r="B1096" t="s">
        <v>2377</v>
      </c>
      <c r="C1096" s="3">
        <v>16704</v>
      </c>
      <c r="D1096" s="3">
        <v>1018</v>
      </c>
    </row>
    <row r="1097" spans="1:4" x14ac:dyDescent="0.25">
      <c r="A1097" t="s">
        <v>1095</v>
      </c>
      <c r="B1097" t="s">
        <v>2378</v>
      </c>
      <c r="C1097" s="3">
        <v>33899</v>
      </c>
      <c r="D1097" s="3">
        <v>144</v>
      </c>
    </row>
    <row r="1098" spans="1:4" x14ac:dyDescent="0.25">
      <c r="A1098" t="s">
        <v>1096</v>
      </c>
      <c r="B1098" t="s">
        <v>2379</v>
      </c>
      <c r="C1098" s="3">
        <v>50067</v>
      </c>
      <c r="D1098" s="3">
        <v>1557</v>
      </c>
    </row>
    <row r="1099" spans="1:4" x14ac:dyDescent="0.25">
      <c r="A1099" t="s">
        <v>1097</v>
      </c>
      <c r="B1099" t="s">
        <v>2380</v>
      </c>
      <c r="C1099" s="3">
        <v>24315</v>
      </c>
      <c r="D1099" s="3">
        <v>727</v>
      </c>
    </row>
    <row r="1100" spans="1:4" x14ac:dyDescent="0.25">
      <c r="A1100" t="s">
        <v>1098</v>
      </c>
      <c r="B1100" t="s">
        <v>2381</v>
      </c>
      <c r="C1100" s="3">
        <v>48001</v>
      </c>
      <c r="D1100" s="3">
        <v>142</v>
      </c>
    </row>
    <row r="1101" spans="1:4" x14ac:dyDescent="0.25">
      <c r="A1101" t="s">
        <v>1099</v>
      </c>
      <c r="B1101" t="s">
        <v>2382</v>
      </c>
      <c r="C1101" s="3">
        <v>2419</v>
      </c>
      <c r="D1101" s="3">
        <v>4</v>
      </c>
    </row>
    <row r="1102" spans="1:4" x14ac:dyDescent="0.25">
      <c r="A1102" t="s">
        <v>1100</v>
      </c>
      <c r="B1102" t="s">
        <v>2383</v>
      </c>
      <c r="C1102" s="3">
        <v>4839</v>
      </c>
      <c r="D1102" s="3">
        <v>16</v>
      </c>
    </row>
    <row r="1103" spans="1:4" x14ac:dyDescent="0.25">
      <c r="A1103" t="s">
        <v>1101</v>
      </c>
      <c r="B1103" t="s">
        <v>2384</v>
      </c>
      <c r="C1103" s="3">
        <v>4839</v>
      </c>
      <c r="D1103" s="3">
        <v>10</v>
      </c>
    </row>
    <row r="1104" spans="1:4" x14ac:dyDescent="0.25">
      <c r="A1104" t="s">
        <v>1102</v>
      </c>
      <c r="B1104" t="s">
        <v>2385</v>
      </c>
      <c r="C1104" s="3">
        <v>145648</v>
      </c>
      <c r="D1104" s="3">
        <v>2831</v>
      </c>
    </row>
    <row r="1105" spans="1:4" x14ac:dyDescent="0.25">
      <c r="A1105" t="s">
        <v>1103</v>
      </c>
      <c r="B1105" t="s">
        <v>2386</v>
      </c>
      <c r="C1105" s="3">
        <v>114257</v>
      </c>
      <c r="D1105" s="3">
        <v>3707</v>
      </c>
    </row>
    <row r="1106" spans="1:4" x14ac:dyDescent="0.25">
      <c r="A1106" t="s">
        <v>1104</v>
      </c>
      <c r="B1106" t="s">
        <v>2387</v>
      </c>
      <c r="C1106" s="3">
        <v>41824</v>
      </c>
      <c r="D1106" s="3">
        <v>990</v>
      </c>
    </row>
    <row r="1107" spans="1:4" x14ac:dyDescent="0.25">
      <c r="A1107" t="s">
        <v>1105</v>
      </c>
      <c r="B1107" t="s">
        <v>2388</v>
      </c>
      <c r="C1107" s="3">
        <v>5440</v>
      </c>
      <c r="D1107" s="3"/>
    </row>
    <row r="1108" spans="1:4" x14ac:dyDescent="0.25">
      <c r="A1108" t="s">
        <v>1106</v>
      </c>
      <c r="B1108" t="s">
        <v>2389</v>
      </c>
      <c r="C1108" s="3">
        <v>34810</v>
      </c>
      <c r="D1108" s="3">
        <v>1096</v>
      </c>
    </row>
    <row r="1109" spans="1:4" x14ac:dyDescent="0.25">
      <c r="A1109" t="s">
        <v>1107</v>
      </c>
      <c r="B1109" t="s">
        <v>2390</v>
      </c>
      <c r="C1109" s="3">
        <v>16641</v>
      </c>
      <c r="D1109" s="3">
        <v>1015</v>
      </c>
    </row>
    <row r="1110" spans="1:4" x14ac:dyDescent="0.25">
      <c r="A1110" t="s">
        <v>1108</v>
      </c>
      <c r="B1110" t="s">
        <v>2391</v>
      </c>
      <c r="C1110" s="3">
        <v>33788</v>
      </c>
      <c r="D1110" s="3">
        <v>144</v>
      </c>
    </row>
    <row r="1111" spans="1:4" x14ac:dyDescent="0.25">
      <c r="A1111" t="s">
        <v>1109</v>
      </c>
      <c r="B1111" t="s">
        <v>2392</v>
      </c>
      <c r="C1111" s="3">
        <v>40997</v>
      </c>
      <c r="D1111" s="3">
        <v>1275</v>
      </c>
    </row>
    <row r="1112" spans="1:4" x14ac:dyDescent="0.25">
      <c r="A1112" t="s">
        <v>1110</v>
      </c>
      <c r="B1112" t="s">
        <v>2393</v>
      </c>
      <c r="C1112" s="3">
        <v>18849</v>
      </c>
      <c r="D1112" s="3">
        <v>563</v>
      </c>
    </row>
    <row r="1113" spans="1:4" x14ac:dyDescent="0.25">
      <c r="A1113" t="s">
        <v>1111</v>
      </c>
      <c r="B1113" t="s">
        <v>2394</v>
      </c>
      <c r="C1113" s="3">
        <v>38299</v>
      </c>
      <c r="D1113" s="3">
        <v>112</v>
      </c>
    </row>
    <row r="1114" spans="1:4" x14ac:dyDescent="0.25">
      <c r="A1114" t="s">
        <v>1112</v>
      </c>
      <c r="B1114" t="s">
        <v>2395</v>
      </c>
      <c r="C1114" s="3">
        <v>2419</v>
      </c>
      <c r="D1114" s="3">
        <v>3</v>
      </c>
    </row>
    <row r="1115" spans="1:4" x14ac:dyDescent="0.25">
      <c r="A1115" t="s">
        <v>1113</v>
      </c>
      <c r="B1115" t="s">
        <v>2396</v>
      </c>
      <c r="C1115" s="3">
        <v>4032</v>
      </c>
      <c r="D1115" s="3">
        <v>14</v>
      </c>
    </row>
    <row r="1116" spans="1:4" x14ac:dyDescent="0.25">
      <c r="A1116" t="s">
        <v>1114</v>
      </c>
      <c r="B1116" t="s">
        <v>2397</v>
      </c>
      <c r="C1116" s="3">
        <v>4032</v>
      </c>
      <c r="D1116" s="3">
        <v>8</v>
      </c>
    </row>
    <row r="1117" spans="1:4" x14ac:dyDescent="0.25">
      <c r="A1117" t="s">
        <v>1115</v>
      </c>
      <c r="B1117" t="s">
        <v>2398</v>
      </c>
      <c r="C1117" s="3">
        <v>130418</v>
      </c>
      <c r="D1117" s="3">
        <v>2426</v>
      </c>
    </row>
    <row r="1118" spans="1:4" x14ac:dyDescent="0.25">
      <c r="A1118" t="s">
        <v>1116</v>
      </c>
      <c r="B1118" t="s">
        <v>2399</v>
      </c>
      <c r="C1118" s="3">
        <v>236165</v>
      </c>
      <c r="D1118" s="3">
        <v>3040</v>
      </c>
    </row>
    <row r="1119" spans="1:4" x14ac:dyDescent="0.25">
      <c r="A1119" t="s">
        <v>1117</v>
      </c>
      <c r="B1119" t="s">
        <v>2400</v>
      </c>
      <c r="C1119" s="3">
        <v>274411</v>
      </c>
      <c r="D1119" s="3">
        <v>850</v>
      </c>
    </row>
    <row r="1120" spans="1:4" x14ac:dyDescent="0.25">
      <c r="A1120" t="s">
        <v>1118</v>
      </c>
      <c r="B1120" t="s">
        <v>2401</v>
      </c>
      <c r="C1120" s="3">
        <v>5440</v>
      </c>
      <c r="D1120" s="3"/>
    </row>
    <row r="1121" spans="1:4" x14ac:dyDescent="0.25">
      <c r="A1121" t="s">
        <v>1119</v>
      </c>
      <c r="B1121" t="s">
        <v>2402</v>
      </c>
      <c r="C1121" s="3">
        <v>20590</v>
      </c>
      <c r="D1121" s="3">
        <v>648</v>
      </c>
    </row>
    <row r="1122" spans="1:4" x14ac:dyDescent="0.25">
      <c r="A1122" t="s">
        <v>1120</v>
      </c>
      <c r="B1122" t="s">
        <v>2403</v>
      </c>
      <c r="C1122" s="3">
        <v>9461</v>
      </c>
      <c r="D1122" s="3">
        <v>576</v>
      </c>
    </row>
    <row r="1123" spans="1:4" x14ac:dyDescent="0.25">
      <c r="A1123" t="s">
        <v>1121</v>
      </c>
      <c r="B1123" t="s">
        <v>2404</v>
      </c>
      <c r="C1123" s="3">
        <v>18906</v>
      </c>
      <c r="D1123" s="3">
        <v>4</v>
      </c>
    </row>
    <row r="1124" spans="1:4" x14ac:dyDescent="0.25">
      <c r="A1124" t="s">
        <v>1122</v>
      </c>
      <c r="B1124" t="s">
        <v>2405</v>
      </c>
      <c r="C1124" s="3">
        <v>3706</v>
      </c>
      <c r="D1124" s="3">
        <v>116</v>
      </c>
    </row>
    <row r="1125" spans="1:4" x14ac:dyDescent="0.25">
      <c r="A1125" t="s">
        <v>1123</v>
      </c>
      <c r="B1125" t="s">
        <v>2406</v>
      </c>
      <c r="C1125" s="3">
        <v>1349</v>
      </c>
      <c r="D1125" s="3">
        <v>41</v>
      </c>
    </row>
    <row r="1126" spans="1:4" x14ac:dyDescent="0.25">
      <c r="A1126" t="s">
        <v>1124</v>
      </c>
      <c r="B1126" t="s">
        <v>2407</v>
      </c>
      <c r="C1126" s="3">
        <v>2405</v>
      </c>
      <c r="D1126" s="3">
        <v>8</v>
      </c>
    </row>
    <row r="1127" spans="1:4" x14ac:dyDescent="0.25">
      <c r="A1127" t="s">
        <v>1125</v>
      </c>
      <c r="B1127" t="s">
        <v>2408</v>
      </c>
      <c r="C1127" s="3">
        <v>807</v>
      </c>
      <c r="D1127" s="3">
        <v>2</v>
      </c>
    </row>
    <row r="1128" spans="1:4" x14ac:dyDescent="0.25">
      <c r="A1128" t="s">
        <v>1126</v>
      </c>
      <c r="B1128" t="s">
        <v>2409</v>
      </c>
      <c r="C1128" s="3">
        <v>14509</v>
      </c>
      <c r="D1128" s="3">
        <v>113</v>
      </c>
    </row>
    <row r="1129" spans="1:4" x14ac:dyDescent="0.25">
      <c r="A1129" t="s">
        <v>1127</v>
      </c>
      <c r="B1129" t="s">
        <v>2410</v>
      </c>
      <c r="C1129" s="3">
        <v>29019</v>
      </c>
      <c r="D1129" s="3">
        <v>236</v>
      </c>
    </row>
    <row r="1130" spans="1:4" x14ac:dyDescent="0.25">
      <c r="A1130" t="s">
        <v>1128</v>
      </c>
      <c r="B1130" t="s">
        <v>2411</v>
      </c>
      <c r="C1130" s="3">
        <v>29019</v>
      </c>
      <c r="D1130" s="3">
        <v>136</v>
      </c>
    </row>
    <row r="1131" spans="1:4" x14ac:dyDescent="0.25">
      <c r="A1131" t="s">
        <v>1129</v>
      </c>
      <c r="B1131" t="s">
        <v>2412</v>
      </c>
      <c r="C1131" s="3">
        <v>7663</v>
      </c>
      <c r="D1131" s="3">
        <v>298</v>
      </c>
    </row>
    <row r="1132" spans="1:4" x14ac:dyDescent="0.25">
      <c r="A1132" t="s">
        <v>1130</v>
      </c>
      <c r="B1132" t="s">
        <v>2413</v>
      </c>
      <c r="C1132" s="3">
        <v>15325</v>
      </c>
      <c r="D1132" s="3">
        <v>304</v>
      </c>
    </row>
    <row r="1133" spans="1:4" x14ac:dyDescent="0.25">
      <c r="A1133" t="s">
        <v>1131</v>
      </c>
      <c r="B1133" t="s">
        <v>2414</v>
      </c>
      <c r="C1133" s="3">
        <v>15325</v>
      </c>
      <c r="D1133" s="3">
        <v>90</v>
      </c>
    </row>
    <row r="1134" spans="1:4" x14ac:dyDescent="0.25">
      <c r="A1134" t="s">
        <v>1132</v>
      </c>
      <c r="B1134" t="s">
        <v>2415</v>
      </c>
      <c r="C1134" s="3">
        <v>5440</v>
      </c>
      <c r="D1134" s="3"/>
    </row>
    <row r="1135" spans="1:4" x14ac:dyDescent="0.25">
      <c r="A1135" t="s">
        <v>1133</v>
      </c>
      <c r="B1135" t="s">
        <v>2416</v>
      </c>
      <c r="C1135" s="3">
        <v>14509</v>
      </c>
      <c r="D1135" s="3">
        <v>113</v>
      </c>
    </row>
    <row r="1136" spans="1:4" x14ac:dyDescent="0.25">
      <c r="A1136" t="s">
        <v>1134</v>
      </c>
      <c r="B1136" t="s">
        <v>2417</v>
      </c>
      <c r="C1136" s="3">
        <v>29019</v>
      </c>
      <c r="D1136" s="3">
        <v>236</v>
      </c>
    </row>
    <row r="1137" spans="1:4" x14ac:dyDescent="0.25">
      <c r="A1137" t="s">
        <v>1135</v>
      </c>
      <c r="B1137" t="s">
        <v>2418</v>
      </c>
      <c r="C1137" s="3">
        <v>29019</v>
      </c>
      <c r="D1137" s="3">
        <v>136</v>
      </c>
    </row>
    <row r="1138" spans="1:4" x14ac:dyDescent="0.25">
      <c r="A1138" t="s">
        <v>1136</v>
      </c>
      <c r="B1138" t="s">
        <v>2419</v>
      </c>
      <c r="C1138" s="3"/>
      <c r="D1138" s="3">
        <v>200</v>
      </c>
    </row>
    <row r="1139" spans="1:4" x14ac:dyDescent="0.25">
      <c r="A1139" t="s">
        <v>1137</v>
      </c>
      <c r="B1139" t="s">
        <v>2420</v>
      </c>
      <c r="C1139" s="3">
        <v>16800</v>
      </c>
      <c r="D1139" s="3">
        <v>268</v>
      </c>
    </row>
    <row r="1140" spans="1:4" x14ac:dyDescent="0.25">
      <c r="A1140" t="s">
        <v>1138</v>
      </c>
      <c r="B1140" t="s">
        <v>2421</v>
      </c>
      <c r="C1140" s="3">
        <v>16800</v>
      </c>
      <c r="D1140" s="3">
        <v>268</v>
      </c>
    </row>
    <row r="1141" spans="1:4" x14ac:dyDescent="0.25">
      <c r="A1141" t="s">
        <v>1139</v>
      </c>
      <c r="B1141" t="s">
        <v>2422</v>
      </c>
      <c r="C1141" s="3">
        <v>1391</v>
      </c>
      <c r="D1141" s="3">
        <v>172</v>
      </c>
    </row>
    <row r="1142" spans="1:4" x14ac:dyDescent="0.25">
      <c r="A1142" t="s">
        <v>1140</v>
      </c>
      <c r="B1142" t="s">
        <v>2423</v>
      </c>
      <c r="C1142" s="3">
        <v>16800</v>
      </c>
      <c r="D1142" s="3">
        <v>268</v>
      </c>
    </row>
    <row r="1143" spans="1:4" x14ac:dyDescent="0.25">
      <c r="A1143" t="s">
        <v>1141</v>
      </c>
      <c r="B1143" t="s">
        <v>1787</v>
      </c>
      <c r="C1143" s="3">
        <v>16800</v>
      </c>
      <c r="D1143" s="3">
        <v>266</v>
      </c>
    </row>
    <row r="1144" spans="1:4" x14ac:dyDescent="0.25">
      <c r="A1144" t="s">
        <v>1142</v>
      </c>
      <c r="B1144" t="s">
        <v>1788</v>
      </c>
      <c r="C1144" s="3">
        <v>16800</v>
      </c>
      <c r="D1144" s="3">
        <v>266</v>
      </c>
    </row>
    <row r="1145" spans="1:4" x14ac:dyDescent="0.25">
      <c r="A1145" t="s">
        <v>1143</v>
      </c>
      <c r="B1145" t="s">
        <v>2424</v>
      </c>
      <c r="C1145" s="3">
        <v>97230</v>
      </c>
      <c r="D1145" s="3">
        <v>100</v>
      </c>
    </row>
    <row r="1146" spans="1:4" x14ac:dyDescent="0.25">
      <c r="A1146" t="s">
        <v>1144</v>
      </c>
      <c r="B1146" t="s">
        <v>2425</v>
      </c>
      <c r="C1146" s="3">
        <v>97230</v>
      </c>
      <c r="D1146" s="3">
        <v>100</v>
      </c>
    </row>
    <row r="1147" spans="1:4" x14ac:dyDescent="0.25">
      <c r="A1147" t="s">
        <v>1145</v>
      </c>
      <c r="B1147" t="s">
        <v>2426</v>
      </c>
      <c r="C1147" s="3">
        <v>97230</v>
      </c>
      <c r="D1147" s="3">
        <v>100</v>
      </c>
    </row>
    <row r="1148" spans="1:4" x14ac:dyDescent="0.25">
      <c r="A1148" t="s">
        <v>1146</v>
      </c>
      <c r="B1148" t="s">
        <v>2427</v>
      </c>
      <c r="C1148" s="3">
        <v>97230</v>
      </c>
      <c r="D1148" s="3">
        <v>100</v>
      </c>
    </row>
    <row r="1149" spans="1:4" x14ac:dyDescent="0.25">
      <c r="A1149" t="s">
        <v>1147</v>
      </c>
      <c r="B1149" t="s">
        <v>2428</v>
      </c>
      <c r="C1149" s="3">
        <v>97230</v>
      </c>
      <c r="D1149" s="3">
        <v>100</v>
      </c>
    </row>
    <row r="1150" spans="1:4" x14ac:dyDescent="0.25">
      <c r="A1150" t="s">
        <v>1148</v>
      </c>
      <c r="B1150" t="s">
        <v>2429</v>
      </c>
      <c r="C1150" s="3">
        <v>97230</v>
      </c>
      <c r="D1150" s="3">
        <v>100</v>
      </c>
    </row>
    <row r="1151" spans="1:4" x14ac:dyDescent="0.25">
      <c r="A1151" t="s">
        <v>1149</v>
      </c>
      <c r="B1151" t="s">
        <v>2430</v>
      </c>
      <c r="C1151" s="3">
        <v>97230</v>
      </c>
      <c r="D1151" s="3">
        <v>100</v>
      </c>
    </row>
    <row r="1152" spans="1:4" x14ac:dyDescent="0.25">
      <c r="A1152" t="s">
        <v>1150</v>
      </c>
      <c r="B1152" t="s">
        <v>2431</v>
      </c>
      <c r="C1152" s="3">
        <v>97230</v>
      </c>
      <c r="D1152" s="3">
        <v>100</v>
      </c>
    </row>
    <row r="1153" spans="1:4" x14ac:dyDescent="0.25">
      <c r="A1153" t="s">
        <v>1151</v>
      </c>
      <c r="B1153" t="s">
        <v>2432</v>
      </c>
      <c r="C1153" s="3">
        <v>97231</v>
      </c>
      <c r="D1153" s="3">
        <v>100</v>
      </c>
    </row>
    <row r="1154" spans="1:4" x14ac:dyDescent="0.25">
      <c r="A1154" t="s">
        <v>1152</v>
      </c>
      <c r="B1154" t="s">
        <v>1792</v>
      </c>
      <c r="C1154" s="3">
        <v>97231</v>
      </c>
      <c r="D1154" s="3">
        <v>100</v>
      </c>
    </row>
    <row r="1155" spans="1:4" x14ac:dyDescent="0.25">
      <c r="A1155" t="s">
        <v>1153</v>
      </c>
      <c r="B1155" t="s">
        <v>1793</v>
      </c>
      <c r="C1155" s="3">
        <v>97230</v>
      </c>
      <c r="D1155" s="3">
        <v>100</v>
      </c>
    </row>
    <row r="1156" spans="1:4" x14ac:dyDescent="0.25">
      <c r="A1156" t="s">
        <v>1154</v>
      </c>
      <c r="B1156" t="s">
        <v>1794</v>
      </c>
      <c r="C1156" s="3">
        <v>97231</v>
      </c>
      <c r="D1156" s="3">
        <v>100</v>
      </c>
    </row>
    <row r="1157" spans="1:4" x14ac:dyDescent="0.25">
      <c r="A1157" t="s">
        <v>1155</v>
      </c>
      <c r="B1157" t="s">
        <v>2433</v>
      </c>
      <c r="C1157" s="3">
        <v>97231</v>
      </c>
      <c r="D1157" s="3">
        <v>100</v>
      </c>
    </row>
    <row r="1158" spans="1:4" x14ac:dyDescent="0.25">
      <c r="A1158" t="s">
        <v>1156</v>
      </c>
      <c r="B1158" t="s">
        <v>1796</v>
      </c>
      <c r="C1158" s="3">
        <v>97230</v>
      </c>
      <c r="D1158" s="3">
        <v>100</v>
      </c>
    </row>
    <row r="1159" spans="1:4" x14ac:dyDescent="0.25">
      <c r="A1159" t="s">
        <v>1157</v>
      </c>
      <c r="B1159" t="s">
        <v>1797</v>
      </c>
      <c r="C1159" s="3">
        <v>97230</v>
      </c>
      <c r="D1159" s="3">
        <v>100</v>
      </c>
    </row>
    <row r="1160" spans="1:4" x14ac:dyDescent="0.25">
      <c r="A1160" t="s">
        <v>1158</v>
      </c>
      <c r="B1160" t="s">
        <v>2434</v>
      </c>
      <c r="C1160" s="3">
        <v>97230</v>
      </c>
      <c r="D1160" s="3">
        <v>100</v>
      </c>
    </row>
    <row r="1161" spans="1:4" x14ac:dyDescent="0.25">
      <c r="A1161" t="s">
        <v>1159</v>
      </c>
      <c r="B1161" t="s">
        <v>2435</v>
      </c>
      <c r="C1161" s="3">
        <v>97230</v>
      </c>
      <c r="D1161" s="3">
        <v>100</v>
      </c>
    </row>
    <row r="1162" spans="1:4" x14ac:dyDescent="0.25">
      <c r="A1162" t="s">
        <v>1160</v>
      </c>
      <c r="B1162" t="s">
        <v>2436</v>
      </c>
      <c r="C1162" s="3">
        <v>97231</v>
      </c>
      <c r="D1162" s="3">
        <v>100</v>
      </c>
    </row>
    <row r="1163" spans="1:4" x14ac:dyDescent="0.25">
      <c r="A1163" t="s">
        <v>1161</v>
      </c>
      <c r="B1163" t="s">
        <v>1792</v>
      </c>
      <c r="C1163" s="3">
        <v>97230</v>
      </c>
      <c r="D1163" s="3">
        <v>100</v>
      </c>
    </row>
    <row r="1164" spans="1:4" x14ac:dyDescent="0.25">
      <c r="A1164" t="s">
        <v>1162</v>
      </c>
      <c r="B1164" t="s">
        <v>1793</v>
      </c>
      <c r="C1164" s="3">
        <v>97231</v>
      </c>
      <c r="D1164" s="3">
        <v>100</v>
      </c>
    </row>
    <row r="1165" spans="1:4" x14ac:dyDescent="0.25">
      <c r="A1165" t="s">
        <v>1163</v>
      </c>
      <c r="B1165" t="s">
        <v>1794</v>
      </c>
      <c r="C1165" s="3">
        <v>97230</v>
      </c>
      <c r="D1165" s="3">
        <v>100</v>
      </c>
    </row>
    <row r="1166" spans="1:4" x14ac:dyDescent="0.25">
      <c r="A1166" t="s">
        <v>1164</v>
      </c>
      <c r="B1166" t="s">
        <v>2433</v>
      </c>
      <c r="C1166" s="3">
        <v>97231</v>
      </c>
      <c r="D1166" s="3">
        <v>100</v>
      </c>
    </row>
    <row r="1167" spans="1:4" x14ac:dyDescent="0.25">
      <c r="A1167" t="s">
        <v>1165</v>
      </c>
      <c r="B1167" t="s">
        <v>1796</v>
      </c>
      <c r="C1167" s="3">
        <v>97231</v>
      </c>
      <c r="D1167" s="3">
        <v>100</v>
      </c>
    </row>
    <row r="1168" spans="1:4" x14ac:dyDescent="0.25">
      <c r="A1168" t="s">
        <v>1166</v>
      </c>
      <c r="B1168" t="s">
        <v>1797</v>
      </c>
      <c r="C1168" s="3">
        <v>97231</v>
      </c>
      <c r="D1168" s="3">
        <v>100</v>
      </c>
    </row>
    <row r="1169" spans="1:4" x14ac:dyDescent="0.25">
      <c r="A1169" t="s">
        <v>1167</v>
      </c>
      <c r="B1169" t="s">
        <v>2437</v>
      </c>
      <c r="C1169" s="3">
        <v>97230</v>
      </c>
      <c r="D1169" s="3">
        <v>100</v>
      </c>
    </row>
    <row r="1170" spans="1:4" x14ac:dyDescent="0.25">
      <c r="A1170" t="s">
        <v>1168</v>
      </c>
      <c r="B1170" t="s">
        <v>2438</v>
      </c>
      <c r="C1170" s="3">
        <v>97230</v>
      </c>
      <c r="D1170" s="3">
        <v>580</v>
      </c>
    </row>
    <row r="1171" spans="1:4" x14ac:dyDescent="0.25">
      <c r="A1171" t="s">
        <v>1169</v>
      </c>
      <c r="B1171" t="s">
        <v>2439</v>
      </c>
      <c r="C1171" s="3">
        <v>97230</v>
      </c>
      <c r="D1171" s="3">
        <v>100</v>
      </c>
    </row>
    <row r="1172" spans="1:4" x14ac:dyDescent="0.25">
      <c r="A1172" t="s">
        <v>1170</v>
      </c>
      <c r="B1172" t="s">
        <v>2440</v>
      </c>
      <c r="C1172" s="3">
        <v>97231</v>
      </c>
      <c r="D1172" s="3">
        <v>100</v>
      </c>
    </row>
    <row r="1173" spans="1:4" x14ac:dyDescent="0.25">
      <c r="A1173" t="s">
        <v>1171</v>
      </c>
      <c r="B1173" t="s">
        <v>2441</v>
      </c>
      <c r="C1173" s="3">
        <v>97230</v>
      </c>
      <c r="D1173" s="3">
        <v>100</v>
      </c>
    </row>
    <row r="1174" spans="1:4" x14ac:dyDescent="0.25">
      <c r="A1174" t="s">
        <v>1172</v>
      </c>
      <c r="B1174" t="s">
        <v>2442</v>
      </c>
      <c r="C1174" s="3">
        <v>97230</v>
      </c>
      <c r="D1174" s="3">
        <v>100</v>
      </c>
    </row>
    <row r="1175" spans="1:4" x14ac:dyDescent="0.25">
      <c r="A1175" t="s">
        <v>1173</v>
      </c>
      <c r="B1175" t="s">
        <v>1958</v>
      </c>
      <c r="C1175" s="3">
        <v>6591</v>
      </c>
      <c r="D1175" s="3">
        <v>999</v>
      </c>
    </row>
    <row r="1176" spans="1:4" x14ac:dyDescent="0.25">
      <c r="A1176" t="s">
        <v>1174</v>
      </c>
      <c r="B1176" t="s">
        <v>1959</v>
      </c>
      <c r="C1176" s="3">
        <v>6591</v>
      </c>
      <c r="D1176" s="3">
        <v>999</v>
      </c>
    </row>
    <row r="1177" spans="1:4" x14ac:dyDescent="0.25">
      <c r="A1177" t="s">
        <v>1175</v>
      </c>
      <c r="B1177" t="s">
        <v>2443</v>
      </c>
      <c r="C1177" s="3">
        <v>106570</v>
      </c>
      <c r="D1177" s="3">
        <v>1000</v>
      </c>
    </row>
    <row r="1178" spans="1:4" x14ac:dyDescent="0.25">
      <c r="A1178" t="s">
        <v>1176</v>
      </c>
      <c r="B1178" t="s">
        <v>1960</v>
      </c>
      <c r="C1178" s="3">
        <v>404400</v>
      </c>
      <c r="D1178" s="3">
        <v>997</v>
      </c>
    </row>
    <row r="1179" spans="1:4" x14ac:dyDescent="0.25">
      <c r="A1179" t="s">
        <v>1177</v>
      </c>
      <c r="B1179" t="s">
        <v>2444</v>
      </c>
      <c r="C1179" s="3">
        <v>202071</v>
      </c>
      <c r="D1179" s="3">
        <v>998</v>
      </c>
    </row>
    <row r="1180" spans="1:4" x14ac:dyDescent="0.25">
      <c r="A1180" t="s">
        <v>1178</v>
      </c>
      <c r="B1180" t="s">
        <v>1961</v>
      </c>
      <c r="C1180" s="3">
        <v>12340</v>
      </c>
      <c r="D1180" s="3">
        <v>170</v>
      </c>
    </row>
    <row r="1181" spans="1:4" x14ac:dyDescent="0.25">
      <c r="A1181" t="s">
        <v>1179</v>
      </c>
      <c r="B1181" t="s">
        <v>2445</v>
      </c>
      <c r="C1181" s="3">
        <v>271608</v>
      </c>
      <c r="D1181" s="3">
        <v>251</v>
      </c>
    </row>
    <row r="1182" spans="1:4" x14ac:dyDescent="0.25">
      <c r="A1182" t="s">
        <v>1180</v>
      </c>
      <c r="B1182" t="s">
        <v>2446</v>
      </c>
      <c r="C1182" s="3">
        <v>158075</v>
      </c>
      <c r="D1182" s="3">
        <v>251</v>
      </c>
    </row>
    <row r="1183" spans="1:4" x14ac:dyDescent="0.25">
      <c r="A1183" t="s">
        <v>1181</v>
      </c>
      <c r="B1183" t="s">
        <v>2447</v>
      </c>
      <c r="C1183" s="3">
        <v>18819</v>
      </c>
      <c r="D1183" s="3"/>
    </row>
    <row r="1184" spans="1:4" x14ac:dyDescent="0.25">
      <c r="A1184" t="s">
        <v>1182</v>
      </c>
      <c r="B1184" t="s">
        <v>2448</v>
      </c>
      <c r="C1184" s="3">
        <v>19103</v>
      </c>
      <c r="D1184" s="3"/>
    </row>
    <row r="1185" spans="1:4" x14ac:dyDescent="0.25">
      <c r="A1185" t="s">
        <v>1183</v>
      </c>
      <c r="B1185" t="s">
        <v>2449</v>
      </c>
      <c r="C1185" s="3">
        <v>19044</v>
      </c>
      <c r="D1185" s="3"/>
    </row>
    <row r="1186" spans="1:4" x14ac:dyDescent="0.25">
      <c r="A1186" t="s">
        <v>1184</v>
      </c>
      <c r="B1186" t="s">
        <v>2450</v>
      </c>
      <c r="C1186" s="3">
        <v>15998</v>
      </c>
      <c r="D1186" s="3"/>
    </row>
    <row r="1187" spans="1:4" x14ac:dyDescent="0.25">
      <c r="A1187" t="s">
        <v>1185</v>
      </c>
      <c r="B1187" t="s">
        <v>2451</v>
      </c>
      <c r="C1187" s="3">
        <v>8610</v>
      </c>
      <c r="D1187" s="3">
        <v>4</v>
      </c>
    </row>
    <row r="1188" spans="1:4" x14ac:dyDescent="0.25">
      <c r="A1188" t="s">
        <v>1186</v>
      </c>
      <c r="B1188" t="s">
        <v>2452</v>
      </c>
      <c r="C1188" s="3">
        <v>51140</v>
      </c>
      <c r="D1188" s="3"/>
    </row>
    <row r="1189" spans="1:4" x14ac:dyDescent="0.25">
      <c r="A1189" t="s">
        <v>1187</v>
      </c>
      <c r="B1189" t="s">
        <v>2453</v>
      </c>
      <c r="C1189" s="3">
        <v>5490</v>
      </c>
      <c r="D1189" s="3">
        <v>26</v>
      </c>
    </row>
    <row r="1190" spans="1:4" x14ac:dyDescent="0.25">
      <c r="A1190" t="s">
        <v>1188</v>
      </c>
      <c r="B1190" t="s">
        <v>2454</v>
      </c>
      <c r="C1190" s="3">
        <v>15185</v>
      </c>
      <c r="D1190" s="3">
        <v>248</v>
      </c>
    </row>
    <row r="1191" spans="1:4" x14ac:dyDescent="0.25">
      <c r="A1191" t="s">
        <v>1189</v>
      </c>
      <c r="B1191" t="s">
        <v>2455</v>
      </c>
      <c r="C1191" s="3">
        <v>15186</v>
      </c>
      <c r="D1191" s="3">
        <v>72</v>
      </c>
    </row>
    <row r="1192" spans="1:4" x14ac:dyDescent="0.25">
      <c r="A1192" t="s">
        <v>1190</v>
      </c>
      <c r="B1192" t="s">
        <v>2456</v>
      </c>
      <c r="C1192" s="3">
        <v>345090</v>
      </c>
      <c r="D1192" s="3">
        <v>148</v>
      </c>
    </row>
    <row r="1193" spans="1:4" x14ac:dyDescent="0.25">
      <c r="A1193" t="s">
        <v>1191</v>
      </c>
      <c r="B1193" t="s">
        <v>2457</v>
      </c>
      <c r="C1193" s="3">
        <v>27450</v>
      </c>
      <c r="D1193" s="3"/>
    </row>
    <row r="1194" spans="1:4" x14ac:dyDescent="0.25">
      <c r="A1194" t="s">
        <v>1192</v>
      </c>
      <c r="B1194" t="s">
        <v>2458</v>
      </c>
      <c r="C1194" s="3">
        <v>255701</v>
      </c>
      <c r="D1194" s="3">
        <v>74</v>
      </c>
    </row>
    <row r="1195" spans="1:4" x14ac:dyDescent="0.25">
      <c r="A1195" t="s">
        <v>1193</v>
      </c>
      <c r="B1195" t="s">
        <v>2459</v>
      </c>
      <c r="C1195" s="3">
        <v>544585</v>
      </c>
      <c r="D1195" s="3">
        <v>13737</v>
      </c>
    </row>
    <row r="1196" spans="1:4" x14ac:dyDescent="0.25">
      <c r="A1196" t="s">
        <v>1194</v>
      </c>
      <c r="B1196" t="s">
        <v>2460</v>
      </c>
      <c r="C1196" s="3">
        <v>10500</v>
      </c>
      <c r="D1196" s="3">
        <v>100</v>
      </c>
    </row>
    <row r="1197" spans="1:4" x14ac:dyDescent="0.25">
      <c r="A1197" t="s">
        <v>1195</v>
      </c>
      <c r="B1197" t="s">
        <v>2461</v>
      </c>
      <c r="C1197" s="3">
        <v>30992</v>
      </c>
      <c r="D1197" s="3">
        <v>196</v>
      </c>
    </row>
    <row r="1198" spans="1:4" x14ac:dyDescent="0.25">
      <c r="A1198" t="s">
        <v>1196</v>
      </c>
      <c r="B1198" t="s">
        <v>2462</v>
      </c>
      <c r="C1198" s="3">
        <v>548054</v>
      </c>
      <c r="D1198" s="3">
        <v>3317</v>
      </c>
    </row>
    <row r="1199" spans="1:4" x14ac:dyDescent="0.25">
      <c r="A1199" t="s">
        <v>1197</v>
      </c>
      <c r="B1199" t="s">
        <v>2463</v>
      </c>
      <c r="C1199" s="3">
        <v>47431</v>
      </c>
      <c r="D1199" s="3">
        <v>2265</v>
      </c>
    </row>
    <row r="1200" spans="1:4" x14ac:dyDescent="0.25">
      <c r="A1200" t="s">
        <v>1198</v>
      </c>
      <c r="B1200" t="s">
        <v>2464</v>
      </c>
      <c r="C1200" s="3">
        <v>23716</v>
      </c>
      <c r="D1200" s="3">
        <v>668</v>
      </c>
    </row>
    <row r="1201" spans="1:4" x14ac:dyDescent="0.25">
      <c r="A1201" t="s">
        <v>1199</v>
      </c>
      <c r="B1201" t="s">
        <v>2465</v>
      </c>
      <c r="C1201" s="3">
        <v>47430</v>
      </c>
      <c r="D1201" s="3">
        <v>132</v>
      </c>
    </row>
    <row r="1202" spans="1:4" x14ac:dyDescent="0.25">
      <c r="A1202" t="s">
        <v>1200</v>
      </c>
      <c r="B1202" t="s">
        <v>2466</v>
      </c>
      <c r="C1202" s="3">
        <v>65427</v>
      </c>
      <c r="D1202" s="3">
        <v>1433</v>
      </c>
    </row>
    <row r="1203" spans="1:4" x14ac:dyDescent="0.25">
      <c r="A1203" t="s">
        <v>1201</v>
      </c>
      <c r="B1203" t="s">
        <v>2467</v>
      </c>
      <c r="C1203" s="3">
        <v>32714</v>
      </c>
      <c r="D1203" s="3">
        <v>1172</v>
      </c>
    </row>
    <row r="1204" spans="1:4" x14ac:dyDescent="0.25">
      <c r="A1204" t="s">
        <v>1202</v>
      </c>
      <c r="B1204" t="s">
        <v>2468</v>
      </c>
      <c r="C1204" s="3">
        <v>65427</v>
      </c>
      <c r="D1204" s="3">
        <v>242</v>
      </c>
    </row>
    <row r="1205" spans="1:4" x14ac:dyDescent="0.25">
      <c r="A1205" t="s">
        <v>1203</v>
      </c>
      <c r="B1205" t="s">
        <v>2469</v>
      </c>
      <c r="C1205" s="3">
        <v>33489</v>
      </c>
      <c r="D1205" s="3">
        <v>136</v>
      </c>
    </row>
    <row r="1206" spans="1:4" x14ac:dyDescent="0.25">
      <c r="A1206" t="s">
        <v>1204</v>
      </c>
      <c r="B1206" t="s">
        <v>2470</v>
      </c>
      <c r="C1206" s="3">
        <v>25117</v>
      </c>
      <c r="D1206" s="3">
        <v>949</v>
      </c>
    </row>
    <row r="1207" spans="1:4" x14ac:dyDescent="0.25">
      <c r="A1207" t="s">
        <v>1205</v>
      </c>
      <c r="B1207" t="s">
        <v>2471</v>
      </c>
      <c r="C1207" s="3">
        <v>25118</v>
      </c>
      <c r="D1207" s="3">
        <v>936</v>
      </c>
    </row>
    <row r="1208" spans="1:4" x14ac:dyDescent="0.25">
      <c r="A1208" t="s">
        <v>1206</v>
      </c>
      <c r="B1208" t="s">
        <v>2472</v>
      </c>
      <c r="C1208" s="3">
        <v>1865</v>
      </c>
      <c r="D1208" s="3">
        <v>3</v>
      </c>
    </row>
    <row r="1209" spans="1:4" x14ac:dyDescent="0.25">
      <c r="A1209" t="s">
        <v>1207</v>
      </c>
      <c r="B1209" t="s">
        <v>2473</v>
      </c>
      <c r="C1209" s="3">
        <v>3729</v>
      </c>
      <c r="D1209" s="3">
        <v>32</v>
      </c>
    </row>
    <row r="1210" spans="1:4" x14ac:dyDescent="0.25">
      <c r="A1210" t="s">
        <v>1208</v>
      </c>
      <c r="B1210" t="s">
        <v>2474</v>
      </c>
      <c r="C1210" s="3">
        <v>3729</v>
      </c>
      <c r="D1210" s="3">
        <v>8</v>
      </c>
    </row>
    <row r="1211" spans="1:4" x14ac:dyDescent="0.25">
      <c r="A1211" t="s">
        <v>1209</v>
      </c>
      <c r="B1211" t="s">
        <v>2475</v>
      </c>
      <c r="C1211" s="3">
        <v>65428</v>
      </c>
      <c r="D1211" s="3">
        <v>1138</v>
      </c>
    </row>
    <row r="1212" spans="1:4" x14ac:dyDescent="0.25">
      <c r="A1212" t="s">
        <v>1210</v>
      </c>
      <c r="B1212" t="s">
        <v>2476</v>
      </c>
      <c r="C1212" s="3">
        <v>32714</v>
      </c>
      <c r="D1212" s="3">
        <v>1171</v>
      </c>
    </row>
    <row r="1213" spans="1:4" x14ac:dyDescent="0.25">
      <c r="A1213" t="s">
        <v>1211</v>
      </c>
      <c r="B1213" t="s">
        <v>2477</v>
      </c>
      <c r="C1213" s="3">
        <v>65427</v>
      </c>
      <c r="D1213" s="3">
        <v>240</v>
      </c>
    </row>
    <row r="1214" spans="1:4" x14ac:dyDescent="0.25">
      <c r="A1214" t="s">
        <v>1212</v>
      </c>
      <c r="B1214" t="s">
        <v>2478</v>
      </c>
      <c r="C1214" s="3">
        <v>25117</v>
      </c>
      <c r="D1214" s="3">
        <v>945</v>
      </c>
    </row>
    <row r="1215" spans="1:4" x14ac:dyDescent="0.25">
      <c r="A1215" t="s">
        <v>1213</v>
      </c>
      <c r="B1215" t="s">
        <v>2479</v>
      </c>
      <c r="C1215" s="3">
        <v>25117</v>
      </c>
      <c r="D1215" s="3">
        <v>914</v>
      </c>
    </row>
    <row r="1216" spans="1:4" x14ac:dyDescent="0.25">
      <c r="A1216" t="s">
        <v>1214</v>
      </c>
      <c r="B1216" t="s">
        <v>2480</v>
      </c>
      <c r="C1216" s="3">
        <v>33489</v>
      </c>
      <c r="D1216" s="3">
        <v>138</v>
      </c>
    </row>
    <row r="1217" spans="1:4" x14ac:dyDescent="0.25">
      <c r="A1217" t="s">
        <v>1215</v>
      </c>
      <c r="B1217" t="s">
        <v>2481</v>
      </c>
      <c r="C1217" s="3">
        <v>47430</v>
      </c>
      <c r="D1217" s="3">
        <v>1735</v>
      </c>
    </row>
    <row r="1218" spans="1:4" x14ac:dyDescent="0.25">
      <c r="A1218" t="s">
        <v>1216</v>
      </c>
      <c r="B1218" t="s">
        <v>2482</v>
      </c>
      <c r="C1218" s="3">
        <v>23715</v>
      </c>
      <c r="D1218" s="3">
        <v>743</v>
      </c>
    </row>
    <row r="1219" spans="1:4" x14ac:dyDescent="0.25">
      <c r="A1219" t="s">
        <v>1217</v>
      </c>
      <c r="B1219" t="s">
        <v>2483</v>
      </c>
      <c r="C1219" s="3">
        <v>47430</v>
      </c>
      <c r="D1219" s="3">
        <v>146</v>
      </c>
    </row>
    <row r="1220" spans="1:4" x14ac:dyDescent="0.25">
      <c r="A1220" t="s">
        <v>1218</v>
      </c>
      <c r="B1220" t="s">
        <v>2484</v>
      </c>
      <c r="C1220" s="3">
        <v>1864</v>
      </c>
      <c r="D1220" s="3">
        <v>4</v>
      </c>
    </row>
    <row r="1221" spans="1:4" x14ac:dyDescent="0.25">
      <c r="A1221" t="s">
        <v>1219</v>
      </c>
      <c r="B1221" t="s">
        <v>2485</v>
      </c>
      <c r="C1221" s="3">
        <v>3729</v>
      </c>
      <c r="D1221" s="3">
        <v>32</v>
      </c>
    </row>
    <row r="1222" spans="1:4" x14ac:dyDescent="0.25">
      <c r="A1222" t="s">
        <v>1220</v>
      </c>
      <c r="B1222" t="s">
        <v>2486</v>
      </c>
      <c r="C1222" s="3">
        <v>3729</v>
      </c>
      <c r="D1222" s="3">
        <v>8</v>
      </c>
    </row>
    <row r="1223" spans="1:4" x14ac:dyDescent="0.25">
      <c r="A1223" t="s">
        <v>1221</v>
      </c>
      <c r="B1223" t="s">
        <v>2487</v>
      </c>
      <c r="C1223" s="3">
        <v>100188</v>
      </c>
      <c r="D1223" s="3">
        <v>3040</v>
      </c>
    </row>
    <row r="1224" spans="1:4" x14ac:dyDescent="0.25">
      <c r="A1224" t="s">
        <v>1222</v>
      </c>
      <c r="B1224" t="s">
        <v>2488</v>
      </c>
      <c r="C1224" s="3">
        <v>200376</v>
      </c>
      <c r="D1224" s="3">
        <v>4028</v>
      </c>
    </row>
    <row r="1225" spans="1:4" x14ac:dyDescent="0.25">
      <c r="A1225" t="s">
        <v>1223</v>
      </c>
      <c r="B1225" t="s">
        <v>2489</v>
      </c>
      <c r="C1225" s="3">
        <v>200376</v>
      </c>
      <c r="D1225" s="3">
        <v>1036</v>
      </c>
    </row>
    <row r="1226" spans="1:4" x14ac:dyDescent="0.25">
      <c r="A1226" t="s">
        <v>1224</v>
      </c>
      <c r="B1226" t="s">
        <v>2490</v>
      </c>
      <c r="C1226" s="3">
        <v>5440</v>
      </c>
      <c r="D1226" s="3"/>
    </row>
    <row r="1227" spans="1:4" x14ac:dyDescent="0.25">
      <c r="A1227" t="s">
        <v>1225</v>
      </c>
      <c r="B1227" t="s">
        <v>2491</v>
      </c>
      <c r="C1227" s="3">
        <v>54255</v>
      </c>
      <c r="D1227" s="3">
        <v>1707</v>
      </c>
    </row>
    <row r="1228" spans="1:4" x14ac:dyDescent="0.25">
      <c r="A1228" t="s">
        <v>1226</v>
      </c>
      <c r="B1228" t="s">
        <v>2492</v>
      </c>
      <c r="C1228" s="3">
        <v>28239</v>
      </c>
      <c r="D1228" s="3">
        <v>1721</v>
      </c>
    </row>
    <row r="1229" spans="1:4" x14ac:dyDescent="0.25">
      <c r="A1229" t="s">
        <v>1227</v>
      </c>
      <c r="B1229" t="s">
        <v>2493</v>
      </c>
      <c r="C1229" s="3">
        <v>55661</v>
      </c>
      <c r="D1229" s="3">
        <v>236</v>
      </c>
    </row>
    <row r="1230" spans="1:4" x14ac:dyDescent="0.25">
      <c r="A1230" t="s">
        <v>1228</v>
      </c>
      <c r="B1230" t="s">
        <v>2494</v>
      </c>
      <c r="C1230" s="3">
        <v>72503</v>
      </c>
      <c r="D1230" s="3">
        <v>2256</v>
      </c>
    </row>
    <row r="1231" spans="1:4" x14ac:dyDescent="0.25">
      <c r="A1231" t="s">
        <v>1229</v>
      </c>
      <c r="B1231" t="s">
        <v>2495</v>
      </c>
      <c r="C1231" s="3">
        <v>38017</v>
      </c>
      <c r="D1231" s="3">
        <v>1136</v>
      </c>
    </row>
    <row r="1232" spans="1:4" x14ac:dyDescent="0.25">
      <c r="A1232" t="s">
        <v>1230</v>
      </c>
      <c r="B1232" t="s">
        <v>2496</v>
      </c>
      <c r="C1232" s="3">
        <v>76127</v>
      </c>
      <c r="D1232" s="3">
        <v>224</v>
      </c>
    </row>
    <row r="1233" spans="1:4" x14ac:dyDescent="0.25">
      <c r="A1233" t="s">
        <v>1231</v>
      </c>
      <c r="B1233" t="s">
        <v>2497</v>
      </c>
      <c r="C1233" s="3">
        <v>2419</v>
      </c>
      <c r="D1233" s="3">
        <v>4</v>
      </c>
    </row>
    <row r="1234" spans="1:4" x14ac:dyDescent="0.25">
      <c r="A1234" t="s">
        <v>1232</v>
      </c>
      <c r="B1234" t="s">
        <v>2498</v>
      </c>
      <c r="C1234" s="3">
        <v>4839</v>
      </c>
      <c r="D1234" s="3">
        <v>16</v>
      </c>
    </row>
    <row r="1235" spans="1:4" x14ac:dyDescent="0.25">
      <c r="A1235" t="s">
        <v>1233</v>
      </c>
      <c r="B1235" t="s">
        <v>2499</v>
      </c>
      <c r="C1235" s="3">
        <v>4839</v>
      </c>
      <c r="D1235" s="3">
        <v>10</v>
      </c>
    </row>
    <row r="1236" spans="1:4" x14ac:dyDescent="0.25">
      <c r="A1236" t="s">
        <v>1234</v>
      </c>
      <c r="B1236" t="s">
        <v>2500</v>
      </c>
      <c r="C1236" s="3">
        <v>129638</v>
      </c>
      <c r="D1236" s="3">
        <v>2844</v>
      </c>
    </row>
    <row r="1237" spans="1:4" x14ac:dyDescent="0.25">
      <c r="A1237" t="s">
        <v>1235</v>
      </c>
      <c r="B1237" t="s">
        <v>2501</v>
      </c>
      <c r="C1237" s="3">
        <v>259274</v>
      </c>
      <c r="D1237" s="3">
        <v>7049</v>
      </c>
    </row>
    <row r="1238" spans="1:4" x14ac:dyDescent="0.25">
      <c r="A1238" t="s">
        <v>1236</v>
      </c>
      <c r="B1238" t="s">
        <v>2502</v>
      </c>
      <c r="C1238" s="3">
        <v>259275</v>
      </c>
      <c r="D1238" s="3">
        <v>1278</v>
      </c>
    </row>
    <row r="1239" spans="1:4" x14ac:dyDescent="0.25">
      <c r="A1239" t="s">
        <v>1237</v>
      </c>
      <c r="B1239" t="s">
        <v>2503</v>
      </c>
      <c r="C1239" s="3">
        <v>5440</v>
      </c>
      <c r="D1239" s="3"/>
    </row>
    <row r="1240" spans="1:4" x14ac:dyDescent="0.25">
      <c r="A1240" t="s">
        <v>1238</v>
      </c>
      <c r="B1240" t="s">
        <v>2504</v>
      </c>
      <c r="C1240" s="3">
        <v>144523</v>
      </c>
      <c r="D1240" s="3">
        <v>2843</v>
      </c>
    </row>
    <row r="1241" spans="1:4" x14ac:dyDescent="0.25">
      <c r="A1241" t="s">
        <v>1239</v>
      </c>
      <c r="B1241" t="s">
        <v>2505</v>
      </c>
      <c r="C1241" s="3">
        <v>187928</v>
      </c>
      <c r="D1241" s="3">
        <v>3628</v>
      </c>
    </row>
    <row r="1242" spans="1:4" x14ac:dyDescent="0.25">
      <c r="A1242" t="s">
        <v>1240</v>
      </c>
      <c r="B1242" t="s">
        <v>2506</v>
      </c>
      <c r="C1242" s="3">
        <v>5440</v>
      </c>
      <c r="D1242" s="3"/>
    </row>
    <row r="1243" spans="1:4" x14ac:dyDescent="0.25">
      <c r="A1243" t="s">
        <v>1241</v>
      </c>
      <c r="B1243" t="s">
        <v>2507</v>
      </c>
      <c r="C1243" s="3">
        <v>119801</v>
      </c>
      <c r="D1243" s="3">
        <v>988</v>
      </c>
    </row>
    <row r="1244" spans="1:4" x14ac:dyDescent="0.25">
      <c r="A1244" t="s">
        <v>1242</v>
      </c>
      <c r="B1244" t="s">
        <v>2508</v>
      </c>
      <c r="C1244" s="3">
        <v>53594</v>
      </c>
      <c r="D1244" s="3">
        <v>1686</v>
      </c>
    </row>
    <row r="1245" spans="1:4" x14ac:dyDescent="0.25">
      <c r="A1245" t="s">
        <v>1243</v>
      </c>
      <c r="B1245" t="s">
        <v>2509</v>
      </c>
      <c r="C1245" s="3">
        <v>28287</v>
      </c>
      <c r="D1245" s="3">
        <v>1725</v>
      </c>
    </row>
    <row r="1246" spans="1:4" x14ac:dyDescent="0.25">
      <c r="A1246" t="s">
        <v>1244</v>
      </c>
      <c r="B1246" t="s">
        <v>2510</v>
      </c>
      <c r="C1246" s="3">
        <v>56412</v>
      </c>
      <c r="D1246" s="3">
        <v>240</v>
      </c>
    </row>
    <row r="1247" spans="1:4" x14ac:dyDescent="0.25">
      <c r="A1247" t="s">
        <v>1245</v>
      </c>
      <c r="B1247" t="s">
        <v>2511</v>
      </c>
      <c r="C1247" s="3">
        <v>73448</v>
      </c>
      <c r="D1247" s="3">
        <v>2285</v>
      </c>
    </row>
    <row r="1248" spans="1:4" x14ac:dyDescent="0.25">
      <c r="A1248" t="s">
        <v>1246</v>
      </c>
      <c r="B1248" t="s">
        <v>2512</v>
      </c>
      <c r="C1248" s="3">
        <v>37830</v>
      </c>
      <c r="D1248" s="3">
        <v>1130</v>
      </c>
    </row>
    <row r="1249" spans="1:4" x14ac:dyDescent="0.25">
      <c r="A1249" t="s">
        <v>1247</v>
      </c>
      <c r="B1249" t="s">
        <v>2513</v>
      </c>
      <c r="C1249" s="3">
        <v>75888</v>
      </c>
      <c r="D1249" s="3">
        <v>224</v>
      </c>
    </row>
    <row r="1250" spans="1:4" x14ac:dyDescent="0.25">
      <c r="A1250" t="s">
        <v>1248</v>
      </c>
      <c r="B1250" t="s">
        <v>2514</v>
      </c>
      <c r="C1250" s="3">
        <v>2420</v>
      </c>
      <c r="D1250" s="3">
        <v>4</v>
      </c>
    </row>
    <row r="1251" spans="1:4" x14ac:dyDescent="0.25">
      <c r="A1251" t="s">
        <v>1249</v>
      </c>
      <c r="B1251" t="s">
        <v>2515</v>
      </c>
      <c r="C1251" s="3">
        <v>4839</v>
      </c>
      <c r="D1251" s="3">
        <v>16</v>
      </c>
    </row>
    <row r="1252" spans="1:4" x14ac:dyDescent="0.25">
      <c r="A1252" t="s">
        <v>1250</v>
      </c>
      <c r="B1252" t="s">
        <v>2516</v>
      </c>
      <c r="C1252" s="3">
        <v>4839</v>
      </c>
      <c r="D1252" s="3">
        <v>10</v>
      </c>
    </row>
    <row r="1253" spans="1:4" x14ac:dyDescent="0.25">
      <c r="A1253" t="s">
        <v>1251</v>
      </c>
      <c r="B1253" t="s">
        <v>2517</v>
      </c>
      <c r="C1253" s="3">
        <v>193299</v>
      </c>
      <c r="D1253" s="3">
        <v>3726</v>
      </c>
    </row>
    <row r="1254" spans="1:4" x14ac:dyDescent="0.25">
      <c r="A1254" t="s">
        <v>1252</v>
      </c>
      <c r="B1254" t="s">
        <v>2518</v>
      </c>
      <c r="C1254" s="3">
        <v>145945</v>
      </c>
      <c r="D1254" s="3">
        <v>2832</v>
      </c>
    </row>
    <row r="1255" spans="1:4" x14ac:dyDescent="0.25">
      <c r="A1255" t="s">
        <v>1253</v>
      </c>
      <c r="B1255" t="s">
        <v>2519</v>
      </c>
      <c r="C1255" s="3">
        <v>455692</v>
      </c>
      <c r="D1255" s="3">
        <v>994</v>
      </c>
    </row>
    <row r="1256" spans="1:4" x14ac:dyDescent="0.25">
      <c r="A1256" t="s">
        <v>1254</v>
      </c>
      <c r="B1256" t="s">
        <v>2520</v>
      </c>
      <c r="C1256" s="3">
        <v>5440</v>
      </c>
      <c r="D1256" s="3"/>
    </row>
    <row r="1257" spans="1:4" x14ac:dyDescent="0.25">
      <c r="A1257" t="s">
        <v>1255</v>
      </c>
      <c r="B1257" t="s">
        <v>2521</v>
      </c>
      <c r="C1257" s="3">
        <v>35418</v>
      </c>
      <c r="D1257" s="3">
        <v>1114</v>
      </c>
    </row>
    <row r="1258" spans="1:4" x14ac:dyDescent="0.25">
      <c r="A1258" t="s">
        <v>1256</v>
      </c>
      <c r="B1258" t="s">
        <v>2522</v>
      </c>
      <c r="C1258" s="3">
        <v>16704</v>
      </c>
      <c r="D1258" s="3">
        <v>1018</v>
      </c>
    </row>
    <row r="1259" spans="1:4" x14ac:dyDescent="0.25">
      <c r="A1259" t="s">
        <v>1257</v>
      </c>
      <c r="B1259" t="s">
        <v>2523</v>
      </c>
      <c r="C1259" s="3">
        <v>33899</v>
      </c>
      <c r="D1259" s="3">
        <v>144</v>
      </c>
    </row>
    <row r="1260" spans="1:4" x14ac:dyDescent="0.25">
      <c r="A1260" t="s">
        <v>1258</v>
      </c>
      <c r="B1260" t="s">
        <v>2524</v>
      </c>
      <c r="C1260" s="3">
        <v>50067</v>
      </c>
      <c r="D1260" s="3">
        <v>1557</v>
      </c>
    </row>
    <row r="1261" spans="1:4" x14ac:dyDescent="0.25">
      <c r="A1261" t="s">
        <v>1259</v>
      </c>
      <c r="B1261" t="s">
        <v>2525</v>
      </c>
      <c r="C1261" s="3">
        <v>24315</v>
      </c>
      <c r="D1261" s="3">
        <v>727</v>
      </c>
    </row>
    <row r="1262" spans="1:4" x14ac:dyDescent="0.25">
      <c r="A1262" t="s">
        <v>1260</v>
      </c>
      <c r="B1262" t="s">
        <v>2526</v>
      </c>
      <c r="C1262" s="3">
        <v>48001</v>
      </c>
      <c r="D1262" s="3">
        <v>142</v>
      </c>
    </row>
    <row r="1263" spans="1:4" x14ac:dyDescent="0.25">
      <c r="A1263" t="s">
        <v>1261</v>
      </c>
      <c r="B1263" t="s">
        <v>2527</v>
      </c>
      <c r="C1263" s="3">
        <v>2419</v>
      </c>
      <c r="D1263" s="3">
        <v>4</v>
      </c>
    </row>
    <row r="1264" spans="1:4" x14ac:dyDescent="0.25">
      <c r="A1264" t="s">
        <v>1262</v>
      </c>
      <c r="B1264" t="s">
        <v>2528</v>
      </c>
      <c r="C1264" s="3">
        <v>4839</v>
      </c>
      <c r="D1264" s="3">
        <v>16</v>
      </c>
    </row>
    <row r="1265" spans="1:4" x14ac:dyDescent="0.25">
      <c r="A1265" t="s">
        <v>1263</v>
      </c>
      <c r="B1265" t="s">
        <v>2529</v>
      </c>
      <c r="C1265" s="3">
        <v>4839</v>
      </c>
      <c r="D1265" s="3">
        <v>10</v>
      </c>
    </row>
    <row r="1266" spans="1:4" x14ac:dyDescent="0.25">
      <c r="A1266" t="s">
        <v>1264</v>
      </c>
      <c r="B1266" t="s">
        <v>2530</v>
      </c>
      <c r="C1266" s="3">
        <v>65648</v>
      </c>
      <c r="D1266" s="3">
        <v>2831</v>
      </c>
    </row>
    <row r="1267" spans="1:4" x14ac:dyDescent="0.25">
      <c r="A1267" t="s">
        <v>1265</v>
      </c>
      <c r="B1267" t="s">
        <v>2531</v>
      </c>
      <c r="C1267" s="3">
        <v>192257</v>
      </c>
      <c r="D1267" s="3">
        <v>3707</v>
      </c>
    </row>
    <row r="1268" spans="1:4" x14ac:dyDescent="0.25">
      <c r="A1268" t="s">
        <v>1266</v>
      </c>
      <c r="B1268" t="s">
        <v>2532</v>
      </c>
      <c r="C1268" s="3">
        <v>253253</v>
      </c>
      <c r="D1268" s="3">
        <v>990</v>
      </c>
    </row>
    <row r="1269" spans="1:4" x14ac:dyDescent="0.25">
      <c r="A1269" t="s">
        <v>1267</v>
      </c>
      <c r="B1269" t="s">
        <v>2533</v>
      </c>
      <c r="C1269" s="3">
        <v>5440</v>
      </c>
      <c r="D1269" s="3"/>
    </row>
    <row r="1270" spans="1:4" x14ac:dyDescent="0.25">
      <c r="A1270" t="s">
        <v>1268</v>
      </c>
      <c r="B1270" t="s">
        <v>2534</v>
      </c>
      <c r="C1270" s="3">
        <v>34810</v>
      </c>
      <c r="D1270" s="3">
        <v>1096</v>
      </c>
    </row>
    <row r="1271" spans="1:4" x14ac:dyDescent="0.25">
      <c r="A1271" t="s">
        <v>1269</v>
      </c>
      <c r="B1271" t="s">
        <v>2535</v>
      </c>
      <c r="C1271" s="3">
        <v>16641</v>
      </c>
      <c r="D1271" s="3">
        <v>1015</v>
      </c>
    </row>
    <row r="1272" spans="1:4" x14ac:dyDescent="0.25">
      <c r="A1272" t="s">
        <v>1270</v>
      </c>
      <c r="B1272" t="s">
        <v>2536</v>
      </c>
      <c r="C1272" s="3">
        <v>33788</v>
      </c>
      <c r="D1272" s="3">
        <v>144</v>
      </c>
    </row>
    <row r="1273" spans="1:4" x14ac:dyDescent="0.25">
      <c r="A1273" t="s">
        <v>1271</v>
      </c>
      <c r="B1273" t="s">
        <v>2537</v>
      </c>
      <c r="C1273" s="3">
        <v>40997</v>
      </c>
      <c r="D1273" s="3">
        <v>1275</v>
      </c>
    </row>
    <row r="1274" spans="1:4" x14ac:dyDescent="0.25">
      <c r="A1274" t="s">
        <v>1272</v>
      </c>
      <c r="B1274" t="s">
        <v>2538</v>
      </c>
      <c r="C1274" s="3">
        <v>18849</v>
      </c>
      <c r="D1274" s="3">
        <v>563</v>
      </c>
    </row>
    <row r="1275" spans="1:4" x14ac:dyDescent="0.25">
      <c r="A1275" t="s">
        <v>1273</v>
      </c>
      <c r="B1275" t="s">
        <v>2539</v>
      </c>
      <c r="C1275" s="3">
        <v>38299</v>
      </c>
      <c r="D1275" s="3">
        <v>112</v>
      </c>
    </row>
    <row r="1276" spans="1:4" x14ac:dyDescent="0.25">
      <c r="A1276" t="s">
        <v>1274</v>
      </c>
      <c r="B1276" t="s">
        <v>2540</v>
      </c>
      <c r="C1276" s="3">
        <v>2419</v>
      </c>
      <c r="D1276" s="3">
        <v>3</v>
      </c>
    </row>
    <row r="1277" spans="1:4" x14ac:dyDescent="0.25">
      <c r="A1277" t="s">
        <v>1275</v>
      </c>
      <c r="B1277" t="s">
        <v>2541</v>
      </c>
      <c r="C1277" s="3">
        <v>4032</v>
      </c>
      <c r="D1277" s="3">
        <v>14</v>
      </c>
    </row>
    <row r="1278" spans="1:4" x14ac:dyDescent="0.25">
      <c r="A1278" t="s">
        <v>1276</v>
      </c>
      <c r="B1278" t="s">
        <v>2542</v>
      </c>
      <c r="C1278" s="3">
        <v>4032</v>
      </c>
      <c r="D1278" s="3">
        <v>8</v>
      </c>
    </row>
    <row r="1279" spans="1:4" x14ac:dyDescent="0.25">
      <c r="A1279" t="s">
        <v>1277</v>
      </c>
      <c r="B1279" t="s">
        <v>2543</v>
      </c>
      <c r="C1279" s="3">
        <v>210418</v>
      </c>
      <c r="D1279" s="3">
        <v>2426</v>
      </c>
    </row>
    <row r="1280" spans="1:4" x14ac:dyDescent="0.25">
      <c r="A1280" t="s">
        <v>1278</v>
      </c>
      <c r="B1280" t="s">
        <v>2544</v>
      </c>
      <c r="C1280" s="3">
        <v>236165</v>
      </c>
      <c r="D1280" s="3">
        <v>3040</v>
      </c>
    </row>
    <row r="1281" spans="1:4" x14ac:dyDescent="0.25">
      <c r="A1281" t="s">
        <v>1279</v>
      </c>
      <c r="B1281" t="s">
        <v>2545</v>
      </c>
      <c r="C1281" s="3">
        <v>274411</v>
      </c>
      <c r="D1281" s="3">
        <v>850</v>
      </c>
    </row>
    <row r="1282" spans="1:4" x14ac:dyDescent="0.25">
      <c r="A1282" t="s">
        <v>1280</v>
      </c>
      <c r="B1282" t="s">
        <v>2546</v>
      </c>
      <c r="C1282" s="3">
        <v>5440</v>
      </c>
      <c r="D1282" s="3"/>
    </row>
    <row r="1283" spans="1:4" x14ac:dyDescent="0.25">
      <c r="A1283" t="s">
        <v>1281</v>
      </c>
      <c r="B1283" t="s">
        <v>2547</v>
      </c>
      <c r="C1283" s="3">
        <v>20591</v>
      </c>
      <c r="D1283" s="3">
        <v>648</v>
      </c>
    </row>
    <row r="1284" spans="1:4" x14ac:dyDescent="0.25">
      <c r="A1284" t="s">
        <v>1282</v>
      </c>
      <c r="B1284" t="s">
        <v>2548</v>
      </c>
      <c r="C1284" s="3">
        <v>9461</v>
      </c>
      <c r="D1284" s="3">
        <v>576</v>
      </c>
    </row>
    <row r="1285" spans="1:4" x14ac:dyDescent="0.25">
      <c r="A1285" t="s">
        <v>1283</v>
      </c>
      <c r="B1285" t="s">
        <v>2549</v>
      </c>
      <c r="C1285" s="3">
        <v>18906</v>
      </c>
      <c r="D1285" s="3">
        <v>4</v>
      </c>
    </row>
    <row r="1286" spans="1:4" x14ac:dyDescent="0.25">
      <c r="A1286" t="s">
        <v>1284</v>
      </c>
      <c r="B1286" t="s">
        <v>2550</v>
      </c>
      <c r="C1286" s="3">
        <v>3705</v>
      </c>
      <c r="D1286" s="3">
        <v>116</v>
      </c>
    </row>
    <row r="1287" spans="1:4" x14ac:dyDescent="0.25">
      <c r="A1287" t="s">
        <v>1285</v>
      </c>
      <c r="B1287" t="s">
        <v>2551</v>
      </c>
      <c r="C1287" s="3">
        <v>1349</v>
      </c>
      <c r="D1287" s="3">
        <v>41</v>
      </c>
    </row>
    <row r="1288" spans="1:4" x14ac:dyDescent="0.25">
      <c r="A1288" t="s">
        <v>1286</v>
      </c>
      <c r="B1288" t="s">
        <v>2552</v>
      </c>
      <c r="C1288" s="3">
        <v>2405</v>
      </c>
      <c r="D1288" s="3">
        <v>8</v>
      </c>
    </row>
    <row r="1289" spans="1:4" x14ac:dyDescent="0.25">
      <c r="A1289" t="s">
        <v>1287</v>
      </c>
      <c r="B1289" t="s">
        <v>2553</v>
      </c>
      <c r="C1289" s="3">
        <v>807</v>
      </c>
      <c r="D1289" s="3">
        <v>2</v>
      </c>
    </row>
    <row r="1290" spans="1:4" x14ac:dyDescent="0.25">
      <c r="A1290" t="s">
        <v>1288</v>
      </c>
      <c r="B1290" t="s">
        <v>2554</v>
      </c>
      <c r="C1290" s="3">
        <v>14509</v>
      </c>
      <c r="D1290" s="3">
        <v>113</v>
      </c>
    </row>
    <row r="1291" spans="1:4" x14ac:dyDescent="0.25">
      <c r="A1291" t="s">
        <v>1289</v>
      </c>
      <c r="B1291" t="s">
        <v>2555</v>
      </c>
      <c r="C1291" s="3">
        <v>29018</v>
      </c>
      <c r="D1291" s="3">
        <v>236</v>
      </c>
    </row>
    <row r="1292" spans="1:4" x14ac:dyDescent="0.25">
      <c r="A1292" t="s">
        <v>1290</v>
      </c>
      <c r="B1292" t="s">
        <v>2556</v>
      </c>
      <c r="C1292" s="3">
        <v>29019</v>
      </c>
      <c r="D1292" s="3">
        <v>136</v>
      </c>
    </row>
    <row r="1293" spans="1:4" x14ac:dyDescent="0.25">
      <c r="A1293" t="s">
        <v>1291</v>
      </c>
      <c r="B1293" t="s">
        <v>2557</v>
      </c>
      <c r="C1293" s="3">
        <v>7662</v>
      </c>
      <c r="D1293" s="3">
        <v>298</v>
      </c>
    </row>
    <row r="1294" spans="1:4" x14ac:dyDescent="0.25">
      <c r="A1294" t="s">
        <v>1292</v>
      </c>
      <c r="B1294" t="s">
        <v>2558</v>
      </c>
      <c r="C1294" s="3">
        <v>15325</v>
      </c>
      <c r="D1294" s="3">
        <v>303</v>
      </c>
    </row>
    <row r="1295" spans="1:4" x14ac:dyDescent="0.25">
      <c r="A1295" t="s">
        <v>1293</v>
      </c>
      <c r="B1295" t="s">
        <v>2559</v>
      </c>
      <c r="C1295" s="3">
        <v>15325</v>
      </c>
      <c r="D1295" s="3">
        <v>90</v>
      </c>
    </row>
    <row r="1296" spans="1:4" x14ac:dyDescent="0.25">
      <c r="A1296" t="s">
        <v>1294</v>
      </c>
      <c r="B1296" t="s">
        <v>2560</v>
      </c>
      <c r="C1296" s="3">
        <v>5440</v>
      </c>
      <c r="D1296" s="3"/>
    </row>
    <row r="1297" spans="1:4" x14ac:dyDescent="0.25">
      <c r="A1297" t="s">
        <v>1295</v>
      </c>
      <c r="B1297" t="s">
        <v>2561</v>
      </c>
      <c r="C1297" s="3">
        <v>14509</v>
      </c>
      <c r="D1297" s="3">
        <v>113</v>
      </c>
    </row>
    <row r="1298" spans="1:4" x14ac:dyDescent="0.25">
      <c r="A1298" t="s">
        <v>1296</v>
      </c>
      <c r="B1298" t="s">
        <v>2562</v>
      </c>
      <c r="C1298" s="3">
        <v>29019</v>
      </c>
      <c r="D1298" s="3">
        <v>236</v>
      </c>
    </row>
    <row r="1299" spans="1:4" x14ac:dyDescent="0.25">
      <c r="A1299" t="s">
        <v>1297</v>
      </c>
      <c r="B1299" t="s">
        <v>2563</v>
      </c>
      <c r="C1299" s="3">
        <v>29019</v>
      </c>
      <c r="D1299" s="3">
        <v>136</v>
      </c>
    </row>
    <row r="1300" spans="1:4" x14ac:dyDescent="0.25">
      <c r="A1300" t="s">
        <v>1298</v>
      </c>
      <c r="C1300" s="3">
        <v>86743706</v>
      </c>
      <c r="D1300" s="3">
        <v>791298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AA69"/>
  <sheetViews>
    <sheetView workbookViewId="0">
      <selection activeCell="P37" sqref="P37"/>
    </sheetView>
  </sheetViews>
  <sheetFormatPr defaultRowHeight="15" x14ac:dyDescent="0.25"/>
  <cols>
    <col min="1" max="1" width="12.28515625" customWidth="1"/>
    <col min="2" max="2" width="21.28515625" customWidth="1"/>
    <col min="3" max="3" width="9.28515625" bestFit="1" customWidth="1"/>
    <col min="4" max="4" width="12.140625" bestFit="1" customWidth="1"/>
    <col min="5" max="5" width="9.42578125" bestFit="1" customWidth="1"/>
    <col min="6" max="6" width="12.140625" bestFit="1" customWidth="1"/>
    <col min="7" max="7" width="12" customWidth="1"/>
    <col min="8" max="8" width="9.28515625" bestFit="1" customWidth="1"/>
    <col min="9" max="9" width="12.140625" bestFit="1" customWidth="1"/>
    <col min="10" max="10" width="12" customWidth="1"/>
    <col min="11" max="11" width="16" customWidth="1"/>
    <col min="12" max="12" width="16.85546875" customWidth="1"/>
    <col min="13" max="14" width="12.140625" bestFit="1" customWidth="1"/>
    <col min="15" max="15" width="9" customWidth="1"/>
    <col min="16" max="16" width="9.140625" bestFit="1" customWidth="1"/>
    <col min="17" max="17" width="9.42578125" bestFit="1" customWidth="1"/>
    <col min="18" max="22" width="12" customWidth="1"/>
    <col min="23" max="24" width="9" customWidth="1"/>
    <col min="25" max="26" width="12" customWidth="1"/>
    <col min="27" max="27" width="15.5703125" customWidth="1"/>
    <col min="28" max="28" width="10.140625" bestFit="1" customWidth="1"/>
    <col min="29" max="52" width="26.85546875" bestFit="1" customWidth="1"/>
    <col min="53" max="53" width="31.85546875" bestFit="1" customWidth="1"/>
    <col min="54" max="54" width="9.42578125" customWidth="1"/>
    <col min="55" max="60" width="7.5703125" bestFit="1" customWidth="1"/>
    <col min="61" max="65" width="9.140625" bestFit="1" customWidth="1"/>
    <col min="66" max="66" width="7.5703125" bestFit="1" customWidth="1"/>
    <col min="67" max="67" width="9.140625" bestFit="1" customWidth="1"/>
    <col min="68" max="68" width="7.5703125" bestFit="1" customWidth="1"/>
    <col min="69" max="70" width="9.140625" bestFit="1" customWidth="1"/>
    <col min="71" max="71" width="7.5703125" bestFit="1" customWidth="1"/>
    <col min="72" max="72" width="9.140625" bestFit="1" customWidth="1"/>
    <col min="73" max="73" width="7.5703125" bestFit="1" customWidth="1"/>
    <col min="74" max="77" width="9.140625" bestFit="1" customWidth="1"/>
    <col min="78" max="78" width="7.5703125" bestFit="1" customWidth="1"/>
    <col min="79" max="79" width="9.140625" bestFit="1" customWidth="1"/>
    <col min="80" max="81" width="7.5703125" bestFit="1" customWidth="1"/>
    <col min="82" max="96" width="9.140625" bestFit="1" customWidth="1"/>
    <col min="97" max="105" width="7.5703125" bestFit="1" customWidth="1"/>
    <col min="106" max="115" width="6.5703125" bestFit="1" customWidth="1"/>
    <col min="116" max="116" width="11.28515625" bestFit="1" customWidth="1"/>
    <col min="117" max="117" width="6.7109375" customWidth="1"/>
  </cols>
  <sheetData>
    <row r="1" spans="1:27" x14ac:dyDescent="0.25">
      <c r="M1" t="s">
        <v>2654</v>
      </c>
    </row>
    <row r="3" spans="1:27" x14ac:dyDescent="0.25">
      <c r="B3" s="158">
        <f>B47</f>
        <v>43890</v>
      </c>
      <c r="C3" s="158">
        <f t="shared" ref="C3:AA3" si="0">C47</f>
        <v>43921</v>
      </c>
      <c r="D3" s="158">
        <f t="shared" si="0"/>
        <v>43951</v>
      </c>
      <c r="E3" s="158">
        <f t="shared" si="0"/>
        <v>43982</v>
      </c>
      <c r="F3" s="158">
        <f t="shared" si="0"/>
        <v>44012</v>
      </c>
      <c r="G3" s="158">
        <f t="shared" si="0"/>
        <v>44043</v>
      </c>
      <c r="H3" s="158">
        <f t="shared" si="0"/>
        <v>44074</v>
      </c>
      <c r="I3" s="158">
        <f t="shared" si="0"/>
        <v>44104</v>
      </c>
      <c r="J3" s="158">
        <f t="shared" si="0"/>
        <v>44135</v>
      </c>
      <c r="K3" s="158">
        <f t="shared" si="0"/>
        <v>44165</v>
      </c>
      <c r="L3" s="158">
        <f t="shared" si="0"/>
        <v>44196</v>
      </c>
      <c r="M3" s="158">
        <f t="shared" si="0"/>
        <v>44227</v>
      </c>
      <c r="N3" s="158">
        <f t="shared" si="0"/>
        <v>44255</v>
      </c>
      <c r="O3" s="158">
        <f t="shared" si="0"/>
        <v>44286</v>
      </c>
      <c r="P3" s="158">
        <f t="shared" si="0"/>
        <v>44316</v>
      </c>
      <c r="Q3" s="158">
        <f t="shared" si="0"/>
        <v>44347</v>
      </c>
      <c r="R3" s="158">
        <f t="shared" si="0"/>
        <v>44377</v>
      </c>
      <c r="S3" s="158">
        <f t="shared" si="0"/>
        <v>44408</v>
      </c>
      <c r="T3" s="158">
        <f t="shared" si="0"/>
        <v>44439</v>
      </c>
      <c r="U3" s="158">
        <f t="shared" si="0"/>
        <v>44469</v>
      </c>
      <c r="V3" s="158">
        <f t="shared" si="0"/>
        <v>44500</v>
      </c>
      <c r="W3" s="158">
        <f t="shared" si="0"/>
        <v>44530</v>
      </c>
      <c r="X3" s="158">
        <f t="shared" si="0"/>
        <v>44561</v>
      </c>
      <c r="Y3" s="158">
        <f t="shared" si="0"/>
        <v>44592</v>
      </c>
      <c r="Z3" s="158">
        <f t="shared" si="0"/>
        <v>44620</v>
      </c>
      <c r="AA3" s="158">
        <f t="shared" si="0"/>
        <v>44651</v>
      </c>
    </row>
    <row r="4" spans="1:27" x14ac:dyDescent="0.25">
      <c r="A4" s="10" t="s">
        <v>2720</v>
      </c>
      <c r="B4" s="10" t="s">
        <v>2627</v>
      </c>
    </row>
    <row r="5" spans="1:27" x14ac:dyDescent="0.25">
      <c r="A5" s="10" t="s">
        <v>2628</v>
      </c>
      <c r="B5">
        <v>1</v>
      </c>
      <c r="C5">
        <v>2</v>
      </c>
      <c r="D5">
        <v>3</v>
      </c>
      <c r="E5">
        <v>4</v>
      </c>
      <c r="F5">
        <v>5</v>
      </c>
      <c r="G5">
        <v>6</v>
      </c>
      <c r="H5">
        <v>7</v>
      </c>
      <c r="I5">
        <v>8</v>
      </c>
      <c r="J5">
        <v>9</v>
      </c>
      <c r="K5">
        <v>10</v>
      </c>
      <c r="L5">
        <v>11</v>
      </c>
      <c r="M5">
        <v>12</v>
      </c>
      <c r="N5">
        <v>13</v>
      </c>
      <c r="O5">
        <v>14</v>
      </c>
      <c r="P5">
        <v>15</v>
      </c>
      <c r="Q5">
        <v>16</v>
      </c>
      <c r="R5">
        <v>17</v>
      </c>
      <c r="S5">
        <v>18</v>
      </c>
      <c r="T5">
        <v>19</v>
      </c>
      <c r="U5">
        <v>20</v>
      </c>
      <c r="V5">
        <v>21</v>
      </c>
      <c r="W5">
        <v>22</v>
      </c>
      <c r="X5">
        <v>23</v>
      </c>
      <c r="Y5">
        <v>24</v>
      </c>
      <c r="Z5">
        <v>25</v>
      </c>
      <c r="AA5">
        <v>26</v>
      </c>
    </row>
    <row r="6" spans="1:27" x14ac:dyDescent="0.25">
      <c r="A6" s="11" t="s">
        <v>2710</v>
      </c>
      <c r="B6" s="32"/>
      <c r="C6" s="32"/>
      <c r="D6" s="32"/>
      <c r="E6" s="32"/>
      <c r="F6" s="32"/>
      <c r="G6" s="32"/>
      <c r="H6" s="32"/>
      <c r="I6" s="32"/>
      <c r="J6" s="32"/>
      <c r="K6" s="32"/>
      <c r="L6" s="32"/>
      <c r="M6" s="32">
        <v>25</v>
      </c>
      <c r="N6" s="32"/>
      <c r="O6" s="32">
        <v>25</v>
      </c>
      <c r="P6" s="32">
        <v>200</v>
      </c>
      <c r="Q6" s="32"/>
      <c r="R6" s="32"/>
      <c r="S6" s="32"/>
      <c r="T6" s="32">
        <v>388</v>
      </c>
      <c r="U6" s="32">
        <v>2566</v>
      </c>
      <c r="V6" s="32">
        <v>4853</v>
      </c>
      <c r="W6" s="32">
        <v>4430</v>
      </c>
      <c r="X6" s="32">
        <v>2687</v>
      </c>
      <c r="Y6" s="32">
        <v>876</v>
      </c>
      <c r="Z6" s="32">
        <v>67</v>
      </c>
      <c r="AA6" s="32"/>
    </row>
    <row r="7" spans="1:27" x14ac:dyDescent="0.25">
      <c r="A7" s="11" t="s">
        <v>2711</v>
      </c>
      <c r="B7" s="32">
        <v>208</v>
      </c>
      <c r="C7" s="32">
        <v>142</v>
      </c>
      <c r="D7" s="32">
        <v>327</v>
      </c>
      <c r="E7" s="32">
        <v>465</v>
      </c>
      <c r="F7" s="32"/>
      <c r="G7" s="32">
        <v>261</v>
      </c>
      <c r="H7" s="32">
        <v>5090</v>
      </c>
      <c r="I7" s="32">
        <v>7709</v>
      </c>
      <c r="J7" s="32">
        <v>10569</v>
      </c>
      <c r="K7" s="32">
        <v>11313</v>
      </c>
      <c r="L7" s="32">
        <v>9894</v>
      </c>
      <c r="M7" s="32">
        <v>11328</v>
      </c>
      <c r="N7" s="32">
        <v>12049</v>
      </c>
      <c r="O7" s="32">
        <v>13505</v>
      </c>
      <c r="P7" s="32">
        <v>10753</v>
      </c>
      <c r="Q7" s="32">
        <v>8210</v>
      </c>
      <c r="R7" s="32">
        <v>11361</v>
      </c>
      <c r="S7" s="32">
        <v>4667</v>
      </c>
      <c r="T7" s="32">
        <v>4186</v>
      </c>
      <c r="U7" s="32">
        <v>3460</v>
      </c>
      <c r="V7" s="32">
        <v>4333</v>
      </c>
      <c r="W7" s="32">
        <v>3119</v>
      </c>
      <c r="X7" s="32">
        <v>664</v>
      </c>
      <c r="Y7" s="32"/>
      <c r="Z7" s="32"/>
      <c r="AA7" s="32"/>
    </row>
    <row r="8" spans="1:27" x14ac:dyDescent="0.25">
      <c r="A8" s="11" t="s">
        <v>2712</v>
      </c>
      <c r="B8" s="32"/>
      <c r="C8" s="32"/>
      <c r="D8" s="32"/>
      <c r="E8" s="32"/>
      <c r="F8" s="32"/>
      <c r="G8" s="32"/>
      <c r="H8" s="32"/>
      <c r="I8" s="32"/>
      <c r="J8" s="32"/>
      <c r="K8" s="32"/>
      <c r="L8" s="32">
        <v>14</v>
      </c>
      <c r="M8" s="32">
        <v>97</v>
      </c>
      <c r="N8" s="32">
        <v>1199</v>
      </c>
      <c r="O8" s="32">
        <v>2233</v>
      </c>
      <c r="P8" s="32">
        <v>2106</v>
      </c>
      <c r="Q8" s="32">
        <v>3005</v>
      </c>
      <c r="R8" s="32">
        <v>2681</v>
      </c>
      <c r="S8" s="32">
        <v>2752</v>
      </c>
      <c r="T8" s="32">
        <v>2146</v>
      </c>
      <c r="U8" s="32">
        <v>3884</v>
      </c>
      <c r="V8" s="32">
        <v>3785</v>
      </c>
      <c r="W8" s="32">
        <v>2074</v>
      </c>
      <c r="X8" s="32">
        <v>1925</v>
      </c>
      <c r="Y8" s="32">
        <v>785</v>
      </c>
      <c r="Z8" s="32">
        <v>60</v>
      </c>
      <c r="AA8" s="32">
        <v>500</v>
      </c>
    </row>
    <row r="9" spans="1:27" x14ac:dyDescent="0.25">
      <c r="A9" s="11" t="s">
        <v>2713</v>
      </c>
      <c r="B9" s="32"/>
      <c r="C9" s="32"/>
      <c r="D9" s="32"/>
      <c r="E9" s="32"/>
      <c r="F9" s="32"/>
      <c r="G9" s="32"/>
      <c r="H9" s="32"/>
      <c r="I9" s="32"/>
      <c r="J9" s="32"/>
      <c r="K9" s="32"/>
      <c r="L9" s="32"/>
      <c r="M9" s="32">
        <v>32</v>
      </c>
      <c r="N9" s="32">
        <v>735</v>
      </c>
      <c r="O9" s="32">
        <v>1249</v>
      </c>
      <c r="P9" s="32">
        <v>1468</v>
      </c>
      <c r="Q9" s="32">
        <v>1844</v>
      </c>
      <c r="R9" s="32">
        <v>1812</v>
      </c>
      <c r="S9" s="32">
        <v>1609</v>
      </c>
      <c r="T9" s="32">
        <v>2681</v>
      </c>
      <c r="U9" s="32">
        <v>4013</v>
      </c>
      <c r="V9" s="32">
        <v>3152</v>
      </c>
      <c r="W9" s="32">
        <v>1535</v>
      </c>
      <c r="X9" s="32"/>
      <c r="Y9" s="32"/>
      <c r="Z9" s="32"/>
      <c r="AA9" s="32"/>
    </row>
    <row r="10" spans="1:27" x14ac:dyDescent="0.25">
      <c r="A10" s="11" t="s">
        <v>2714</v>
      </c>
      <c r="B10" s="32">
        <v>908</v>
      </c>
      <c r="C10" s="32">
        <v>142</v>
      </c>
      <c r="D10" s="32">
        <v>2348</v>
      </c>
      <c r="E10" s="32">
        <v>5284</v>
      </c>
      <c r="F10" s="32">
        <v>4520</v>
      </c>
      <c r="G10" s="32">
        <v>2556</v>
      </c>
      <c r="H10" s="32">
        <v>1817</v>
      </c>
      <c r="I10" s="32">
        <v>1211</v>
      </c>
      <c r="J10" s="32">
        <v>2150</v>
      </c>
      <c r="K10" s="32">
        <v>1634</v>
      </c>
      <c r="L10" s="32">
        <v>1503</v>
      </c>
      <c r="M10" s="32">
        <v>5156</v>
      </c>
      <c r="N10" s="32">
        <v>7952</v>
      </c>
      <c r="O10" s="32">
        <v>8377</v>
      </c>
      <c r="P10" s="32">
        <v>10997</v>
      </c>
      <c r="Q10" s="32">
        <v>7162</v>
      </c>
      <c r="R10" s="32">
        <v>7912</v>
      </c>
      <c r="S10" s="32">
        <v>9237</v>
      </c>
      <c r="T10" s="32">
        <v>17922</v>
      </c>
      <c r="U10" s="32">
        <v>20286</v>
      </c>
      <c r="V10" s="32">
        <v>8994</v>
      </c>
      <c r="W10" s="32">
        <v>6593</v>
      </c>
      <c r="X10" s="32">
        <v>1264</v>
      </c>
      <c r="Y10" s="32">
        <v>6888</v>
      </c>
      <c r="Z10" s="32">
        <v>38</v>
      </c>
      <c r="AA10" s="32"/>
    </row>
    <row r="11" spans="1:27" x14ac:dyDescent="0.25">
      <c r="A11" s="11" t="s">
        <v>2715</v>
      </c>
      <c r="B11" s="32">
        <v>8</v>
      </c>
      <c r="C11" s="32">
        <v>142</v>
      </c>
      <c r="D11" s="32">
        <v>165</v>
      </c>
      <c r="E11" s="32">
        <v>317</v>
      </c>
      <c r="F11" s="32">
        <v>448</v>
      </c>
      <c r="G11" s="32">
        <v>4001</v>
      </c>
      <c r="H11" s="32">
        <v>637</v>
      </c>
      <c r="I11" s="32">
        <v>2634</v>
      </c>
      <c r="J11" s="32">
        <v>3443</v>
      </c>
      <c r="K11" s="32">
        <v>1632</v>
      </c>
      <c r="L11" s="32">
        <v>1500</v>
      </c>
      <c r="M11" s="32">
        <v>6627</v>
      </c>
      <c r="N11" s="32">
        <v>10164</v>
      </c>
      <c r="O11" s="32">
        <v>10281</v>
      </c>
      <c r="P11" s="32">
        <v>13626</v>
      </c>
      <c r="Q11" s="32">
        <v>8755</v>
      </c>
      <c r="R11" s="32">
        <v>10303</v>
      </c>
      <c r="S11" s="32">
        <v>11554</v>
      </c>
      <c r="T11" s="32">
        <v>19985</v>
      </c>
      <c r="U11" s="32">
        <v>20863</v>
      </c>
      <c r="V11" s="32">
        <v>8712</v>
      </c>
      <c r="W11" s="32">
        <v>3714</v>
      </c>
      <c r="X11" s="32">
        <v>98</v>
      </c>
      <c r="Y11" s="32">
        <v>363</v>
      </c>
      <c r="Z11" s="32">
        <v>38</v>
      </c>
      <c r="AA11" s="32"/>
    </row>
    <row r="12" spans="1:27" x14ac:dyDescent="0.25">
      <c r="A12" s="11" t="s">
        <v>2716</v>
      </c>
      <c r="B12" s="32"/>
      <c r="C12" s="32"/>
      <c r="D12" s="32"/>
      <c r="E12" s="32"/>
      <c r="F12" s="32"/>
      <c r="G12" s="32"/>
      <c r="H12" s="32"/>
      <c r="I12" s="32"/>
      <c r="J12" s="32"/>
      <c r="K12" s="32"/>
      <c r="L12" s="32"/>
      <c r="M12" s="32">
        <v>1916</v>
      </c>
      <c r="N12" s="32">
        <v>578</v>
      </c>
      <c r="O12" s="32">
        <v>6801</v>
      </c>
      <c r="P12" s="32">
        <v>3925</v>
      </c>
      <c r="Q12" s="32">
        <v>3010</v>
      </c>
      <c r="R12" s="32">
        <v>2738</v>
      </c>
      <c r="S12" s="32">
        <v>1730</v>
      </c>
      <c r="T12" s="32">
        <v>3514</v>
      </c>
      <c r="U12" s="32">
        <v>4229</v>
      </c>
      <c r="V12" s="32">
        <v>4234</v>
      </c>
      <c r="W12" s="32">
        <v>2397</v>
      </c>
      <c r="X12" s="32">
        <v>2785</v>
      </c>
      <c r="Y12" s="32">
        <v>1260</v>
      </c>
      <c r="Z12" s="32"/>
      <c r="AA12" s="32"/>
    </row>
    <row r="13" spans="1:27" x14ac:dyDescent="0.25">
      <c r="A13" s="11" t="s">
        <v>2717</v>
      </c>
      <c r="B13" s="32"/>
      <c r="C13" s="32"/>
      <c r="D13" s="32"/>
      <c r="E13" s="32"/>
      <c r="F13" s="32"/>
      <c r="G13" s="32">
        <v>100</v>
      </c>
      <c r="H13" s="32">
        <v>50</v>
      </c>
      <c r="I13" s="32">
        <v>150</v>
      </c>
      <c r="J13" s="32"/>
      <c r="K13" s="32"/>
      <c r="L13" s="32"/>
      <c r="M13" s="32">
        <v>115</v>
      </c>
      <c r="N13" s="32">
        <v>1223</v>
      </c>
      <c r="O13" s="32">
        <v>1765</v>
      </c>
      <c r="P13" s="32">
        <v>2304</v>
      </c>
      <c r="Q13" s="32">
        <v>4051</v>
      </c>
      <c r="R13" s="32">
        <v>3016</v>
      </c>
      <c r="S13" s="32">
        <v>4951</v>
      </c>
      <c r="T13" s="32">
        <v>6419</v>
      </c>
      <c r="U13" s="32">
        <v>6469</v>
      </c>
      <c r="V13" s="32">
        <v>3681</v>
      </c>
      <c r="W13" s="32">
        <v>3292</v>
      </c>
      <c r="X13" s="32">
        <v>2068</v>
      </c>
      <c r="Y13" s="32">
        <v>885</v>
      </c>
      <c r="Z13" s="32">
        <v>100</v>
      </c>
      <c r="AA13" s="32"/>
    </row>
    <row r="14" spans="1:27" x14ac:dyDescent="0.25">
      <c r="A14" s="11" t="s">
        <v>2718</v>
      </c>
      <c r="B14" s="32"/>
      <c r="C14" s="32"/>
      <c r="D14" s="32">
        <v>1942</v>
      </c>
      <c r="E14" s="32">
        <v>2913</v>
      </c>
      <c r="F14" s="32">
        <v>497</v>
      </c>
      <c r="G14" s="32">
        <v>20506</v>
      </c>
      <c r="H14" s="32">
        <v>15749</v>
      </c>
      <c r="I14" s="32">
        <v>29032</v>
      </c>
      <c r="J14" s="32">
        <v>13844</v>
      </c>
      <c r="K14" s="32">
        <v>13474</v>
      </c>
      <c r="L14" s="32">
        <v>20872</v>
      </c>
      <c r="M14" s="32">
        <v>23009</v>
      </c>
      <c r="N14" s="32">
        <v>14416</v>
      </c>
      <c r="O14" s="32">
        <v>16145</v>
      </c>
      <c r="P14" s="32">
        <v>12633</v>
      </c>
      <c r="Q14" s="32">
        <v>14335</v>
      </c>
      <c r="R14" s="32">
        <v>11539</v>
      </c>
      <c r="S14" s="32">
        <v>8031</v>
      </c>
      <c r="T14" s="32">
        <v>1235</v>
      </c>
      <c r="U14" s="32"/>
      <c r="V14" s="32"/>
      <c r="W14" s="32">
        <v>120</v>
      </c>
      <c r="X14" s="32"/>
      <c r="Y14" s="32"/>
      <c r="Z14" s="32"/>
      <c r="AA14" s="32"/>
    </row>
    <row r="15" spans="1:27" x14ac:dyDescent="0.25">
      <c r="A15" s="11" t="s">
        <v>2719</v>
      </c>
      <c r="B15" s="32"/>
      <c r="C15" s="32"/>
      <c r="D15" s="32"/>
      <c r="E15" s="32"/>
      <c r="F15" s="32">
        <v>200</v>
      </c>
      <c r="G15" s="32">
        <v>280</v>
      </c>
      <c r="H15" s="32">
        <v>120</v>
      </c>
      <c r="I15" s="32"/>
      <c r="J15" s="32">
        <v>200</v>
      </c>
      <c r="K15" s="32">
        <v>300</v>
      </c>
      <c r="L15" s="32">
        <v>100</v>
      </c>
      <c r="M15" s="32"/>
      <c r="N15" s="32"/>
      <c r="O15" s="32"/>
      <c r="P15" s="32">
        <v>17</v>
      </c>
      <c r="Q15" s="32">
        <v>17</v>
      </c>
      <c r="R15" s="32"/>
      <c r="S15" s="32">
        <v>355</v>
      </c>
      <c r="T15" s="32">
        <v>2840</v>
      </c>
      <c r="U15" s="32">
        <v>4688</v>
      </c>
      <c r="V15" s="32">
        <v>228</v>
      </c>
      <c r="W15" s="32"/>
      <c r="X15" s="32"/>
      <c r="Y15" s="32"/>
      <c r="Z15" s="32"/>
      <c r="AA15" s="32"/>
    </row>
    <row r="25" spans="1:3" x14ac:dyDescent="0.25">
      <c r="A25" s="11" t="s">
        <v>2630</v>
      </c>
    </row>
    <row r="26" spans="1:3" x14ac:dyDescent="0.25">
      <c r="A26" s="10" t="s">
        <v>2720</v>
      </c>
      <c r="B26" s="10" t="s">
        <v>2629</v>
      </c>
    </row>
    <row r="27" spans="1:3" x14ac:dyDescent="0.25">
      <c r="A27" s="10" t="s">
        <v>2593</v>
      </c>
      <c r="B27" t="s">
        <v>2745</v>
      </c>
      <c r="C27" t="s">
        <v>1298</v>
      </c>
    </row>
    <row r="28" spans="1:3" x14ac:dyDescent="0.25">
      <c r="A28" s="11" t="s">
        <v>2745</v>
      </c>
      <c r="B28" s="32">
        <v>0</v>
      </c>
      <c r="C28" s="32">
        <v>0</v>
      </c>
    </row>
    <row r="29" spans="1:3" x14ac:dyDescent="0.25">
      <c r="A29" s="11" t="s">
        <v>1298</v>
      </c>
      <c r="B29" s="32">
        <v>0</v>
      </c>
      <c r="C29" s="32">
        <v>0</v>
      </c>
    </row>
    <row r="47" spans="1:27" x14ac:dyDescent="0.25">
      <c r="A47" t="s">
        <v>2638</v>
      </c>
      <c r="B47" s="158">
        <f>INDEX(MonthDates!$B$2:$B$27,MATCH(MonthlyPlannedIndHrs!$B$5:$AA$5,MonthDates!$A$2:$A$27,0))</f>
        <v>43890</v>
      </c>
      <c r="C47" s="158">
        <f>INDEX(MonthDates!$B$2:$B$27,MATCH(MonthlyPlannedIndHrs!$B$5:$AA$5,MonthDates!$A$2:$A$27,0))</f>
        <v>43921</v>
      </c>
      <c r="D47" s="158">
        <f>INDEX(MonthDates!$B$2:$B$27,MATCH(MonthlyPlannedIndHrs!$B$5:$AA$5,MonthDates!$A$2:$A$27,0))</f>
        <v>43951</v>
      </c>
      <c r="E47" s="158">
        <f>INDEX(MonthDates!$B$2:$B$27,MATCH(MonthlyPlannedIndHrs!$B$5:$AA$5,MonthDates!$A$2:$A$27,0))</f>
        <v>43982</v>
      </c>
      <c r="F47" s="158">
        <f>INDEX(MonthDates!$B$2:$B$27,MATCH(MonthlyPlannedIndHrs!$B$5:$AA$5,MonthDates!$A$2:$A$27,0))</f>
        <v>44012</v>
      </c>
      <c r="G47" s="158">
        <f>INDEX(MonthDates!$B$2:$B$27,MATCH(MonthlyPlannedIndHrs!$B$5:$AA$5,MonthDates!$A$2:$A$27,0))</f>
        <v>44043</v>
      </c>
      <c r="H47" s="158">
        <f>INDEX(MonthDates!$B$2:$B$27,MATCH(MonthlyPlannedIndHrs!$B$5:$AA$5,MonthDates!$A$2:$A$27,0))</f>
        <v>44074</v>
      </c>
      <c r="I47" s="158">
        <f>INDEX(MonthDates!$B$2:$B$27,MATCH(MonthlyPlannedIndHrs!$B$5:$AA$5,MonthDates!$A$2:$A$27,0))</f>
        <v>44104</v>
      </c>
      <c r="J47" s="158">
        <f>INDEX(MonthDates!$B$2:$B$27,MATCH(MonthlyPlannedIndHrs!$B$5:$AA$5,MonthDates!$A$2:$A$27,0))</f>
        <v>44135</v>
      </c>
      <c r="K47" s="158">
        <f>INDEX(MonthDates!$B$2:$B$27,MATCH(MonthlyPlannedIndHrs!$B$5:$AA$5,MonthDates!$A$2:$A$27,0))</f>
        <v>44165</v>
      </c>
      <c r="L47" s="158">
        <f>INDEX(MonthDates!$B$2:$B$27,MATCH(MonthlyPlannedIndHrs!$B$5:$AA$5,MonthDates!$A$2:$A$27,0))</f>
        <v>44196</v>
      </c>
      <c r="M47" s="158">
        <f>INDEX(MonthDates!$B$2:$B$27,MATCH(MonthlyPlannedIndHrs!$B$5:$AA$5,MonthDates!$A$2:$A$27,0))</f>
        <v>44227</v>
      </c>
      <c r="N47" s="158">
        <f>INDEX(MonthDates!$B$2:$B$27,MATCH(MonthlyPlannedIndHrs!$B$5:$AA$5,MonthDates!$A$2:$A$27,0))</f>
        <v>44255</v>
      </c>
      <c r="O47" s="158">
        <f>INDEX(MonthDates!$B$2:$B$27,MATCH(MonthlyPlannedIndHrs!$B$5:$AA$5,MonthDates!$A$2:$A$27,0))</f>
        <v>44286</v>
      </c>
      <c r="P47" s="158">
        <f>INDEX(MonthDates!$B$2:$B$27,MATCH(MonthlyPlannedIndHrs!$B$5:$AA$5,MonthDates!$A$2:$A$27,0))</f>
        <v>44316</v>
      </c>
      <c r="Q47" s="158">
        <f>INDEX(MonthDates!$B$2:$B$27,MATCH(MonthlyPlannedIndHrs!$B$5:$AA$5,MonthDates!$A$2:$A$27,0))</f>
        <v>44347</v>
      </c>
      <c r="R47" s="158">
        <f>INDEX(MonthDates!$B$2:$B$27,MATCH(MonthlyPlannedIndHrs!$B$5:$AA$5,MonthDates!$A$2:$A$27,0))</f>
        <v>44377</v>
      </c>
      <c r="S47" s="158">
        <f>INDEX(MonthDates!$B$2:$B$27,MATCH(MonthlyPlannedIndHrs!$B$5:$AA$5,MonthDates!$A$2:$A$27,0))</f>
        <v>44408</v>
      </c>
      <c r="T47" s="158">
        <f>INDEX(MonthDates!$B$2:$B$27,MATCH(MonthlyPlannedIndHrs!$B$5:$AA$5,MonthDates!$A$2:$A$27,0))</f>
        <v>44439</v>
      </c>
      <c r="U47" s="158">
        <f>INDEX(MonthDates!$B$2:$B$27,MATCH(MonthlyPlannedIndHrs!$B$5:$AA$5,MonthDates!$A$2:$A$27,0))</f>
        <v>44469</v>
      </c>
      <c r="V47" s="158">
        <f>INDEX(MonthDates!$B$2:$B$27,MATCH(MonthlyPlannedIndHrs!$B$5:$AA$5,MonthDates!$A$2:$A$27,0))</f>
        <v>44500</v>
      </c>
      <c r="W47" s="158">
        <f>INDEX(MonthDates!$B$2:$B$27,MATCH(MonthlyPlannedIndHrs!$B$5:$AA$5,MonthDates!$A$2:$A$27,0))</f>
        <v>44530</v>
      </c>
      <c r="X47" s="158">
        <f>INDEX(MonthDates!$B$2:$B$27,MATCH(MonthlyPlannedIndHrs!$B$5:$AA$5,MonthDates!$A$2:$A$27,0))</f>
        <v>44561</v>
      </c>
      <c r="Y47" s="158">
        <f>INDEX(MonthDates!$B$2:$B$27,MATCH(MonthlyPlannedIndHrs!$B$5:$AA$5,MonthDates!$A$2:$A$27,0))</f>
        <v>44592</v>
      </c>
      <c r="Z47" s="158">
        <f>INDEX(MonthDates!$B$2:$B$27,MATCH(MonthlyPlannedIndHrs!$B$5:$AA$5,MonthDates!$A$2:$A$27,0))</f>
        <v>44620</v>
      </c>
      <c r="AA47" s="158">
        <f>INDEX(MonthDates!$B$2:$B$27,MATCH(MonthlyPlannedIndHrs!$B$5:$AA$5,MonthDates!$A$2:$A$27,0))</f>
        <v>44651</v>
      </c>
    </row>
    <row r="48" spans="1:27" x14ac:dyDescent="0.25">
      <c r="A48" s="86" t="s">
        <v>2631</v>
      </c>
      <c r="B48" s="89">
        <f>SUM(B6:B15)/260</f>
        <v>4.3230769230769228</v>
      </c>
      <c r="C48" s="89">
        <f t="shared" ref="C48:AA48" si="1">SUM(C6:C15)/260</f>
        <v>1.6384615384615384</v>
      </c>
      <c r="D48" s="89">
        <f t="shared" si="1"/>
        <v>18.392307692307693</v>
      </c>
      <c r="E48" s="89">
        <f t="shared" si="1"/>
        <v>34.534615384615385</v>
      </c>
      <c r="F48" s="89">
        <f t="shared" si="1"/>
        <v>21.78846153846154</v>
      </c>
      <c r="G48" s="89">
        <f t="shared" si="1"/>
        <v>106.55384615384615</v>
      </c>
      <c r="H48" s="89">
        <f t="shared" si="1"/>
        <v>90.242307692307691</v>
      </c>
      <c r="I48" s="89">
        <f t="shared" si="1"/>
        <v>156.67692307692309</v>
      </c>
      <c r="J48" s="89">
        <f t="shared" si="1"/>
        <v>116.17692307692307</v>
      </c>
      <c r="K48" s="89">
        <f t="shared" si="1"/>
        <v>109.05</v>
      </c>
      <c r="L48" s="89">
        <f t="shared" si="1"/>
        <v>130.31923076923076</v>
      </c>
      <c r="M48" s="89">
        <f t="shared" si="1"/>
        <v>185.78846153846155</v>
      </c>
      <c r="N48" s="89">
        <f t="shared" si="1"/>
        <v>185.83076923076922</v>
      </c>
      <c r="O48" s="89">
        <f t="shared" si="1"/>
        <v>232.23461538461538</v>
      </c>
      <c r="P48" s="89">
        <f t="shared" si="1"/>
        <v>223.18846153846152</v>
      </c>
      <c r="Q48" s="89">
        <f t="shared" si="1"/>
        <v>193.80384615384617</v>
      </c>
      <c r="R48" s="89">
        <f t="shared" si="1"/>
        <v>197.54615384615386</v>
      </c>
      <c r="S48" s="89">
        <f t="shared" si="1"/>
        <v>172.63846153846154</v>
      </c>
      <c r="T48" s="89">
        <f t="shared" si="1"/>
        <v>235.83076923076922</v>
      </c>
      <c r="U48" s="89">
        <f t="shared" si="1"/>
        <v>270.99230769230769</v>
      </c>
      <c r="V48" s="89">
        <f t="shared" si="1"/>
        <v>161.43076923076924</v>
      </c>
      <c r="W48" s="89">
        <f t="shared" si="1"/>
        <v>104.9</v>
      </c>
      <c r="X48" s="89">
        <f t="shared" si="1"/>
        <v>44.196153846153848</v>
      </c>
      <c r="Y48" s="89">
        <f t="shared" si="1"/>
        <v>42.526923076923076</v>
      </c>
      <c r="Z48" s="89">
        <f t="shared" si="1"/>
        <v>1.1653846153846155</v>
      </c>
      <c r="AA48" s="89">
        <f t="shared" si="1"/>
        <v>1.9230769230769231</v>
      </c>
    </row>
    <row r="49" spans="1:27" x14ac:dyDescent="0.25">
      <c r="A49" s="86" t="s">
        <v>2632</v>
      </c>
      <c r="B49" s="88">
        <f>B48/(ActivitySum!$D$1300/260)</f>
        <v>1.4204509552659048E-3</v>
      </c>
      <c r="C49" s="88">
        <f>C48/(ActivitySum!$D$1300/260)</f>
        <v>5.3835596703138381E-4</v>
      </c>
      <c r="D49" s="88">
        <f>D48/(ActivitySum!$D$1300/260)</f>
        <v>6.0432352918875065E-3</v>
      </c>
      <c r="E49" s="88">
        <f>E48/(ActivitySum!$D$1300/260)</f>
        <v>1.1347178938907972E-2</v>
      </c>
      <c r="F49" s="88">
        <f>F48/(ActivitySum!$D$1300/260)</f>
        <v>7.1591233643962197E-3</v>
      </c>
      <c r="G49" s="88">
        <f>G48/(ActivitySum!$D$1300/260)</f>
        <v>3.5010830306660697E-2</v>
      </c>
      <c r="H49" s="88">
        <f>H48/(ActivitySum!$D$1300/260)</f>
        <v>2.9651281817975019E-2</v>
      </c>
      <c r="I49" s="88">
        <f>I48/(ActivitySum!$D$1300/260)</f>
        <v>5.147997341077571E-2</v>
      </c>
      <c r="J49" s="88">
        <f>J48/(ActivitySum!$D$1300/260)</f>
        <v>3.8172723803168968E-2</v>
      </c>
      <c r="K49" s="88">
        <f>K48/(ActivitySum!$D$1300/260)</f>
        <v>3.5831001721222597E-2</v>
      </c>
      <c r="L49" s="88">
        <f>L48/(ActivitySum!$D$1300/260)</f>
        <v>4.2819519321418725E-2</v>
      </c>
      <c r="M49" s="88">
        <f>M48/(ActivitySum!$D$1300/260)</f>
        <v>6.1045269923593888E-2</v>
      </c>
      <c r="N49" s="88">
        <f>N48/(ActivitySum!$D$1300/260)</f>
        <v>6.1059171134010187E-2</v>
      </c>
      <c r="O49" s="88">
        <f>O48/(ActivitySum!$D$1300/260)</f>
        <v>7.6306271467891984E-2</v>
      </c>
      <c r="P49" s="88">
        <f>P48/(ActivitySum!$D$1300/260)</f>
        <v>7.3333939931606029E-2</v>
      </c>
      <c r="Q49" s="88">
        <f>Q48/(ActivitySum!$D$1300/260)</f>
        <v>6.3678917424282638E-2</v>
      </c>
      <c r="R49" s="88">
        <f>R48/(ActivitySum!$D$1300/260)</f>
        <v>6.4908542672924743E-2</v>
      </c>
      <c r="S49" s="88">
        <f>S48/(ActivitySum!$D$1300/260)</f>
        <v>5.6724520976926512E-2</v>
      </c>
      <c r="T49" s="88">
        <f>T48/(ActivitySum!$D$1300/260)</f>
        <v>7.7487874353277766E-2</v>
      </c>
      <c r="U49" s="88">
        <f>U48/(ActivitySum!$D$1300/260)</f>
        <v>8.9041043955627328E-2</v>
      </c>
      <c r="V49" s="88">
        <f>V48/(ActivitySum!$D$1300/260)</f>
        <v>5.3041963963007616E-2</v>
      </c>
      <c r="W49" s="88">
        <f>W48/(ActivitySum!$D$1300/260)</f>
        <v>3.4467419354023386E-2</v>
      </c>
      <c r="X49" s="88">
        <f>X48/(ActivitySum!$D$1300/260)</f>
        <v>1.4521709899431062E-2</v>
      </c>
      <c r="Y49" s="88">
        <f>Y48/(ActivitySum!$D$1300/260)</f>
        <v>1.3973243961187818E-2</v>
      </c>
      <c r="Z49" s="88">
        <f>Z48/(ActivitySum!$D$1300/260)</f>
        <v>3.8291515964908291E-4</v>
      </c>
      <c r="AA49" s="88">
        <f>AA48/(ActivitySum!$D$1300/260)</f>
        <v>6.3187320074106084E-4</v>
      </c>
    </row>
    <row r="50" spans="1:27" x14ac:dyDescent="0.25">
      <c r="A50" s="86" t="s">
        <v>2633</v>
      </c>
      <c r="B50" s="89">
        <f>B48</f>
        <v>4.3230769230769228</v>
      </c>
      <c r="C50" s="89">
        <f>B50+C48</f>
        <v>5.9615384615384617</v>
      </c>
      <c r="D50" s="89">
        <f t="shared" ref="D50:AA50" si="2">C50+D48</f>
        <v>24.353846153846156</v>
      </c>
      <c r="E50" s="89">
        <f t="shared" si="2"/>
        <v>58.888461538461542</v>
      </c>
      <c r="F50" s="89">
        <f t="shared" si="2"/>
        <v>80.676923076923089</v>
      </c>
      <c r="G50" s="89">
        <f t="shared" si="2"/>
        <v>187.23076923076923</v>
      </c>
      <c r="H50" s="89">
        <f t="shared" si="2"/>
        <v>277.47307692307692</v>
      </c>
      <c r="I50" s="89">
        <f t="shared" si="2"/>
        <v>434.15</v>
      </c>
      <c r="J50" s="89">
        <f t="shared" si="2"/>
        <v>550.32692307692309</v>
      </c>
      <c r="K50" s="89">
        <f t="shared" si="2"/>
        <v>659.37692307692305</v>
      </c>
      <c r="L50" s="89">
        <f t="shared" si="2"/>
        <v>789.69615384615383</v>
      </c>
      <c r="M50" s="89">
        <f t="shared" si="2"/>
        <v>975.48461538461538</v>
      </c>
      <c r="N50" s="89">
        <f t="shared" si="2"/>
        <v>1161.3153846153846</v>
      </c>
      <c r="O50" s="89">
        <f t="shared" si="2"/>
        <v>1393.55</v>
      </c>
      <c r="P50" s="89">
        <f t="shared" si="2"/>
        <v>1616.7384615384615</v>
      </c>
      <c r="Q50" s="89">
        <f t="shared" si="2"/>
        <v>1810.5423076923075</v>
      </c>
      <c r="R50" s="89">
        <f t="shared" si="2"/>
        <v>2008.0884615384614</v>
      </c>
      <c r="S50" s="89">
        <f t="shared" si="2"/>
        <v>2180.726923076923</v>
      </c>
      <c r="T50" s="89">
        <f t="shared" si="2"/>
        <v>2416.5576923076924</v>
      </c>
      <c r="U50" s="89">
        <f t="shared" si="2"/>
        <v>2687.55</v>
      </c>
      <c r="V50" s="89">
        <f t="shared" si="2"/>
        <v>2848.9807692307695</v>
      </c>
      <c r="W50" s="89">
        <f t="shared" si="2"/>
        <v>2953.8807692307696</v>
      </c>
      <c r="X50" s="89">
        <f t="shared" si="2"/>
        <v>2998.0769230769233</v>
      </c>
      <c r="Y50" s="89">
        <f t="shared" si="2"/>
        <v>3040.6038461538465</v>
      </c>
      <c r="Z50" s="89">
        <f t="shared" si="2"/>
        <v>3041.7692307692309</v>
      </c>
      <c r="AA50" s="89">
        <f t="shared" si="2"/>
        <v>3043.6923076923081</v>
      </c>
    </row>
    <row r="51" spans="1:27" x14ac:dyDescent="0.25">
      <c r="A51" s="86" t="s">
        <v>2634</v>
      </c>
      <c r="B51" s="88">
        <f>B50/(ActivitySum!$D$1300/260)</f>
        <v>1.4204509552659048E-3</v>
      </c>
      <c r="C51" s="88">
        <f>C50/(ActivitySum!$D$1300/260)</f>
        <v>1.9588069222972885E-3</v>
      </c>
      <c r="D51" s="88">
        <f>D50/(ActivitySum!$D$1300/260)</f>
        <v>8.0020422141847958E-3</v>
      </c>
      <c r="E51" s="88">
        <f>E50/(ActivitySum!$D$1300/260)</f>
        <v>1.9349221153092767E-2</v>
      </c>
      <c r="F51" s="88">
        <f>F50/(ActivitySum!$D$1300/260)</f>
        <v>2.6508344517488989E-2</v>
      </c>
      <c r="G51" s="88">
        <f>G50/(ActivitySum!$D$1300/260)</f>
        <v>6.1519174824149682E-2</v>
      </c>
      <c r="H51" s="88">
        <f>H50/(ActivitySum!$D$1300/260)</f>
        <v>9.1170456642124698E-2</v>
      </c>
      <c r="I51" s="88">
        <f>I50/(ActivitySum!$D$1300/260)</f>
        <v>0.1426504300529004</v>
      </c>
      <c r="J51" s="88">
        <f>J50/(ActivitySum!$D$1300/260)</f>
        <v>0.1808231538560694</v>
      </c>
      <c r="K51" s="88">
        <f>K50/(ActivitySum!$D$1300/260)</f>
        <v>0.21665415557729198</v>
      </c>
      <c r="L51" s="88">
        <f>L50/(ActivitySum!$D$1300/260)</f>
        <v>0.2594736748987107</v>
      </c>
      <c r="M51" s="88">
        <f>M50/(ActivitySum!$D$1300/260)</f>
        <v>0.32051894482230459</v>
      </c>
      <c r="N51" s="88">
        <f>N50/(ActivitySum!$D$1300/260)</f>
        <v>0.3815781159563148</v>
      </c>
      <c r="O51" s="88">
        <f>O50/(ActivitySum!$D$1300/260)</f>
        <v>0.45788438742420678</v>
      </c>
      <c r="P51" s="88">
        <f>P50/(ActivitySum!$D$1300/260)</f>
        <v>0.53121832735581276</v>
      </c>
      <c r="Q51" s="88">
        <f>Q50/(ActivitySum!$D$1300/260)</f>
        <v>0.59489724478009542</v>
      </c>
      <c r="R51" s="88">
        <f>R50/(ActivitySum!$D$1300/260)</f>
        <v>0.6598057874530201</v>
      </c>
      <c r="S51" s="88">
        <f>S50/(ActivitySum!$D$1300/260)</f>
        <v>0.71653030842994669</v>
      </c>
      <c r="T51" s="88">
        <f>T50/(ActivitySum!$D$1300/260)</f>
        <v>0.79401818278322445</v>
      </c>
      <c r="U51" s="88">
        <f>U50/(ActivitySum!$D$1300/260)</f>
        <v>0.88305922673885184</v>
      </c>
      <c r="V51" s="88">
        <f>V50/(ActivitySum!$D$1300/260)</f>
        <v>0.93610119070185949</v>
      </c>
      <c r="W51" s="88">
        <f>W50/(ActivitySum!$D$1300/260)</f>
        <v>0.97056861005588291</v>
      </c>
      <c r="X51" s="88">
        <f>X50/(ActivitySum!$D$1300/260)</f>
        <v>0.98509031995531393</v>
      </c>
      <c r="Y51" s="88">
        <f>Y50/(ActivitySum!$D$1300/260)</f>
        <v>0.99906356391650175</v>
      </c>
      <c r="Z51" s="88">
        <f>Z50/(ActivitySum!$D$1300/260)</f>
        <v>0.99944647907615081</v>
      </c>
      <c r="AA51" s="88">
        <f>AA50/(ActivitySum!$D$1300/260)</f>
        <v>1.0000783522768919</v>
      </c>
    </row>
    <row r="53" spans="1:27" x14ac:dyDescent="0.25">
      <c r="A53" s="86" t="s">
        <v>2635</v>
      </c>
      <c r="B53" s="89" t="str">
        <f>IFERROR(IF(SUM(B28:B37)&gt;0,SUM(B28:B37),"")/260,"")</f>
        <v/>
      </c>
      <c r="C53" s="89" t="str">
        <f t="shared" ref="C53:AA53" si="3">IFERROR(IF(SUM(C28:C37)&gt;0,SUM(C28:C37),"")/260,"")</f>
        <v/>
      </c>
      <c r="D53" s="89" t="str">
        <f t="shared" si="3"/>
        <v/>
      </c>
      <c r="E53" s="89" t="str">
        <f t="shared" si="3"/>
        <v/>
      </c>
      <c r="F53" s="89" t="str">
        <f t="shared" si="3"/>
        <v/>
      </c>
      <c r="G53" s="89" t="str">
        <f t="shared" si="3"/>
        <v/>
      </c>
      <c r="H53" s="89" t="str">
        <f t="shared" si="3"/>
        <v/>
      </c>
      <c r="I53" s="89" t="str">
        <f t="shared" si="3"/>
        <v/>
      </c>
      <c r="J53" s="89" t="str">
        <f t="shared" si="3"/>
        <v/>
      </c>
      <c r="K53" s="89" t="str">
        <f t="shared" si="3"/>
        <v/>
      </c>
      <c r="L53" s="89" t="str">
        <f t="shared" si="3"/>
        <v/>
      </c>
      <c r="M53" s="89" t="str">
        <f t="shared" si="3"/>
        <v/>
      </c>
      <c r="N53" s="89" t="str">
        <f t="shared" si="3"/>
        <v/>
      </c>
      <c r="O53" s="89" t="str">
        <f t="shared" si="3"/>
        <v/>
      </c>
      <c r="P53" s="89" t="str">
        <f>IFERROR(IF(SUM(P28:P37)&gt;0,SUM(P28:P37),"")/260,"")</f>
        <v/>
      </c>
      <c r="Q53" s="89" t="str">
        <f t="shared" si="3"/>
        <v/>
      </c>
      <c r="R53" s="89" t="str">
        <f t="shared" si="3"/>
        <v/>
      </c>
      <c r="S53" s="89" t="str">
        <f t="shared" si="3"/>
        <v/>
      </c>
      <c r="T53" s="89" t="str">
        <f t="shared" si="3"/>
        <v/>
      </c>
      <c r="U53" s="89" t="str">
        <f t="shared" si="3"/>
        <v/>
      </c>
      <c r="V53" s="89" t="str">
        <f t="shared" si="3"/>
        <v/>
      </c>
      <c r="W53" s="89" t="str">
        <f t="shared" si="3"/>
        <v/>
      </c>
      <c r="X53" s="89" t="str">
        <f t="shared" si="3"/>
        <v/>
      </c>
      <c r="Y53" s="89" t="str">
        <f t="shared" si="3"/>
        <v/>
      </c>
      <c r="Z53" s="89" t="str">
        <f t="shared" si="3"/>
        <v/>
      </c>
      <c r="AA53" s="89" t="str">
        <f t="shared" si="3"/>
        <v/>
      </c>
    </row>
    <row r="54" spans="1:27" x14ac:dyDescent="0.25">
      <c r="A54" s="86" t="s">
        <v>2636</v>
      </c>
      <c r="B54" s="88" t="str">
        <f>IFERROR(B53/ActivitySum!$C$1300,"")</f>
        <v/>
      </c>
      <c r="C54" s="88" t="str">
        <f>IFERROR(C53/ActivitySum!$C$1300,"")</f>
        <v/>
      </c>
      <c r="D54" s="88" t="str">
        <f>IFERROR(D53/ActivitySum!$C$1300,"")</f>
        <v/>
      </c>
      <c r="E54" s="88" t="str">
        <f>IFERROR(E53/ActivitySum!$C$1300,"")</f>
        <v/>
      </c>
      <c r="F54" s="88" t="str">
        <f>IFERROR(F53/ActivitySum!$C$1300,"")</f>
        <v/>
      </c>
      <c r="G54" s="88" t="str">
        <f>IFERROR(G53/ActivitySum!$C$1300,"")</f>
        <v/>
      </c>
      <c r="H54" s="88" t="str">
        <f>IFERROR(H53/ActivitySum!$C$1300,"")</f>
        <v/>
      </c>
      <c r="I54" s="88" t="str">
        <f>IFERROR(I53/ActivitySum!$C$1300,"")</f>
        <v/>
      </c>
      <c r="J54" s="88" t="str">
        <f>IFERROR(J53/ActivitySum!$C$1300,"")</f>
        <v/>
      </c>
      <c r="K54" s="88" t="str">
        <f>IFERROR(K53/ActivitySum!$C$1300,"")</f>
        <v/>
      </c>
      <c r="L54" s="88" t="str">
        <f>IFERROR(L53/ActivitySum!$C$1300,"")</f>
        <v/>
      </c>
      <c r="M54" s="88" t="str">
        <f>IFERROR(M53/ActivitySum!$C$1300,"")</f>
        <v/>
      </c>
      <c r="N54" s="88" t="str">
        <f>IFERROR(N53/ActivitySum!$C$1300,"")</f>
        <v/>
      </c>
      <c r="O54" s="88" t="str">
        <f>IFERROR(O53/ActivitySum!$C$1300,"")</f>
        <v/>
      </c>
      <c r="P54" s="88" t="str">
        <f>IFERROR(P53/ActivitySum!$C$1300,"")</f>
        <v/>
      </c>
      <c r="Q54" s="88" t="str">
        <f>IFERROR(Q53/ActivitySum!$C$1300,"")</f>
        <v/>
      </c>
      <c r="R54" s="88" t="str">
        <f>IFERROR(R53/ActivitySum!$C$1300,"")</f>
        <v/>
      </c>
      <c r="S54" s="88" t="str">
        <f>IFERROR(S53/ActivitySum!$C$1300,"")</f>
        <v/>
      </c>
      <c r="T54" s="88" t="str">
        <f>IFERROR(T53/ActivitySum!$C$1300,"")</f>
        <v/>
      </c>
      <c r="U54" s="88" t="str">
        <f>IFERROR(U53/ActivitySum!$C$1300,"")</f>
        <v/>
      </c>
      <c r="V54" s="88" t="str">
        <f>IFERROR(V53/ActivitySum!$C$1300,"")</f>
        <v/>
      </c>
      <c r="W54" s="88" t="str">
        <f>IFERROR(W53/ActivitySum!$C$1300,"")</f>
        <v/>
      </c>
      <c r="X54" s="88" t="str">
        <f>IFERROR(X53/ActivitySum!$C$1300,"")</f>
        <v/>
      </c>
      <c r="Y54" s="88" t="str">
        <f>IFERROR(Y53/ActivitySum!$C$1300,"")</f>
        <v/>
      </c>
      <c r="Z54" s="88" t="str">
        <f>IFERROR(Z53/ActivitySum!$C$1300,"")</f>
        <v/>
      </c>
      <c r="AA54" s="88" t="str">
        <f>IFERROR(AA53/ActivitySum!$C$1300,"")</f>
        <v/>
      </c>
    </row>
    <row r="55" spans="1:27" x14ac:dyDescent="0.25">
      <c r="A55" s="86" t="s">
        <v>2637</v>
      </c>
      <c r="B55" s="89" t="str">
        <f>IFERROR(B53,"")</f>
        <v/>
      </c>
      <c r="C55" s="89" t="str">
        <f>IFERROR((C53+B55)/260,"")</f>
        <v/>
      </c>
      <c r="D55" s="89" t="str">
        <f t="shared" ref="D55:AA55" si="4">IFERROR(D53+C55,"")</f>
        <v/>
      </c>
      <c r="E55" s="89" t="str">
        <f t="shared" si="4"/>
        <v/>
      </c>
      <c r="F55" s="89" t="str">
        <f t="shared" si="4"/>
        <v/>
      </c>
      <c r="G55" s="89" t="str">
        <f t="shared" si="4"/>
        <v/>
      </c>
      <c r="H55" s="89" t="str">
        <f t="shared" si="4"/>
        <v/>
      </c>
      <c r="I55" s="89" t="str">
        <f t="shared" si="4"/>
        <v/>
      </c>
      <c r="J55" s="89" t="str">
        <f t="shared" si="4"/>
        <v/>
      </c>
      <c r="K55" s="89" t="str">
        <f t="shared" si="4"/>
        <v/>
      </c>
      <c r="L55" s="89" t="str">
        <f t="shared" si="4"/>
        <v/>
      </c>
      <c r="M55" s="89" t="str">
        <f t="shared" si="4"/>
        <v/>
      </c>
      <c r="N55" s="89" t="str">
        <f t="shared" si="4"/>
        <v/>
      </c>
      <c r="O55" s="89" t="str">
        <f t="shared" si="4"/>
        <v/>
      </c>
      <c r="P55" s="89" t="str">
        <f t="shared" si="4"/>
        <v/>
      </c>
      <c r="Q55" s="89" t="str">
        <f t="shared" si="4"/>
        <v/>
      </c>
      <c r="R55" s="89" t="str">
        <f t="shared" si="4"/>
        <v/>
      </c>
      <c r="S55" s="89" t="str">
        <f t="shared" si="4"/>
        <v/>
      </c>
      <c r="T55" s="89" t="str">
        <f t="shared" si="4"/>
        <v/>
      </c>
      <c r="U55" s="89" t="str">
        <f t="shared" si="4"/>
        <v/>
      </c>
      <c r="V55" s="89" t="str">
        <f t="shared" si="4"/>
        <v/>
      </c>
      <c r="W55" s="89" t="str">
        <f t="shared" si="4"/>
        <v/>
      </c>
      <c r="X55" s="89" t="str">
        <f t="shared" si="4"/>
        <v/>
      </c>
      <c r="Y55" s="89" t="str">
        <f t="shared" si="4"/>
        <v/>
      </c>
      <c r="Z55" s="89" t="str">
        <f t="shared" si="4"/>
        <v/>
      </c>
      <c r="AA55" s="89" t="str">
        <f t="shared" si="4"/>
        <v/>
      </c>
    </row>
    <row r="56" spans="1:27" x14ac:dyDescent="0.25">
      <c r="A56" s="86" t="s">
        <v>2639</v>
      </c>
      <c r="B56" s="88" t="str">
        <f>IFERROR(B55/ActivitySum!$C$1300,"")</f>
        <v/>
      </c>
      <c r="C56" s="88" t="str">
        <f>IFERROR(C55/ActivitySum!$C$1300,"")</f>
        <v/>
      </c>
      <c r="D56" s="88" t="str">
        <f>IFERROR(D55/ActivitySum!$C$1300,"")</f>
        <v/>
      </c>
      <c r="E56" s="88" t="str">
        <f>IFERROR(E55/ActivitySum!$C$1300,"")</f>
        <v/>
      </c>
      <c r="F56" s="88" t="str">
        <f>IFERROR(F55/ActivitySum!$C$1300,"")</f>
        <v/>
      </c>
      <c r="G56" s="88" t="str">
        <f>IFERROR(G55/ActivitySum!$C$1300,"")</f>
        <v/>
      </c>
      <c r="H56" s="88" t="str">
        <f>IFERROR(H55/ActivitySum!$C$1300,"")</f>
        <v/>
      </c>
      <c r="I56" s="88" t="str">
        <f>IFERROR(I55/ActivitySum!$C$1300,"")</f>
        <v/>
      </c>
      <c r="J56" s="88" t="str">
        <f>IFERROR(J55/ActivitySum!$C$1300,"")</f>
        <v/>
      </c>
      <c r="K56" s="88" t="str">
        <f>IFERROR(K55/ActivitySum!$C$1300,"")</f>
        <v/>
      </c>
      <c r="L56" s="88" t="str">
        <f>IFERROR(L55/ActivitySum!$C$1300,"")</f>
        <v/>
      </c>
      <c r="M56" s="88" t="str">
        <f>IFERROR(M55/ActivitySum!$C$1300,"")</f>
        <v/>
      </c>
      <c r="N56" s="88" t="str">
        <f>IFERROR(N55/ActivitySum!$C$1300,"")</f>
        <v/>
      </c>
      <c r="O56" s="88" t="str">
        <f>IFERROR(O55/ActivitySum!$C$1300,"")</f>
        <v/>
      </c>
      <c r="P56" s="88" t="str">
        <f>IFERROR(P55/ActivitySum!$C$1300,"")</f>
        <v/>
      </c>
      <c r="Q56" s="88" t="str">
        <f>IFERROR(Q55/ActivitySum!$C$1300,"")</f>
        <v/>
      </c>
      <c r="R56" s="88" t="str">
        <f>IFERROR(R55/ActivitySum!$C$1300,"")</f>
        <v/>
      </c>
      <c r="S56" s="88" t="str">
        <f>IFERROR(S55/ActivitySum!$C$1300,"")</f>
        <v/>
      </c>
      <c r="T56" s="88" t="str">
        <f>IFERROR(T55/ActivitySum!$C$1300,"")</f>
        <v/>
      </c>
      <c r="U56" s="88" t="str">
        <f>IFERROR(U55/ActivitySum!$C$1300,"")</f>
        <v/>
      </c>
      <c r="V56" s="88" t="str">
        <f>IFERROR(V55/ActivitySum!$C$1300,"")</f>
        <v/>
      </c>
      <c r="W56" s="88" t="str">
        <f>IFERROR(W55/ActivitySum!$C$1300,"")</f>
        <v/>
      </c>
      <c r="X56" s="88" t="str">
        <f>IFERROR(X55/ActivitySum!$C$1300,"")</f>
        <v/>
      </c>
      <c r="Y56" s="88" t="str">
        <f>IFERROR(Y55/ActivitySum!$C$1300,"")</f>
        <v/>
      </c>
      <c r="Z56" s="88" t="str">
        <f>IFERROR(Z55/ActivitySum!$C$1300,"")</f>
        <v/>
      </c>
      <c r="AA56" s="88" t="str">
        <f>IFERROR(AA55/ActivitySum!$C$1300,"")</f>
        <v/>
      </c>
    </row>
    <row r="57" spans="1:27" x14ac:dyDescent="0.25">
      <c r="A57" s="35"/>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row>
    <row r="58" spans="1:27" x14ac:dyDescent="0.25">
      <c r="A58" s="144"/>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row>
    <row r="59" spans="1:27" x14ac:dyDescent="0.25">
      <c r="A59" s="144"/>
      <c r="B59" s="158">
        <f>INDEX(MonthDates!$B$2:$B$27,MATCH(MonthlyPlannedIndHrs!$B$5:$AA$5,MonthDates!$A$2:$A$27,0))</f>
        <v>43890</v>
      </c>
      <c r="C59" s="158">
        <f>INDEX(MonthDates!$B$2:$B$27,MATCH(MonthlyPlannedIndHrs!$B$5:$AA$5,MonthDates!$A$2:$A$27,0))</f>
        <v>43921</v>
      </c>
      <c r="D59" s="158">
        <f>INDEX(MonthDates!$B$2:$B$27,MATCH(MonthlyPlannedIndHrs!$B$5:$AA$5,MonthDates!$A$2:$A$27,0))</f>
        <v>43951</v>
      </c>
      <c r="E59" s="158">
        <f>INDEX(MonthDates!$B$2:$B$27,MATCH(MonthlyPlannedIndHrs!$B$5:$AA$5,MonthDates!$A$2:$A$27,0))</f>
        <v>43982</v>
      </c>
      <c r="F59" s="158">
        <f>INDEX(MonthDates!$B$2:$B$27,MATCH(MonthlyPlannedIndHrs!$B$5:$AA$5,MonthDates!$A$2:$A$27,0))</f>
        <v>44012</v>
      </c>
      <c r="G59" s="158">
        <f>INDEX(MonthDates!$B$2:$B$27,MATCH(MonthlyPlannedIndHrs!$B$5:$AA$5,MonthDates!$A$2:$A$27,0))</f>
        <v>44043</v>
      </c>
      <c r="H59" s="158">
        <f>INDEX(MonthDates!$B$2:$B$27,MATCH(MonthlyPlannedIndHrs!$B$5:$AA$5,MonthDates!$A$2:$A$27,0))</f>
        <v>44074</v>
      </c>
      <c r="I59" s="158">
        <f>INDEX(MonthDates!$B$2:$B$27,MATCH(MonthlyPlannedIndHrs!$B$5:$AA$5,MonthDates!$A$2:$A$27,0))</f>
        <v>44104</v>
      </c>
      <c r="J59" s="158">
        <f>INDEX(MonthDates!$B$2:$B$27,MATCH(MonthlyPlannedIndHrs!$B$5:$AA$5,MonthDates!$A$2:$A$27,0))</f>
        <v>44135</v>
      </c>
      <c r="K59" s="158">
        <f>INDEX(MonthDates!$B$2:$B$27,MATCH(MonthlyPlannedIndHrs!$B$5:$AA$5,MonthDates!$A$2:$A$27,0))</f>
        <v>44165</v>
      </c>
      <c r="L59" s="158">
        <f>INDEX(MonthDates!$B$2:$B$27,MATCH(MonthlyPlannedIndHrs!$B$5:$AA$5,MonthDates!$A$2:$A$27,0))</f>
        <v>44196</v>
      </c>
      <c r="M59" s="158">
        <f>INDEX(MonthDates!$B$2:$B$27,MATCH(MonthlyPlannedIndHrs!$B$5:$AA$5,MonthDates!$A$2:$A$27,0))</f>
        <v>44227</v>
      </c>
      <c r="N59" s="158">
        <f>INDEX(MonthDates!$B$2:$B$27,MATCH(MonthlyPlannedIndHrs!$B$5:$AA$5,MonthDates!$A$2:$A$27,0))</f>
        <v>44255</v>
      </c>
      <c r="O59" s="158">
        <f>INDEX(MonthDates!$B$2:$B$27,MATCH(MonthlyPlannedIndHrs!$B$5:$AA$5,MonthDates!$A$2:$A$27,0))</f>
        <v>44286</v>
      </c>
      <c r="P59" s="158">
        <f>INDEX(MonthDates!$B$2:$B$27,MATCH(MonthlyPlannedIndHrs!$B$5:$AA$5,MonthDates!$A$2:$A$27,0))</f>
        <v>44316</v>
      </c>
      <c r="Q59" s="158">
        <f>INDEX(MonthDates!$B$2:$B$27,MATCH(MonthlyPlannedIndHrs!$B$5:$AA$5,MonthDates!$A$2:$A$27,0))</f>
        <v>44347</v>
      </c>
      <c r="R59" s="158">
        <f>INDEX(MonthDates!$B$2:$B$27,MATCH(MonthlyPlannedIndHrs!$B$5:$AA$5,MonthDates!$A$2:$A$27,0))</f>
        <v>44377</v>
      </c>
      <c r="S59" s="158">
        <f>INDEX(MonthDates!$B$2:$B$27,MATCH(MonthlyPlannedIndHrs!$B$5:$AA$5,MonthDates!$A$2:$A$27,0))</f>
        <v>44408</v>
      </c>
      <c r="T59" s="158">
        <f>INDEX(MonthDates!$B$2:$B$27,MATCH(MonthlyPlannedIndHrs!$B$5:$AA$5,MonthDates!$A$2:$A$27,0))</f>
        <v>44439</v>
      </c>
      <c r="U59" s="158">
        <f>INDEX(MonthDates!$B$2:$B$27,MATCH(MonthlyPlannedIndHrs!$B$5:$AA$5,MonthDates!$A$2:$A$27,0))</f>
        <v>44469</v>
      </c>
      <c r="V59" s="158">
        <f>INDEX(MonthDates!$B$2:$B$27,MATCH(MonthlyPlannedIndHrs!$B$5:$AA$5,MonthDates!$A$2:$A$27,0))</f>
        <v>44500</v>
      </c>
      <c r="W59" s="158">
        <f>INDEX(MonthDates!$B$2:$B$27,MATCH(MonthlyPlannedIndHrs!$B$5:$AA$5,MonthDates!$A$2:$A$27,0))</f>
        <v>44530</v>
      </c>
      <c r="X59" s="158">
        <f>INDEX(MonthDates!$B$2:$B$27,MATCH(MonthlyPlannedIndHrs!$B$5:$AA$5,MonthDates!$A$2:$A$27,0))</f>
        <v>44561</v>
      </c>
      <c r="Y59" s="158">
        <f>INDEX(MonthDates!$B$2:$B$27,MATCH(MonthlyPlannedIndHrs!$B$5:$AA$5,MonthDates!$A$2:$A$27,0))</f>
        <v>44592</v>
      </c>
      <c r="Z59" s="158">
        <f>INDEX(MonthDates!$B$2:$B$27,MATCH(MonthlyPlannedIndHrs!$B$5:$AA$5,MonthDates!$A$2:$A$27,0))</f>
        <v>44620</v>
      </c>
      <c r="AA59" s="158">
        <f>INDEX(MonthDates!$B$2:$B$27,MATCH(MonthlyPlannedIndHrs!$B$5:$AA$5,MonthDates!$A$2:$A$27,0))</f>
        <v>44651</v>
      </c>
    </row>
    <row r="60" spans="1:27" x14ac:dyDescent="0.25">
      <c r="A60" s="144" t="str">
        <f>A6</f>
        <v>Alum.Tech-1817</v>
      </c>
      <c r="B60" s="144">
        <f t="shared" ref="B60:AA69" si="5">B6</f>
        <v>0</v>
      </c>
      <c r="C60" s="144">
        <f t="shared" si="5"/>
        <v>0</v>
      </c>
      <c r="D60" s="144">
        <f t="shared" si="5"/>
        <v>0</v>
      </c>
      <c r="E60" s="144">
        <f t="shared" si="5"/>
        <v>0</v>
      </c>
      <c r="F60" s="144">
        <f t="shared" si="5"/>
        <v>0</v>
      </c>
      <c r="G60" s="144">
        <f t="shared" si="5"/>
        <v>0</v>
      </c>
      <c r="H60" s="144">
        <f t="shared" si="5"/>
        <v>0</v>
      </c>
      <c r="I60" s="144">
        <f t="shared" si="5"/>
        <v>0</v>
      </c>
      <c r="J60" s="144">
        <f t="shared" si="5"/>
        <v>0</v>
      </c>
      <c r="K60" s="144">
        <f t="shared" si="5"/>
        <v>0</v>
      </c>
      <c r="L60" s="144">
        <f t="shared" si="5"/>
        <v>0</v>
      </c>
      <c r="M60" s="144">
        <f t="shared" si="5"/>
        <v>25</v>
      </c>
      <c r="N60" s="144">
        <f t="shared" si="5"/>
        <v>0</v>
      </c>
      <c r="O60" s="144">
        <f t="shared" si="5"/>
        <v>25</v>
      </c>
      <c r="P60" s="144">
        <f t="shared" si="5"/>
        <v>200</v>
      </c>
      <c r="Q60" s="144">
        <f t="shared" si="5"/>
        <v>0</v>
      </c>
      <c r="R60" s="144">
        <f t="shared" si="5"/>
        <v>0</v>
      </c>
      <c r="S60" s="144">
        <f t="shared" si="5"/>
        <v>0</v>
      </c>
      <c r="T60" s="144">
        <f t="shared" si="5"/>
        <v>388</v>
      </c>
      <c r="U60" s="144">
        <f t="shared" si="5"/>
        <v>2566</v>
      </c>
      <c r="V60" s="144">
        <f t="shared" si="5"/>
        <v>4853</v>
      </c>
      <c r="W60" s="144">
        <f t="shared" si="5"/>
        <v>4430</v>
      </c>
      <c r="X60" s="144">
        <f t="shared" si="5"/>
        <v>2687</v>
      </c>
      <c r="Y60" s="144">
        <f t="shared" si="5"/>
        <v>876</v>
      </c>
      <c r="Z60" s="144">
        <f t="shared" si="5"/>
        <v>67</v>
      </c>
      <c r="AA60" s="144">
        <f t="shared" si="5"/>
        <v>0</v>
      </c>
    </row>
    <row r="61" spans="1:27" x14ac:dyDescent="0.25">
      <c r="A61" s="144" t="str">
        <f t="shared" ref="A61:P69" si="6">A7</f>
        <v>Carpeter 1817</v>
      </c>
      <c r="B61" s="144">
        <f t="shared" si="6"/>
        <v>208</v>
      </c>
      <c r="C61" s="144">
        <f t="shared" si="6"/>
        <v>142</v>
      </c>
      <c r="D61" s="144">
        <f t="shared" si="6"/>
        <v>327</v>
      </c>
      <c r="E61" s="144">
        <f t="shared" si="6"/>
        <v>465</v>
      </c>
      <c r="F61" s="144">
        <f t="shared" si="6"/>
        <v>0</v>
      </c>
      <c r="G61" s="144">
        <f t="shared" si="6"/>
        <v>261</v>
      </c>
      <c r="H61" s="144">
        <f t="shared" si="6"/>
        <v>5090</v>
      </c>
      <c r="I61" s="144">
        <f t="shared" si="6"/>
        <v>7709</v>
      </c>
      <c r="J61" s="144">
        <f t="shared" si="6"/>
        <v>10569</v>
      </c>
      <c r="K61" s="144">
        <f t="shared" si="6"/>
        <v>11313</v>
      </c>
      <c r="L61" s="144">
        <f t="shared" si="6"/>
        <v>9894</v>
      </c>
      <c r="M61" s="144">
        <f t="shared" si="6"/>
        <v>11328</v>
      </c>
      <c r="N61" s="144">
        <f t="shared" si="6"/>
        <v>12049</v>
      </c>
      <c r="O61" s="144">
        <f t="shared" si="6"/>
        <v>13505</v>
      </c>
      <c r="P61" s="144">
        <f t="shared" si="6"/>
        <v>10753</v>
      </c>
      <c r="Q61" s="144">
        <f t="shared" si="5"/>
        <v>8210</v>
      </c>
      <c r="R61" s="144">
        <f t="shared" si="5"/>
        <v>11361</v>
      </c>
      <c r="S61" s="144">
        <f t="shared" si="5"/>
        <v>4667</v>
      </c>
      <c r="T61" s="144">
        <f t="shared" si="5"/>
        <v>4186</v>
      </c>
      <c r="U61" s="144">
        <f t="shared" si="5"/>
        <v>3460</v>
      </c>
      <c r="V61" s="144">
        <f t="shared" si="5"/>
        <v>4333</v>
      </c>
      <c r="W61" s="144">
        <f t="shared" si="5"/>
        <v>3119</v>
      </c>
      <c r="X61" s="144">
        <f t="shared" si="5"/>
        <v>664</v>
      </c>
      <c r="Y61" s="144">
        <f t="shared" si="5"/>
        <v>0</v>
      </c>
      <c r="Z61" s="144">
        <f t="shared" si="5"/>
        <v>0</v>
      </c>
      <c r="AA61" s="144">
        <f t="shared" si="5"/>
        <v>0</v>
      </c>
    </row>
    <row r="62" spans="1:27" x14ac:dyDescent="0.25">
      <c r="A62" s="144" t="str">
        <f t="shared" si="6"/>
        <v>Electrician 1817</v>
      </c>
      <c r="B62" s="144">
        <f t="shared" si="5"/>
        <v>0</v>
      </c>
      <c r="C62" s="144">
        <f t="shared" si="5"/>
        <v>0</v>
      </c>
      <c r="D62" s="144">
        <f t="shared" si="5"/>
        <v>0</v>
      </c>
      <c r="E62" s="144">
        <f t="shared" si="5"/>
        <v>0</v>
      </c>
      <c r="F62" s="144">
        <f t="shared" si="5"/>
        <v>0</v>
      </c>
      <c r="G62" s="144">
        <f t="shared" si="5"/>
        <v>0</v>
      </c>
      <c r="H62" s="144">
        <f t="shared" si="5"/>
        <v>0</v>
      </c>
      <c r="I62" s="144">
        <f t="shared" si="5"/>
        <v>0</v>
      </c>
      <c r="J62" s="144">
        <f t="shared" si="5"/>
        <v>0</v>
      </c>
      <c r="K62" s="144">
        <f t="shared" si="5"/>
        <v>0</v>
      </c>
      <c r="L62" s="144">
        <f t="shared" si="5"/>
        <v>14</v>
      </c>
      <c r="M62" s="144">
        <f t="shared" si="5"/>
        <v>97</v>
      </c>
      <c r="N62" s="144">
        <f t="shared" si="5"/>
        <v>1199</v>
      </c>
      <c r="O62" s="144">
        <f t="shared" si="5"/>
        <v>2233</v>
      </c>
      <c r="P62" s="144">
        <f t="shared" si="5"/>
        <v>2106</v>
      </c>
      <c r="Q62" s="144">
        <f t="shared" si="5"/>
        <v>3005</v>
      </c>
      <c r="R62" s="144">
        <f t="shared" si="5"/>
        <v>2681</v>
      </c>
      <c r="S62" s="144">
        <f t="shared" si="5"/>
        <v>2752</v>
      </c>
      <c r="T62" s="144">
        <f t="shared" si="5"/>
        <v>2146</v>
      </c>
      <c r="U62" s="144">
        <f t="shared" si="5"/>
        <v>3884</v>
      </c>
      <c r="V62" s="144">
        <f t="shared" si="5"/>
        <v>3785</v>
      </c>
      <c r="W62" s="144">
        <f t="shared" si="5"/>
        <v>2074</v>
      </c>
      <c r="X62" s="144">
        <f t="shared" si="5"/>
        <v>1925</v>
      </c>
      <c r="Y62" s="144">
        <f t="shared" si="5"/>
        <v>785</v>
      </c>
      <c r="Z62" s="144">
        <f t="shared" si="5"/>
        <v>60</v>
      </c>
      <c r="AA62" s="144">
        <f t="shared" si="5"/>
        <v>500</v>
      </c>
    </row>
    <row r="63" spans="1:27" x14ac:dyDescent="0.25">
      <c r="A63" s="144" t="str">
        <f t="shared" si="6"/>
        <v>HVAC Tech. 1817</v>
      </c>
      <c r="B63" s="144">
        <f t="shared" si="5"/>
        <v>0</v>
      </c>
      <c r="C63" s="144">
        <f t="shared" si="5"/>
        <v>0</v>
      </c>
      <c r="D63" s="144">
        <f t="shared" si="5"/>
        <v>0</v>
      </c>
      <c r="E63" s="144">
        <f t="shared" si="5"/>
        <v>0</v>
      </c>
      <c r="F63" s="144">
        <f t="shared" si="5"/>
        <v>0</v>
      </c>
      <c r="G63" s="144">
        <f t="shared" si="5"/>
        <v>0</v>
      </c>
      <c r="H63" s="144">
        <f t="shared" si="5"/>
        <v>0</v>
      </c>
      <c r="I63" s="144">
        <f t="shared" si="5"/>
        <v>0</v>
      </c>
      <c r="J63" s="144">
        <f t="shared" si="5"/>
        <v>0</v>
      </c>
      <c r="K63" s="144">
        <f t="shared" si="5"/>
        <v>0</v>
      </c>
      <c r="L63" s="144">
        <f t="shared" si="5"/>
        <v>0</v>
      </c>
      <c r="M63" s="144">
        <f t="shared" si="5"/>
        <v>32</v>
      </c>
      <c r="N63" s="144">
        <f t="shared" si="5"/>
        <v>735</v>
      </c>
      <c r="O63" s="144">
        <f t="shared" si="5"/>
        <v>1249</v>
      </c>
      <c r="P63" s="144">
        <f t="shared" si="5"/>
        <v>1468</v>
      </c>
      <c r="Q63" s="144">
        <f t="shared" si="5"/>
        <v>1844</v>
      </c>
      <c r="R63" s="144">
        <f t="shared" si="5"/>
        <v>1812</v>
      </c>
      <c r="S63" s="144">
        <f t="shared" si="5"/>
        <v>1609</v>
      </c>
      <c r="T63" s="144">
        <f t="shared" si="5"/>
        <v>2681</v>
      </c>
      <c r="U63" s="144">
        <f t="shared" si="5"/>
        <v>4013</v>
      </c>
      <c r="V63" s="144">
        <f t="shared" si="5"/>
        <v>3152</v>
      </c>
      <c r="W63" s="144">
        <f t="shared" si="5"/>
        <v>1535</v>
      </c>
      <c r="X63" s="144">
        <f t="shared" si="5"/>
        <v>0</v>
      </c>
      <c r="Y63" s="144">
        <f t="shared" si="5"/>
        <v>0</v>
      </c>
      <c r="Z63" s="144">
        <f t="shared" si="5"/>
        <v>0</v>
      </c>
      <c r="AA63" s="144">
        <f t="shared" si="5"/>
        <v>0</v>
      </c>
    </row>
    <row r="64" spans="1:27" x14ac:dyDescent="0.25">
      <c r="A64" s="144" t="str">
        <f t="shared" si="6"/>
        <v>Labor 1817</v>
      </c>
      <c r="B64" s="144">
        <f t="shared" si="5"/>
        <v>908</v>
      </c>
      <c r="C64" s="144">
        <f t="shared" si="5"/>
        <v>142</v>
      </c>
      <c r="D64" s="144">
        <f t="shared" si="5"/>
        <v>2348</v>
      </c>
      <c r="E64" s="144">
        <f t="shared" si="5"/>
        <v>5284</v>
      </c>
      <c r="F64" s="144">
        <f t="shared" si="5"/>
        <v>4520</v>
      </c>
      <c r="G64" s="144">
        <f t="shared" si="5"/>
        <v>2556</v>
      </c>
      <c r="H64" s="144">
        <f t="shared" si="5"/>
        <v>1817</v>
      </c>
      <c r="I64" s="144">
        <f t="shared" si="5"/>
        <v>1211</v>
      </c>
      <c r="J64" s="144">
        <f t="shared" si="5"/>
        <v>2150</v>
      </c>
      <c r="K64" s="144">
        <f t="shared" si="5"/>
        <v>1634</v>
      </c>
      <c r="L64" s="144">
        <f t="shared" si="5"/>
        <v>1503</v>
      </c>
      <c r="M64" s="144">
        <f t="shared" si="5"/>
        <v>5156</v>
      </c>
      <c r="N64" s="144">
        <f t="shared" si="5"/>
        <v>7952</v>
      </c>
      <c r="O64" s="144">
        <f t="shared" si="5"/>
        <v>8377</v>
      </c>
      <c r="P64" s="144">
        <f t="shared" si="5"/>
        <v>10997</v>
      </c>
      <c r="Q64" s="144">
        <f t="shared" si="5"/>
        <v>7162</v>
      </c>
      <c r="R64" s="144">
        <f t="shared" si="5"/>
        <v>7912</v>
      </c>
      <c r="S64" s="144">
        <f t="shared" si="5"/>
        <v>9237</v>
      </c>
      <c r="T64" s="144">
        <f t="shared" si="5"/>
        <v>17922</v>
      </c>
      <c r="U64" s="144">
        <f t="shared" si="5"/>
        <v>20286</v>
      </c>
      <c r="V64" s="144">
        <f t="shared" si="5"/>
        <v>8994</v>
      </c>
      <c r="W64" s="144">
        <f t="shared" si="5"/>
        <v>6593</v>
      </c>
      <c r="X64" s="144">
        <f t="shared" si="5"/>
        <v>1264</v>
      </c>
      <c r="Y64" s="144">
        <f t="shared" si="5"/>
        <v>6888</v>
      </c>
      <c r="Z64" s="144">
        <f t="shared" si="5"/>
        <v>38</v>
      </c>
      <c r="AA64" s="144">
        <f t="shared" si="5"/>
        <v>0</v>
      </c>
    </row>
    <row r="65" spans="1:27" x14ac:dyDescent="0.25">
      <c r="A65" s="144" t="str">
        <f t="shared" si="6"/>
        <v>Mason 1817</v>
      </c>
      <c r="B65" s="144">
        <f t="shared" si="5"/>
        <v>8</v>
      </c>
      <c r="C65" s="144">
        <f t="shared" si="5"/>
        <v>142</v>
      </c>
      <c r="D65" s="144">
        <f t="shared" si="5"/>
        <v>165</v>
      </c>
      <c r="E65" s="144">
        <f t="shared" si="5"/>
        <v>317</v>
      </c>
      <c r="F65" s="144">
        <f t="shared" si="5"/>
        <v>448</v>
      </c>
      <c r="G65" s="144">
        <f t="shared" si="5"/>
        <v>4001</v>
      </c>
      <c r="H65" s="144">
        <f t="shared" si="5"/>
        <v>637</v>
      </c>
      <c r="I65" s="144">
        <f t="shared" si="5"/>
        <v>2634</v>
      </c>
      <c r="J65" s="144">
        <f t="shared" si="5"/>
        <v>3443</v>
      </c>
      <c r="K65" s="144">
        <f t="shared" si="5"/>
        <v>1632</v>
      </c>
      <c r="L65" s="144">
        <f t="shared" si="5"/>
        <v>1500</v>
      </c>
      <c r="M65" s="144">
        <f t="shared" si="5"/>
        <v>6627</v>
      </c>
      <c r="N65" s="144">
        <f t="shared" si="5"/>
        <v>10164</v>
      </c>
      <c r="O65" s="144">
        <f t="shared" si="5"/>
        <v>10281</v>
      </c>
      <c r="P65" s="144">
        <f t="shared" si="5"/>
        <v>13626</v>
      </c>
      <c r="Q65" s="144">
        <f t="shared" si="5"/>
        <v>8755</v>
      </c>
      <c r="R65" s="144">
        <f t="shared" si="5"/>
        <v>10303</v>
      </c>
      <c r="S65" s="144">
        <f t="shared" si="5"/>
        <v>11554</v>
      </c>
      <c r="T65" s="144">
        <f t="shared" si="5"/>
        <v>19985</v>
      </c>
      <c r="U65" s="144">
        <f t="shared" si="5"/>
        <v>20863</v>
      </c>
      <c r="V65" s="144">
        <f t="shared" si="5"/>
        <v>8712</v>
      </c>
      <c r="W65" s="144">
        <f t="shared" si="5"/>
        <v>3714</v>
      </c>
      <c r="X65" s="144">
        <f t="shared" si="5"/>
        <v>98</v>
      </c>
      <c r="Y65" s="144">
        <f t="shared" si="5"/>
        <v>363</v>
      </c>
      <c r="Z65" s="144">
        <f t="shared" si="5"/>
        <v>38</v>
      </c>
      <c r="AA65" s="144">
        <f t="shared" si="5"/>
        <v>0</v>
      </c>
    </row>
    <row r="66" spans="1:27" x14ac:dyDescent="0.25">
      <c r="A66" s="144" t="str">
        <f t="shared" si="6"/>
        <v>Painter 1817</v>
      </c>
      <c r="B66" s="144">
        <f t="shared" si="5"/>
        <v>0</v>
      </c>
      <c r="C66" s="144">
        <f t="shared" si="5"/>
        <v>0</v>
      </c>
      <c r="D66" s="144">
        <f t="shared" si="5"/>
        <v>0</v>
      </c>
      <c r="E66" s="144">
        <f t="shared" si="5"/>
        <v>0</v>
      </c>
      <c r="F66" s="144">
        <f t="shared" si="5"/>
        <v>0</v>
      </c>
      <c r="G66" s="144">
        <f t="shared" si="5"/>
        <v>0</v>
      </c>
      <c r="H66" s="144">
        <f t="shared" si="5"/>
        <v>0</v>
      </c>
      <c r="I66" s="144">
        <f t="shared" si="5"/>
        <v>0</v>
      </c>
      <c r="J66" s="144">
        <f t="shared" si="5"/>
        <v>0</v>
      </c>
      <c r="K66" s="144">
        <f t="shared" si="5"/>
        <v>0</v>
      </c>
      <c r="L66" s="144">
        <f t="shared" si="5"/>
        <v>0</v>
      </c>
      <c r="M66" s="144">
        <f t="shared" si="5"/>
        <v>1916</v>
      </c>
      <c r="N66" s="144">
        <f t="shared" si="5"/>
        <v>578</v>
      </c>
      <c r="O66" s="144">
        <f t="shared" si="5"/>
        <v>6801</v>
      </c>
      <c r="P66" s="144">
        <f t="shared" si="5"/>
        <v>3925</v>
      </c>
      <c r="Q66" s="144">
        <f t="shared" si="5"/>
        <v>3010</v>
      </c>
      <c r="R66" s="144">
        <f t="shared" si="5"/>
        <v>2738</v>
      </c>
      <c r="S66" s="144">
        <f t="shared" si="5"/>
        <v>1730</v>
      </c>
      <c r="T66" s="144">
        <f t="shared" si="5"/>
        <v>3514</v>
      </c>
      <c r="U66" s="144">
        <f t="shared" si="5"/>
        <v>4229</v>
      </c>
      <c r="V66" s="144">
        <f t="shared" si="5"/>
        <v>4234</v>
      </c>
      <c r="W66" s="144">
        <f t="shared" si="5"/>
        <v>2397</v>
      </c>
      <c r="X66" s="144">
        <f t="shared" si="5"/>
        <v>2785</v>
      </c>
      <c r="Y66" s="144">
        <f t="shared" si="5"/>
        <v>1260</v>
      </c>
      <c r="Z66" s="144">
        <f t="shared" si="5"/>
        <v>0</v>
      </c>
      <c r="AA66" s="144">
        <f t="shared" si="5"/>
        <v>0</v>
      </c>
    </row>
    <row r="67" spans="1:27" x14ac:dyDescent="0.25">
      <c r="A67" s="144" t="str">
        <f t="shared" si="6"/>
        <v>Plumber 1817</v>
      </c>
      <c r="B67" s="144">
        <f t="shared" si="5"/>
        <v>0</v>
      </c>
      <c r="C67" s="144">
        <f t="shared" si="5"/>
        <v>0</v>
      </c>
      <c r="D67" s="144">
        <f t="shared" si="5"/>
        <v>0</v>
      </c>
      <c r="E67" s="144">
        <f t="shared" si="5"/>
        <v>0</v>
      </c>
      <c r="F67" s="144">
        <f t="shared" si="5"/>
        <v>0</v>
      </c>
      <c r="G67" s="144">
        <f t="shared" si="5"/>
        <v>100</v>
      </c>
      <c r="H67" s="144">
        <f t="shared" si="5"/>
        <v>50</v>
      </c>
      <c r="I67" s="144">
        <f t="shared" si="5"/>
        <v>150</v>
      </c>
      <c r="J67" s="144">
        <f t="shared" si="5"/>
        <v>0</v>
      </c>
      <c r="K67" s="144">
        <f t="shared" si="5"/>
        <v>0</v>
      </c>
      <c r="L67" s="144">
        <f t="shared" si="5"/>
        <v>0</v>
      </c>
      <c r="M67" s="144">
        <f t="shared" si="5"/>
        <v>115</v>
      </c>
      <c r="N67" s="144">
        <f t="shared" si="5"/>
        <v>1223</v>
      </c>
      <c r="O67" s="144">
        <f t="shared" si="5"/>
        <v>1765</v>
      </c>
      <c r="P67" s="144">
        <f t="shared" si="5"/>
        <v>2304</v>
      </c>
      <c r="Q67" s="144">
        <f t="shared" si="5"/>
        <v>4051</v>
      </c>
      <c r="R67" s="144">
        <f t="shared" si="5"/>
        <v>3016</v>
      </c>
      <c r="S67" s="144">
        <f t="shared" si="5"/>
        <v>4951</v>
      </c>
      <c r="T67" s="144">
        <f t="shared" si="5"/>
        <v>6419</v>
      </c>
      <c r="U67" s="144">
        <f t="shared" si="5"/>
        <v>6469</v>
      </c>
      <c r="V67" s="144">
        <f t="shared" si="5"/>
        <v>3681</v>
      </c>
      <c r="W67" s="144">
        <f t="shared" si="5"/>
        <v>3292</v>
      </c>
      <c r="X67" s="144">
        <f t="shared" si="5"/>
        <v>2068</v>
      </c>
      <c r="Y67" s="144">
        <f t="shared" si="5"/>
        <v>885</v>
      </c>
      <c r="Z67" s="144">
        <f t="shared" si="5"/>
        <v>100</v>
      </c>
      <c r="AA67" s="144">
        <f t="shared" si="5"/>
        <v>0</v>
      </c>
    </row>
    <row r="68" spans="1:27" x14ac:dyDescent="0.25">
      <c r="A68" s="144" t="str">
        <f t="shared" si="6"/>
        <v>STeel Fixer 1817</v>
      </c>
      <c r="B68" s="144">
        <f t="shared" si="5"/>
        <v>0</v>
      </c>
      <c r="C68" s="144">
        <f t="shared" si="5"/>
        <v>0</v>
      </c>
      <c r="D68" s="144">
        <f t="shared" si="5"/>
        <v>1942</v>
      </c>
      <c r="E68" s="144">
        <f t="shared" si="5"/>
        <v>2913</v>
      </c>
      <c r="F68" s="144">
        <f t="shared" si="5"/>
        <v>497</v>
      </c>
      <c r="G68" s="144">
        <f t="shared" si="5"/>
        <v>20506</v>
      </c>
      <c r="H68" s="144">
        <f t="shared" si="5"/>
        <v>15749</v>
      </c>
      <c r="I68" s="144">
        <f t="shared" si="5"/>
        <v>29032</v>
      </c>
      <c r="J68" s="144">
        <f t="shared" si="5"/>
        <v>13844</v>
      </c>
      <c r="K68" s="144">
        <f t="shared" si="5"/>
        <v>13474</v>
      </c>
      <c r="L68" s="144">
        <f t="shared" si="5"/>
        <v>20872</v>
      </c>
      <c r="M68" s="144">
        <f t="shared" si="5"/>
        <v>23009</v>
      </c>
      <c r="N68" s="144">
        <f t="shared" si="5"/>
        <v>14416</v>
      </c>
      <c r="O68" s="144">
        <f t="shared" si="5"/>
        <v>16145</v>
      </c>
      <c r="P68" s="144">
        <f t="shared" si="5"/>
        <v>12633</v>
      </c>
      <c r="Q68" s="144">
        <f t="shared" si="5"/>
        <v>14335</v>
      </c>
      <c r="R68" s="144">
        <f t="shared" si="5"/>
        <v>11539</v>
      </c>
      <c r="S68" s="144">
        <f t="shared" si="5"/>
        <v>8031</v>
      </c>
      <c r="T68" s="144">
        <f t="shared" si="5"/>
        <v>1235</v>
      </c>
      <c r="U68" s="144">
        <f t="shared" si="5"/>
        <v>0</v>
      </c>
      <c r="V68" s="144">
        <f t="shared" si="5"/>
        <v>0</v>
      </c>
      <c r="W68" s="144">
        <f t="shared" si="5"/>
        <v>120</v>
      </c>
      <c r="X68" s="144">
        <f t="shared" si="5"/>
        <v>0</v>
      </c>
      <c r="Y68" s="144">
        <f t="shared" si="5"/>
        <v>0</v>
      </c>
      <c r="Z68" s="144">
        <f t="shared" si="5"/>
        <v>0</v>
      </c>
      <c r="AA68" s="144">
        <f t="shared" si="5"/>
        <v>0</v>
      </c>
    </row>
    <row r="69" spans="1:27" x14ac:dyDescent="0.25">
      <c r="A69" s="144" t="str">
        <f t="shared" si="6"/>
        <v>Waterproof Tech 1817</v>
      </c>
      <c r="B69" s="144">
        <f t="shared" si="5"/>
        <v>0</v>
      </c>
      <c r="C69" s="144">
        <f t="shared" si="5"/>
        <v>0</v>
      </c>
      <c r="D69" s="144">
        <f t="shared" si="5"/>
        <v>0</v>
      </c>
      <c r="E69" s="144">
        <f t="shared" si="5"/>
        <v>0</v>
      </c>
      <c r="F69" s="144">
        <f t="shared" si="5"/>
        <v>200</v>
      </c>
      <c r="G69" s="144">
        <f t="shared" si="5"/>
        <v>280</v>
      </c>
      <c r="H69" s="144">
        <f t="shared" si="5"/>
        <v>120</v>
      </c>
      <c r="I69" s="144">
        <f t="shared" si="5"/>
        <v>0</v>
      </c>
      <c r="J69" s="144">
        <f t="shared" si="5"/>
        <v>200</v>
      </c>
      <c r="K69" s="144">
        <f t="shared" si="5"/>
        <v>300</v>
      </c>
      <c r="L69" s="144">
        <f t="shared" si="5"/>
        <v>100</v>
      </c>
      <c r="M69" s="144">
        <f t="shared" si="5"/>
        <v>0</v>
      </c>
      <c r="N69" s="144">
        <f t="shared" si="5"/>
        <v>0</v>
      </c>
      <c r="O69" s="144">
        <f t="shared" si="5"/>
        <v>0</v>
      </c>
      <c r="P69" s="144">
        <f t="shared" si="5"/>
        <v>17</v>
      </c>
      <c r="Q69" s="144">
        <f t="shared" si="5"/>
        <v>17</v>
      </c>
      <c r="R69" s="144">
        <f t="shared" si="5"/>
        <v>0</v>
      </c>
      <c r="S69" s="144">
        <f t="shared" si="5"/>
        <v>355</v>
      </c>
      <c r="T69" s="144">
        <f t="shared" si="5"/>
        <v>2840</v>
      </c>
      <c r="U69" s="144">
        <f t="shared" si="5"/>
        <v>4688</v>
      </c>
      <c r="V69" s="144">
        <f t="shared" si="5"/>
        <v>228</v>
      </c>
      <c r="W69" s="144">
        <f t="shared" si="5"/>
        <v>0</v>
      </c>
      <c r="X69" s="144">
        <f t="shared" si="5"/>
        <v>0</v>
      </c>
      <c r="Y69" s="144">
        <f t="shared" si="5"/>
        <v>0</v>
      </c>
      <c r="Z69" s="144">
        <f t="shared" si="5"/>
        <v>0</v>
      </c>
      <c r="AA69" s="144">
        <f t="shared" si="5"/>
        <v>0</v>
      </c>
    </row>
  </sheetData>
  <pageMargins left="0.7" right="0.7" top="0.75" bottom="0.75" header="0.3" footer="0.3"/>
  <pageSetup orientation="portrait" horizontalDpi="1200" verticalDpi="1200"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Props1.xml><?xml version="1.0" encoding="utf-8"?>
<ds:datastoreItem xmlns:ds="http://schemas.openxmlformats.org/officeDocument/2006/customXml" ds:itemID="{0003240E-4BB0-4BE1-AF0C-5C8E8D23A9E3}">
  <ds:schemaRefs/>
</ds:datastoreItem>
</file>

<file path=customXml/itemProps2.xml><?xml version="1.0" encoding="utf-8"?>
<ds:datastoreItem xmlns:ds="http://schemas.openxmlformats.org/officeDocument/2006/customXml" ds:itemID="{198E937A-10BC-41AF-9539-F4C8D85516E5}">
  <ds:schemaRefs/>
</ds:datastoreItem>
</file>

<file path=customXml/itemProps3.xml><?xml version="1.0" encoding="utf-8"?>
<ds:datastoreItem xmlns:ds="http://schemas.openxmlformats.org/officeDocument/2006/customXml" ds:itemID="{22A64913-7592-4379-A937-16144917C415}">
  <ds:schemaRefs/>
</ds:datastoreItem>
</file>

<file path=customXml/itemProps4.xml><?xml version="1.0" encoding="utf-8"?>
<ds:datastoreItem xmlns:ds="http://schemas.openxmlformats.org/officeDocument/2006/customXml" ds:itemID="{EE654665-7235-447E-AF7D-596A329B5987}">
  <ds:schemaRefs/>
</ds:datastoreItem>
</file>

<file path=customXml/itemProps5.xml><?xml version="1.0" encoding="utf-8"?>
<ds:datastoreItem xmlns:ds="http://schemas.openxmlformats.org/officeDocument/2006/customXml" ds:itemID="{C4DAE4DE-5049-4975-A165-7B0D151E465A}">
  <ds:schemaRefs/>
</ds:datastoreItem>
</file>

<file path=customXml/itemProps6.xml><?xml version="1.0" encoding="utf-8"?>
<ds:datastoreItem xmlns:ds="http://schemas.openxmlformats.org/officeDocument/2006/customXml" ds:itemID="{E1ACC95E-235B-4646-B636-B9EBE3745C3B}">
  <ds:schemaRefs>
    <ds:schemaRef ds:uri="http://www.w3.org/2001/XMLSchema"/>
    <ds:schemaRef ds:uri="http://microsoft.data.visualization.engine.tours/1.0"/>
  </ds:schemaRefs>
</ds:datastoreItem>
</file>

<file path=customXml/itemProps7.xml><?xml version="1.0" encoding="utf-8"?>
<ds:datastoreItem xmlns:ds="http://schemas.openxmlformats.org/officeDocument/2006/customXml" ds:itemID="{C265B252-94AC-4B96-A839-342EEA7802BC}">
  <ds:schemaRefs/>
</ds:datastoreItem>
</file>

<file path=customXml/itemProps8.xml><?xml version="1.0" encoding="utf-8"?>
<ds:datastoreItem xmlns:ds="http://schemas.openxmlformats.org/officeDocument/2006/customXml" ds:itemID="{191A6AC8-1982-4A9D-A2F1-BE2737835AF2}">
  <ds:schemaRefs/>
</ds:datastoreItem>
</file>

<file path=customXml/itemProps9.xml><?xml version="1.0" encoding="utf-8"?>
<ds:datastoreItem xmlns:ds="http://schemas.openxmlformats.org/officeDocument/2006/customXml" ds:itemID="{E8C44350-4868-439C-966B-C8E30766109A}">
  <ds:schemaRefs/>
</ds:datastoreItem>
</file>

<file path=customXml/itemProps10.xml><?xml version="1.0" encoding="utf-8"?>
<ds:datastoreItem xmlns:ds="http://schemas.openxmlformats.org/officeDocument/2006/customXml" ds:itemID="{EAAC6B2D-285B-4DAC-BC4C-7F7D62226E71}">
  <ds:schemaRefs/>
</ds:datastoreItem>
</file>

<file path=customXml/itemProps11.xml><?xml version="1.0" encoding="utf-8"?>
<ds:datastoreItem xmlns:ds="http://schemas.openxmlformats.org/officeDocument/2006/customXml" ds:itemID="{8CF38EDC-E1D4-419F-B8E4-10324FEEBF39}">
  <ds:schemaRefs/>
</ds:datastoreItem>
</file>

<file path=customXml/itemProps12.xml><?xml version="1.0" encoding="utf-8"?>
<ds:datastoreItem xmlns:ds="http://schemas.openxmlformats.org/officeDocument/2006/customXml" ds:itemID="{9F00DCE0-BC70-4FE1-BA07-EAEDF3163A7E}">
  <ds:schemaRefs/>
</ds:datastoreItem>
</file>

<file path=customXml/itemProps13.xml><?xml version="1.0" encoding="utf-8"?>
<ds:datastoreItem xmlns:ds="http://schemas.openxmlformats.org/officeDocument/2006/customXml" ds:itemID="{02FF3361-5151-4864-9F28-06C887D6BA70}">
  <ds:schemaRefs/>
</ds:datastoreItem>
</file>

<file path=customXml/itemProps14.xml><?xml version="1.0" encoding="utf-8"?>
<ds:datastoreItem xmlns:ds="http://schemas.openxmlformats.org/officeDocument/2006/customXml" ds:itemID="{E5A4E85A-3813-4F8C-9E7C-CD36C4FC9531}">
  <ds:schemaRefs/>
</ds:datastoreItem>
</file>

<file path=customXml/itemProps15.xml><?xml version="1.0" encoding="utf-8"?>
<ds:datastoreItem xmlns:ds="http://schemas.openxmlformats.org/officeDocument/2006/customXml" ds:itemID="{CFF32B51-CE92-4BAD-B31B-07FB0E0B6405}">
  <ds:schemaRefs/>
</ds:datastoreItem>
</file>

<file path=customXml/itemProps16.xml><?xml version="1.0" encoding="utf-8"?>
<ds:datastoreItem xmlns:ds="http://schemas.openxmlformats.org/officeDocument/2006/customXml" ds:itemID="{7DCE5F8C-ABD9-48D3-B797-CFF5CFB443A7}">
  <ds:schemaRefs/>
</ds:datastoreItem>
</file>

<file path=customXml/itemProps17.xml><?xml version="1.0" encoding="utf-8"?>
<ds:datastoreItem xmlns:ds="http://schemas.openxmlformats.org/officeDocument/2006/customXml" ds:itemID="{FDF14FBF-F097-43EE-B068-FD94708AFC99}">
  <ds:schemaRefs/>
</ds:datastoreItem>
</file>

<file path=customXml/itemProps18.xml><?xml version="1.0" encoding="utf-8"?>
<ds:datastoreItem xmlns:ds="http://schemas.openxmlformats.org/officeDocument/2006/customXml" ds:itemID="{03630196-4603-4A31-89EC-3FAC9467CB96}">
  <ds:schemaRefs/>
</ds:datastoreItem>
</file>

<file path=customXml/itemProps19.xml><?xml version="1.0" encoding="utf-8"?>
<ds:datastoreItem xmlns:ds="http://schemas.openxmlformats.org/officeDocument/2006/customXml" ds:itemID="{AF4EAA2D-33FD-4ABA-8715-319ACA43E204}">
  <ds:schemaRefs/>
</ds:datastoreItem>
</file>

<file path=customXml/itemProps20.xml><?xml version="1.0" encoding="utf-8"?>
<ds:datastoreItem xmlns:ds="http://schemas.openxmlformats.org/officeDocument/2006/customXml" ds:itemID="{1A37E3C5-DA56-4716-8D93-7DC2EE3D3360}">
  <ds:schemaRefs/>
</ds:datastoreItem>
</file>

<file path=customXml/itemProps21.xml><?xml version="1.0" encoding="utf-8"?>
<ds:datastoreItem xmlns:ds="http://schemas.openxmlformats.org/officeDocument/2006/customXml" ds:itemID="{CF5EE69D-68A9-43F6-B4E7-1BEB3B68A385}">
  <ds:schemaRefs/>
</ds:datastoreItem>
</file>

<file path=customXml/itemProps22.xml><?xml version="1.0" encoding="utf-8"?>
<ds:datastoreItem xmlns:ds="http://schemas.openxmlformats.org/officeDocument/2006/customXml" ds:itemID="{83F79F0D-FE0F-485A-BF96-7F54BCE2E916}">
  <ds:schemaRefs/>
</ds:datastoreItem>
</file>

<file path=customXml/itemProps23.xml><?xml version="1.0" encoding="utf-8"?>
<ds:datastoreItem xmlns:ds="http://schemas.openxmlformats.org/officeDocument/2006/customXml" ds:itemID="{AAB57872-AC32-4898-81E5-9F40BB6F4DB2}">
  <ds:schemaRefs/>
</ds:datastoreItem>
</file>

<file path=customXml/itemProps24.xml><?xml version="1.0" encoding="utf-8"?>
<ds:datastoreItem xmlns:ds="http://schemas.openxmlformats.org/officeDocument/2006/customXml" ds:itemID="{0FBB17AE-39EB-4517-AEE7-A609E9E220DF}">
  <ds:schemaRefs/>
</ds:datastoreItem>
</file>

<file path=customXml/itemProps25.xml><?xml version="1.0" encoding="utf-8"?>
<ds:datastoreItem xmlns:ds="http://schemas.openxmlformats.org/officeDocument/2006/customXml" ds:itemID="{8B1FC565-BBA4-4C7A-B600-DBFC54030BF6}">
  <ds:schemaRefs/>
</ds:datastoreItem>
</file>

<file path=customXml/itemProps26.xml><?xml version="1.0" encoding="utf-8"?>
<ds:datastoreItem xmlns:ds="http://schemas.openxmlformats.org/officeDocument/2006/customXml" ds:itemID="{136DDA0E-9A74-4B7C-96E1-438667E05B9D}">
  <ds:schemaRefs/>
</ds:datastoreItem>
</file>

<file path=customXml/itemProps27.xml><?xml version="1.0" encoding="utf-8"?>
<ds:datastoreItem xmlns:ds="http://schemas.openxmlformats.org/officeDocument/2006/customXml" ds:itemID="{2BB0BDA6-D50C-46E4-B6C3-A8287FAECF08}">
  <ds:schemaRefs/>
</ds:datastoreItem>
</file>

<file path=customXml/itemProps28.xml><?xml version="1.0" encoding="utf-8"?>
<ds:datastoreItem xmlns:ds="http://schemas.openxmlformats.org/officeDocument/2006/customXml" ds:itemID="{EC4423F3-3299-4913-B18D-41ED98275522}">
  <ds:schemaRefs/>
</ds:datastoreItem>
</file>

<file path=customXml/itemProps29.xml><?xml version="1.0" encoding="utf-8"?>
<ds:datastoreItem xmlns:ds="http://schemas.openxmlformats.org/officeDocument/2006/customXml" ds:itemID="{5005335A-187F-4262-A5B3-5E19247A30B1}">
  <ds:schemaRefs/>
</ds:datastoreItem>
</file>

<file path=customXml/itemProps30.xml><?xml version="1.0" encoding="utf-8"?>
<ds:datastoreItem xmlns:ds="http://schemas.openxmlformats.org/officeDocument/2006/customXml" ds:itemID="{8779222F-5CFB-4166-9244-0951809EFE61}">
  <ds:schemaRefs/>
</ds:datastoreItem>
</file>

<file path=customXml/itemProps31.xml><?xml version="1.0" encoding="utf-8"?>
<ds:datastoreItem xmlns:ds="http://schemas.openxmlformats.org/officeDocument/2006/customXml" ds:itemID="{BA838BA2-ACEC-4709-826B-505AAFC10A86}">
  <ds:schemaRefs/>
</ds:datastoreItem>
</file>

<file path=customXml/itemProps32.xml><?xml version="1.0" encoding="utf-8"?>
<ds:datastoreItem xmlns:ds="http://schemas.openxmlformats.org/officeDocument/2006/customXml" ds:itemID="{66CFE412-A45D-47EE-AB2B-C2252C42559F}">
  <ds:schemaRefs/>
</ds:datastoreItem>
</file>

<file path=customXml/itemProps33.xml><?xml version="1.0" encoding="utf-8"?>
<ds:datastoreItem xmlns:ds="http://schemas.openxmlformats.org/officeDocument/2006/customXml" ds:itemID="{DBA2C943-287F-4C66-9905-CCFD316B25E2}">
  <ds:schemaRefs/>
</ds:datastoreItem>
</file>

<file path=customXml/itemProps34.xml><?xml version="1.0" encoding="utf-8"?>
<ds:datastoreItem xmlns:ds="http://schemas.openxmlformats.org/officeDocument/2006/customXml" ds:itemID="{53B5CAE2-0D4D-4259-9DC0-1475D3669357}">
  <ds:schemaRefs/>
</ds:datastoreItem>
</file>

<file path=customXml/itemProps35.xml><?xml version="1.0" encoding="utf-8"?>
<ds:datastoreItem xmlns:ds="http://schemas.openxmlformats.org/officeDocument/2006/customXml" ds:itemID="{FF6A3221-1277-45CF-B15E-465F2EA49A4C}">
  <ds:schemaRefs/>
</ds:datastoreItem>
</file>

<file path=customXml/itemProps36.xml><?xml version="1.0" encoding="utf-8"?>
<ds:datastoreItem xmlns:ds="http://schemas.openxmlformats.org/officeDocument/2006/customXml" ds:itemID="{75478C79-B3DD-4ED2-A328-FB3575921357}">
  <ds:schemaRefs/>
</ds:datastoreItem>
</file>

<file path=customXml/itemProps37.xml><?xml version="1.0" encoding="utf-8"?>
<ds:datastoreItem xmlns:ds="http://schemas.openxmlformats.org/officeDocument/2006/customXml" ds:itemID="{F422180D-EA19-4EB0-AAE0-867C9D708661}">
  <ds:schemaRefs/>
</ds:datastoreItem>
</file>

<file path=customXml/itemProps38.xml><?xml version="1.0" encoding="utf-8"?>
<ds:datastoreItem xmlns:ds="http://schemas.openxmlformats.org/officeDocument/2006/customXml" ds:itemID="{80AD9510-4D62-4A1F-9458-E7C303063FCD}">
  <ds:schemaRefs/>
</ds:datastoreItem>
</file>

<file path=customXml/itemProps39.xml><?xml version="1.0" encoding="utf-8"?>
<ds:datastoreItem xmlns:ds="http://schemas.openxmlformats.org/officeDocument/2006/customXml" ds:itemID="{11B49477-2D0B-40BB-A90E-47720DE09588}">
  <ds:schemaRefs/>
</ds:datastoreItem>
</file>

<file path=customXml/itemProps40.xml><?xml version="1.0" encoding="utf-8"?>
<ds:datastoreItem xmlns:ds="http://schemas.openxmlformats.org/officeDocument/2006/customXml" ds:itemID="{06D948BA-C132-446C-98F9-F44C20BD0EBD}">
  <ds:schemaRefs/>
</ds:datastoreItem>
</file>

<file path=customXml/itemProps41.xml><?xml version="1.0" encoding="utf-8"?>
<ds:datastoreItem xmlns:ds="http://schemas.openxmlformats.org/officeDocument/2006/customXml" ds:itemID="{DE45BD30-B903-4FF4-B547-A9022FDFE807}">
  <ds:schemaRefs/>
</ds:datastoreItem>
</file>

<file path=customXml/itemProps42.xml><?xml version="1.0" encoding="utf-8"?>
<ds:datastoreItem xmlns:ds="http://schemas.openxmlformats.org/officeDocument/2006/customXml" ds:itemID="{614FC9E7-0421-4AB3-AE0F-56ABFC71DA14}">
  <ds:schemaRefs/>
</ds:datastoreItem>
</file>

<file path=customXml/itemProps43.xml><?xml version="1.0" encoding="utf-8"?>
<ds:datastoreItem xmlns:ds="http://schemas.openxmlformats.org/officeDocument/2006/customXml" ds:itemID="{3089F58B-F552-4395-827D-F75327767082}">
  <ds:schemaRefs/>
</ds:datastoreItem>
</file>

<file path=customXml/itemProps44.xml><?xml version="1.0" encoding="utf-8"?>
<ds:datastoreItem xmlns:ds="http://schemas.openxmlformats.org/officeDocument/2006/customXml" ds:itemID="{BB971D48-CB05-4627-8B43-CA233C32CD6B}">
  <ds:schemaRefs/>
</ds:datastoreItem>
</file>

<file path=customXml/itemProps45.xml><?xml version="1.0" encoding="utf-8"?>
<ds:datastoreItem xmlns:ds="http://schemas.openxmlformats.org/officeDocument/2006/customXml" ds:itemID="{E8B28CFE-981D-4043-BE33-154991425EAB}">
  <ds:schemaRefs/>
</ds:datastoreItem>
</file>

<file path=customXml/itemProps46.xml><?xml version="1.0" encoding="utf-8"?>
<ds:datastoreItem xmlns:ds="http://schemas.openxmlformats.org/officeDocument/2006/customXml" ds:itemID="{37753B2C-DA15-4FD7-95D8-809570B74D07}">
  <ds:schemaRefs/>
</ds:datastoreItem>
</file>

<file path=customXml/itemProps47.xml><?xml version="1.0" encoding="utf-8"?>
<ds:datastoreItem xmlns:ds="http://schemas.openxmlformats.org/officeDocument/2006/customXml" ds:itemID="{1E67A888-01B2-48C1-833D-56A3EB51B6ED}">
  <ds:schemaRefs/>
</ds:datastoreItem>
</file>

<file path=customXml/itemProps48.xml><?xml version="1.0" encoding="utf-8"?>
<ds:datastoreItem xmlns:ds="http://schemas.openxmlformats.org/officeDocument/2006/customXml" ds:itemID="{547E03DB-3DD9-4590-AB19-21F2D8888775}">
  <ds:schemaRefs/>
</ds:datastoreItem>
</file>

<file path=customXml/itemProps49.xml><?xml version="1.0" encoding="utf-8"?>
<ds:datastoreItem xmlns:ds="http://schemas.openxmlformats.org/officeDocument/2006/customXml" ds:itemID="{35F798BF-E6DF-4EC7-85B7-C393830E9352}">
  <ds:schemaRefs/>
</ds:datastoreItem>
</file>

<file path=customXml/itemProps50.xml><?xml version="1.0" encoding="utf-8"?>
<ds:datastoreItem xmlns:ds="http://schemas.openxmlformats.org/officeDocument/2006/customXml" ds:itemID="{DB83D938-BFDC-4268-AA96-4B714C0C8E79}">
  <ds:schemaRefs/>
</ds:datastoreItem>
</file>

<file path=customXml/itemProps51.xml><?xml version="1.0" encoding="utf-8"?>
<ds:datastoreItem xmlns:ds="http://schemas.openxmlformats.org/officeDocument/2006/customXml" ds:itemID="{3499F5E6-C118-480D-BC03-B13F4B507513}">
  <ds:schemaRefs/>
</ds:datastoreItem>
</file>

<file path=customXml/itemProps52.xml><?xml version="1.0" encoding="utf-8"?>
<ds:datastoreItem xmlns:ds="http://schemas.openxmlformats.org/officeDocument/2006/customXml" ds:itemID="{25DF1F78-A438-4B07-AFB2-4E6DCDAE29D0}">
  <ds:schemaRefs/>
</ds:datastoreItem>
</file>

<file path=customXml/itemProps53.xml><?xml version="1.0" encoding="utf-8"?>
<ds:datastoreItem xmlns:ds="http://schemas.openxmlformats.org/officeDocument/2006/customXml" ds:itemID="{82B6B9CF-E426-4B3C-B262-39E4E928122C}">
  <ds:schemaRefs/>
</ds:datastoreItem>
</file>

<file path=customXml/itemProps54.xml><?xml version="1.0" encoding="utf-8"?>
<ds:datastoreItem xmlns:ds="http://schemas.openxmlformats.org/officeDocument/2006/customXml" ds:itemID="{5D766485-CC95-403A-8AE7-2357D64FA688}">
  <ds:schemaRefs/>
</ds:datastoreItem>
</file>

<file path=customXml/itemProps55.xml><?xml version="1.0" encoding="utf-8"?>
<ds:datastoreItem xmlns:ds="http://schemas.openxmlformats.org/officeDocument/2006/customXml" ds:itemID="{4C80F356-F92F-4D6E-BAE2-A9E6CDE7A6EC}">
  <ds:schemaRefs/>
</ds:datastoreItem>
</file>

<file path=customXml/itemProps56.xml><?xml version="1.0" encoding="utf-8"?>
<ds:datastoreItem xmlns:ds="http://schemas.openxmlformats.org/officeDocument/2006/customXml" ds:itemID="{BDC27E31-D19B-4088-B0BC-DCF243872BC7}">
  <ds:schemaRefs/>
</ds:datastoreItem>
</file>

<file path=customXml/itemProps57.xml><?xml version="1.0" encoding="utf-8"?>
<ds:datastoreItem xmlns:ds="http://schemas.openxmlformats.org/officeDocument/2006/customXml" ds:itemID="{E5868742-A5E3-488D-83B1-0C2274D274B4}">
  <ds:schemaRefs/>
</ds:datastoreItem>
</file>

<file path=customXml/itemProps58.xml><?xml version="1.0" encoding="utf-8"?>
<ds:datastoreItem xmlns:ds="http://schemas.openxmlformats.org/officeDocument/2006/customXml" ds:itemID="{D19066A7-95C2-4339-8162-AA9F3144DDCC}">
  <ds:schemaRefs/>
</ds:datastoreItem>
</file>

<file path=customXml/itemProps59.xml><?xml version="1.0" encoding="utf-8"?>
<ds:datastoreItem xmlns:ds="http://schemas.openxmlformats.org/officeDocument/2006/customXml" ds:itemID="{D27A4DBA-74EA-4659-AAAC-5C368C5AA24E}">
  <ds:schemaRefs/>
</ds:datastoreItem>
</file>

<file path=customXml/itemProps60.xml><?xml version="1.0" encoding="utf-8"?>
<ds:datastoreItem xmlns:ds="http://schemas.openxmlformats.org/officeDocument/2006/customXml" ds:itemID="{F59D3372-634B-4034-A706-A3EC78D6A71D}">
  <ds:schemaRefs/>
</ds:datastoreItem>
</file>

<file path=customXml/itemProps61.xml><?xml version="1.0" encoding="utf-8"?>
<ds:datastoreItem xmlns:ds="http://schemas.openxmlformats.org/officeDocument/2006/customXml" ds:itemID="{1B2DE5EE-2EC8-4B95-837D-768BECA25589}">
  <ds:schemaRefs/>
</ds:datastoreItem>
</file>

<file path=customXml/itemProps62.xml><?xml version="1.0" encoding="utf-8"?>
<ds:datastoreItem xmlns:ds="http://schemas.openxmlformats.org/officeDocument/2006/customXml" ds:itemID="{DECB8757-4C6A-4414-AB53-5592DEFC981B}">
  <ds:schemaRefs/>
</ds:datastoreItem>
</file>

<file path=customXml/itemProps63.xml><?xml version="1.0" encoding="utf-8"?>
<ds:datastoreItem xmlns:ds="http://schemas.openxmlformats.org/officeDocument/2006/customXml" ds:itemID="{82A56F95-2BB1-46FB-9135-3914D055B3A5}">
  <ds:schemaRefs/>
</ds:datastoreItem>
</file>

<file path=customXml/itemProps64.xml><?xml version="1.0" encoding="utf-8"?>
<ds:datastoreItem xmlns:ds="http://schemas.openxmlformats.org/officeDocument/2006/customXml" ds:itemID="{84E10BE9-04C0-4AE0-AAD0-32BBA60EA645}">
  <ds:schemaRefs/>
</ds:datastoreItem>
</file>

<file path=customXml/itemProps65.xml><?xml version="1.0" encoding="utf-8"?>
<ds:datastoreItem xmlns:ds="http://schemas.openxmlformats.org/officeDocument/2006/customXml" ds:itemID="{C551EB28-AE3E-409A-A5F0-2EE1BC98EBE7}">
  <ds:schemaRefs/>
</ds:datastoreItem>
</file>

<file path=customXml/itemProps66.xml><?xml version="1.0" encoding="utf-8"?>
<ds:datastoreItem xmlns:ds="http://schemas.openxmlformats.org/officeDocument/2006/customXml" ds:itemID="{C3F6DE73-528E-4AFC-863F-3E9CE8FE426A}">
  <ds:schemaRefs/>
</ds:datastoreItem>
</file>

<file path=customXml/itemProps67.xml><?xml version="1.0" encoding="utf-8"?>
<ds:datastoreItem xmlns:ds="http://schemas.openxmlformats.org/officeDocument/2006/customXml" ds:itemID="{8B29340F-4439-419E-BE0F-D465A74214C1}">
  <ds:schemaRefs/>
</ds:datastoreItem>
</file>

<file path=customXml/itemProps68.xml><?xml version="1.0" encoding="utf-8"?>
<ds:datastoreItem xmlns:ds="http://schemas.openxmlformats.org/officeDocument/2006/customXml" ds:itemID="{452F0176-1458-42A0-A2EC-9719B60C849B}">
  <ds:schemaRefs/>
</ds:datastoreItem>
</file>

<file path=customXml/itemProps69.xml><?xml version="1.0" encoding="utf-8"?>
<ds:datastoreItem xmlns:ds="http://schemas.openxmlformats.org/officeDocument/2006/customXml" ds:itemID="{D878A718-45E1-4FD0-8BD1-C625B659EA2E}">
  <ds:schemaRefs>
    <ds:schemaRef ds:uri="http://www.w3.org/2001/XMLSchema"/>
    <ds:schemaRef ds:uri="http://microsoft.data.visualization.Client.Excel/1.0"/>
  </ds:schemaRefs>
</ds:datastoreItem>
</file>

<file path=customXml/itemProps70.xml><?xml version="1.0" encoding="utf-8"?>
<ds:datastoreItem xmlns:ds="http://schemas.openxmlformats.org/officeDocument/2006/customXml" ds:itemID="{C4B31755-6BED-4AE4-B753-F9C42E99CD49}">
  <ds:schemaRefs/>
</ds:datastoreItem>
</file>

<file path=customXml/itemProps71.xml><?xml version="1.0" encoding="utf-8"?>
<ds:datastoreItem xmlns:ds="http://schemas.openxmlformats.org/officeDocument/2006/customXml" ds:itemID="{18A7E063-3FA6-428D-BFDA-AB04903ADA0C}">
  <ds:schemaRefs/>
</ds:datastoreItem>
</file>

<file path=customXml/itemProps72.xml><?xml version="1.0" encoding="utf-8"?>
<ds:datastoreItem xmlns:ds="http://schemas.openxmlformats.org/officeDocument/2006/customXml" ds:itemID="{949A2EAA-30A1-42B6-8D5D-C7EB922827D5}">
  <ds:schemaRefs/>
</ds:datastoreItem>
</file>

<file path=customXml/itemProps73.xml><?xml version="1.0" encoding="utf-8"?>
<ds:datastoreItem xmlns:ds="http://schemas.openxmlformats.org/officeDocument/2006/customXml" ds:itemID="{B6544CCB-7B9E-42A7-AAD0-A83BCD47C88E}">
  <ds:schemaRefs/>
</ds:datastoreItem>
</file>

<file path=customXml/itemProps74.xml><?xml version="1.0" encoding="utf-8"?>
<ds:datastoreItem xmlns:ds="http://schemas.openxmlformats.org/officeDocument/2006/customXml" ds:itemID="{2790C413-7A62-4C83-A97E-E73B630D03EB}">
  <ds:schemaRefs/>
</ds:datastoreItem>
</file>

<file path=customXml/itemProps75.xml><?xml version="1.0" encoding="utf-8"?>
<ds:datastoreItem xmlns:ds="http://schemas.openxmlformats.org/officeDocument/2006/customXml" ds:itemID="{B94AB7E4-B874-4C54-9943-CD7647B7DAC9}">
  <ds:schemaRefs/>
</ds:datastoreItem>
</file>

<file path=customXml/itemProps76.xml><?xml version="1.0" encoding="utf-8"?>
<ds:datastoreItem xmlns:ds="http://schemas.openxmlformats.org/officeDocument/2006/customXml" ds:itemID="{F1EABE71-B593-492F-AFE5-01D9251A9B9C}">
  <ds:schemaRefs/>
</ds:datastoreItem>
</file>

<file path=customXml/itemProps77.xml><?xml version="1.0" encoding="utf-8"?>
<ds:datastoreItem xmlns:ds="http://schemas.openxmlformats.org/officeDocument/2006/customXml" ds:itemID="{B1908D7D-318D-49CA-B313-C400CE3DC22B}">
  <ds:schemaRefs/>
</ds:datastoreItem>
</file>

<file path=customXml/itemProps78.xml><?xml version="1.0" encoding="utf-8"?>
<ds:datastoreItem xmlns:ds="http://schemas.openxmlformats.org/officeDocument/2006/customXml" ds:itemID="{A9114C41-B8E4-4547-BB58-FBC314D165E9}">
  <ds:schemaRefs/>
</ds:datastoreItem>
</file>

<file path=customXml/itemProps79.xml><?xml version="1.0" encoding="utf-8"?>
<ds:datastoreItem xmlns:ds="http://schemas.openxmlformats.org/officeDocument/2006/customXml" ds:itemID="{9A9C1095-8BCC-4114-9D56-FD4A9CE21696}">
  <ds:schemaRefs/>
</ds:datastoreItem>
</file>

<file path=customXml/itemProps80.xml><?xml version="1.0" encoding="utf-8"?>
<ds:datastoreItem xmlns:ds="http://schemas.openxmlformats.org/officeDocument/2006/customXml" ds:itemID="{0D0E0A5A-797E-42A4-8AF8-8BC0F7916FCE}">
  <ds:schemaRefs/>
</ds:datastoreItem>
</file>

<file path=customXml/itemProps81.xml><?xml version="1.0" encoding="utf-8"?>
<ds:datastoreItem xmlns:ds="http://schemas.openxmlformats.org/officeDocument/2006/customXml" ds:itemID="{6F03CAF4-E832-40A1-808A-6BE5BBE4948F}">
  <ds:schemaRefs/>
</ds:datastoreItem>
</file>

<file path=customXml/itemProps82.xml><?xml version="1.0" encoding="utf-8"?>
<ds:datastoreItem xmlns:ds="http://schemas.openxmlformats.org/officeDocument/2006/customXml" ds:itemID="{A41F3529-46A6-4BE2-A212-0776665F6023}">
  <ds:schemaRefs/>
</ds:datastoreItem>
</file>

<file path=customXml/itemProps83.xml><?xml version="1.0" encoding="utf-8"?>
<ds:datastoreItem xmlns:ds="http://schemas.openxmlformats.org/officeDocument/2006/customXml" ds:itemID="{938EE7E8-8FA4-4977-BDDE-71DA5356003B}">
  <ds:schemaRefs/>
</ds:datastoreItem>
</file>

<file path=customXml/itemProps84.xml><?xml version="1.0" encoding="utf-8"?>
<ds:datastoreItem xmlns:ds="http://schemas.openxmlformats.org/officeDocument/2006/customXml" ds:itemID="{2D043DA2-9A95-42B3-B977-8BC8902CC9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13</vt:i4>
      </vt:variant>
    </vt:vector>
  </HeadingPairs>
  <TitlesOfParts>
    <vt:vector size="30" baseType="lpstr">
      <vt:lpstr>Weekly Detailed EVM Hrs</vt:lpstr>
      <vt:lpstr>Weekly Hrs Summary</vt:lpstr>
      <vt:lpstr>Weekly Detailed EVM Cost</vt:lpstr>
      <vt:lpstr>Weekly Cost Summary</vt:lpstr>
      <vt:lpstr>WeeklyPlanned</vt:lpstr>
      <vt:lpstr>Dashboard Monthly</vt:lpstr>
      <vt:lpstr>Monthly Hrs Summary</vt:lpstr>
      <vt:lpstr>Monthly Cost Summary</vt:lpstr>
      <vt:lpstr>Monthly Detailed EVM Hrs</vt:lpstr>
      <vt:lpstr>Monthly Detailed EVM Cost</vt:lpstr>
      <vt:lpstr>Detailed EVM ProfessionHrs</vt:lpstr>
      <vt:lpstr>MonthlyPlannedCost</vt:lpstr>
      <vt:lpstr>Monthly Planned B.Hrs</vt:lpstr>
      <vt:lpstr>MonthDates</vt:lpstr>
      <vt:lpstr>WeekDates</vt:lpstr>
      <vt:lpstr>ActivitySum</vt:lpstr>
      <vt:lpstr>MonthlyPlannedIndHrs</vt:lpstr>
      <vt:lpstr>'Dashboard Monthly'!Print_Area</vt:lpstr>
      <vt:lpstr>'Monthly Cost Summary'!Print_Area</vt:lpstr>
      <vt:lpstr>'Monthly Detailed EVM Cost'!Print_Area</vt:lpstr>
      <vt:lpstr>'Monthly Detailed EVM Hrs'!Print_Area</vt:lpstr>
      <vt:lpstr>'Monthly Hrs Summary'!Print_Area</vt:lpstr>
      <vt:lpstr>'Weekly Cost Summary'!Print_Area</vt:lpstr>
      <vt:lpstr>'Weekly Detailed EVM Cost'!Print_Area</vt:lpstr>
      <vt:lpstr>'Weekly Detailed EVM Hrs'!Print_Area</vt:lpstr>
      <vt:lpstr>'Weekly Hrs Summary'!Print_Area</vt:lpstr>
      <vt:lpstr>'Monthly Detailed EVM Cost'!Print_Titles</vt:lpstr>
      <vt:lpstr>'Monthly Detailed EVM Hrs'!Print_Titles</vt:lpstr>
      <vt:lpstr>'Weekly Detailed EVM Cost'!Print_Titles</vt:lpstr>
      <vt:lpstr>'Weekly Detailed EVM Hrs'!Print_Titles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2020-01-27T07:53:24Z</dcterms:modified>
</cp:coreProperties>
</file>