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4"/>
  </bookViews>
  <sheets>
    <sheet name="connections2" sheetId="1" r:id="rId1"/>
    <sheet name="Wells" sheetId="2" r:id="rId2"/>
    <sheet name="Units" sheetId="3" r:id="rId3"/>
    <sheet name="Sheet1" sheetId="4" r:id="rId4"/>
    <sheet name="Network" sheetId="5" r:id="rId5"/>
    <sheet name="Network2" sheetId="6" r:id="rId6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E16" i="4" l="1" a="1"/>
  <c r="F16" i="4" s="1"/>
  <c r="E13" i="4" a="1"/>
  <c r="F13" i="4" s="1"/>
  <c r="E10" i="4" a="1"/>
  <c r="E10" i="4" s="1"/>
  <c r="E10" i="5"/>
  <c r="E6" i="5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D116" i="2" s="1"/>
  <c r="E117" i="2"/>
  <c r="E118" i="2"/>
  <c r="E119" i="2"/>
  <c r="E120" i="2"/>
  <c r="E121" i="2"/>
  <c r="E122" i="2"/>
  <c r="E123" i="2"/>
  <c r="E124" i="2"/>
  <c r="E125" i="2"/>
  <c r="E126" i="2"/>
  <c r="E127" i="2"/>
  <c r="C94" i="2"/>
  <c r="E16" i="4" l="1"/>
  <c r="E13" i="4"/>
  <c r="F10" i="4"/>
  <c r="C127" i="2"/>
  <c r="C126" i="2"/>
  <c r="D126" i="2"/>
  <c r="H126" i="2" s="1"/>
  <c r="I126" i="2" s="1"/>
  <c r="D127" i="2"/>
  <c r="J127" i="2" s="1"/>
  <c r="L127" i="2" s="1"/>
  <c r="D125" i="2"/>
  <c r="J125" i="2" s="1"/>
  <c r="L125" i="2" s="1"/>
  <c r="C125" i="2"/>
  <c r="J126" i="2" l="1"/>
  <c r="L126" i="2" s="1"/>
  <c r="H125" i="2"/>
  <c r="I125" i="2" s="1"/>
  <c r="H127" i="2"/>
  <c r="I127" i="2" s="1"/>
  <c r="D3" i="2"/>
  <c r="H3" i="2" s="1"/>
  <c r="I3" i="2" s="1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J29" i="2" s="1"/>
  <c r="L29" i="2" s="1"/>
  <c r="D30" i="2"/>
  <c r="J30" i="2" s="1"/>
  <c r="L30" i="2" s="1"/>
  <c r="D31" i="2"/>
  <c r="J31" i="2" s="1"/>
  <c r="L31" i="2" s="1"/>
  <c r="D32" i="2"/>
  <c r="J32" i="2" s="1"/>
  <c r="L32" i="2" s="1"/>
  <c r="D33" i="2"/>
  <c r="J33" i="2" s="1"/>
  <c r="L33" i="2" s="1"/>
  <c r="D34" i="2"/>
  <c r="J34" i="2" s="1"/>
  <c r="L34" i="2" s="1"/>
  <c r="D35" i="2"/>
  <c r="J35" i="2" s="1"/>
  <c r="L35" i="2" s="1"/>
  <c r="D36" i="2"/>
  <c r="J36" i="2" s="1"/>
  <c r="L36" i="2" s="1"/>
  <c r="D37" i="2"/>
  <c r="J37" i="2" s="1"/>
  <c r="L37" i="2" s="1"/>
  <c r="D38" i="2"/>
  <c r="J38" i="2" s="1"/>
  <c r="L38" i="2" s="1"/>
  <c r="D39" i="2"/>
  <c r="J39" i="2" s="1"/>
  <c r="L39" i="2" s="1"/>
  <c r="D40" i="2"/>
  <c r="J40" i="2" s="1"/>
  <c r="L40" i="2" s="1"/>
  <c r="D41" i="2"/>
  <c r="J41" i="2" s="1"/>
  <c r="L41" i="2" s="1"/>
  <c r="D42" i="2"/>
  <c r="J42" i="2" s="1"/>
  <c r="L42" i="2" s="1"/>
  <c r="D43" i="2"/>
  <c r="J43" i="2" s="1"/>
  <c r="L43" i="2" s="1"/>
  <c r="D44" i="2"/>
  <c r="J44" i="2" s="1"/>
  <c r="L44" i="2" s="1"/>
  <c r="D45" i="2"/>
  <c r="J45" i="2" s="1"/>
  <c r="L45" i="2" s="1"/>
  <c r="D46" i="2"/>
  <c r="J46" i="2" s="1"/>
  <c r="L46" i="2" s="1"/>
  <c r="D47" i="2"/>
  <c r="J47" i="2" s="1"/>
  <c r="L47" i="2" s="1"/>
  <c r="D48" i="2"/>
  <c r="J48" i="2" s="1"/>
  <c r="L48" i="2" s="1"/>
  <c r="D49" i="2"/>
  <c r="J49" i="2" s="1"/>
  <c r="L49" i="2" s="1"/>
  <c r="D50" i="2"/>
  <c r="J50" i="2" s="1"/>
  <c r="L50" i="2" s="1"/>
  <c r="D51" i="2"/>
  <c r="J51" i="2" s="1"/>
  <c r="L51" i="2" s="1"/>
  <c r="D52" i="2"/>
  <c r="J52" i="2" s="1"/>
  <c r="L52" i="2" s="1"/>
  <c r="D53" i="2"/>
  <c r="J53" i="2" s="1"/>
  <c r="L53" i="2" s="1"/>
  <c r="D54" i="2"/>
  <c r="J54" i="2" s="1"/>
  <c r="L54" i="2" s="1"/>
  <c r="D55" i="2"/>
  <c r="J55" i="2" s="1"/>
  <c r="L55" i="2" s="1"/>
  <c r="D56" i="2"/>
  <c r="J56" i="2" s="1"/>
  <c r="L56" i="2" s="1"/>
  <c r="D57" i="2"/>
  <c r="J57" i="2" s="1"/>
  <c r="L57" i="2" s="1"/>
  <c r="D58" i="2"/>
  <c r="J58" i="2" s="1"/>
  <c r="L58" i="2" s="1"/>
  <c r="D59" i="2"/>
  <c r="J59" i="2" s="1"/>
  <c r="L59" i="2" s="1"/>
  <c r="D60" i="2"/>
  <c r="J60" i="2" s="1"/>
  <c r="L60" i="2" s="1"/>
  <c r="D61" i="2"/>
  <c r="J61" i="2" s="1"/>
  <c r="L61" i="2" s="1"/>
  <c r="D62" i="2"/>
  <c r="J62" i="2" s="1"/>
  <c r="L62" i="2" s="1"/>
  <c r="D63" i="2"/>
  <c r="J63" i="2" s="1"/>
  <c r="L63" i="2" s="1"/>
  <c r="D64" i="2"/>
  <c r="J64" i="2" s="1"/>
  <c r="L64" i="2" s="1"/>
  <c r="D65" i="2"/>
  <c r="J65" i="2" s="1"/>
  <c r="L65" i="2" s="1"/>
  <c r="D66" i="2"/>
  <c r="J66" i="2" s="1"/>
  <c r="L66" i="2" s="1"/>
  <c r="D67" i="2"/>
  <c r="J67" i="2" s="1"/>
  <c r="L67" i="2" s="1"/>
  <c r="D68" i="2"/>
  <c r="J68" i="2" s="1"/>
  <c r="L68" i="2" s="1"/>
  <c r="D69" i="2"/>
  <c r="J69" i="2" s="1"/>
  <c r="L69" i="2" s="1"/>
  <c r="D70" i="2"/>
  <c r="J70" i="2" s="1"/>
  <c r="L70" i="2" s="1"/>
  <c r="D71" i="2"/>
  <c r="J71" i="2" s="1"/>
  <c r="L71" i="2" s="1"/>
  <c r="D72" i="2"/>
  <c r="J72" i="2" s="1"/>
  <c r="L72" i="2" s="1"/>
  <c r="D73" i="2"/>
  <c r="J73" i="2" s="1"/>
  <c r="L73" i="2" s="1"/>
  <c r="D74" i="2"/>
  <c r="J74" i="2" s="1"/>
  <c r="L74" i="2" s="1"/>
  <c r="D75" i="2"/>
  <c r="J75" i="2" s="1"/>
  <c r="L75" i="2" s="1"/>
  <c r="D76" i="2"/>
  <c r="J76" i="2" s="1"/>
  <c r="L76" i="2" s="1"/>
  <c r="D77" i="2"/>
  <c r="J77" i="2" s="1"/>
  <c r="L77" i="2" s="1"/>
  <c r="D78" i="2"/>
  <c r="J78" i="2" s="1"/>
  <c r="L78" i="2" s="1"/>
  <c r="D79" i="2"/>
  <c r="J79" i="2" s="1"/>
  <c r="L79" i="2" s="1"/>
  <c r="D80" i="2"/>
  <c r="J80" i="2" s="1"/>
  <c r="L80" i="2" s="1"/>
  <c r="D81" i="2"/>
  <c r="J81" i="2" s="1"/>
  <c r="L81" i="2" s="1"/>
  <c r="D82" i="2"/>
  <c r="J82" i="2" s="1"/>
  <c r="L82" i="2" s="1"/>
  <c r="D83" i="2"/>
  <c r="J83" i="2" s="1"/>
  <c r="L83" i="2" s="1"/>
  <c r="D84" i="2"/>
  <c r="J84" i="2" s="1"/>
  <c r="L84" i="2" s="1"/>
  <c r="D85" i="2"/>
  <c r="J85" i="2" s="1"/>
  <c r="L85" i="2" s="1"/>
  <c r="D86" i="2"/>
  <c r="J86" i="2" s="1"/>
  <c r="L86" i="2" s="1"/>
  <c r="D87" i="2"/>
  <c r="J87" i="2" s="1"/>
  <c r="L87" i="2" s="1"/>
  <c r="D88" i="2"/>
  <c r="J88" i="2" s="1"/>
  <c r="L88" i="2" s="1"/>
  <c r="D89" i="2"/>
  <c r="J89" i="2" s="1"/>
  <c r="L89" i="2" s="1"/>
  <c r="D90" i="2"/>
  <c r="J90" i="2" s="1"/>
  <c r="L90" i="2" s="1"/>
  <c r="D91" i="2"/>
  <c r="J91" i="2" s="1"/>
  <c r="L91" i="2" s="1"/>
  <c r="D92" i="2"/>
  <c r="J92" i="2" s="1"/>
  <c r="L92" i="2" s="1"/>
  <c r="D93" i="2"/>
  <c r="J93" i="2" s="1"/>
  <c r="L93" i="2" s="1"/>
  <c r="D94" i="2"/>
  <c r="J94" i="2" s="1"/>
  <c r="L94" i="2" s="1"/>
  <c r="D95" i="2"/>
  <c r="J95" i="2" s="1"/>
  <c r="L95" i="2" s="1"/>
  <c r="D96" i="2"/>
  <c r="J96" i="2" s="1"/>
  <c r="L96" i="2" s="1"/>
  <c r="D97" i="2"/>
  <c r="J97" i="2" s="1"/>
  <c r="L97" i="2" s="1"/>
  <c r="D98" i="2"/>
  <c r="J98" i="2" s="1"/>
  <c r="L98" i="2" s="1"/>
  <c r="D99" i="2"/>
  <c r="J99" i="2" s="1"/>
  <c r="L99" i="2" s="1"/>
  <c r="D100" i="2"/>
  <c r="J100" i="2" s="1"/>
  <c r="L100" i="2" s="1"/>
  <c r="D101" i="2"/>
  <c r="J101" i="2" s="1"/>
  <c r="L101" i="2" s="1"/>
  <c r="D102" i="2"/>
  <c r="J102" i="2" s="1"/>
  <c r="L102" i="2" s="1"/>
  <c r="D103" i="2"/>
  <c r="J103" i="2" s="1"/>
  <c r="L103" i="2" s="1"/>
  <c r="D104" i="2"/>
  <c r="J104" i="2" s="1"/>
  <c r="L104" i="2" s="1"/>
  <c r="D105" i="2"/>
  <c r="J105" i="2" s="1"/>
  <c r="L105" i="2" s="1"/>
  <c r="D106" i="2"/>
  <c r="J106" i="2" s="1"/>
  <c r="L106" i="2" s="1"/>
  <c r="D107" i="2"/>
  <c r="J107" i="2" s="1"/>
  <c r="L107" i="2" s="1"/>
  <c r="D108" i="2"/>
  <c r="J108" i="2" s="1"/>
  <c r="L108" i="2" s="1"/>
  <c r="D109" i="2"/>
  <c r="J109" i="2" s="1"/>
  <c r="L109" i="2" s="1"/>
  <c r="D110" i="2"/>
  <c r="J110" i="2" s="1"/>
  <c r="L110" i="2" s="1"/>
  <c r="D111" i="2"/>
  <c r="J111" i="2" s="1"/>
  <c r="L111" i="2" s="1"/>
  <c r="D112" i="2"/>
  <c r="J112" i="2" s="1"/>
  <c r="L112" i="2" s="1"/>
  <c r="D113" i="2"/>
  <c r="J113" i="2" s="1"/>
  <c r="L113" i="2" s="1"/>
  <c r="D114" i="2"/>
  <c r="J114" i="2" s="1"/>
  <c r="L114" i="2" s="1"/>
  <c r="D115" i="2"/>
  <c r="J115" i="2" s="1"/>
  <c r="L115" i="2" s="1"/>
  <c r="J116" i="2"/>
  <c r="L116" i="2" s="1"/>
  <c r="D117" i="2"/>
  <c r="J117" i="2" s="1"/>
  <c r="L117" i="2" s="1"/>
  <c r="D118" i="2"/>
  <c r="J118" i="2" s="1"/>
  <c r="L118" i="2" s="1"/>
  <c r="D119" i="2"/>
  <c r="J119" i="2" s="1"/>
  <c r="L119" i="2" s="1"/>
  <c r="D120" i="2"/>
  <c r="J120" i="2" s="1"/>
  <c r="L120" i="2" s="1"/>
  <c r="D121" i="2"/>
  <c r="J121" i="2" s="1"/>
  <c r="L121" i="2" s="1"/>
  <c r="D122" i="2"/>
  <c r="J122" i="2" s="1"/>
  <c r="L122" i="2" s="1"/>
  <c r="D123" i="2"/>
  <c r="J123" i="2" s="1"/>
  <c r="L123" i="2" s="1"/>
  <c r="D124" i="2"/>
  <c r="J124" i="2" s="1"/>
  <c r="L124" i="2" s="1"/>
  <c r="E3" i="3"/>
  <c r="E4" i="3"/>
  <c r="E2" i="3"/>
  <c r="H113" i="2" l="1"/>
  <c r="I113" i="2" s="1"/>
  <c r="H89" i="2"/>
  <c r="I89" i="2" s="1"/>
  <c r="H65" i="2"/>
  <c r="I65" i="2" s="1"/>
  <c r="H49" i="2"/>
  <c r="I49" i="2" s="1"/>
  <c r="H33" i="2"/>
  <c r="I33" i="2" s="1"/>
  <c r="H123" i="2"/>
  <c r="I123" i="2" s="1"/>
  <c r="H115" i="2"/>
  <c r="I115" i="2" s="1"/>
  <c r="H107" i="2"/>
  <c r="I107" i="2" s="1"/>
  <c r="H99" i="2"/>
  <c r="I99" i="2" s="1"/>
  <c r="H91" i="2"/>
  <c r="I91" i="2" s="1"/>
  <c r="H83" i="2"/>
  <c r="I83" i="2" s="1"/>
  <c r="H75" i="2"/>
  <c r="I75" i="2" s="1"/>
  <c r="H67" i="2"/>
  <c r="I67" i="2" s="1"/>
  <c r="H59" i="2"/>
  <c r="I59" i="2" s="1"/>
  <c r="H51" i="2"/>
  <c r="I51" i="2" s="1"/>
  <c r="H43" i="2"/>
  <c r="I43" i="2" s="1"/>
  <c r="H35" i="2"/>
  <c r="I35" i="2" s="1"/>
  <c r="H122" i="2"/>
  <c r="I122" i="2" s="1"/>
  <c r="H114" i="2"/>
  <c r="I114" i="2" s="1"/>
  <c r="H106" i="2"/>
  <c r="I106" i="2" s="1"/>
  <c r="H98" i="2"/>
  <c r="I98" i="2" s="1"/>
  <c r="H90" i="2"/>
  <c r="I90" i="2" s="1"/>
  <c r="H82" i="2"/>
  <c r="I82" i="2" s="1"/>
  <c r="H74" i="2"/>
  <c r="I74" i="2" s="1"/>
  <c r="H66" i="2"/>
  <c r="I66" i="2" s="1"/>
  <c r="H58" i="2"/>
  <c r="I58" i="2" s="1"/>
  <c r="H50" i="2"/>
  <c r="I50" i="2" s="1"/>
  <c r="H42" i="2"/>
  <c r="I42" i="2" s="1"/>
  <c r="H34" i="2"/>
  <c r="I34" i="2" s="1"/>
  <c r="H121" i="2"/>
  <c r="I121" i="2" s="1"/>
  <c r="H97" i="2"/>
  <c r="I97" i="2" s="1"/>
  <c r="H73" i="2"/>
  <c r="I73" i="2" s="1"/>
  <c r="H57" i="2"/>
  <c r="I57" i="2" s="1"/>
  <c r="H41" i="2"/>
  <c r="I41" i="2" s="1"/>
  <c r="H120" i="2"/>
  <c r="I120" i="2" s="1"/>
  <c r="H112" i="2"/>
  <c r="I112" i="2" s="1"/>
  <c r="H104" i="2"/>
  <c r="I104" i="2" s="1"/>
  <c r="H96" i="2"/>
  <c r="I96" i="2" s="1"/>
  <c r="H88" i="2"/>
  <c r="I88" i="2" s="1"/>
  <c r="H80" i="2"/>
  <c r="I80" i="2" s="1"/>
  <c r="H72" i="2"/>
  <c r="I72" i="2" s="1"/>
  <c r="H64" i="2"/>
  <c r="I64" i="2" s="1"/>
  <c r="H56" i="2"/>
  <c r="I56" i="2" s="1"/>
  <c r="H48" i="2"/>
  <c r="I48" i="2" s="1"/>
  <c r="H40" i="2"/>
  <c r="I40" i="2" s="1"/>
  <c r="H32" i="2"/>
  <c r="I32" i="2" s="1"/>
  <c r="H119" i="2"/>
  <c r="I119" i="2" s="1"/>
  <c r="H111" i="2"/>
  <c r="I111" i="2" s="1"/>
  <c r="H103" i="2"/>
  <c r="I103" i="2" s="1"/>
  <c r="H95" i="2"/>
  <c r="I95" i="2" s="1"/>
  <c r="H87" i="2"/>
  <c r="I87" i="2" s="1"/>
  <c r="H79" i="2"/>
  <c r="I79" i="2" s="1"/>
  <c r="H71" i="2"/>
  <c r="I71" i="2" s="1"/>
  <c r="H63" i="2"/>
  <c r="I63" i="2" s="1"/>
  <c r="H47" i="2"/>
  <c r="I47" i="2" s="1"/>
  <c r="H39" i="2"/>
  <c r="I39" i="2" s="1"/>
  <c r="H31" i="2"/>
  <c r="I31" i="2" s="1"/>
  <c r="H118" i="2"/>
  <c r="I118" i="2" s="1"/>
  <c r="H110" i="2"/>
  <c r="I110" i="2" s="1"/>
  <c r="H102" i="2"/>
  <c r="I102" i="2" s="1"/>
  <c r="H94" i="2"/>
  <c r="I94" i="2" s="1"/>
  <c r="H86" i="2"/>
  <c r="I86" i="2" s="1"/>
  <c r="H78" i="2"/>
  <c r="I78" i="2" s="1"/>
  <c r="H70" i="2"/>
  <c r="I70" i="2" s="1"/>
  <c r="H62" i="2"/>
  <c r="I62" i="2" s="1"/>
  <c r="H54" i="2"/>
  <c r="I54" i="2" s="1"/>
  <c r="H46" i="2"/>
  <c r="I46" i="2" s="1"/>
  <c r="H38" i="2"/>
  <c r="I38" i="2" s="1"/>
  <c r="H30" i="2"/>
  <c r="I30" i="2" s="1"/>
  <c r="H105" i="2"/>
  <c r="I105" i="2" s="1"/>
  <c r="H81" i="2"/>
  <c r="I81" i="2" s="1"/>
  <c r="H117" i="2"/>
  <c r="I117" i="2" s="1"/>
  <c r="H109" i="2"/>
  <c r="I109" i="2" s="1"/>
  <c r="H101" i="2"/>
  <c r="I101" i="2" s="1"/>
  <c r="H93" i="2"/>
  <c r="I93" i="2" s="1"/>
  <c r="H85" i="2"/>
  <c r="I85" i="2" s="1"/>
  <c r="H77" i="2"/>
  <c r="I77" i="2" s="1"/>
  <c r="H69" i="2"/>
  <c r="I69" i="2" s="1"/>
  <c r="H61" i="2"/>
  <c r="I61" i="2" s="1"/>
  <c r="H53" i="2"/>
  <c r="I53" i="2" s="1"/>
  <c r="H45" i="2"/>
  <c r="I45" i="2" s="1"/>
  <c r="H37" i="2"/>
  <c r="I37" i="2" s="1"/>
  <c r="H29" i="2"/>
  <c r="I29" i="2" s="1"/>
  <c r="H55" i="2"/>
  <c r="I55" i="2" s="1"/>
  <c r="H124" i="2"/>
  <c r="I124" i="2" s="1"/>
  <c r="H116" i="2"/>
  <c r="I116" i="2" s="1"/>
  <c r="H108" i="2"/>
  <c r="I108" i="2" s="1"/>
  <c r="H100" i="2"/>
  <c r="I100" i="2" s="1"/>
  <c r="H92" i="2"/>
  <c r="I92" i="2" s="1"/>
  <c r="H84" i="2"/>
  <c r="I84" i="2" s="1"/>
  <c r="H76" i="2"/>
  <c r="I76" i="2" s="1"/>
  <c r="H68" i="2"/>
  <c r="I68" i="2" s="1"/>
  <c r="H60" i="2"/>
  <c r="I60" i="2" s="1"/>
  <c r="H52" i="2"/>
  <c r="I52" i="2" s="1"/>
  <c r="H44" i="2"/>
  <c r="I44" i="2" s="1"/>
  <c r="H36" i="2"/>
  <c r="I36" i="2" s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H20" i="2"/>
  <c r="I20" i="2" s="1"/>
  <c r="E5" i="3"/>
  <c r="C4" i="3" l="1"/>
  <c r="C2" i="3"/>
  <c r="B4" i="3"/>
  <c r="I13" i="2"/>
  <c r="B2" i="3"/>
  <c r="D2" i="2"/>
  <c r="H2" i="2" l="1"/>
  <c r="J2" i="2"/>
  <c r="L2" i="2" s="1"/>
  <c r="B3" i="3" l="1"/>
  <c r="B5" i="3" s="1"/>
  <c r="I2" i="2"/>
  <c r="C3" i="3" s="1"/>
  <c r="C5" i="3" s="1"/>
  <c r="B2" i="5"/>
  <c r="E2" i="5" s="1"/>
  <c r="H2" i="5" s="1"/>
  <c r="K2" i="5" l="1"/>
  <c r="K3" i="5" l="1"/>
  <c r="H3" i="5" s="1"/>
  <c r="N2" i="5"/>
  <c r="E11" i="5" l="1"/>
  <c r="C11" i="5" s="1"/>
  <c r="E7" i="5"/>
  <c r="C7" i="5" s="1"/>
  <c r="E3" i="5"/>
  <c r="C3" i="5" s="1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9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95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2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<sst xmlns="http://schemas.openxmlformats.org/spreadsheetml/2006/main" count="2043" uniqueCount="314">
  <si>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</si>
  <si>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</si>
  <si>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</si>
  <si>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</si>
  <si>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</si>
  <si>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</si>
  <si>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</si>
  <si>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</si>
  <si>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</si>
  <si>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</si>
  <si>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</si>
  <si>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</si>
  <si>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</si>
  <si>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</si>
  <si>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</si>
  <si>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</si>
  <si>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</si>
  <si>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</si>
  <si>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</si>
  <si>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</si>
  <si>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</si>
  <si>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</si>
  <si>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</si>
  <si>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</si>
  <si>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</si>
  <si>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</si>
  <si>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</si>
  <si>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</si>
  <si>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</si>
  <si>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</si>
  <si>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</si>
  <si>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</si>
  <si>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</si>
  <si>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</si>
  <si>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</si>
  <si>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</si>
  <si>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</si>
  <si>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</si>
  <si>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</si>
  <si>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</si>
  <si>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</si>
  <si>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</si>
  <si>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</si>
  <si>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</si>
  <si>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</si>
  <si>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</si>
  <si>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</si>
  <si>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</si>
  <si>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</si>
  <si>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</si>
  <si>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</si>
  <si>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</si>
  <si>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</si>
  <si>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</si>
  <si>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</si>
  <si>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</si>
  <si>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</si>
  <si>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</si>
  <si>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</si>
  <si>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</si>
  <si>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</si>
  <si>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</si>
  <si>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</si>
  <si>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</si>
  <si>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</si>
  <si>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</si>
  <si>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</si>
  <si>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</si>
  <si>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</si>
  <si>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</si>
  <si>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</si>
  <si>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</si>
  <si>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</si>
  <si>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</si>
  <si>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</si>
  <si>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</si>
  <si>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</si>
  <si>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</si>
  <si>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</si>
  <si>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</si>
  <si>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</si>
  <si>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</si>
  <si>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</si>
  <si>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</si>
  <si>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</si>
  <si>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</si>
  <si>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</si>
  <si>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</si>
  <si>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</si>
  <si>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</si>
  <si>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</si>
  <si>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</si>
  <si>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</si>
  <si>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</si>
  <si>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</si>
  <si>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</si>
  <si>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</si>
  <si>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</si>
  <si>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</si>
  <si>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</si>
  <si>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</si>
  <si>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</si>
  <si>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</si>
  <si>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</si>
  <si>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</si>
  <si>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</si>
  <si>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</si>
  <si>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</si>
  <si>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</si>
  <si>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</si>
  <si>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</si>
  <si>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</si>
  <si>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</si>
  <si>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</si>
  <si>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</si>
  <si>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</si>
  <si>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</si>
  <si>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</si>
  <si>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</si>
  <si>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</si>
  <si>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</si>
  <si>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</si>
  <si>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</si>
  <si>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</si>
  <si>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</si>
  <si>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</si>
  <si>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</si>
  <si>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</si>
  <si>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</si>
  <si>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</si>
  <si>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</si>
  <si>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</si>
  <si>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</si>
  <si>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</si>
  <si>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</si>
  <si>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</si>
  <si>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</si>
  <si>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</si>
  <si>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</si>
  <si>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</si>
  <si>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</si>
  <si>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</si>
  <si>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</si>
  <si>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</si>
  <si>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</si>
  <si>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</si>
  <si>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</si>
  <si>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</si>
  <si>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</si>
  <si>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</si>
  <si>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</si>
  <si>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</si>
  <si>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</si>
  <si>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</si>
  <si>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</si>
  <si>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</si>
  <si>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</si>
  <si>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</si>
  <si>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</si>
  <si>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</si>
  <si>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</si>
  <si>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</si>
  <si>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</si>
  <si>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</si>
  <si>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</si>
  <si>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</si>
  <si>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</si>
  <si>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</si>
  <si>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</si>
  <si>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</si>
  <si>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</si>
  <si>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</si>
  <si>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</si>
  <si>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</si>
  <si>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</si>
  <si>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</si>
  <si>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</si>
  <si>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</si>
  <si>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</si>
  <si>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</si>
  <si>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</si>
  <si>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</si>
  <si>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</si>
  <si>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</si>
  <si>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</si>
  <si>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</si>
  <si>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</si>
  <si>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</si>
  <si>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</si>
  <si>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</si>
  <si>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</si>
  <si>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</si>
  <si>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</si>
  <si>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</si>
  <si>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</si>
  <si>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</si>
  <si>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</si>
  <si>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</si>
  <si>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</si>
  <si>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</si>
  <si>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</si>
  <si>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</si>
  <si>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</si>
  <si>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</si>
  <si>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</si>
  <si>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</si>
  <si>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</si>
  <si>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</si>
  <si>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</si>
  <si>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</si>
  <si>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</si>
  <si>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</si>
  <si>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</si>
  <si>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</si>
  <si>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</si>
  <si>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</si>
  <si>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</si>
  <si>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</si>
  <si>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</si>
  <si>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</si>
  <si>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</si>
  <si>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</si>
  <si>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</si>
  <si>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</si>
  <si>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</si>
  <si>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</si>
  <si>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</si>
  <si>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</si>
  <si>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</si>
  <si>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</si>
  <si>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</si>
  <si>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</si>
  <si>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</si>
  <si>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</si>
  <si>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</si>
  <si>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</si>
  <si>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</si>
  <si>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</si>
  <si>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</si>
  <si>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</si>
  <si>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</si>
  <si>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</si>
  <si>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</si>
  <si>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</si>
  <si>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</si>
  <si>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</si>
  <si>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</si>
  <si>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</si>
  <si>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</si>
  <si>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</si>
  <si>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</si>
  <si>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</si>
  <si>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</si>
  <si>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</si>
  <si>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</si>
  <si>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</si>
  <si>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</si>
  <si>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</si>
  <si>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</si>
  <si>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</si>
  <si>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</si>
  <si>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</si>
  <si>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</si>
  <si>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</si>
  <si>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</si>
  <si>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</si>
  <si>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</si>
  <si>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</si>
  <si>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</si>
  <si>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</si>
  <si>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</si>
  <si>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</si>
  <si>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</si>
  <si>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</si>
  <si>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</si>
  <si>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</si>
  <si>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</si>
  <si>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</si>
  <si>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</si>
  <si>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</si>
  <si>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</si>
  <si>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</si>
  <si>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</si>
  <si>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</si>
  <si>
    <t>9854_KPC_L1</t>
  </si>
  <si>
    <t>9855_KPC_L2</t>
  </si>
  <si>
    <t>GORline1</t>
  </si>
  <si>
    <t>GORline2</t>
  </si>
  <si>
    <t>15_U2_L2</t>
  </si>
  <si>
    <t>437_9841_U2_L2</t>
  </si>
  <si>
    <t>439_U2_L2</t>
  </si>
  <si>
    <t>442_9831_U2_L2</t>
  </si>
  <si>
    <t>818_U2_L2</t>
  </si>
  <si>
    <t>918_U2_L2</t>
  </si>
  <si>
    <t>5887_U2_L2</t>
  </si>
  <si>
    <t>9805_U2_L2</t>
  </si>
  <si>
    <t>9808_U2_L2</t>
  </si>
  <si>
    <t>9815_U2_L2</t>
  </si>
  <si>
    <t>9847_KPC_L1</t>
  </si>
  <si>
    <t>9853_KPC_L1</t>
  </si>
  <si>
    <t>9853_KPC_L2</t>
  </si>
  <si>
    <t>9853_KPC_LT</t>
  </si>
  <si>
    <t>9854_KPC_L2</t>
  </si>
  <si>
    <t>9854_KPC_LT</t>
  </si>
  <si>
    <t>9855_KPC_L1</t>
  </si>
  <si>
    <t>9855_KPC_LT</t>
  </si>
  <si>
    <t>p15</t>
  </si>
  <si>
    <t>p9815</t>
  </si>
  <si>
    <t>p430</t>
  </si>
  <si>
    <t>EOPS</t>
  </si>
  <si>
    <t>EOPS pipe</t>
  </si>
  <si>
    <t>RMSM pipe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</si>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</sst>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9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0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5" fontId="0" fillId="0" borderId="0" xfId="41" applyNumberFormat="1" applyFont="1"/>
    <xf numFmtId="165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10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17" xfId="0" applyFill="1" applyBorder="1"/>
    <xf numFmtId="0" fontId="0" fillId="5" borderId="21" xfId="0" applyFill="1" applyBorder="1"/>
    <xf numFmtId="0" fontId="0" fillId="6" borderId="17" xfId="0" applyFill="1" applyBorder="1"/>
  </cellXfs>
  <cellStyles count="89">
    <cellStyle name="Comma 2" xfId="15"/>
    <cellStyle name="Comma 2 2" xfId="7"/>
    <cellStyle name="Comma 2 2 2" xfId="53"/>
    <cellStyle name="Comma 2 3" xfId="10"/>
    <cellStyle name="Comma 2 3 2" xfId="52"/>
    <cellStyle name="Comma 2 4" xfId="48"/>
    <cellStyle name="Comma 3" xfId="2"/>
    <cellStyle name="Comma 3 2" xfId="19"/>
    <cellStyle name="Comma 3 2 2" xfId="54"/>
    <cellStyle name="Comma 3 3" xfId="47"/>
    <cellStyle name="Comma 4" xfId="23"/>
    <cellStyle name="Comma 4 2" xfId="29"/>
    <cellStyle name="Comma 4 2 2" xfId="51"/>
    <cellStyle name="Comma 4 3" xfId="49"/>
    <cellStyle name="Comma 5" xfId="17"/>
    <cellStyle name="Comma 5 2" xfId="46"/>
    <cellStyle name="Currency 2" xfId="33"/>
    <cellStyle name="Currency 2 2" xfId="11"/>
    <cellStyle name="Currency 2 2 2" xfId="57"/>
    <cellStyle name="Currency 2 3" xfId="56"/>
    <cellStyle name="Currency 3" xfId="30"/>
    <cellStyle name="Currency 3 2" xfId="39"/>
    <cellStyle name="Currency 3 2 2" xfId="59"/>
    <cellStyle name="Currency 3 3" xfId="58"/>
    <cellStyle name="Currency 4" xfId="3"/>
    <cellStyle name="Currency 4 2" xfId="9"/>
    <cellStyle name="Currency 4 2 2" xfId="61"/>
    <cellStyle name="Currency 4 3" xfId="60"/>
    <cellStyle name="Currency 5" xfId="8"/>
    <cellStyle name="Currency 5 2" xfId="6"/>
    <cellStyle name="Currency 5 2 2" xfId="63"/>
    <cellStyle name="Currency 5 3" xfId="62"/>
    <cellStyle name="Currency 6" xfId="37"/>
    <cellStyle name="Currency 6 2" xfId="64"/>
    <cellStyle name="Currency 7" xfId="45"/>
    <cellStyle name="Currency 7 2" xfId="55"/>
    <cellStyle name="Hyperlink 2" xfId="18"/>
    <cellStyle name="Hyperlink 2 2" xfId="13"/>
    <cellStyle name="Hyperlink 2 2 2" xfId="66"/>
    <cellStyle name="Hyperlink 2 3" xfId="65"/>
    <cellStyle name="Normal" xfId="0" builtinId="0"/>
    <cellStyle name="Normal 10" xfId="31"/>
    <cellStyle name="Normal 10 2" xfId="50"/>
    <cellStyle name="Normal 2" xfId="41"/>
    <cellStyle name="Normal 2 2" xfId="44"/>
    <cellStyle name="Normal 2 3" xfId="67"/>
    <cellStyle name="Normal 3" xfId="20"/>
    <cellStyle name="Normal 3 2" xfId="42"/>
    <cellStyle name="Normal 3 2 2" xfId="69"/>
    <cellStyle name="Normal 3 3" xfId="68"/>
    <cellStyle name="Normal 4" xfId="35"/>
    <cellStyle name="Normal 4 2" xfId="70"/>
    <cellStyle name="Normal 5" xfId="36"/>
    <cellStyle name="Normal 5 2" xfId="28"/>
    <cellStyle name="Normal 5 2 2" xfId="72"/>
    <cellStyle name="Normal 5 3" xfId="71"/>
    <cellStyle name="Normal 6" xfId="34"/>
    <cellStyle name="Normal 7" xfId="21"/>
    <cellStyle name="Normal 7 2" xfId="32"/>
    <cellStyle name="Normal 7 2 2" xfId="74"/>
    <cellStyle name="Normal 7 3" xfId="73"/>
    <cellStyle name="Normal 8" xfId="22"/>
    <cellStyle name="Normal 8 2" xfId="4"/>
    <cellStyle name="Normal 8 2 2" xfId="76"/>
    <cellStyle name="Normal 8 3" xfId="75"/>
    <cellStyle name="Normal 9" xfId="14"/>
    <cellStyle name="Normal 9 2" xfId="43"/>
    <cellStyle name="Normal 9 2 2" xfId="78"/>
    <cellStyle name="Normal 9 3" xfId="77"/>
    <cellStyle name="Percent 2" xfId="24"/>
    <cellStyle name="Percent 2 2" xfId="5"/>
    <cellStyle name="Percent 2 2 2" xfId="81"/>
    <cellStyle name="Percent 2 3" xfId="80"/>
    <cellStyle name="Percent 3" xfId="40"/>
    <cellStyle name="Percent 3 2" xfId="25"/>
    <cellStyle name="Percent 3 2 2" xfId="83"/>
    <cellStyle name="Percent 3 3" xfId="82"/>
    <cellStyle name="Percent 4" xfId="26"/>
    <cellStyle name="Percent 4 2" xfId="16"/>
    <cellStyle name="Percent 4 2 2" xfId="85"/>
    <cellStyle name="Percent 4 3" xfId="84"/>
    <cellStyle name="Percent 5" xfId="1"/>
    <cellStyle name="Percent 5 2" xfId="27"/>
    <cellStyle name="Percent 5 2 2" xfId="87"/>
    <cellStyle name="Percent 5 3" xfId="86"/>
    <cellStyle name="Percent 6" xfId="38"/>
    <cellStyle name="Percent 6 2" xfId="88"/>
    <cellStyle name="Percent 7" xfId="12"/>
    <cellStyle name="Percent 7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28160"/>
        <c:axId val="328446336"/>
      </c:scatterChart>
      <c:valAx>
        <c:axId val="32842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446336"/>
        <c:crosses val="autoZero"/>
        <c:crossBetween val="midCat"/>
      </c:valAx>
      <c:valAx>
        <c:axId val="32844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428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22"/>
  <sheetViews>
    <sheetView topLeftCell="A289" zoomScaleNormal="100" workbookViewId="0">
      <selection activeCell="F328" sqref="F328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thickBot="1" x14ac:dyDescent="0.35">
      <c r="A1" s="56" t="s">
        <v>0</v>
      </c>
      <c r="B1" s="16" t="s">
        <v>1</v>
      </c>
      <c r="C1" s="58" t="s">
        <v>2</v>
      </c>
      <c r="D1" s="59"/>
      <c r="E1" s="59"/>
      <c r="F1" s="59"/>
      <c r="G1" s="59"/>
      <c r="H1" s="60"/>
      <c r="I1" s="11"/>
    </row>
    <row r="2" spans="1:9" ht="15" customHeight="1" thickBot="1" x14ac:dyDescent="0.35">
      <c r="A2" s="57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ht="14.4" customHeight="1" x14ac:dyDescent="0.25">
      <c r="A3" s="22">
        <v>15</v>
      </c>
      <c r="B3" s="22" t="s">
        <v>9</v>
      </c>
      <c r="C3" s="21" t="s">
        <v>10</v>
      </c>
      <c r="D3" s="23" t="s">
        <v>11</v>
      </c>
      <c r="E3" s="24">
        <v>7</v>
      </c>
      <c r="F3" s="21" t="s">
        <v>12</v>
      </c>
      <c r="G3" s="23" t="s">
        <v>13</v>
      </c>
      <c r="H3" s="23">
        <v>1</v>
      </c>
      <c r="I3" s="5" t="s">
        <v>10</v>
      </c>
    </row>
    <row r="4" spans="1:9" ht="14.4" customHeight="1" x14ac:dyDescent="0.25">
      <c r="A4" s="30">
        <v>15</v>
      </c>
      <c r="B4" s="30" t="s">
        <v>9</v>
      </c>
      <c r="C4" s="29" t="s">
        <v>10</v>
      </c>
      <c r="D4" s="31" t="s">
        <v>11</v>
      </c>
      <c r="E4" s="32">
        <v>7</v>
      </c>
      <c r="F4" s="29" t="s">
        <v>14</v>
      </c>
      <c r="G4" s="31" t="s">
        <v>15</v>
      </c>
      <c r="H4" s="31"/>
      <c r="I4" s="6" t="s">
        <v>10</v>
      </c>
    </row>
    <row r="5" spans="1:9" ht="15" customHeight="1" x14ac:dyDescent="0.25">
      <c r="A5" s="30">
        <v>15</v>
      </c>
      <c r="B5" s="30" t="s">
        <v>9</v>
      </c>
      <c r="C5" s="29" t="s">
        <v>16</v>
      </c>
      <c r="D5" s="31" t="s">
        <v>17</v>
      </c>
      <c r="E5" s="32" t="s">
        <v>286</v>
      </c>
      <c r="F5" s="29"/>
      <c r="G5" s="31" t="s">
        <v>18</v>
      </c>
      <c r="H5" s="31"/>
      <c r="I5" s="6" t="s">
        <v>16</v>
      </c>
    </row>
    <row r="6" spans="1:9" ht="14.4" customHeight="1" thickBot="1" x14ac:dyDescent="0.3">
      <c r="A6" s="26">
        <v>15</v>
      </c>
      <c r="B6" s="26" t="s">
        <v>9</v>
      </c>
      <c r="C6" s="25" t="s">
        <v>16</v>
      </c>
      <c r="D6" s="27" t="s">
        <v>17</v>
      </c>
      <c r="E6" s="28" t="s">
        <v>287</v>
      </c>
      <c r="F6" s="25"/>
      <c r="G6" s="27" t="s">
        <v>288</v>
      </c>
      <c r="H6" s="27"/>
      <c r="I6" s="7" t="s">
        <v>16</v>
      </c>
    </row>
    <row r="7" spans="1:9" ht="14.4" customHeight="1" x14ac:dyDescent="0.25">
      <c r="A7" s="22" t="s">
        <v>19</v>
      </c>
      <c r="B7" s="21" t="s">
        <v>20</v>
      </c>
      <c r="C7" s="21" t="s">
        <v>16</v>
      </c>
      <c r="D7" s="23" t="s">
        <v>21</v>
      </c>
      <c r="E7" s="24">
        <v>7</v>
      </c>
      <c r="F7" s="34" t="s">
        <v>12</v>
      </c>
      <c r="G7" s="34" t="s">
        <v>22</v>
      </c>
      <c r="H7" s="23">
        <v>1</v>
      </c>
      <c r="I7" s="5" t="s">
        <v>16</v>
      </c>
    </row>
    <row r="8" spans="1:9" ht="15" customHeight="1" x14ac:dyDescent="0.25">
      <c r="A8" s="30" t="s">
        <v>19</v>
      </c>
      <c r="B8" s="29" t="s">
        <v>20</v>
      </c>
      <c r="C8" s="29" t="s">
        <v>16</v>
      </c>
      <c r="D8" s="31" t="s">
        <v>21</v>
      </c>
      <c r="E8" s="32">
        <v>7</v>
      </c>
      <c r="F8" s="33" t="s">
        <v>14</v>
      </c>
      <c r="G8" s="33" t="s">
        <v>23</v>
      </c>
      <c r="H8" s="31"/>
      <c r="I8" s="6" t="s">
        <v>16</v>
      </c>
    </row>
    <row r="9" spans="1:9" ht="14.4" customHeight="1" thickBot="1" x14ac:dyDescent="0.3">
      <c r="A9" s="26" t="s">
        <v>19</v>
      </c>
      <c r="B9" s="25" t="s">
        <v>20</v>
      </c>
      <c r="C9" s="25" t="s">
        <v>24</v>
      </c>
      <c r="D9" s="27" t="s">
        <v>17</v>
      </c>
      <c r="E9" s="28">
        <v>16</v>
      </c>
      <c r="F9" s="27"/>
      <c r="G9" s="27" t="s">
        <v>25</v>
      </c>
      <c r="H9" s="27"/>
      <c r="I9" s="7" t="s">
        <v>24</v>
      </c>
    </row>
    <row r="10" spans="1:9" ht="14.4" customHeight="1" x14ac:dyDescent="0.25">
      <c r="A10" s="22">
        <v>116</v>
      </c>
      <c r="B10" s="21" t="s">
        <v>20</v>
      </c>
      <c r="C10" s="21" t="s">
        <v>16</v>
      </c>
      <c r="D10" s="23" t="s">
        <v>21</v>
      </c>
      <c r="E10" s="24">
        <v>2</v>
      </c>
      <c r="F10" s="34" t="s">
        <v>12</v>
      </c>
      <c r="G10" s="23" t="s">
        <v>26</v>
      </c>
      <c r="H10" s="23"/>
      <c r="I10" s="5" t="s">
        <v>16</v>
      </c>
    </row>
    <row r="11" spans="1:9" ht="14.4" customHeight="1" x14ac:dyDescent="0.25">
      <c r="A11" s="30">
        <v>116</v>
      </c>
      <c r="B11" s="29" t="s">
        <v>20</v>
      </c>
      <c r="C11" s="29" t="s">
        <v>16</v>
      </c>
      <c r="D11" s="31" t="s">
        <v>21</v>
      </c>
      <c r="E11" s="32">
        <v>2</v>
      </c>
      <c r="F11" s="33" t="s">
        <v>27</v>
      </c>
      <c r="G11" s="33" t="s">
        <v>28</v>
      </c>
      <c r="H11" s="31"/>
      <c r="I11" s="6" t="s">
        <v>16</v>
      </c>
    </row>
    <row r="12" spans="1:9" ht="15" customHeight="1" x14ac:dyDescent="0.25">
      <c r="A12" s="30">
        <v>116</v>
      </c>
      <c r="B12" s="29" t="s">
        <v>20</v>
      </c>
      <c r="C12" s="29" t="s">
        <v>16</v>
      </c>
      <c r="D12" s="31" t="s">
        <v>21</v>
      </c>
      <c r="E12" s="32">
        <v>2</v>
      </c>
      <c r="F12" s="33" t="s">
        <v>14</v>
      </c>
      <c r="G12" s="33" t="s">
        <v>29</v>
      </c>
      <c r="H12" s="31"/>
      <c r="I12" s="6" t="s">
        <v>16</v>
      </c>
    </row>
    <row r="13" spans="1:9" ht="14.4" customHeight="1" thickBot="1" x14ac:dyDescent="0.3">
      <c r="A13" s="26">
        <v>116</v>
      </c>
      <c r="B13" s="25" t="s">
        <v>20</v>
      </c>
      <c r="C13" s="25" t="s">
        <v>24</v>
      </c>
      <c r="D13" s="27" t="s">
        <v>17</v>
      </c>
      <c r="E13" s="28">
        <v>23</v>
      </c>
      <c r="F13" s="27"/>
      <c r="G13" s="27" t="s">
        <v>30</v>
      </c>
      <c r="H13" s="27">
        <v>1</v>
      </c>
      <c r="I13" s="7" t="s">
        <v>24</v>
      </c>
    </row>
    <row r="14" spans="1:9" ht="14.4" customHeight="1" x14ac:dyDescent="0.25">
      <c r="A14" s="36">
        <v>117</v>
      </c>
      <c r="B14" s="21" t="s">
        <v>31</v>
      </c>
      <c r="C14" s="21" t="s">
        <v>10</v>
      </c>
      <c r="D14" s="23" t="s">
        <v>32</v>
      </c>
      <c r="E14" s="24">
        <v>4</v>
      </c>
      <c r="F14" s="34" t="s">
        <v>12</v>
      </c>
      <c r="G14" s="23" t="s">
        <v>33</v>
      </c>
      <c r="H14" s="23">
        <v>1</v>
      </c>
      <c r="I14" s="5" t="s">
        <v>10</v>
      </c>
    </row>
    <row r="15" spans="1:9" ht="15" customHeight="1" x14ac:dyDescent="0.25">
      <c r="A15" s="35">
        <v>117</v>
      </c>
      <c r="B15" s="29" t="s">
        <v>31</v>
      </c>
      <c r="C15" s="29" t="s">
        <v>10</v>
      </c>
      <c r="D15" s="31" t="s">
        <v>32</v>
      </c>
      <c r="E15" s="32">
        <v>4</v>
      </c>
      <c r="F15" s="33" t="s">
        <v>27</v>
      </c>
      <c r="G15" s="33" t="s">
        <v>34</v>
      </c>
      <c r="H15" s="31"/>
      <c r="I15" s="6" t="s">
        <v>10</v>
      </c>
    </row>
    <row r="16" spans="1:9" ht="15" customHeight="1" thickBot="1" x14ac:dyDescent="0.3">
      <c r="A16" s="35">
        <v>117</v>
      </c>
      <c r="B16" s="29" t="s">
        <v>31</v>
      </c>
      <c r="C16" s="29" t="s">
        <v>10</v>
      </c>
      <c r="D16" s="31" t="s">
        <v>32</v>
      </c>
      <c r="E16" s="32">
        <v>4</v>
      </c>
      <c r="F16" s="33" t="s">
        <v>14</v>
      </c>
      <c r="G16" s="33" t="s">
        <v>35</v>
      </c>
      <c r="H16" s="31"/>
      <c r="I16" s="6" t="s">
        <v>10</v>
      </c>
    </row>
    <row r="17" spans="1:9" ht="15.75" thickBot="1" x14ac:dyDescent="0.3">
      <c r="A17" s="38">
        <v>121</v>
      </c>
      <c r="B17" s="18" t="s">
        <v>24</v>
      </c>
      <c r="C17" s="18" t="s">
        <v>24</v>
      </c>
      <c r="D17" s="19" t="s">
        <v>17</v>
      </c>
      <c r="E17" s="20">
        <v>33</v>
      </c>
      <c r="F17" s="19"/>
      <c r="G17" s="19"/>
      <c r="H17" s="19">
        <v>1</v>
      </c>
      <c r="I17" s="8" t="s">
        <v>24</v>
      </c>
    </row>
    <row r="18" spans="1:9" ht="15" x14ac:dyDescent="0.25">
      <c r="A18" s="22" t="s">
        <v>36</v>
      </c>
      <c r="B18" s="21" t="s">
        <v>20</v>
      </c>
      <c r="C18" s="21" t="s">
        <v>16</v>
      </c>
      <c r="D18" s="23" t="s">
        <v>21</v>
      </c>
      <c r="E18" s="24">
        <v>7</v>
      </c>
      <c r="F18" s="34" t="s">
        <v>12</v>
      </c>
      <c r="G18" s="23" t="s">
        <v>37</v>
      </c>
      <c r="H18" s="23">
        <v>1</v>
      </c>
      <c r="I18" s="5" t="s">
        <v>16</v>
      </c>
    </row>
    <row r="19" spans="1:9" ht="15" x14ac:dyDescent="0.25">
      <c r="A19" s="30" t="s">
        <v>36</v>
      </c>
      <c r="B19" s="29" t="s">
        <v>20</v>
      </c>
      <c r="C19" s="29" t="s">
        <v>16</v>
      </c>
      <c r="D19" s="31" t="s">
        <v>21</v>
      </c>
      <c r="E19" s="32">
        <v>7</v>
      </c>
      <c r="F19" s="33" t="s">
        <v>27</v>
      </c>
      <c r="G19" s="31" t="s">
        <v>38</v>
      </c>
      <c r="H19" s="31"/>
      <c r="I19" s="6" t="s">
        <v>16</v>
      </c>
    </row>
    <row r="20" spans="1:9" ht="15" customHeight="1" x14ac:dyDescent="0.25">
      <c r="A20" s="30" t="s">
        <v>36</v>
      </c>
      <c r="B20" s="29" t="s">
        <v>20</v>
      </c>
      <c r="C20" s="29" t="s">
        <v>16</v>
      </c>
      <c r="D20" s="31" t="s">
        <v>21</v>
      </c>
      <c r="E20" s="32">
        <v>7</v>
      </c>
      <c r="F20" s="33" t="s">
        <v>14</v>
      </c>
      <c r="G20" s="31" t="s">
        <v>39</v>
      </c>
      <c r="H20" s="31"/>
      <c r="I20" s="6" t="s">
        <v>16</v>
      </c>
    </row>
    <row r="21" spans="1:9" ht="15" customHeight="1" thickBot="1" x14ac:dyDescent="0.3">
      <c r="A21" s="26" t="s">
        <v>36</v>
      </c>
      <c r="B21" s="25" t="s">
        <v>20</v>
      </c>
      <c r="C21" s="25" t="s">
        <v>24</v>
      </c>
      <c r="D21" s="27" t="s">
        <v>17</v>
      </c>
      <c r="E21" s="28">
        <v>2</v>
      </c>
      <c r="F21" s="27"/>
      <c r="G21" s="27" t="s">
        <v>40</v>
      </c>
      <c r="H21" s="27"/>
      <c r="I21" s="7" t="s">
        <v>24</v>
      </c>
    </row>
    <row r="22" spans="1:9" ht="15" customHeight="1" thickBot="1" x14ac:dyDescent="0.3">
      <c r="A22" s="38" t="s">
        <v>41</v>
      </c>
      <c r="B22" s="18" t="s">
        <v>24</v>
      </c>
      <c r="C22" s="18" t="s">
        <v>24</v>
      </c>
      <c r="D22" s="19" t="s">
        <v>17</v>
      </c>
      <c r="E22" s="20">
        <v>11</v>
      </c>
      <c r="F22" s="19"/>
      <c r="G22" s="19"/>
      <c r="H22" s="19">
        <v>1</v>
      </c>
      <c r="I22" s="8" t="s">
        <v>24</v>
      </c>
    </row>
    <row r="23" spans="1:9" ht="15" customHeight="1" thickBot="1" x14ac:dyDescent="0.3">
      <c r="A23" s="38">
        <v>145</v>
      </c>
      <c r="B23" s="18" t="s">
        <v>24</v>
      </c>
      <c r="C23" s="18" t="s">
        <v>24</v>
      </c>
      <c r="D23" s="19" t="s">
        <v>17</v>
      </c>
      <c r="E23" s="20">
        <v>8</v>
      </c>
      <c r="F23" s="19"/>
      <c r="G23" s="19"/>
      <c r="H23" s="19">
        <v>1</v>
      </c>
      <c r="I23" s="8" t="s">
        <v>24</v>
      </c>
    </row>
    <row r="24" spans="1:9" ht="15.75" thickBot="1" x14ac:dyDescent="0.3">
      <c r="A24" s="38">
        <v>152</v>
      </c>
      <c r="B24" s="18" t="s">
        <v>24</v>
      </c>
      <c r="C24" s="18" t="s">
        <v>24</v>
      </c>
      <c r="D24" s="19" t="s">
        <v>17</v>
      </c>
      <c r="E24" s="20">
        <v>17</v>
      </c>
      <c r="F24" s="19"/>
      <c r="G24" s="19"/>
      <c r="H24" s="19">
        <v>1</v>
      </c>
      <c r="I24" s="8" t="s">
        <v>24</v>
      </c>
    </row>
    <row r="25" spans="1:9" ht="15" x14ac:dyDescent="0.25">
      <c r="A25" s="22">
        <v>153</v>
      </c>
      <c r="B25" s="21" t="s">
        <v>20</v>
      </c>
      <c r="C25" s="21" t="s">
        <v>16</v>
      </c>
      <c r="D25" s="23" t="s">
        <v>21</v>
      </c>
      <c r="E25" s="24">
        <v>9</v>
      </c>
      <c r="F25" s="34" t="s">
        <v>12</v>
      </c>
      <c r="G25" s="23" t="s">
        <v>42</v>
      </c>
      <c r="H25" s="23">
        <v>1</v>
      </c>
      <c r="I25" s="5" t="s">
        <v>16</v>
      </c>
    </row>
    <row r="26" spans="1:9" ht="15" x14ac:dyDescent="0.25">
      <c r="A26" s="30">
        <v>153</v>
      </c>
      <c r="B26" s="29" t="s">
        <v>20</v>
      </c>
      <c r="C26" s="29" t="s">
        <v>16</v>
      </c>
      <c r="D26" s="31" t="s">
        <v>21</v>
      </c>
      <c r="E26" s="32">
        <v>9</v>
      </c>
      <c r="F26" s="31" t="s">
        <v>27</v>
      </c>
      <c r="G26" s="31" t="s">
        <v>43</v>
      </c>
      <c r="H26" s="31"/>
      <c r="I26" s="6" t="s">
        <v>16</v>
      </c>
    </row>
    <row r="27" spans="1:9" ht="15" customHeight="1" x14ac:dyDescent="0.25">
      <c r="A27" s="30">
        <v>153</v>
      </c>
      <c r="B27" s="29" t="s">
        <v>20</v>
      </c>
      <c r="C27" s="29" t="s">
        <v>16</v>
      </c>
      <c r="D27" s="31" t="s">
        <v>21</v>
      </c>
      <c r="E27" s="32">
        <v>9</v>
      </c>
      <c r="F27" s="31" t="s">
        <v>14</v>
      </c>
      <c r="G27" s="31" t="s">
        <v>44</v>
      </c>
      <c r="H27" s="31"/>
      <c r="I27" s="6" t="s">
        <v>16</v>
      </c>
    </row>
    <row r="28" spans="1:9" ht="15.75" thickBot="1" x14ac:dyDescent="0.3">
      <c r="A28" s="26">
        <v>153</v>
      </c>
      <c r="B28" s="25" t="s">
        <v>20</v>
      </c>
      <c r="C28" s="25" t="s">
        <v>24</v>
      </c>
      <c r="D28" s="27" t="s">
        <v>17</v>
      </c>
      <c r="E28" s="28">
        <v>22</v>
      </c>
      <c r="F28" s="27"/>
      <c r="G28" s="27" t="s">
        <v>45</v>
      </c>
      <c r="H28" s="27"/>
      <c r="I28" s="7" t="s">
        <v>24</v>
      </c>
    </row>
    <row r="29" spans="1:9" ht="15" x14ac:dyDescent="0.25">
      <c r="A29" s="22">
        <v>162</v>
      </c>
      <c r="B29" s="21" t="s">
        <v>20</v>
      </c>
      <c r="C29" s="21" t="s">
        <v>16</v>
      </c>
      <c r="D29" s="23" t="s">
        <v>21</v>
      </c>
      <c r="E29" s="24">
        <v>5</v>
      </c>
      <c r="F29" s="34" t="s">
        <v>12</v>
      </c>
      <c r="G29" s="34" t="s">
        <v>46</v>
      </c>
      <c r="H29" s="23"/>
      <c r="I29" s="5" t="s">
        <v>16</v>
      </c>
    </row>
    <row r="30" spans="1:9" ht="15" x14ac:dyDescent="0.25">
      <c r="A30" s="30">
        <v>162</v>
      </c>
      <c r="B30" s="29" t="s">
        <v>20</v>
      </c>
      <c r="C30" s="29" t="s">
        <v>16</v>
      </c>
      <c r="D30" s="31" t="s">
        <v>21</v>
      </c>
      <c r="E30" s="32">
        <v>5</v>
      </c>
      <c r="F30" s="33" t="s">
        <v>27</v>
      </c>
      <c r="G30" s="33" t="s">
        <v>47</v>
      </c>
      <c r="H30" s="31"/>
      <c r="I30" s="6" t="s">
        <v>16</v>
      </c>
    </row>
    <row r="31" spans="1:9" ht="15" customHeight="1" x14ac:dyDescent="0.25">
      <c r="A31" s="30">
        <v>162</v>
      </c>
      <c r="B31" s="29" t="s">
        <v>20</v>
      </c>
      <c r="C31" s="29" t="s">
        <v>16</v>
      </c>
      <c r="D31" s="31" t="s">
        <v>21</v>
      </c>
      <c r="E31" s="32">
        <v>5</v>
      </c>
      <c r="F31" s="33" t="s">
        <v>14</v>
      </c>
      <c r="G31" s="33" t="s">
        <v>48</v>
      </c>
      <c r="H31" s="31"/>
      <c r="I31" s="6" t="s">
        <v>16</v>
      </c>
    </row>
    <row r="32" spans="1:9" ht="15.75" thickBot="1" x14ac:dyDescent="0.3">
      <c r="A32" s="26">
        <v>162</v>
      </c>
      <c r="B32" s="25" t="s">
        <v>20</v>
      </c>
      <c r="C32" s="25" t="s">
        <v>24</v>
      </c>
      <c r="D32" s="27" t="s">
        <v>17</v>
      </c>
      <c r="E32" s="28">
        <v>22</v>
      </c>
      <c r="F32" s="27"/>
      <c r="G32" s="27" t="s">
        <v>49</v>
      </c>
      <c r="H32" s="27">
        <v>1</v>
      </c>
      <c r="I32" s="7" t="s">
        <v>24</v>
      </c>
    </row>
    <row r="33" spans="1:9" ht="15" x14ac:dyDescent="0.25">
      <c r="A33" s="22" t="s">
        <v>50</v>
      </c>
      <c r="B33" s="21" t="s">
        <v>20</v>
      </c>
      <c r="C33" s="21" t="s">
        <v>16</v>
      </c>
      <c r="D33" s="23" t="s">
        <v>51</v>
      </c>
      <c r="E33" s="24">
        <v>4</v>
      </c>
      <c r="F33" s="34" t="s">
        <v>14</v>
      </c>
      <c r="G33" s="34" t="s">
        <v>52</v>
      </c>
      <c r="H33" s="23">
        <v>1</v>
      </c>
      <c r="I33" s="5" t="s">
        <v>16</v>
      </c>
    </row>
    <row r="34" spans="1:9" ht="15" x14ac:dyDescent="0.25">
      <c r="A34" s="30" t="s">
        <v>50</v>
      </c>
      <c r="B34" s="29" t="s">
        <v>20</v>
      </c>
      <c r="C34" s="29" t="s">
        <v>16</v>
      </c>
      <c r="D34" s="31" t="s">
        <v>51</v>
      </c>
      <c r="E34" s="32">
        <v>4</v>
      </c>
      <c r="F34" s="33" t="s">
        <v>12</v>
      </c>
      <c r="G34" s="31" t="s">
        <v>53</v>
      </c>
      <c r="H34" s="31"/>
      <c r="I34" s="6" t="s">
        <v>16</v>
      </c>
    </row>
    <row r="35" spans="1:9" ht="15" customHeight="1" x14ac:dyDescent="0.25">
      <c r="A35" s="30" t="s">
        <v>50</v>
      </c>
      <c r="B35" s="29" t="s">
        <v>20</v>
      </c>
      <c r="C35" s="29" t="s">
        <v>16</v>
      </c>
      <c r="D35" s="31" t="s">
        <v>51</v>
      </c>
      <c r="E35" s="32">
        <v>4</v>
      </c>
      <c r="F35" s="33" t="s">
        <v>27</v>
      </c>
      <c r="G35" s="31" t="s">
        <v>54</v>
      </c>
      <c r="H35" s="31"/>
      <c r="I35" s="6" t="s">
        <v>16</v>
      </c>
    </row>
    <row r="36" spans="1:9" ht="15.75" thickBot="1" x14ac:dyDescent="0.3">
      <c r="A36" s="26" t="s">
        <v>50</v>
      </c>
      <c r="B36" s="25" t="s">
        <v>20</v>
      </c>
      <c r="C36" s="25" t="s">
        <v>24</v>
      </c>
      <c r="D36" s="27" t="s">
        <v>17</v>
      </c>
      <c r="E36" s="28">
        <v>18</v>
      </c>
      <c r="F36" s="27"/>
      <c r="G36" s="37" t="s">
        <v>55</v>
      </c>
      <c r="H36" s="27"/>
      <c r="I36" s="7" t="s">
        <v>24</v>
      </c>
    </row>
    <row r="37" spans="1:9" ht="15" x14ac:dyDescent="0.25">
      <c r="A37" s="22">
        <v>203</v>
      </c>
      <c r="B37" s="21" t="s">
        <v>20</v>
      </c>
      <c r="C37" s="21" t="s">
        <v>16</v>
      </c>
      <c r="D37" s="23" t="s">
        <v>51</v>
      </c>
      <c r="E37" s="24">
        <v>2</v>
      </c>
      <c r="F37" s="34" t="s">
        <v>27</v>
      </c>
      <c r="G37" s="34" t="s">
        <v>56</v>
      </c>
      <c r="H37" s="34">
        <v>1</v>
      </c>
      <c r="I37" s="5" t="s">
        <v>16</v>
      </c>
    </row>
    <row r="38" spans="1:9" ht="15" x14ac:dyDescent="0.25">
      <c r="A38" s="30">
        <v>203</v>
      </c>
      <c r="B38" s="29" t="s">
        <v>20</v>
      </c>
      <c r="C38" s="29" t="s">
        <v>16</v>
      </c>
      <c r="D38" s="31" t="s">
        <v>51</v>
      </c>
      <c r="E38" s="32">
        <v>2</v>
      </c>
      <c r="F38" s="33" t="s">
        <v>12</v>
      </c>
      <c r="G38" s="33" t="s">
        <v>57</v>
      </c>
      <c r="H38" s="33"/>
      <c r="I38" s="6" t="s">
        <v>16</v>
      </c>
    </row>
    <row r="39" spans="1:9" ht="15" customHeight="1" x14ac:dyDescent="0.25">
      <c r="A39" s="30">
        <v>203</v>
      </c>
      <c r="B39" s="29" t="s">
        <v>20</v>
      </c>
      <c r="C39" s="29" t="s">
        <v>16</v>
      </c>
      <c r="D39" s="31" t="s">
        <v>51</v>
      </c>
      <c r="E39" s="32">
        <v>2</v>
      </c>
      <c r="F39" s="33" t="s">
        <v>14</v>
      </c>
      <c r="G39" s="33" t="s">
        <v>58</v>
      </c>
      <c r="H39" s="31"/>
      <c r="I39" s="6" t="s">
        <v>16</v>
      </c>
    </row>
    <row r="40" spans="1:9" ht="15.75" thickBot="1" x14ac:dyDescent="0.3">
      <c r="A40" s="26">
        <v>203</v>
      </c>
      <c r="B40" s="25" t="s">
        <v>20</v>
      </c>
      <c r="C40" s="25" t="s">
        <v>24</v>
      </c>
      <c r="D40" s="27" t="s">
        <v>17</v>
      </c>
      <c r="E40" s="28">
        <v>26</v>
      </c>
      <c r="F40" s="27"/>
      <c r="G40" s="37" t="s">
        <v>59</v>
      </c>
      <c r="H40" s="27"/>
      <c r="I40" s="7" t="s">
        <v>24</v>
      </c>
    </row>
    <row r="41" spans="1:9" ht="15" x14ac:dyDescent="0.25">
      <c r="A41" s="22">
        <v>205</v>
      </c>
      <c r="B41" s="21" t="s">
        <v>20</v>
      </c>
      <c r="C41" s="21" t="s">
        <v>16</v>
      </c>
      <c r="D41" s="23" t="s">
        <v>51</v>
      </c>
      <c r="E41" s="24">
        <v>1</v>
      </c>
      <c r="F41" s="34" t="s">
        <v>27</v>
      </c>
      <c r="G41" s="34" t="s">
        <v>60</v>
      </c>
      <c r="H41" s="23">
        <v>1</v>
      </c>
      <c r="I41" s="5" t="s">
        <v>16</v>
      </c>
    </row>
    <row r="42" spans="1:9" ht="15" x14ac:dyDescent="0.25">
      <c r="A42" s="30">
        <v>205</v>
      </c>
      <c r="B42" s="29" t="s">
        <v>20</v>
      </c>
      <c r="C42" s="29" t="s">
        <v>16</v>
      </c>
      <c r="D42" s="31" t="s">
        <v>51</v>
      </c>
      <c r="E42" s="32">
        <v>1</v>
      </c>
      <c r="F42" s="33" t="s">
        <v>12</v>
      </c>
      <c r="G42" s="33" t="s">
        <v>61</v>
      </c>
      <c r="H42" s="31"/>
      <c r="I42" s="6" t="s">
        <v>16</v>
      </c>
    </row>
    <row r="43" spans="1:9" ht="15" customHeight="1" x14ac:dyDescent="0.25">
      <c r="A43" s="30">
        <v>205</v>
      </c>
      <c r="B43" s="29" t="s">
        <v>20</v>
      </c>
      <c r="C43" s="29" t="s">
        <v>16</v>
      </c>
      <c r="D43" s="31" t="s">
        <v>51</v>
      </c>
      <c r="E43" s="32">
        <v>1</v>
      </c>
      <c r="F43" s="33" t="s">
        <v>14</v>
      </c>
      <c r="G43" s="33" t="s">
        <v>62</v>
      </c>
      <c r="H43" s="31"/>
      <c r="I43" s="6" t="s">
        <v>16</v>
      </c>
    </row>
    <row r="44" spans="1:9" ht="15.75" thickBot="1" x14ac:dyDescent="0.3">
      <c r="A44" s="26">
        <v>205</v>
      </c>
      <c r="B44" s="25" t="s">
        <v>20</v>
      </c>
      <c r="C44" s="25" t="s">
        <v>24</v>
      </c>
      <c r="D44" s="27" t="s">
        <v>17</v>
      </c>
      <c r="E44" s="28">
        <v>26</v>
      </c>
      <c r="F44" s="27"/>
      <c r="G44" s="37" t="s">
        <v>63</v>
      </c>
      <c r="H44" s="27"/>
      <c r="I44" s="7" t="s">
        <v>24</v>
      </c>
    </row>
    <row r="45" spans="1:9" ht="15" x14ac:dyDescent="0.25">
      <c r="A45" s="22">
        <v>209</v>
      </c>
      <c r="B45" s="21" t="s">
        <v>16</v>
      </c>
      <c r="C45" s="21" t="s">
        <v>16</v>
      </c>
      <c r="D45" s="23" t="s">
        <v>64</v>
      </c>
      <c r="E45" s="24">
        <v>2</v>
      </c>
      <c r="F45" s="34" t="s">
        <v>12</v>
      </c>
      <c r="G45" s="34" t="s">
        <v>65</v>
      </c>
      <c r="H45" s="23">
        <v>1</v>
      </c>
      <c r="I45" s="5" t="s">
        <v>16</v>
      </c>
    </row>
    <row r="46" spans="1:9" ht="15" customHeight="1" x14ac:dyDescent="0.25">
      <c r="A46" s="30">
        <v>209</v>
      </c>
      <c r="B46" s="29" t="s">
        <v>16</v>
      </c>
      <c r="C46" s="29" t="s">
        <v>16</v>
      </c>
      <c r="D46" s="31" t="s">
        <v>64</v>
      </c>
      <c r="E46" s="32">
        <v>2</v>
      </c>
      <c r="F46" s="33" t="s">
        <v>27</v>
      </c>
      <c r="G46" s="33" t="s">
        <v>66</v>
      </c>
      <c r="H46" s="31"/>
      <c r="I46" s="6" t="s">
        <v>16</v>
      </c>
    </row>
    <row r="47" spans="1:9" ht="15" customHeight="1" thickBot="1" x14ac:dyDescent="0.3">
      <c r="A47" s="26">
        <v>209</v>
      </c>
      <c r="B47" s="25" t="s">
        <v>16</v>
      </c>
      <c r="C47" s="25" t="s">
        <v>16</v>
      </c>
      <c r="D47" s="27" t="s">
        <v>64</v>
      </c>
      <c r="E47" s="28">
        <v>2</v>
      </c>
      <c r="F47" s="37" t="s">
        <v>14</v>
      </c>
      <c r="G47" s="37" t="s">
        <v>67</v>
      </c>
      <c r="H47" s="27"/>
      <c r="I47" s="7" t="s">
        <v>16</v>
      </c>
    </row>
    <row r="48" spans="1:9" ht="15.75" thickBot="1" x14ac:dyDescent="0.3">
      <c r="A48" s="38">
        <v>214</v>
      </c>
      <c r="B48" s="18" t="s">
        <v>16</v>
      </c>
      <c r="C48" s="18" t="s">
        <v>16</v>
      </c>
      <c r="D48" s="19" t="s">
        <v>17</v>
      </c>
      <c r="E48" s="20">
        <v>10</v>
      </c>
      <c r="F48" s="19"/>
      <c r="G48" s="19"/>
      <c r="H48" s="19">
        <v>1</v>
      </c>
      <c r="I48" s="8" t="s">
        <v>16</v>
      </c>
    </row>
    <row r="49" spans="1:9" ht="15" x14ac:dyDescent="0.25">
      <c r="A49" s="22">
        <v>216</v>
      </c>
      <c r="B49" s="21" t="s">
        <v>20</v>
      </c>
      <c r="C49" s="21" t="s">
        <v>16</v>
      </c>
      <c r="D49" s="23" t="s">
        <v>64</v>
      </c>
      <c r="E49" s="24">
        <v>3</v>
      </c>
      <c r="F49" s="34" t="s">
        <v>12</v>
      </c>
      <c r="G49" s="34" t="s">
        <v>68</v>
      </c>
      <c r="H49" s="23"/>
      <c r="I49" s="5" t="s">
        <v>16</v>
      </c>
    </row>
    <row r="50" spans="1:9" ht="15" x14ac:dyDescent="0.25">
      <c r="A50" s="30">
        <v>216</v>
      </c>
      <c r="B50" s="29" t="s">
        <v>20</v>
      </c>
      <c r="C50" s="29" t="s">
        <v>16</v>
      </c>
      <c r="D50" s="31" t="s">
        <v>64</v>
      </c>
      <c r="E50" s="32">
        <v>3</v>
      </c>
      <c r="F50" s="33" t="s">
        <v>27</v>
      </c>
      <c r="G50" s="33" t="s">
        <v>69</v>
      </c>
      <c r="H50" s="31"/>
      <c r="I50" s="6" t="s">
        <v>16</v>
      </c>
    </row>
    <row r="51" spans="1:9" ht="15" customHeight="1" x14ac:dyDescent="0.25">
      <c r="A51" s="30">
        <v>216</v>
      </c>
      <c r="B51" s="29" t="s">
        <v>20</v>
      </c>
      <c r="C51" s="29" t="s">
        <v>16</v>
      </c>
      <c r="D51" s="31" t="s">
        <v>64</v>
      </c>
      <c r="E51" s="32">
        <v>3</v>
      </c>
      <c r="F51" s="33" t="s">
        <v>14</v>
      </c>
      <c r="G51" s="33" t="s">
        <v>70</v>
      </c>
      <c r="H51" s="31"/>
      <c r="I51" s="6" t="s">
        <v>16</v>
      </c>
    </row>
    <row r="52" spans="1:9" ht="15.75" thickBot="1" x14ac:dyDescent="0.3">
      <c r="A52" s="26">
        <v>216</v>
      </c>
      <c r="B52" s="25" t="s">
        <v>20</v>
      </c>
      <c r="C52" s="25" t="s">
        <v>24</v>
      </c>
      <c r="D52" s="27" t="s">
        <v>17</v>
      </c>
      <c r="E52" s="28">
        <v>31</v>
      </c>
      <c r="F52" s="27"/>
      <c r="G52" s="37" t="s">
        <v>71</v>
      </c>
      <c r="H52" s="27">
        <v>1</v>
      </c>
      <c r="I52" s="7" t="s">
        <v>24</v>
      </c>
    </row>
    <row r="53" spans="1:9" ht="15" x14ac:dyDescent="0.25">
      <c r="A53" s="22">
        <v>220</v>
      </c>
      <c r="B53" s="21" t="s">
        <v>20</v>
      </c>
      <c r="C53" s="21" t="s">
        <v>16</v>
      </c>
      <c r="D53" s="23" t="s">
        <v>51</v>
      </c>
      <c r="E53" s="24">
        <v>6</v>
      </c>
      <c r="F53" s="34" t="s">
        <v>27</v>
      </c>
      <c r="G53" s="34" t="s">
        <v>72</v>
      </c>
      <c r="H53" s="23">
        <v>1</v>
      </c>
      <c r="I53" s="5" t="s">
        <v>16</v>
      </c>
    </row>
    <row r="54" spans="1:9" ht="15" x14ac:dyDescent="0.25">
      <c r="A54" s="30">
        <v>220</v>
      </c>
      <c r="B54" s="29" t="s">
        <v>20</v>
      </c>
      <c r="C54" s="29" t="s">
        <v>16</v>
      </c>
      <c r="D54" s="31" t="s">
        <v>51</v>
      </c>
      <c r="E54" s="32">
        <v>6</v>
      </c>
      <c r="F54" s="33" t="s">
        <v>12</v>
      </c>
      <c r="G54" s="33" t="s">
        <v>73</v>
      </c>
      <c r="H54" s="31"/>
      <c r="I54" s="6" t="s">
        <v>16</v>
      </c>
    </row>
    <row r="55" spans="1:9" ht="15" customHeight="1" x14ac:dyDescent="0.25">
      <c r="A55" s="30">
        <v>220</v>
      </c>
      <c r="B55" s="29" t="s">
        <v>20</v>
      </c>
      <c r="C55" s="29" t="s">
        <v>16</v>
      </c>
      <c r="D55" s="31" t="s">
        <v>51</v>
      </c>
      <c r="E55" s="32">
        <v>6</v>
      </c>
      <c r="F55" s="33" t="s">
        <v>14</v>
      </c>
      <c r="G55" s="33" t="s">
        <v>74</v>
      </c>
      <c r="H55" s="31"/>
      <c r="I55" s="6" t="s">
        <v>16</v>
      </c>
    </row>
    <row r="56" spans="1:9" ht="15" customHeight="1" thickBot="1" x14ac:dyDescent="0.3">
      <c r="A56" s="26">
        <v>220</v>
      </c>
      <c r="B56" s="25" t="s">
        <v>20</v>
      </c>
      <c r="C56" s="25" t="s">
        <v>24</v>
      </c>
      <c r="D56" s="27" t="s">
        <v>17</v>
      </c>
      <c r="E56" s="28">
        <v>26</v>
      </c>
      <c r="F56" s="27"/>
      <c r="G56" s="37" t="s">
        <v>75</v>
      </c>
      <c r="H56" s="27"/>
      <c r="I56" s="7" t="s">
        <v>24</v>
      </c>
    </row>
    <row r="57" spans="1:9" ht="15.75" thickBot="1" x14ac:dyDescent="0.3">
      <c r="A57" s="38">
        <v>223</v>
      </c>
      <c r="B57" s="18" t="s">
        <v>24</v>
      </c>
      <c r="C57" s="18" t="s">
        <v>24</v>
      </c>
      <c r="D57" s="39" t="s">
        <v>17</v>
      </c>
      <c r="E57" s="20">
        <v>31</v>
      </c>
      <c r="F57" s="19"/>
      <c r="G57" s="19"/>
      <c r="H57" s="19">
        <v>1</v>
      </c>
      <c r="I57" s="8" t="s">
        <v>24</v>
      </c>
    </row>
    <row r="58" spans="1:9" ht="15" x14ac:dyDescent="0.25">
      <c r="A58" s="22">
        <v>231</v>
      </c>
      <c r="B58" s="21" t="s">
        <v>20</v>
      </c>
      <c r="C58" s="21" t="s">
        <v>16</v>
      </c>
      <c r="D58" s="23" t="s">
        <v>21</v>
      </c>
      <c r="E58" s="24">
        <v>8</v>
      </c>
      <c r="F58" s="34" t="s">
        <v>12</v>
      </c>
      <c r="G58" s="34" t="s">
        <v>76</v>
      </c>
      <c r="H58" s="23"/>
      <c r="I58" s="5" t="s">
        <v>16</v>
      </c>
    </row>
    <row r="59" spans="1:9" ht="15" x14ac:dyDescent="0.25">
      <c r="A59" s="30">
        <v>231</v>
      </c>
      <c r="B59" s="29" t="s">
        <v>20</v>
      </c>
      <c r="C59" s="29" t="s">
        <v>16</v>
      </c>
      <c r="D59" s="31" t="s">
        <v>21</v>
      </c>
      <c r="E59" s="32">
        <v>8</v>
      </c>
      <c r="F59" s="33" t="s">
        <v>27</v>
      </c>
      <c r="G59" s="33" t="s">
        <v>77</v>
      </c>
      <c r="H59" s="31"/>
      <c r="I59" s="6" t="s">
        <v>16</v>
      </c>
    </row>
    <row r="60" spans="1:9" ht="15" customHeight="1" x14ac:dyDescent="0.25">
      <c r="A60" s="30">
        <v>231</v>
      </c>
      <c r="B60" s="29" t="s">
        <v>20</v>
      </c>
      <c r="C60" s="29" t="s">
        <v>16</v>
      </c>
      <c r="D60" s="31" t="s">
        <v>21</v>
      </c>
      <c r="E60" s="32">
        <v>8</v>
      </c>
      <c r="F60" s="33" t="s">
        <v>14</v>
      </c>
      <c r="G60" s="33" t="s">
        <v>78</v>
      </c>
      <c r="H60" s="31"/>
      <c r="I60" s="6" t="s">
        <v>16</v>
      </c>
    </row>
    <row r="61" spans="1:9" ht="15.75" thickBot="1" x14ac:dyDescent="0.3">
      <c r="A61" s="26">
        <v>231</v>
      </c>
      <c r="B61" s="25" t="s">
        <v>20</v>
      </c>
      <c r="C61" s="25" t="s">
        <v>24</v>
      </c>
      <c r="D61" s="27" t="s">
        <v>17</v>
      </c>
      <c r="E61" s="28">
        <v>22</v>
      </c>
      <c r="F61" s="27"/>
      <c r="G61" s="37" t="s">
        <v>79</v>
      </c>
      <c r="H61" s="27">
        <v>1</v>
      </c>
      <c r="I61" s="7" t="s">
        <v>24</v>
      </c>
    </row>
    <row r="62" spans="1:9" ht="15" customHeight="1" x14ac:dyDescent="0.25">
      <c r="A62" s="22">
        <v>233</v>
      </c>
      <c r="B62" s="21" t="s">
        <v>16</v>
      </c>
      <c r="C62" s="21" t="s">
        <v>16</v>
      </c>
      <c r="D62" s="23" t="s">
        <v>80</v>
      </c>
      <c r="E62" s="24">
        <v>5</v>
      </c>
      <c r="F62" s="34" t="s">
        <v>12</v>
      </c>
      <c r="G62" s="34" t="s">
        <v>81</v>
      </c>
      <c r="H62" s="23">
        <v>1</v>
      </c>
      <c r="I62" s="5" t="s">
        <v>16</v>
      </c>
    </row>
    <row r="63" spans="1:9" ht="15.75" thickBot="1" x14ac:dyDescent="0.3">
      <c r="A63" s="26">
        <v>233</v>
      </c>
      <c r="B63" s="25" t="s">
        <v>16</v>
      </c>
      <c r="C63" s="25" t="s">
        <v>16</v>
      </c>
      <c r="D63" s="27" t="s">
        <v>80</v>
      </c>
      <c r="E63" s="28">
        <v>5</v>
      </c>
      <c r="F63" s="37" t="s">
        <v>14</v>
      </c>
      <c r="G63" s="37" t="s">
        <v>82</v>
      </c>
      <c r="H63" s="27"/>
      <c r="I63" s="7" t="s">
        <v>16</v>
      </c>
    </row>
    <row r="64" spans="1:9" ht="15" x14ac:dyDescent="0.25">
      <c r="A64" s="22">
        <v>239</v>
      </c>
      <c r="B64" s="21" t="s">
        <v>20</v>
      </c>
      <c r="C64" s="21" t="s">
        <v>16</v>
      </c>
      <c r="D64" s="23" t="s">
        <v>51</v>
      </c>
      <c r="E64" s="24">
        <v>7</v>
      </c>
      <c r="F64" s="34" t="s">
        <v>27</v>
      </c>
      <c r="G64" s="34" t="s">
        <v>83</v>
      </c>
      <c r="H64" s="23"/>
      <c r="I64" s="5" t="s">
        <v>16</v>
      </c>
    </row>
    <row r="65" spans="1:9" ht="15" x14ac:dyDescent="0.25">
      <c r="A65" s="30">
        <v>239</v>
      </c>
      <c r="B65" s="29" t="s">
        <v>20</v>
      </c>
      <c r="C65" s="29" t="s">
        <v>16</v>
      </c>
      <c r="D65" s="31" t="s">
        <v>51</v>
      </c>
      <c r="E65" s="32">
        <v>7</v>
      </c>
      <c r="F65" s="33" t="s">
        <v>12</v>
      </c>
      <c r="G65" s="33" t="s">
        <v>84</v>
      </c>
      <c r="H65" s="31"/>
      <c r="I65" s="6" t="s">
        <v>16</v>
      </c>
    </row>
    <row r="66" spans="1:9" ht="15" customHeight="1" x14ac:dyDescent="0.25">
      <c r="A66" s="30">
        <v>239</v>
      </c>
      <c r="B66" s="29" t="s">
        <v>20</v>
      </c>
      <c r="C66" s="29" t="s">
        <v>16</v>
      </c>
      <c r="D66" s="31" t="s">
        <v>51</v>
      </c>
      <c r="E66" s="32">
        <v>7</v>
      </c>
      <c r="F66" s="33" t="s">
        <v>14</v>
      </c>
      <c r="G66" s="33" t="s">
        <v>85</v>
      </c>
      <c r="H66" s="31"/>
      <c r="I66" s="6" t="s">
        <v>16</v>
      </c>
    </row>
    <row r="67" spans="1:9" ht="15.75" thickBot="1" x14ac:dyDescent="0.3">
      <c r="A67" s="26">
        <v>239</v>
      </c>
      <c r="B67" s="25" t="s">
        <v>20</v>
      </c>
      <c r="C67" s="25" t="s">
        <v>24</v>
      </c>
      <c r="D67" s="27" t="s">
        <v>17</v>
      </c>
      <c r="E67" s="28">
        <v>26</v>
      </c>
      <c r="F67" s="27"/>
      <c r="G67" s="37" t="s">
        <v>86</v>
      </c>
      <c r="H67" s="27">
        <v>1</v>
      </c>
      <c r="I67" s="7" t="s">
        <v>24</v>
      </c>
    </row>
    <row r="68" spans="1:9" ht="15" x14ac:dyDescent="0.25">
      <c r="A68" s="22">
        <v>243</v>
      </c>
      <c r="B68" s="21" t="s">
        <v>20</v>
      </c>
      <c r="C68" s="21" t="s">
        <v>16</v>
      </c>
      <c r="D68" s="23" t="s">
        <v>51</v>
      </c>
      <c r="E68" s="24">
        <v>3</v>
      </c>
      <c r="F68" s="34" t="s">
        <v>27</v>
      </c>
      <c r="G68" s="34" t="s">
        <v>87</v>
      </c>
      <c r="H68" s="23">
        <v>1</v>
      </c>
      <c r="I68" s="5" t="s">
        <v>16</v>
      </c>
    </row>
    <row r="69" spans="1:9" ht="15" x14ac:dyDescent="0.25">
      <c r="A69" s="30">
        <v>243</v>
      </c>
      <c r="B69" s="29" t="s">
        <v>20</v>
      </c>
      <c r="C69" s="29" t="s">
        <v>16</v>
      </c>
      <c r="D69" s="31" t="s">
        <v>51</v>
      </c>
      <c r="E69" s="32">
        <v>3</v>
      </c>
      <c r="F69" s="33" t="s">
        <v>12</v>
      </c>
      <c r="G69" s="33" t="s">
        <v>88</v>
      </c>
      <c r="H69" s="31"/>
      <c r="I69" s="6" t="s">
        <v>16</v>
      </c>
    </row>
    <row r="70" spans="1:9" ht="15" customHeight="1" x14ac:dyDescent="0.25">
      <c r="A70" s="30">
        <v>243</v>
      </c>
      <c r="B70" s="29" t="s">
        <v>20</v>
      </c>
      <c r="C70" s="29" t="s">
        <v>16</v>
      </c>
      <c r="D70" s="31" t="s">
        <v>51</v>
      </c>
      <c r="E70" s="32">
        <v>3</v>
      </c>
      <c r="F70" s="33" t="s">
        <v>14</v>
      </c>
      <c r="G70" s="33" t="s">
        <v>89</v>
      </c>
      <c r="H70" s="31"/>
      <c r="I70" s="6" t="s">
        <v>16</v>
      </c>
    </row>
    <row r="71" spans="1:9" ht="15.75" thickBot="1" x14ac:dyDescent="0.3">
      <c r="A71" s="26">
        <v>243</v>
      </c>
      <c r="B71" s="25" t="s">
        <v>20</v>
      </c>
      <c r="C71" s="25" t="s">
        <v>24</v>
      </c>
      <c r="D71" s="27" t="s">
        <v>17</v>
      </c>
      <c r="E71" s="28">
        <v>26</v>
      </c>
      <c r="F71" s="27"/>
      <c r="G71" s="37" t="s">
        <v>90</v>
      </c>
      <c r="H71" s="27"/>
      <c r="I71" s="7" t="s">
        <v>24</v>
      </c>
    </row>
    <row r="72" spans="1:9" ht="15" x14ac:dyDescent="0.25">
      <c r="A72" s="22">
        <v>306</v>
      </c>
      <c r="B72" s="21" t="s">
        <v>31</v>
      </c>
      <c r="C72" s="21" t="s">
        <v>10</v>
      </c>
      <c r="D72" s="23" t="s">
        <v>32</v>
      </c>
      <c r="E72" s="24">
        <v>2</v>
      </c>
      <c r="F72" s="34" t="s">
        <v>12</v>
      </c>
      <c r="G72" s="34" t="s">
        <v>91</v>
      </c>
      <c r="H72" s="34">
        <v>1</v>
      </c>
      <c r="I72" s="5" t="s">
        <v>10</v>
      </c>
    </row>
    <row r="73" spans="1:9" ht="15" customHeight="1" x14ac:dyDescent="0.25">
      <c r="A73" s="30">
        <v>306</v>
      </c>
      <c r="B73" s="29" t="s">
        <v>31</v>
      </c>
      <c r="C73" s="29" t="s">
        <v>10</v>
      </c>
      <c r="D73" s="31" t="s">
        <v>32</v>
      </c>
      <c r="E73" s="32">
        <v>2</v>
      </c>
      <c r="F73" s="33" t="s">
        <v>27</v>
      </c>
      <c r="G73" s="33" t="s">
        <v>92</v>
      </c>
      <c r="H73" s="31"/>
      <c r="I73" s="6" t="s">
        <v>10</v>
      </c>
    </row>
    <row r="74" spans="1:9" ht="15.75" thickBot="1" x14ac:dyDescent="0.3">
      <c r="A74" s="30">
        <v>306</v>
      </c>
      <c r="B74" s="29" t="s">
        <v>31</v>
      </c>
      <c r="C74" s="29" t="s">
        <v>10</v>
      </c>
      <c r="D74" s="31" t="s">
        <v>32</v>
      </c>
      <c r="E74" s="32">
        <v>2</v>
      </c>
      <c r="F74" s="33" t="s">
        <v>14</v>
      </c>
      <c r="G74" s="33" t="s">
        <v>93</v>
      </c>
      <c r="H74" s="31"/>
      <c r="I74" s="6" t="s">
        <v>10</v>
      </c>
    </row>
    <row r="75" spans="1:9" ht="15" customHeight="1" x14ac:dyDescent="0.25">
      <c r="A75" s="22">
        <v>308</v>
      </c>
      <c r="B75" s="21" t="s">
        <v>10</v>
      </c>
      <c r="C75" s="21" t="s">
        <v>10</v>
      </c>
      <c r="D75" s="23" t="s">
        <v>94</v>
      </c>
      <c r="E75" s="24">
        <v>3</v>
      </c>
      <c r="F75" s="34" t="s">
        <v>12</v>
      </c>
      <c r="G75" s="23" t="s">
        <v>95</v>
      </c>
      <c r="H75" s="23">
        <v>1</v>
      </c>
      <c r="I75" s="5" t="s">
        <v>10</v>
      </c>
    </row>
    <row r="76" spans="1:9" ht="15" customHeight="1" thickBot="1" x14ac:dyDescent="0.3">
      <c r="A76" s="26">
        <v>308</v>
      </c>
      <c r="B76" s="25" t="s">
        <v>10</v>
      </c>
      <c r="C76" s="25" t="s">
        <v>10</v>
      </c>
      <c r="D76" s="27" t="s">
        <v>94</v>
      </c>
      <c r="E76" s="28">
        <v>3</v>
      </c>
      <c r="F76" s="37" t="s">
        <v>14</v>
      </c>
      <c r="G76" s="27" t="s">
        <v>96</v>
      </c>
      <c r="H76" s="27"/>
      <c r="I76" s="7" t="s">
        <v>10</v>
      </c>
    </row>
    <row r="77" spans="1:9" ht="15" customHeight="1" thickBot="1" x14ac:dyDescent="0.3">
      <c r="A77" s="38">
        <v>310</v>
      </c>
      <c r="B77" s="18" t="s">
        <v>24</v>
      </c>
      <c r="C77" s="18" t="s">
        <v>24</v>
      </c>
      <c r="D77" s="39" t="s">
        <v>17</v>
      </c>
      <c r="E77" s="20">
        <v>10</v>
      </c>
      <c r="F77" s="19"/>
      <c r="G77" s="19"/>
      <c r="H77" s="19">
        <v>1</v>
      </c>
      <c r="I77" s="8" t="s">
        <v>24</v>
      </c>
    </row>
    <row r="78" spans="1:9" ht="15" customHeight="1" thickBot="1" x14ac:dyDescent="0.3">
      <c r="A78" s="38">
        <v>313</v>
      </c>
      <c r="B78" s="18" t="s">
        <v>24</v>
      </c>
      <c r="C78" s="18" t="s">
        <v>24</v>
      </c>
      <c r="D78" s="39" t="s">
        <v>17</v>
      </c>
      <c r="E78" s="20">
        <v>12</v>
      </c>
      <c r="F78" s="19"/>
      <c r="G78" s="19"/>
      <c r="H78" s="19">
        <v>1</v>
      </c>
      <c r="I78" s="8" t="s">
        <v>24</v>
      </c>
    </row>
    <row r="79" spans="1:9" ht="15" customHeight="1" thickBot="1" x14ac:dyDescent="0.3">
      <c r="A79" s="38">
        <v>314</v>
      </c>
      <c r="B79" s="18" t="s">
        <v>24</v>
      </c>
      <c r="C79" s="18" t="s">
        <v>24</v>
      </c>
      <c r="D79" s="39" t="s">
        <v>17</v>
      </c>
      <c r="E79" s="20">
        <v>1</v>
      </c>
      <c r="F79" s="19"/>
      <c r="G79" s="19"/>
      <c r="H79" s="19">
        <v>1</v>
      </c>
      <c r="I79" s="8" t="s">
        <v>24</v>
      </c>
    </row>
    <row r="80" spans="1:9" ht="15" customHeight="1" thickBot="1" x14ac:dyDescent="0.3">
      <c r="A80" s="38">
        <v>319</v>
      </c>
      <c r="B80" s="18" t="s">
        <v>24</v>
      </c>
      <c r="C80" s="18" t="s">
        <v>24</v>
      </c>
      <c r="D80" s="39" t="s">
        <v>17</v>
      </c>
      <c r="E80" s="20">
        <v>13</v>
      </c>
      <c r="F80" s="19"/>
      <c r="G80" s="19"/>
      <c r="H80" s="19">
        <v>1</v>
      </c>
      <c r="I80" s="8" t="s">
        <v>24</v>
      </c>
    </row>
    <row r="81" spans="1:9" ht="15" customHeight="1" thickBot="1" x14ac:dyDescent="0.3">
      <c r="A81" s="38">
        <v>320</v>
      </c>
      <c r="B81" s="18" t="s">
        <v>24</v>
      </c>
      <c r="C81" s="18" t="s">
        <v>24</v>
      </c>
      <c r="D81" s="39" t="s">
        <v>17</v>
      </c>
      <c r="E81" s="20">
        <v>7</v>
      </c>
      <c r="F81" s="19"/>
      <c r="G81" s="19"/>
      <c r="H81" s="19">
        <v>1</v>
      </c>
      <c r="I81" s="8" t="s">
        <v>24</v>
      </c>
    </row>
    <row r="82" spans="1:9" ht="15" customHeight="1" thickBot="1" x14ac:dyDescent="0.3">
      <c r="A82" s="38">
        <v>322</v>
      </c>
      <c r="B82" s="18" t="s">
        <v>24</v>
      </c>
      <c r="C82" s="18" t="s">
        <v>24</v>
      </c>
      <c r="D82" s="39" t="s">
        <v>17</v>
      </c>
      <c r="E82" s="20">
        <v>14</v>
      </c>
      <c r="F82" s="19"/>
      <c r="G82" s="19"/>
      <c r="H82" s="19">
        <v>1</v>
      </c>
      <c r="I82" s="8" t="s">
        <v>24</v>
      </c>
    </row>
    <row r="83" spans="1:9" ht="15" customHeight="1" thickBot="1" x14ac:dyDescent="0.3">
      <c r="A83" s="38">
        <v>323</v>
      </c>
      <c r="B83" s="18" t="s">
        <v>24</v>
      </c>
      <c r="C83" s="18" t="s">
        <v>24</v>
      </c>
      <c r="D83" s="39" t="s">
        <v>17</v>
      </c>
      <c r="E83" s="20">
        <v>15</v>
      </c>
      <c r="F83" s="19"/>
      <c r="G83" s="19"/>
      <c r="H83" s="19">
        <v>1</v>
      </c>
      <c r="I83" s="8" t="s">
        <v>24</v>
      </c>
    </row>
    <row r="84" spans="1:9" ht="15" customHeight="1" thickBot="1" x14ac:dyDescent="0.3">
      <c r="A84" s="38">
        <v>324</v>
      </c>
      <c r="B84" s="18" t="s">
        <v>24</v>
      </c>
      <c r="C84" s="18" t="s">
        <v>24</v>
      </c>
      <c r="D84" s="39" t="s">
        <v>17</v>
      </c>
      <c r="E84" s="20">
        <v>9</v>
      </c>
      <c r="F84" s="19"/>
      <c r="G84" s="19"/>
      <c r="H84" s="19">
        <v>1</v>
      </c>
      <c r="I84" s="8" t="s">
        <v>24</v>
      </c>
    </row>
    <row r="85" spans="1:9" ht="15" customHeight="1" thickBot="1" x14ac:dyDescent="0.3">
      <c r="A85" s="38">
        <v>326</v>
      </c>
      <c r="B85" s="18" t="s">
        <v>24</v>
      </c>
      <c r="C85" s="18" t="s">
        <v>24</v>
      </c>
      <c r="D85" s="39" t="s">
        <v>17</v>
      </c>
      <c r="E85" s="20">
        <v>33</v>
      </c>
      <c r="F85" s="19"/>
      <c r="G85" s="19"/>
      <c r="H85" s="19">
        <v>1</v>
      </c>
      <c r="I85" s="8" t="s">
        <v>24</v>
      </c>
    </row>
    <row r="86" spans="1:9" ht="15.75" thickBot="1" x14ac:dyDescent="0.3">
      <c r="A86" s="38">
        <v>328</v>
      </c>
      <c r="B86" s="18" t="s">
        <v>24</v>
      </c>
      <c r="C86" s="18" t="s">
        <v>24</v>
      </c>
      <c r="D86" s="39" t="s">
        <v>17</v>
      </c>
      <c r="E86" s="20">
        <v>7</v>
      </c>
      <c r="F86" s="19"/>
      <c r="G86" s="19"/>
      <c r="H86" s="19">
        <v>1</v>
      </c>
      <c r="I86" s="8" t="s">
        <v>24</v>
      </c>
    </row>
    <row r="87" spans="1:9" ht="15" x14ac:dyDescent="0.25">
      <c r="A87" s="22">
        <v>340</v>
      </c>
      <c r="B87" s="21" t="s">
        <v>31</v>
      </c>
      <c r="C87" s="21" t="s">
        <v>10</v>
      </c>
      <c r="D87" s="23" t="s">
        <v>32</v>
      </c>
      <c r="E87" s="24">
        <v>2</v>
      </c>
      <c r="F87" s="34" t="s">
        <v>12</v>
      </c>
      <c r="G87" s="34" t="s">
        <v>91</v>
      </c>
      <c r="H87" s="34">
        <v>1</v>
      </c>
      <c r="I87" s="5" t="s">
        <v>10</v>
      </c>
    </row>
    <row r="88" spans="1:9" ht="15" customHeight="1" x14ac:dyDescent="0.25">
      <c r="A88" s="30">
        <v>340</v>
      </c>
      <c r="B88" s="29" t="s">
        <v>31</v>
      </c>
      <c r="C88" s="29" t="s">
        <v>10</v>
      </c>
      <c r="D88" s="31" t="s">
        <v>32</v>
      </c>
      <c r="E88" s="32">
        <v>2</v>
      </c>
      <c r="F88" s="33" t="s">
        <v>27</v>
      </c>
      <c r="G88" s="33" t="s">
        <v>92</v>
      </c>
      <c r="H88" s="33"/>
      <c r="I88" s="6" t="s">
        <v>10</v>
      </c>
    </row>
    <row r="89" spans="1:9" ht="15" customHeight="1" thickBot="1" x14ac:dyDescent="0.3">
      <c r="A89" s="30">
        <v>340</v>
      </c>
      <c r="B89" s="29" t="s">
        <v>31</v>
      </c>
      <c r="C89" s="29" t="s">
        <v>10</v>
      </c>
      <c r="D89" s="31" t="s">
        <v>32</v>
      </c>
      <c r="E89" s="32">
        <v>2</v>
      </c>
      <c r="F89" s="33" t="s">
        <v>14</v>
      </c>
      <c r="G89" s="33" t="s">
        <v>93</v>
      </c>
      <c r="H89" s="33"/>
      <c r="I89" s="6" t="s">
        <v>10</v>
      </c>
    </row>
    <row r="90" spans="1:9" ht="15" customHeight="1" thickBot="1" x14ac:dyDescent="0.3">
      <c r="A90" s="38">
        <v>346</v>
      </c>
      <c r="B90" s="18" t="s">
        <v>24</v>
      </c>
      <c r="C90" s="18" t="s">
        <v>24</v>
      </c>
      <c r="D90" s="39" t="s">
        <v>17</v>
      </c>
      <c r="E90" s="20">
        <v>13</v>
      </c>
      <c r="F90" s="19"/>
      <c r="G90" s="19"/>
      <c r="H90" s="19">
        <v>1</v>
      </c>
      <c r="I90" s="8" t="s">
        <v>24</v>
      </c>
    </row>
    <row r="91" spans="1:9" ht="15" customHeight="1" thickBot="1" x14ac:dyDescent="0.3">
      <c r="A91" s="22">
        <v>347</v>
      </c>
      <c r="B91" s="21" t="s">
        <v>24</v>
      </c>
      <c r="C91" s="21" t="s">
        <v>24</v>
      </c>
      <c r="D91" s="34" t="s">
        <v>17</v>
      </c>
      <c r="E91" s="24">
        <v>2</v>
      </c>
      <c r="F91" s="23"/>
      <c r="G91" s="23"/>
      <c r="H91" s="23">
        <v>1</v>
      </c>
      <c r="I91" s="5" t="s">
        <v>24</v>
      </c>
    </row>
    <row r="92" spans="1:9" ht="15" customHeight="1" thickBot="1" x14ac:dyDescent="0.3">
      <c r="A92" s="38">
        <v>348</v>
      </c>
      <c r="B92" s="18" t="s">
        <v>24</v>
      </c>
      <c r="C92" s="18" t="s">
        <v>24</v>
      </c>
      <c r="D92" s="39" t="s">
        <v>17</v>
      </c>
      <c r="E92" s="20">
        <v>14</v>
      </c>
      <c r="F92" s="19"/>
      <c r="G92" s="19"/>
      <c r="H92" s="19">
        <v>1</v>
      </c>
      <c r="I92" s="8" t="s">
        <v>24</v>
      </c>
    </row>
    <row r="93" spans="1:9" ht="15.75" thickBot="1" x14ac:dyDescent="0.3">
      <c r="A93" s="38">
        <v>351</v>
      </c>
      <c r="B93" s="18" t="s">
        <v>24</v>
      </c>
      <c r="C93" s="18" t="s">
        <v>24</v>
      </c>
      <c r="D93" s="39" t="s">
        <v>17</v>
      </c>
      <c r="E93" s="20">
        <v>27</v>
      </c>
      <c r="F93" s="19"/>
      <c r="G93" s="19"/>
      <c r="H93" s="39">
        <v>1</v>
      </c>
      <c r="I93" s="8" t="s">
        <v>24</v>
      </c>
    </row>
    <row r="94" spans="1:9" ht="15" customHeight="1" x14ac:dyDescent="0.25">
      <c r="A94" s="22">
        <v>408</v>
      </c>
      <c r="B94" s="21" t="s">
        <v>10</v>
      </c>
      <c r="C94" s="21" t="s">
        <v>10</v>
      </c>
      <c r="D94" s="23" t="s">
        <v>94</v>
      </c>
      <c r="E94" s="24">
        <v>5</v>
      </c>
      <c r="F94" s="34" t="s">
        <v>14</v>
      </c>
      <c r="G94" s="23" t="s">
        <v>97</v>
      </c>
      <c r="H94" s="34">
        <v>1</v>
      </c>
      <c r="I94" s="5" t="s">
        <v>10</v>
      </c>
    </row>
    <row r="95" spans="1:9" ht="15.75" thickBot="1" x14ac:dyDescent="0.3">
      <c r="A95" s="26">
        <v>408</v>
      </c>
      <c r="B95" s="25" t="s">
        <v>10</v>
      </c>
      <c r="C95" s="25" t="s">
        <v>10</v>
      </c>
      <c r="D95" s="27" t="s">
        <v>94</v>
      </c>
      <c r="E95" s="28">
        <v>5</v>
      </c>
      <c r="F95" s="27" t="s">
        <v>12</v>
      </c>
      <c r="G95" s="27" t="s">
        <v>98</v>
      </c>
      <c r="H95" s="27"/>
      <c r="I95" s="7" t="s">
        <v>10</v>
      </c>
    </row>
    <row r="96" spans="1:9" ht="15" customHeight="1" x14ac:dyDescent="0.25">
      <c r="A96" s="22">
        <v>419</v>
      </c>
      <c r="B96" s="21" t="s">
        <v>31</v>
      </c>
      <c r="C96" s="21" t="s">
        <v>10</v>
      </c>
      <c r="D96" s="23" t="s">
        <v>99</v>
      </c>
      <c r="E96" s="24">
        <v>5</v>
      </c>
      <c r="F96" s="34"/>
      <c r="G96" s="34" t="s">
        <v>100</v>
      </c>
      <c r="H96" s="34">
        <v>1</v>
      </c>
      <c r="I96" s="5" t="s">
        <v>10</v>
      </c>
    </row>
    <row r="97" spans="1:9" ht="15.75" thickBot="1" x14ac:dyDescent="0.3">
      <c r="A97" s="26">
        <v>419</v>
      </c>
      <c r="B97" s="25" t="s">
        <v>31</v>
      </c>
      <c r="C97" s="25" t="s">
        <v>24</v>
      </c>
      <c r="D97" s="27" t="s">
        <v>17</v>
      </c>
      <c r="E97" s="28" t="s">
        <v>101</v>
      </c>
      <c r="F97" s="27"/>
      <c r="G97" s="37" t="s">
        <v>102</v>
      </c>
      <c r="H97" s="27"/>
      <c r="I97" s="7" t="s">
        <v>24</v>
      </c>
    </row>
    <row r="98" spans="1:9" ht="15" customHeight="1" x14ac:dyDescent="0.25">
      <c r="A98" s="22">
        <v>420</v>
      </c>
      <c r="B98" s="21" t="s">
        <v>31</v>
      </c>
      <c r="C98" s="21" t="s">
        <v>10</v>
      </c>
      <c r="D98" s="23" t="s">
        <v>99</v>
      </c>
      <c r="E98" s="24">
        <v>9</v>
      </c>
      <c r="F98" s="34"/>
      <c r="G98" s="34" t="s">
        <v>103</v>
      </c>
      <c r="H98" s="23"/>
      <c r="I98" s="5" t="s">
        <v>10</v>
      </c>
    </row>
    <row r="99" spans="1:9" ht="15.75" thickBot="1" x14ac:dyDescent="0.3">
      <c r="A99" s="26">
        <v>420</v>
      </c>
      <c r="B99" s="25" t="s">
        <v>31</v>
      </c>
      <c r="C99" s="25" t="s">
        <v>24</v>
      </c>
      <c r="D99" s="27" t="s">
        <v>17</v>
      </c>
      <c r="E99" s="28" t="s">
        <v>101</v>
      </c>
      <c r="F99" s="27"/>
      <c r="G99" s="37" t="s">
        <v>104</v>
      </c>
      <c r="H99" s="27">
        <v>1</v>
      </c>
      <c r="I99" s="7" t="s">
        <v>24</v>
      </c>
    </row>
    <row r="100" spans="1:9" ht="15" customHeight="1" x14ac:dyDescent="0.25">
      <c r="A100" s="22">
        <v>423</v>
      </c>
      <c r="B100" s="21" t="s">
        <v>31</v>
      </c>
      <c r="C100" s="21" t="s">
        <v>10</v>
      </c>
      <c r="D100" s="23" t="s">
        <v>99</v>
      </c>
      <c r="E100" s="24">
        <v>4</v>
      </c>
      <c r="F100" s="23"/>
      <c r="G100" s="34" t="s">
        <v>105</v>
      </c>
      <c r="H100" s="34">
        <v>1</v>
      </c>
      <c r="I100" s="5" t="s">
        <v>10</v>
      </c>
    </row>
    <row r="101" spans="1:9" ht="15.75" thickBot="1" x14ac:dyDescent="0.3">
      <c r="A101" s="26">
        <v>423</v>
      </c>
      <c r="B101" s="25" t="s">
        <v>31</v>
      </c>
      <c r="C101" s="25" t="s">
        <v>24</v>
      </c>
      <c r="D101" s="27" t="s">
        <v>17</v>
      </c>
      <c r="E101" s="28" t="s">
        <v>101</v>
      </c>
      <c r="F101" s="27"/>
      <c r="G101" s="37" t="s">
        <v>106</v>
      </c>
      <c r="H101" s="27"/>
      <c r="I101" s="7" t="s">
        <v>24</v>
      </c>
    </row>
    <row r="102" spans="1:9" ht="15" x14ac:dyDescent="0.25">
      <c r="A102" s="22">
        <v>430</v>
      </c>
      <c r="B102" s="21" t="s">
        <v>10</v>
      </c>
      <c r="C102" s="21" t="s">
        <v>10</v>
      </c>
      <c r="D102" s="23" t="s">
        <v>107</v>
      </c>
      <c r="E102" s="24">
        <v>2</v>
      </c>
      <c r="F102" s="34" t="s">
        <v>12</v>
      </c>
      <c r="G102" s="23" t="s">
        <v>108</v>
      </c>
      <c r="H102" s="23">
        <v>1</v>
      </c>
      <c r="I102" s="5" t="s">
        <v>10</v>
      </c>
    </row>
    <row r="103" spans="1:9" ht="15" customHeight="1" x14ac:dyDescent="0.25">
      <c r="A103" s="30">
        <v>430</v>
      </c>
      <c r="B103" s="29" t="s">
        <v>10</v>
      </c>
      <c r="C103" s="29" t="s">
        <v>10</v>
      </c>
      <c r="D103" s="31" t="s">
        <v>107</v>
      </c>
      <c r="E103" s="32">
        <v>2</v>
      </c>
      <c r="F103" s="31" t="s">
        <v>27</v>
      </c>
      <c r="G103" s="31" t="s">
        <v>109</v>
      </c>
      <c r="H103" s="31"/>
      <c r="I103" s="6" t="s">
        <v>10</v>
      </c>
    </row>
    <row r="104" spans="1:9" ht="15" customHeight="1" thickBot="1" x14ac:dyDescent="0.3">
      <c r="A104" s="26">
        <v>430</v>
      </c>
      <c r="B104" s="25" t="s">
        <v>10</v>
      </c>
      <c r="C104" s="25" t="s">
        <v>10</v>
      </c>
      <c r="D104" s="27" t="s">
        <v>107</v>
      </c>
      <c r="E104" s="28">
        <v>2</v>
      </c>
      <c r="F104" s="27" t="s">
        <v>14</v>
      </c>
      <c r="G104" s="27" t="s">
        <v>110</v>
      </c>
      <c r="H104" s="27"/>
      <c r="I104" s="7" t="s">
        <v>10</v>
      </c>
    </row>
    <row r="105" spans="1:9" ht="15.75" thickBot="1" x14ac:dyDescent="0.3">
      <c r="A105" s="38">
        <v>432</v>
      </c>
      <c r="B105" s="18" t="s">
        <v>24</v>
      </c>
      <c r="C105" s="18" t="s">
        <v>24</v>
      </c>
      <c r="D105" s="19" t="s">
        <v>17</v>
      </c>
      <c r="E105" s="20">
        <v>6</v>
      </c>
      <c r="F105" s="19"/>
      <c r="G105" s="19"/>
      <c r="H105" s="19">
        <v>1</v>
      </c>
      <c r="I105" s="8" t="s">
        <v>24</v>
      </c>
    </row>
    <row r="106" spans="1:9" ht="15" x14ac:dyDescent="0.25">
      <c r="A106" s="22">
        <v>437</v>
      </c>
      <c r="B106" s="21" t="s">
        <v>9</v>
      </c>
      <c r="C106" s="21" t="s">
        <v>10</v>
      </c>
      <c r="D106" s="23" t="s">
        <v>11</v>
      </c>
      <c r="E106" s="24">
        <v>4</v>
      </c>
      <c r="F106" s="34" t="s">
        <v>12</v>
      </c>
      <c r="G106" s="34" t="s">
        <v>111</v>
      </c>
      <c r="H106" s="34">
        <v>1</v>
      </c>
      <c r="I106" s="5" t="s">
        <v>10</v>
      </c>
    </row>
    <row r="107" spans="1:9" ht="15" customHeight="1" x14ac:dyDescent="0.25">
      <c r="A107" s="30">
        <v>437</v>
      </c>
      <c r="B107" s="29" t="s">
        <v>9</v>
      </c>
      <c r="C107" s="29" t="s">
        <v>10</v>
      </c>
      <c r="D107" s="31" t="s">
        <v>11</v>
      </c>
      <c r="E107" s="32">
        <v>4</v>
      </c>
      <c r="F107" s="33" t="s">
        <v>14</v>
      </c>
      <c r="G107" s="33" t="s">
        <v>112</v>
      </c>
      <c r="H107" s="31"/>
      <c r="I107" s="6" t="s">
        <v>10</v>
      </c>
    </row>
    <row r="108" spans="1:9" ht="15" x14ac:dyDescent="0.25">
      <c r="A108" s="30">
        <v>437</v>
      </c>
      <c r="B108" s="29" t="s">
        <v>9</v>
      </c>
      <c r="C108" s="29" t="s">
        <v>16</v>
      </c>
      <c r="D108" s="31" t="s">
        <v>17</v>
      </c>
      <c r="E108" s="32" t="s">
        <v>286</v>
      </c>
      <c r="F108" s="33"/>
      <c r="G108" s="33" t="s">
        <v>113</v>
      </c>
      <c r="H108" s="31"/>
      <c r="I108" s="6" t="s">
        <v>16</v>
      </c>
    </row>
    <row r="109" spans="1:9" ht="15.75" thickBot="1" x14ac:dyDescent="0.3">
      <c r="A109" s="26">
        <v>437</v>
      </c>
      <c r="B109" s="25" t="s">
        <v>9</v>
      </c>
      <c r="C109" s="25" t="s">
        <v>16</v>
      </c>
      <c r="D109" s="27" t="s">
        <v>17</v>
      </c>
      <c r="E109" s="28" t="s">
        <v>287</v>
      </c>
      <c r="F109" s="27"/>
      <c r="G109" s="37" t="s">
        <v>289</v>
      </c>
      <c r="H109" s="37"/>
      <c r="I109" s="7" t="s">
        <v>16</v>
      </c>
    </row>
    <row r="110" spans="1:9" ht="15" customHeight="1" x14ac:dyDescent="0.25">
      <c r="A110" s="22">
        <v>439</v>
      </c>
      <c r="B110" s="21" t="s">
        <v>9</v>
      </c>
      <c r="C110" s="21" t="s">
        <v>10</v>
      </c>
      <c r="D110" s="23" t="s">
        <v>11</v>
      </c>
      <c r="E110" s="24">
        <v>1</v>
      </c>
      <c r="F110" s="34" t="s">
        <v>12</v>
      </c>
      <c r="G110" s="34" t="s">
        <v>114</v>
      </c>
      <c r="H110" s="23"/>
      <c r="I110" s="5" t="s">
        <v>10</v>
      </c>
    </row>
    <row r="111" spans="1:9" ht="15" x14ac:dyDescent="0.25">
      <c r="A111" s="30">
        <v>439</v>
      </c>
      <c r="B111" s="29" t="s">
        <v>9</v>
      </c>
      <c r="C111" s="29" t="s">
        <v>10</v>
      </c>
      <c r="D111" s="31" t="s">
        <v>11</v>
      </c>
      <c r="E111" s="32">
        <v>1</v>
      </c>
      <c r="F111" s="33" t="s">
        <v>14</v>
      </c>
      <c r="G111" s="33" t="s">
        <v>115</v>
      </c>
      <c r="H111" s="31"/>
      <c r="I111" s="6" t="s">
        <v>10</v>
      </c>
    </row>
    <row r="112" spans="1:9" ht="15" x14ac:dyDescent="0.25">
      <c r="A112" s="30">
        <v>439</v>
      </c>
      <c r="B112" s="29" t="s">
        <v>9</v>
      </c>
      <c r="C112" s="29" t="s">
        <v>16</v>
      </c>
      <c r="D112" s="31" t="s">
        <v>17</v>
      </c>
      <c r="E112" s="32" t="s">
        <v>286</v>
      </c>
      <c r="F112" s="33"/>
      <c r="G112" s="33" t="s">
        <v>116</v>
      </c>
      <c r="H112" s="31"/>
      <c r="I112" s="6" t="s">
        <v>16</v>
      </c>
    </row>
    <row r="113" spans="1:9" ht="15" customHeight="1" thickBot="1" x14ac:dyDescent="0.3">
      <c r="A113" s="26">
        <v>439</v>
      </c>
      <c r="B113" s="25" t="s">
        <v>9</v>
      </c>
      <c r="C113" s="25" t="s">
        <v>16</v>
      </c>
      <c r="D113" s="27" t="s">
        <v>17</v>
      </c>
      <c r="E113" s="28" t="s">
        <v>287</v>
      </c>
      <c r="F113" s="27"/>
      <c r="G113" s="37" t="s">
        <v>290</v>
      </c>
      <c r="H113" s="27">
        <v>1</v>
      </c>
      <c r="I113" s="7" t="s">
        <v>16</v>
      </c>
    </row>
    <row r="114" spans="1:9" ht="15" customHeight="1" x14ac:dyDescent="0.25">
      <c r="A114" s="22">
        <v>442</v>
      </c>
      <c r="B114" s="21" t="s">
        <v>9</v>
      </c>
      <c r="C114" s="21" t="s">
        <v>10</v>
      </c>
      <c r="D114" s="23" t="s">
        <v>11</v>
      </c>
      <c r="E114" s="24">
        <v>5</v>
      </c>
      <c r="F114" s="34" t="s">
        <v>12</v>
      </c>
      <c r="G114" s="34" t="s">
        <v>117</v>
      </c>
      <c r="H114" s="23"/>
      <c r="I114" s="5" t="s">
        <v>10</v>
      </c>
    </row>
    <row r="115" spans="1:9" ht="15" x14ac:dyDescent="0.25">
      <c r="A115" s="30">
        <v>442</v>
      </c>
      <c r="B115" s="29" t="s">
        <v>9</v>
      </c>
      <c r="C115" s="29" t="s">
        <v>10</v>
      </c>
      <c r="D115" s="31" t="s">
        <v>11</v>
      </c>
      <c r="E115" s="32">
        <v>5</v>
      </c>
      <c r="F115" s="33" t="s">
        <v>14</v>
      </c>
      <c r="G115" s="33" t="s">
        <v>118</v>
      </c>
      <c r="H115" s="31"/>
      <c r="I115" s="6" t="s">
        <v>10</v>
      </c>
    </row>
    <row r="116" spans="1:9" ht="15" customHeight="1" x14ac:dyDescent="0.25">
      <c r="A116" s="30">
        <v>442</v>
      </c>
      <c r="B116" s="29" t="s">
        <v>9</v>
      </c>
      <c r="C116" s="29" t="s">
        <v>16</v>
      </c>
      <c r="D116" s="31" t="s">
        <v>17</v>
      </c>
      <c r="E116" s="32" t="s">
        <v>286</v>
      </c>
      <c r="F116" s="33"/>
      <c r="G116" s="33" t="s">
        <v>119</v>
      </c>
      <c r="H116" s="31">
        <v>1</v>
      </c>
      <c r="I116" s="6" t="s">
        <v>16</v>
      </c>
    </row>
    <row r="117" spans="1:9" ht="15.75" thickBot="1" x14ac:dyDescent="0.3">
      <c r="A117" s="26">
        <v>442</v>
      </c>
      <c r="B117" s="25" t="s">
        <v>9</v>
      </c>
      <c r="C117" s="25" t="s">
        <v>16</v>
      </c>
      <c r="D117" s="27" t="s">
        <v>17</v>
      </c>
      <c r="E117" s="28" t="s">
        <v>287</v>
      </c>
      <c r="F117" s="27"/>
      <c r="G117" s="37" t="s">
        <v>291</v>
      </c>
      <c r="H117" s="27"/>
      <c r="I117" s="7" t="s">
        <v>16</v>
      </c>
    </row>
    <row r="118" spans="1:9" ht="15" customHeight="1" thickBot="1" x14ac:dyDescent="0.3">
      <c r="A118" s="38">
        <v>446</v>
      </c>
      <c r="B118" s="18" t="s">
        <v>10</v>
      </c>
      <c r="C118" s="18" t="s">
        <v>10</v>
      </c>
      <c r="D118" s="19" t="s">
        <v>99</v>
      </c>
      <c r="E118" s="20">
        <v>11</v>
      </c>
      <c r="F118" s="19"/>
      <c r="G118" s="39"/>
      <c r="H118" s="19">
        <v>1</v>
      </c>
      <c r="I118" s="8" t="s">
        <v>10</v>
      </c>
    </row>
    <row r="119" spans="1:9" ht="15" customHeight="1" x14ac:dyDescent="0.25">
      <c r="A119" s="22" t="s">
        <v>120</v>
      </c>
      <c r="B119" s="21" t="s">
        <v>31</v>
      </c>
      <c r="C119" s="21" t="s">
        <v>10</v>
      </c>
      <c r="D119" s="23" t="s">
        <v>99</v>
      </c>
      <c r="E119" s="24">
        <v>3</v>
      </c>
      <c r="F119" s="23"/>
      <c r="G119" s="34" t="s">
        <v>121</v>
      </c>
      <c r="H119" s="23">
        <v>1</v>
      </c>
      <c r="I119" s="5" t="s">
        <v>10</v>
      </c>
    </row>
    <row r="120" spans="1:9" ht="15.75" thickBot="1" x14ac:dyDescent="0.3">
      <c r="A120" s="26" t="s">
        <v>120</v>
      </c>
      <c r="B120" s="25" t="s">
        <v>31</v>
      </c>
      <c r="C120" s="25" t="s">
        <v>24</v>
      </c>
      <c r="D120" s="27" t="s">
        <v>17</v>
      </c>
      <c r="E120" s="28" t="s">
        <v>101</v>
      </c>
      <c r="F120" s="27"/>
      <c r="G120" s="37" t="s">
        <v>122</v>
      </c>
      <c r="H120" s="27"/>
      <c r="I120" s="7" t="s">
        <v>24</v>
      </c>
    </row>
    <row r="121" spans="1:9" ht="15" x14ac:dyDescent="0.25">
      <c r="A121" s="22">
        <v>452</v>
      </c>
      <c r="B121" s="21" t="s">
        <v>31</v>
      </c>
      <c r="C121" s="21" t="s">
        <v>10</v>
      </c>
      <c r="D121" s="23" t="s">
        <v>99</v>
      </c>
      <c r="E121" s="24">
        <v>6</v>
      </c>
      <c r="F121" s="23"/>
      <c r="G121" s="34" t="s">
        <v>123</v>
      </c>
      <c r="H121" s="23"/>
      <c r="I121" s="5" t="s">
        <v>10</v>
      </c>
    </row>
    <row r="122" spans="1:9" ht="15.75" thickBot="1" x14ac:dyDescent="0.3">
      <c r="A122" s="26">
        <v>452</v>
      </c>
      <c r="B122" s="25" t="s">
        <v>31</v>
      </c>
      <c r="C122" s="25" t="s">
        <v>24</v>
      </c>
      <c r="D122" s="27" t="s">
        <v>17</v>
      </c>
      <c r="E122" s="28" t="s">
        <v>101</v>
      </c>
      <c r="F122" s="27"/>
      <c r="G122" s="37" t="s">
        <v>124</v>
      </c>
      <c r="H122" s="27">
        <v>1</v>
      </c>
      <c r="I122" s="7" t="s">
        <v>24</v>
      </c>
    </row>
    <row r="123" spans="1:9" ht="15" customHeight="1" thickBot="1" x14ac:dyDescent="0.3">
      <c r="A123" s="38">
        <v>605</v>
      </c>
      <c r="B123" s="18" t="s">
        <v>24</v>
      </c>
      <c r="C123" s="18" t="s">
        <v>24</v>
      </c>
      <c r="D123" s="39" t="s">
        <v>17</v>
      </c>
      <c r="E123" s="20">
        <v>14</v>
      </c>
      <c r="F123" s="19"/>
      <c r="G123" s="19"/>
      <c r="H123" s="19">
        <v>1</v>
      </c>
      <c r="I123" s="8" t="s">
        <v>24</v>
      </c>
    </row>
    <row r="124" spans="1:9" ht="15" customHeight="1" x14ac:dyDescent="0.25">
      <c r="A124" s="22">
        <v>710</v>
      </c>
      <c r="B124" s="21" t="s">
        <v>20</v>
      </c>
      <c r="C124" s="21" t="s">
        <v>16</v>
      </c>
      <c r="D124" s="23" t="s">
        <v>51</v>
      </c>
      <c r="E124" s="24">
        <v>5</v>
      </c>
      <c r="F124" s="34" t="s">
        <v>27</v>
      </c>
      <c r="G124" s="34" t="s">
        <v>125</v>
      </c>
      <c r="H124" s="23">
        <v>1</v>
      </c>
      <c r="I124" s="5" t="s">
        <v>16</v>
      </c>
    </row>
    <row r="125" spans="1:9" ht="15" x14ac:dyDescent="0.25">
      <c r="A125" s="30">
        <v>710</v>
      </c>
      <c r="B125" s="29" t="s">
        <v>20</v>
      </c>
      <c r="C125" s="29" t="s">
        <v>16</v>
      </c>
      <c r="D125" s="31" t="s">
        <v>51</v>
      </c>
      <c r="E125" s="32">
        <v>5</v>
      </c>
      <c r="F125" s="31" t="s">
        <v>12</v>
      </c>
      <c r="G125" s="33" t="s">
        <v>126</v>
      </c>
      <c r="H125" s="31"/>
      <c r="I125" s="6" t="s">
        <v>16</v>
      </c>
    </row>
    <row r="126" spans="1:9" ht="15" x14ac:dyDescent="0.25">
      <c r="A126" s="30">
        <v>710</v>
      </c>
      <c r="B126" s="29" t="s">
        <v>20</v>
      </c>
      <c r="C126" s="29" t="s">
        <v>16</v>
      </c>
      <c r="D126" s="31" t="s">
        <v>51</v>
      </c>
      <c r="E126" s="32">
        <v>5</v>
      </c>
      <c r="F126" s="31" t="s">
        <v>14</v>
      </c>
      <c r="G126" s="33" t="s">
        <v>127</v>
      </c>
      <c r="H126" s="31"/>
      <c r="I126" s="6" t="s">
        <v>16</v>
      </c>
    </row>
    <row r="127" spans="1:9" ht="15" customHeight="1" thickBot="1" x14ac:dyDescent="0.3">
      <c r="A127" s="26">
        <v>710</v>
      </c>
      <c r="B127" s="25" t="s">
        <v>20</v>
      </c>
      <c r="C127" s="25" t="s">
        <v>24</v>
      </c>
      <c r="D127" s="27" t="s">
        <v>17</v>
      </c>
      <c r="E127" s="28">
        <v>26</v>
      </c>
      <c r="F127" s="27"/>
      <c r="G127" s="37" t="s">
        <v>128</v>
      </c>
      <c r="H127" s="27"/>
      <c r="I127" s="7" t="s">
        <v>24</v>
      </c>
    </row>
    <row r="128" spans="1:9" ht="15.75" thickBot="1" x14ac:dyDescent="0.3">
      <c r="A128" s="38">
        <v>711</v>
      </c>
      <c r="B128" s="18" t="s">
        <v>16</v>
      </c>
      <c r="C128" s="18" t="s">
        <v>16</v>
      </c>
      <c r="D128" s="19" t="s">
        <v>17</v>
      </c>
      <c r="E128" s="20">
        <v>8</v>
      </c>
      <c r="F128" s="19"/>
      <c r="G128" s="19"/>
      <c r="H128" s="19">
        <v>1</v>
      </c>
      <c r="I128" s="8" t="s">
        <v>16</v>
      </c>
    </row>
    <row r="129" spans="1:9" ht="15" customHeight="1" x14ac:dyDescent="0.25">
      <c r="A129" s="22">
        <v>713</v>
      </c>
      <c r="B129" s="21" t="s">
        <v>20</v>
      </c>
      <c r="C129" s="21" t="s">
        <v>16</v>
      </c>
      <c r="D129" s="23" t="s">
        <v>80</v>
      </c>
      <c r="E129" s="24">
        <v>3</v>
      </c>
      <c r="F129" s="34" t="s">
        <v>12</v>
      </c>
      <c r="G129" s="34" t="s">
        <v>129</v>
      </c>
      <c r="H129" s="23"/>
      <c r="I129" s="5" t="s">
        <v>16</v>
      </c>
    </row>
    <row r="130" spans="1:9" ht="15" x14ac:dyDescent="0.25">
      <c r="A130" s="30">
        <v>713</v>
      </c>
      <c r="B130" s="29" t="s">
        <v>20</v>
      </c>
      <c r="C130" s="29" t="s">
        <v>16</v>
      </c>
      <c r="D130" s="31" t="s">
        <v>80</v>
      </c>
      <c r="E130" s="32">
        <v>3</v>
      </c>
      <c r="F130" s="33" t="s">
        <v>14</v>
      </c>
      <c r="G130" s="33" t="s">
        <v>130</v>
      </c>
      <c r="H130" s="31"/>
      <c r="I130" s="6" t="s">
        <v>16</v>
      </c>
    </row>
    <row r="131" spans="1:9" ht="15.75" thickBot="1" x14ac:dyDescent="0.3">
      <c r="A131" s="26">
        <v>713</v>
      </c>
      <c r="B131" s="25" t="s">
        <v>20</v>
      </c>
      <c r="C131" s="25" t="s">
        <v>24</v>
      </c>
      <c r="D131" s="27" t="s">
        <v>17</v>
      </c>
      <c r="E131" s="28">
        <v>18</v>
      </c>
      <c r="F131" s="27"/>
      <c r="G131" s="37" t="s">
        <v>131</v>
      </c>
      <c r="H131" s="37">
        <v>1</v>
      </c>
      <c r="I131" s="7" t="s">
        <v>24</v>
      </c>
    </row>
    <row r="132" spans="1:9" ht="15" customHeight="1" x14ac:dyDescent="0.25">
      <c r="A132" s="22" t="s">
        <v>132</v>
      </c>
      <c r="B132" s="21" t="s">
        <v>16</v>
      </c>
      <c r="C132" s="21" t="s">
        <v>16</v>
      </c>
      <c r="D132" s="23" t="s">
        <v>80</v>
      </c>
      <c r="E132" s="24">
        <v>4</v>
      </c>
      <c r="F132" s="34" t="s">
        <v>14</v>
      </c>
      <c r="G132" s="34" t="s">
        <v>133</v>
      </c>
      <c r="H132" s="34">
        <v>1</v>
      </c>
      <c r="I132" s="5" t="s">
        <v>16</v>
      </c>
    </row>
    <row r="133" spans="1:9" ht="15.75" thickBot="1" x14ac:dyDescent="0.3">
      <c r="A133" s="26" t="s">
        <v>132</v>
      </c>
      <c r="B133" s="25" t="s">
        <v>16</v>
      </c>
      <c r="C133" s="25" t="s">
        <v>16</v>
      </c>
      <c r="D133" s="27" t="s">
        <v>80</v>
      </c>
      <c r="E133" s="28">
        <v>4</v>
      </c>
      <c r="F133" s="37" t="s">
        <v>12</v>
      </c>
      <c r="G133" s="37" t="s">
        <v>134</v>
      </c>
      <c r="H133" s="27"/>
      <c r="I133" s="7" t="s">
        <v>16</v>
      </c>
    </row>
    <row r="134" spans="1:9" ht="15" customHeight="1" x14ac:dyDescent="0.25">
      <c r="A134" s="22">
        <v>803</v>
      </c>
      <c r="B134" s="21" t="s">
        <v>31</v>
      </c>
      <c r="C134" s="21" t="s">
        <v>10</v>
      </c>
      <c r="D134" s="23" t="s">
        <v>94</v>
      </c>
      <c r="E134" s="24">
        <v>4</v>
      </c>
      <c r="F134" s="34" t="s">
        <v>12</v>
      </c>
      <c r="G134" s="34" t="s">
        <v>135</v>
      </c>
      <c r="H134" s="23">
        <v>1</v>
      </c>
      <c r="I134" s="5" t="s">
        <v>10</v>
      </c>
    </row>
    <row r="135" spans="1:9" ht="15" customHeight="1" x14ac:dyDescent="0.25">
      <c r="A135" s="30">
        <v>803</v>
      </c>
      <c r="B135" s="29" t="s">
        <v>31</v>
      </c>
      <c r="C135" s="29" t="s">
        <v>10</v>
      </c>
      <c r="D135" s="31" t="s">
        <v>94</v>
      </c>
      <c r="E135" s="32">
        <v>4</v>
      </c>
      <c r="F135" s="33" t="s">
        <v>14</v>
      </c>
      <c r="G135" s="33" t="s">
        <v>136</v>
      </c>
      <c r="H135" s="31"/>
      <c r="I135" s="6" t="s">
        <v>10</v>
      </c>
    </row>
    <row r="136" spans="1:9" ht="15.75" thickBot="1" x14ac:dyDescent="0.3">
      <c r="A136" s="26">
        <v>803</v>
      </c>
      <c r="B136" s="25" t="s">
        <v>31</v>
      </c>
      <c r="C136" s="25" t="s">
        <v>24</v>
      </c>
      <c r="D136" s="27" t="s">
        <v>17</v>
      </c>
      <c r="E136" s="28">
        <v>4</v>
      </c>
      <c r="F136" s="27"/>
      <c r="G136" s="27" t="s">
        <v>137</v>
      </c>
      <c r="H136" s="27"/>
      <c r="I136" s="7" t="s">
        <v>24</v>
      </c>
    </row>
    <row r="137" spans="1:9" ht="15" x14ac:dyDescent="0.25">
      <c r="A137" s="22">
        <v>806</v>
      </c>
      <c r="B137" s="21" t="s">
        <v>10</v>
      </c>
      <c r="C137" s="21" t="s">
        <v>10</v>
      </c>
      <c r="D137" s="23" t="s">
        <v>94</v>
      </c>
      <c r="E137" s="24">
        <v>5</v>
      </c>
      <c r="F137" s="34" t="s">
        <v>14</v>
      </c>
      <c r="G137" s="34" t="s">
        <v>97</v>
      </c>
      <c r="H137" s="23">
        <v>1</v>
      </c>
      <c r="I137" s="5" t="s">
        <v>10</v>
      </c>
    </row>
    <row r="138" spans="1:9" ht="15" customHeight="1" thickBot="1" x14ac:dyDescent="0.3">
      <c r="A138" s="26">
        <v>806</v>
      </c>
      <c r="B138" s="25" t="s">
        <v>10</v>
      </c>
      <c r="C138" s="25" t="s">
        <v>10</v>
      </c>
      <c r="D138" s="27" t="s">
        <v>94</v>
      </c>
      <c r="E138" s="28">
        <v>5</v>
      </c>
      <c r="F138" s="37" t="s">
        <v>12</v>
      </c>
      <c r="G138" s="37" t="s">
        <v>98</v>
      </c>
      <c r="H138" s="27"/>
      <c r="I138" s="7" t="s">
        <v>10</v>
      </c>
    </row>
    <row r="139" spans="1:9" ht="15" customHeight="1" thickBot="1" x14ac:dyDescent="0.3">
      <c r="A139" s="38">
        <v>817</v>
      </c>
      <c r="B139" s="18" t="s">
        <v>24</v>
      </c>
      <c r="C139" s="18" t="s">
        <v>24</v>
      </c>
      <c r="D139" s="19" t="s">
        <v>17</v>
      </c>
      <c r="E139" s="20">
        <v>4</v>
      </c>
      <c r="F139" s="19"/>
      <c r="G139" s="39"/>
      <c r="H139" s="19">
        <v>1</v>
      </c>
      <c r="I139" s="8" t="s">
        <v>24</v>
      </c>
    </row>
    <row r="140" spans="1:9" ht="15" customHeight="1" x14ac:dyDescent="0.25">
      <c r="A140" s="22">
        <v>818</v>
      </c>
      <c r="B140" s="21" t="s">
        <v>9</v>
      </c>
      <c r="C140" s="21" t="s">
        <v>10</v>
      </c>
      <c r="D140" s="23" t="s">
        <v>11</v>
      </c>
      <c r="E140" s="24">
        <v>6</v>
      </c>
      <c r="F140" s="34" t="s">
        <v>12</v>
      </c>
      <c r="G140" s="34" t="s">
        <v>138</v>
      </c>
      <c r="H140" s="23"/>
      <c r="I140" s="5" t="s">
        <v>10</v>
      </c>
    </row>
    <row r="141" spans="1:9" ht="15" x14ac:dyDescent="0.25">
      <c r="A141" s="30">
        <v>818</v>
      </c>
      <c r="B141" s="29" t="s">
        <v>9</v>
      </c>
      <c r="C141" s="29" t="s">
        <v>10</v>
      </c>
      <c r="D141" s="31" t="s">
        <v>11</v>
      </c>
      <c r="E141" s="32">
        <v>6</v>
      </c>
      <c r="F141" s="33" t="s">
        <v>14</v>
      </c>
      <c r="G141" s="33" t="s">
        <v>139</v>
      </c>
      <c r="H141" s="31"/>
      <c r="I141" s="6" t="s">
        <v>10</v>
      </c>
    </row>
    <row r="142" spans="1:9" ht="15" x14ac:dyDescent="0.25">
      <c r="A142" s="30">
        <v>818</v>
      </c>
      <c r="B142" s="29" t="s">
        <v>9</v>
      </c>
      <c r="C142" s="29" t="s">
        <v>16</v>
      </c>
      <c r="D142" s="31" t="s">
        <v>17</v>
      </c>
      <c r="E142" s="32" t="s">
        <v>286</v>
      </c>
      <c r="F142" s="33"/>
      <c r="G142" s="33" t="s">
        <v>140</v>
      </c>
      <c r="H142" s="31">
        <v>1</v>
      </c>
      <c r="I142" s="6" t="s">
        <v>16</v>
      </c>
    </row>
    <row r="143" spans="1:9" ht="15" customHeight="1" thickBot="1" x14ac:dyDescent="0.3">
      <c r="A143" s="30">
        <v>818</v>
      </c>
      <c r="B143" s="29" t="s">
        <v>9</v>
      </c>
      <c r="C143" s="29" t="s">
        <v>16</v>
      </c>
      <c r="D143" s="31" t="s">
        <v>17</v>
      </c>
      <c r="E143" s="32" t="s">
        <v>287</v>
      </c>
      <c r="F143" s="31"/>
      <c r="G143" s="33" t="s">
        <v>292</v>
      </c>
      <c r="H143" s="31"/>
      <c r="I143" s="6" t="s">
        <v>16</v>
      </c>
    </row>
    <row r="144" spans="1:9" ht="15.75" thickBot="1" x14ac:dyDescent="0.3">
      <c r="A144" s="38">
        <v>822</v>
      </c>
      <c r="B144" s="18" t="s">
        <v>24</v>
      </c>
      <c r="C144" s="18" t="s">
        <v>24</v>
      </c>
      <c r="D144" s="19" t="s">
        <v>17</v>
      </c>
      <c r="E144" s="20">
        <v>17</v>
      </c>
      <c r="F144" s="19"/>
      <c r="G144" s="39"/>
      <c r="H144" s="19">
        <v>1</v>
      </c>
      <c r="I144" s="8" t="s">
        <v>24</v>
      </c>
    </row>
    <row r="145" spans="1:9" ht="15.75" thickBot="1" x14ac:dyDescent="0.3">
      <c r="A145" s="38">
        <v>905</v>
      </c>
      <c r="B145" s="18" t="s">
        <v>10</v>
      </c>
      <c r="C145" s="18" t="s">
        <v>10</v>
      </c>
      <c r="D145" s="19" t="s">
        <v>99</v>
      </c>
      <c r="E145" s="20">
        <v>15</v>
      </c>
      <c r="F145" s="19"/>
      <c r="G145" s="39"/>
      <c r="H145" s="19">
        <v>1</v>
      </c>
      <c r="I145" s="8" t="s">
        <v>10</v>
      </c>
    </row>
    <row r="146" spans="1:9" ht="15" customHeight="1" x14ac:dyDescent="0.25">
      <c r="A146" s="22">
        <v>910</v>
      </c>
      <c r="B146" s="21" t="s">
        <v>10</v>
      </c>
      <c r="C146" s="21" t="s">
        <v>10</v>
      </c>
      <c r="D146" s="23" t="s">
        <v>107</v>
      </c>
      <c r="E146" s="24">
        <v>4</v>
      </c>
      <c r="F146" s="34" t="s">
        <v>27</v>
      </c>
      <c r="G146" s="34" t="s">
        <v>141</v>
      </c>
      <c r="H146" s="23">
        <v>1</v>
      </c>
      <c r="I146" s="5" t="s">
        <v>10</v>
      </c>
    </row>
    <row r="147" spans="1:9" ht="15" x14ac:dyDescent="0.25">
      <c r="A147" s="30">
        <v>910</v>
      </c>
      <c r="B147" s="29" t="s">
        <v>10</v>
      </c>
      <c r="C147" s="29" t="s">
        <v>10</v>
      </c>
      <c r="D147" s="31" t="s">
        <v>107</v>
      </c>
      <c r="E147" s="32">
        <v>4</v>
      </c>
      <c r="F147" s="33" t="s">
        <v>12</v>
      </c>
      <c r="G147" s="33" t="s">
        <v>142</v>
      </c>
      <c r="H147" s="31"/>
      <c r="I147" s="6" t="s">
        <v>10</v>
      </c>
    </row>
    <row r="148" spans="1:9" ht="15.75" thickBot="1" x14ac:dyDescent="0.3">
      <c r="A148" s="26">
        <v>910</v>
      </c>
      <c r="B148" s="25" t="s">
        <v>10</v>
      </c>
      <c r="C148" s="25" t="s">
        <v>10</v>
      </c>
      <c r="D148" s="27" t="s">
        <v>107</v>
      </c>
      <c r="E148" s="28">
        <v>4</v>
      </c>
      <c r="F148" s="37" t="s">
        <v>14</v>
      </c>
      <c r="G148" s="37" t="s">
        <v>143</v>
      </c>
      <c r="H148" s="27"/>
      <c r="I148" s="7" t="s">
        <v>10</v>
      </c>
    </row>
    <row r="149" spans="1:9" ht="15" customHeight="1" x14ac:dyDescent="0.25">
      <c r="A149" s="22">
        <v>912</v>
      </c>
      <c r="B149" s="21" t="s">
        <v>10</v>
      </c>
      <c r="C149" s="21" t="s">
        <v>10</v>
      </c>
      <c r="D149" s="23" t="s">
        <v>107</v>
      </c>
      <c r="E149" s="24">
        <v>1</v>
      </c>
      <c r="F149" s="34" t="s">
        <v>27</v>
      </c>
      <c r="G149" s="34" t="s">
        <v>144</v>
      </c>
      <c r="H149" s="23"/>
      <c r="I149" s="5" t="s">
        <v>10</v>
      </c>
    </row>
    <row r="150" spans="1:9" ht="15" x14ac:dyDescent="0.25">
      <c r="A150" s="30">
        <v>912</v>
      </c>
      <c r="B150" s="29" t="s">
        <v>10</v>
      </c>
      <c r="C150" s="29" t="s">
        <v>10</v>
      </c>
      <c r="D150" s="31" t="s">
        <v>107</v>
      </c>
      <c r="E150" s="32">
        <v>1</v>
      </c>
      <c r="F150" s="33" t="s">
        <v>12</v>
      </c>
      <c r="G150" s="33" t="s">
        <v>145</v>
      </c>
      <c r="H150" s="31">
        <v>1</v>
      </c>
      <c r="I150" s="6" t="s">
        <v>10</v>
      </c>
    </row>
    <row r="151" spans="1:9" ht="15.75" thickBot="1" x14ac:dyDescent="0.3">
      <c r="A151" s="26">
        <v>912</v>
      </c>
      <c r="B151" s="25" t="s">
        <v>10</v>
      </c>
      <c r="C151" s="25" t="s">
        <v>10</v>
      </c>
      <c r="D151" s="27" t="s">
        <v>107</v>
      </c>
      <c r="E151" s="28">
        <v>1</v>
      </c>
      <c r="F151" s="37" t="s">
        <v>14</v>
      </c>
      <c r="G151" s="37" t="s">
        <v>146</v>
      </c>
      <c r="H151" s="27"/>
      <c r="I151" s="7" t="s">
        <v>10</v>
      </c>
    </row>
    <row r="152" spans="1:9" ht="15" customHeight="1" x14ac:dyDescent="0.25">
      <c r="A152" s="22" t="s">
        <v>147</v>
      </c>
      <c r="B152" s="21" t="s">
        <v>10</v>
      </c>
      <c r="C152" s="21" t="s">
        <v>10</v>
      </c>
      <c r="D152" s="23" t="s">
        <v>107</v>
      </c>
      <c r="E152" s="24">
        <v>3</v>
      </c>
      <c r="F152" s="34" t="s">
        <v>27</v>
      </c>
      <c r="G152" s="34" t="s">
        <v>148</v>
      </c>
      <c r="H152" s="23">
        <v>1</v>
      </c>
      <c r="I152" s="5" t="s">
        <v>10</v>
      </c>
    </row>
    <row r="153" spans="1:9" ht="15" x14ac:dyDescent="0.25">
      <c r="A153" s="30" t="s">
        <v>147</v>
      </c>
      <c r="B153" s="29" t="s">
        <v>10</v>
      </c>
      <c r="C153" s="29" t="s">
        <v>10</v>
      </c>
      <c r="D153" s="31" t="s">
        <v>107</v>
      </c>
      <c r="E153" s="32">
        <v>3</v>
      </c>
      <c r="F153" s="33" t="s">
        <v>12</v>
      </c>
      <c r="G153" s="33" t="s">
        <v>149</v>
      </c>
      <c r="H153" s="31"/>
      <c r="I153" s="6" t="s">
        <v>10</v>
      </c>
    </row>
    <row r="154" spans="1:9" ht="15" customHeight="1" thickBot="1" x14ac:dyDescent="0.3">
      <c r="A154" s="26" t="s">
        <v>147</v>
      </c>
      <c r="B154" s="25" t="s">
        <v>10</v>
      </c>
      <c r="C154" s="25" t="s">
        <v>10</v>
      </c>
      <c r="D154" s="27" t="s">
        <v>107</v>
      </c>
      <c r="E154" s="28">
        <v>3</v>
      </c>
      <c r="F154" s="37" t="s">
        <v>14</v>
      </c>
      <c r="G154" s="37" t="s">
        <v>150</v>
      </c>
      <c r="H154" s="27"/>
      <c r="I154" s="7" t="s">
        <v>10</v>
      </c>
    </row>
    <row r="155" spans="1:9" ht="15" x14ac:dyDescent="0.25">
      <c r="A155" s="22">
        <v>918</v>
      </c>
      <c r="B155" s="21" t="s">
        <v>9</v>
      </c>
      <c r="C155" s="21" t="s">
        <v>10</v>
      </c>
      <c r="D155" s="23" t="s">
        <v>11</v>
      </c>
      <c r="E155" s="24">
        <v>3</v>
      </c>
      <c r="F155" s="34" t="s">
        <v>12</v>
      </c>
      <c r="G155" s="34" t="s">
        <v>151</v>
      </c>
      <c r="H155" s="23">
        <v>1</v>
      </c>
      <c r="I155" s="5" t="s">
        <v>10</v>
      </c>
    </row>
    <row r="156" spans="1:9" ht="15" customHeight="1" x14ac:dyDescent="0.25">
      <c r="A156" s="30">
        <v>918</v>
      </c>
      <c r="B156" s="29" t="s">
        <v>9</v>
      </c>
      <c r="C156" s="29" t="s">
        <v>10</v>
      </c>
      <c r="D156" s="31" t="s">
        <v>11</v>
      </c>
      <c r="E156" s="32">
        <v>3</v>
      </c>
      <c r="F156" s="33" t="s">
        <v>14</v>
      </c>
      <c r="G156" s="33" t="s">
        <v>152</v>
      </c>
      <c r="H156" s="31"/>
      <c r="I156" s="6" t="s">
        <v>10</v>
      </c>
    </row>
    <row r="157" spans="1:9" ht="15" x14ac:dyDescent="0.25">
      <c r="A157" s="30">
        <v>918</v>
      </c>
      <c r="B157" s="29" t="s">
        <v>9</v>
      </c>
      <c r="C157" s="29" t="s">
        <v>16</v>
      </c>
      <c r="D157" s="31" t="s">
        <v>17</v>
      </c>
      <c r="E157" s="32" t="s">
        <v>286</v>
      </c>
      <c r="F157" s="33"/>
      <c r="G157" s="33" t="s">
        <v>153</v>
      </c>
      <c r="H157" s="31"/>
      <c r="I157" s="6" t="s">
        <v>16</v>
      </c>
    </row>
    <row r="158" spans="1:9" ht="15.75" thickBot="1" x14ac:dyDescent="0.3">
      <c r="A158" s="30">
        <v>918</v>
      </c>
      <c r="B158" s="29" t="s">
        <v>9</v>
      </c>
      <c r="C158" s="29" t="s">
        <v>16</v>
      </c>
      <c r="D158" s="31" t="s">
        <v>17</v>
      </c>
      <c r="E158" s="32" t="s">
        <v>287</v>
      </c>
      <c r="F158" s="31"/>
      <c r="G158" s="33" t="s">
        <v>293</v>
      </c>
      <c r="H158" s="31"/>
      <c r="I158" s="6" t="s">
        <v>16</v>
      </c>
    </row>
    <row r="159" spans="1:9" ht="15" customHeight="1" x14ac:dyDescent="0.25">
      <c r="A159" s="22">
        <v>920</v>
      </c>
      <c r="B159" s="21" t="s">
        <v>31</v>
      </c>
      <c r="C159" s="21" t="s">
        <v>10</v>
      </c>
      <c r="D159" s="23" t="s">
        <v>99</v>
      </c>
      <c r="E159" s="24">
        <v>8</v>
      </c>
      <c r="F159" s="23"/>
      <c r="G159" s="34" t="s">
        <v>154</v>
      </c>
      <c r="H159" s="34">
        <v>1</v>
      </c>
      <c r="I159" s="5" t="s">
        <v>10</v>
      </c>
    </row>
    <row r="160" spans="1:9" ht="15.75" thickBot="1" x14ac:dyDescent="0.3">
      <c r="A160" s="26">
        <v>920</v>
      </c>
      <c r="B160" s="25" t="s">
        <v>31</v>
      </c>
      <c r="C160" s="25" t="s">
        <v>24</v>
      </c>
      <c r="D160" s="27" t="s">
        <v>17</v>
      </c>
      <c r="E160" s="28" t="s">
        <v>101</v>
      </c>
      <c r="F160" s="27"/>
      <c r="G160" s="37" t="s">
        <v>155</v>
      </c>
      <c r="H160" s="27"/>
      <c r="I160" s="7" t="s">
        <v>24</v>
      </c>
    </row>
    <row r="161" spans="1:9" ht="15" customHeight="1" x14ac:dyDescent="0.25">
      <c r="A161" s="22" t="s">
        <v>156</v>
      </c>
      <c r="B161" s="21" t="s">
        <v>31</v>
      </c>
      <c r="C161" s="21" t="s">
        <v>10</v>
      </c>
      <c r="D161" s="23" t="s">
        <v>99</v>
      </c>
      <c r="E161" s="24">
        <v>10</v>
      </c>
      <c r="F161" s="23"/>
      <c r="G161" s="34" t="s">
        <v>157</v>
      </c>
      <c r="H161" s="34">
        <v>1</v>
      </c>
      <c r="I161" s="5" t="s">
        <v>10</v>
      </c>
    </row>
    <row r="162" spans="1:9" ht="15.75" thickBot="1" x14ac:dyDescent="0.3">
      <c r="A162" s="26" t="s">
        <v>156</v>
      </c>
      <c r="B162" s="25" t="s">
        <v>31</v>
      </c>
      <c r="C162" s="25" t="s">
        <v>24</v>
      </c>
      <c r="D162" s="27" t="s">
        <v>17</v>
      </c>
      <c r="E162" s="28" t="s">
        <v>101</v>
      </c>
      <c r="F162" s="27"/>
      <c r="G162" s="37" t="s">
        <v>158</v>
      </c>
      <c r="H162" s="27"/>
      <c r="I162" s="7" t="s">
        <v>24</v>
      </c>
    </row>
    <row r="163" spans="1:9" ht="15" x14ac:dyDescent="0.25">
      <c r="A163" s="22">
        <v>5488</v>
      </c>
      <c r="B163" s="21" t="s">
        <v>10</v>
      </c>
      <c r="C163" s="21" t="s">
        <v>10</v>
      </c>
      <c r="D163" s="23" t="s">
        <v>107</v>
      </c>
      <c r="E163" s="24">
        <v>5</v>
      </c>
      <c r="F163" s="34" t="s">
        <v>27</v>
      </c>
      <c r="G163" s="34" t="s">
        <v>159</v>
      </c>
      <c r="H163" s="23"/>
      <c r="I163" s="5" t="s">
        <v>10</v>
      </c>
    </row>
    <row r="164" spans="1:9" ht="15" customHeight="1" x14ac:dyDescent="0.25">
      <c r="A164" s="30">
        <v>5488</v>
      </c>
      <c r="B164" s="29" t="s">
        <v>10</v>
      </c>
      <c r="C164" s="29" t="s">
        <v>10</v>
      </c>
      <c r="D164" s="31" t="s">
        <v>107</v>
      </c>
      <c r="E164" s="32">
        <v>5</v>
      </c>
      <c r="F164" s="33" t="s">
        <v>12</v>
      </c>
      <c r="G164" s="33" t="s">
        <v>160</v>
      </c>
      <c r="H164" s="31">
        <v>1</v>
      </c>
      <c r="I164" s="6" t="s">
        <v>10</v>
      </c>
    </row>
    <row r="165" spans="1:9" ht="15.75" thickBot="1" x14ac:dyDescent="0.3">
      <c r="A165" s="26">
        <v>5488</v>
      </c>
      <c r="B165" s="25" t="s">
        <v>10</v>
      </c>
      <c r="C165" s="25" t="s">
        <v>10</v>
      </c>
      <c r="D165" s="27" t="s">
        <v>107</v>
      </c>
      <c r="E165" s="28">
        <v>5</v>
      </c>
      <c r="F165" s="37" t="s">
        <v>14</v>
      </c>
      <c r="G165" s="37" t="s">
        <v>161</v>
      </c>
      <c r="H165" s="27"/>
      <c r="I165" s="7" t="s">
        <v>10</v>
      </c>
    </row>
    <row r="166" spans="1:9" ht="15" x14ac:dyDescent="0.25">
      <c r="A166" s="22">
        <v>5790</v>
      </c>
      <c r="B166" s="21" t="s">
        <v>31</v>
      </c>
      <c r="C166" s="21" t="s">
        <v>10</v>
      </c>
      <c r="D166" s="23" t="s">
        <v>99</v>
      </c>
      <c r="E166" s="24">
        <v>1</v>
      </c>
      <c r="F166" s="23"/>
      <c r="G166" s="34" t="s">
        <v>162</v>
      </c>
      <c r="H166" s="23"/>
      <c r="I166" s="5" t="s">
        <v>10</v>
      </c>
    </row>
    <row r="167" spans="1:9" ht="15" customHeight="1" thickBot="1" x14ac:dyDescent="0.3">
      <c r="A167" s="26">
        <v>5790</v>
      </c>
      <c r="B167" s="25" t="s">
        <v>31</v>
      </c>
      <c r="C167" s="25" t="s">
        <v>24</v>
      </c>
      <c r="D167" s="27" t="s">
        <v>17</v>
      </c>
      <c r="E167" s="28" t="s">
        <v>101</v>
      </c>
      <c r="F167" s="27"/>
      <c r="G167" s="37" t="s">
        <v>163</v>
      </c>
      <c r="H167" s="27">
        <v>1</v>
      </c>
      <c r="I167" s="7" t="s">
        <v>24</v>
      </c>
    </row>
    <row r="168" spans="1:9" ht="15" x14ac:dyDescent="0.25">
      <c r="A168" s="22">
        <v>5887</v>
      </c>
      <c r="B168" s="21" t="s">
        <v>9</v>
      </c>
      <c r="C168" s="21" t="s">
        <v>10</v>
      </c>
      <c r="D168" s="23" t="s">
        <v>11</v>
      </c>
      <c r="E168" s="24">
        <v>8</v>
      </c>
      <c r="F168" s="34" t="s">
        <v>12</v>
      </c>
      <c r="G168" s="34" t="s">
        <v>164</v>
      </c>
      <c r="H168" s="23"/>
      <c r="I168" s="5" t="s">
        <v>10</v>
      </c>
    </row>
    <row r="169" spans="1:9" ht="15" customHeight="1" x14ac:dyDescent="0.25">
      <c r="A169" s="30">
        <v>5887</v>
      </c>
      <c r="B169" s="29" t="s">
        <v>9</v>
      </c>
      <c r="C169" s="29" t="s">
        <v>10</v>
      </c>
      <c r="D169" s="31" t="s">
        <v>11</v>
      </c>
      <c r="E169" s="32">
        <v>8</v>
      </c>
      <c r="F169" s="33" t="s">
        <v>14</v>
      </c>
      <c r="G169" s="33" t="s">
        <v>165</v>
      </c>
      <c r="H169" s="31"/>
      <c r="I169" s="6" t="s">
        <v>10</v>
      </c>
    </row>
    <row r="170" spans="1:9" ht="15" x14ac:dyDescent="0.25">
      <c r="A170" s="30">
        <v>5887</v>
      </c>
      <c r="B170" s="29" t="s">
        <v>9</v>
      </c>
      <c r="C170" s="29" t="s">
        <v>16</v>
      </c>
      <c r="D170" s="31" t="s">
        <v>17</v>
      </c>
      <c r="E170" s="32" t="s">
        <v>286</v>
      </c>
      <c r="F170" s="33"/>
      <c r="G170" s="33" t="s">
        <v>166</v>
      </c>
      <c r="H170" s="31"/>
      <c r="I170" s="6" t="s">
        <v>16</v>
      </c>
    </row>
    <row r="171" spans="1:9" ht="15.75" thickBot="1" x14ac:dyDescent="0.3">
      <c r="A171" s="26">
        <v>5887</v>
      </c>
      <c r="B171" s="25" t="s">
        <v>9</v>
      </c>
      <c r="C171" s="25" t="s">
        <v>16</v>
      </c>
      <c r="D171" s="27" t="s">
        <v>17</v>
      </c>
      <c r="E171" s="28" t="s">
        <v>287</v>
      </c>
      <c r="F171" s="27"/>
      <c r="G171" s="37" t="s">
        <v>294</v>
      </c>
      <c r="H171" s="27">
        <v>1</v>
      </c>
      <c r="I171" s="7" t="s">
        <v>16</v>
      </c>
    </row>
    <row r="172" spans="1:9" ht="15" x14ac:dyDescent="0.25">
      <c r="A172" s="22">
        <v>9805</v>
      </c>
      <c r="B172" s="21" t="s">
        <v>9</v>
      </c>
      <c r="C172" s="21" t="s">
        <v>10</v>
      </c>
      <c r="D172" s="23" t="s">
        <v>11</v>
      </c>
      <c r="E172" s="24">
        <v>9</v>
      </c>
      <c r="F172" s="34" t="s">
        <v>12</v>
      </c>
      <c r="G172" s="34" t="s">
        <v>167</v>
      </c>
      <c r="H172" s="23"/>
      <c r="I172" s="5" t="s">
        <v>10</v>
      </c>
    </row>
    <row r="173" spans="1:9" ht="15" customHeight="1" x14ac:dyDescent="0.25">
      <c r="A173" s="30">
        <v>9805</v>
      </c>
      <c r="B173" s="29" t="s">
        <v>9</v>
      </c>
      <c r="C173" s="29" t="s">
        <v>10</v>
      </c>
      <c r="D173" s="31" t="s">
        <v>11</v>
      </c>
      <c r="E173" s="32">
        <v>9</v>
      </c>
      <c r="F173" s="33" t="s">
        <v>14</v>
      </c>
      <c r="G173" s="33" t="s">
        <v>168</v>
      </c>
      <c r="H173" s="31"/>
      <c r="I173" s="6" t="s">
        <v>10</v>
      </c>
    </row>
    <row r="174" spans="1:9" ht="15" x14ac:dyDescent="0.25">
      <c r="A174" s="30">
        <v>9805</v>
      </c>
      <c r="B174" s="29" t="s">
        <v>9</v>
      </c>
      <c r="C174" s="29" t="s">
        <v>16</v>
      </c>
      <c r="D174" s="31" t="s">
        <v>17</v>
      </c>
      <c r="E174" s="32" t="s">
        <v>286</v>
      </c>
      <c r="F174" s="33"/>
      <c r="G174" s="33" t="s">
        <v>169</v>
      </c>
      <c r="H174" s="31"/>
      <c r="I174" s="6" t="s">
        <v>16</v>
      </c>
    </row>
    <row r="175" spans="1:9" ht="15.75" thickBot="1" x14ac:dyDescent="0.3">
      <c r="A175" s="26">
        <v>9805</v>
      </c>
      <c r="B175" s="25" t="s">
        <v>9</v>
      </c>
      <c r="C175" s="25" t="s">
        <v>16</v>
      </c>
      <c r="D175" s="27" t="s">
        <v>17</v>
      </c>
      <c r="E175" s="28" t="s">
        <v>287</v>
      </c>
      <c r="F175" s="27"/>
      <c r="G175" s="37" t="s">
        <v>295</v>
      </c>
      <c r="H175" s="27">
        <v>1</v>
      </c>
      <c r="I175" s="7" t="s">
        <v>16</v>
      </c>
    </row>
    <row r="176" spans="1:9" ht="15" customHeight="1" x14ac:dyDescent="0.25">
      <c r="A176" s="22">
        <v>9806</v>
      </c>
      <c r="B176" s="21" t="s">
        <v>16</v>
      </c>
      <c r="C176" s="21" t="s">
        <v>16</v>
      </c>
      <c r="D176" s="23" t="s">
        <v>80</v>
      </c>
      <c r="E176" s="24">
        <v>2</v>
      </c>
      <c r="F176" s="34" t="s">
        <v>12</v>
      </c>
      <c r="G176" s="23" t="s">
        <v>170</v>
      </c>
      <c r="H176" s="23">
        <v>1</v>
      </c>
      <c r="I176" s="5" t="s">
        <v>16</v>
      </c>
    </row>
    <row r="177" spans="1:9" ht="15" customHeight="1" thickBot="1" x14ac:dyDescent="0.3">
      <c r="A177" s="26">
        <v>9806</v>
      </c>
      <c r="B177" s="25" t="s">
        <v>16</v>
      </c>
      <c r="C177" s="25" t="s">
        <v>16</v>
      </c>
      <c r="D177" s="27" t="s">
        <v>80</v>
      </c>
      <c r="E177" s="28">
        <v>2</v>
      </c>
      <c r="F177" s="37" t="s">
        <v>14</v>
      </c>
      <c r="G177" s="27" t="s">
        <v>171</v>
      </c>
      <c r="H177" s="27"/>
      <c r="I177" s="7" t="s">
        <v>16</v>
      </c>
    </row>
    <row r="178" spans="1:9" ht="15" x14ac:dyDescent="0.25">
      <c r="A178" s="22">
        <v>9807</v>
      </c>
      <c r="B178" s="21" t="s">
        <v>31</v>
      </c>
      <c r="C178" s="21" t="s">
        <v>10</v>
      </c>
      <c r="D178" s="23" t="s">
        <v>32</v>
      </c>
      <c r="E178" s="24">
        <v>3</v>
      </c>
      <c r="F178" s="34" t="s">
        <v>12</v>
      </c>
      <c r="G178" s="34" t="s">
        <v>172</v>
      </c>
      <c r="H178" s="34"/>
      <c r="I178" s="5" t="s">
        <v>10</v>
      </c>
    </row>
    <row r="179" spans="1:9" ht="15" customHeight="1" x14ac:dyDescent="0.25">
      <c r="A179" s="30">
        <v>9807</v>
      </c>
      <c r="B179" s="29" t="s">
        <v>31</v>
      </c>
      <c r="C179" s="29" t="s">
        <v>10</v>
      </c>
      <c r="D179" s="31" t="s">
        <v>32</v>
      </c>
      <c r="E179" s="32">
        <v>3</v>
      </c>
      <c r="F179" s="33" t="s">
        <v>27</v>
      </c>
      <c r="G179" s="33" t="s">
        <v>173</v>
      </c>
      <c r="H179" s="33"/>
      <c r="I179" s="6" t="s">
        <v>10</v>
      </c>
    </row>
    <row r="180" spans="1:9" ht="15" x14ac:dyDescent="0.25">
      <c r="A180" s="30">
        <v>9807</v>
      </c>
      <c r="B180" s="29" t="s">
        <v>31</v>
      </c>
      <c r="C180" s="29" t="s">
        <v>10</v>
      </c>
      <c r="D180" s="31" t="s">
        <v>32</v>
      </c>
      <c r="E180" s="32">
        <v>3</v>
      </c>
      <c r="F180" s="33" t="s">
        <v>14</v>
      </c>
      <c r="G180" s="33" t="s">
        <v>174</v>
      </c>
      <c r="H180" s="33"/>
      <c r="I180" s="6" t="s">
        <v>10</v>
      </c>
    </row>
    <row r="181" spans="1:9" ht="15.75" thickBot="1" x14ac:dyDescent="0.3">
      <c r="A181" s="26">
        <v>9807</v>
      </c>
      <c r="B181" s="25" t="s">
        <v>31</v>
      </c>
      <c r="C181" s="25" t="s">
        <v>24</v>
      </c>
      <c r="D181" s="27" t="s">
        <v>17</v>
      </c>
      <c r="E181" s="28">
        <v>29</v>
      </c>
      <c r="F181" s="27"/>
      <c r="G181" s="37" t="s">
        <v>175</v>
      </c>
      <c r="H181" s="37">
        <v>1</v>
      </c>
      <c r="I181" s="7" t="s">
        <v>24</v>
      </c>
    </row>
    <row r="182" spans="1:9" ht="15" customHeight="1" x14ac:dyDescent="0.25">
      <c r="A182" s="22">
        <v>9808</v>
      </c>
      <c r="B182" s="21" t="s">
        <v>9</v>
      </c>
      <c r="C182" s="21" t="s">
        <v>10</v>
      </c>
      <c r="D182" s="23" t="s">
        <v>11</v>
      </c>
      <c r="E182" s="24">
        <v>2</v>
      </c>
      <c r="F182" s="34" t="s">
        <v>12</v>
      </c>
      <c r="G182" s="34" t="s">
        <v>176</v>
      </c>
      <c r="H182" s="23"/>
      <c r="I182" s="5" t="s">
        <v>10</v>
      </c>
    </row>
    <row r="183" spans="1:9" ht="15" x14ac:dyDescent="0.25">
      <c r="A183" s="30">
        <v>9808</v>
      </c>
      <c r="B183" s="29" t="s">
        <v>9</v>
      </c>
      <c r="C183" s="29" t="s">
        <v>10</v>
      </c>
      <c r="D183" s="31" t="s">
        <v>11</v>
      </c>
      <c r="E183" s="32">
        <v>2</v>
      </c>
      <c r="F183" s="33" t="s">
        <v>14</v>
      </c>
      <c r="G183" s="33" t="s">
        <v>177</v>
      </c>
      <c r="H183" s="31"/>
      <c r="I183" s="6" t="s">
        <v>10</v>
      </c>
    </row>
    <row r="184" spans="1:9" ht="15" x14ac:dyDescent="0.25">
      <c r="A184" s="30">
        <v>9808</v>
      </c>
      <c r="B184" s="29" t="s">
        <v>9</v>
      </c>
      <c r="C184" s="29" t="s">
        <v>16</v>
      </c>
      <c r="D184" s="31" t="s">
        <v>17</v>
      </c>
      <c r="E184" s="32" t="s">
        <v>286</v>
      </c>
      <c r="F184" s="33"/>
      <c r="G184" s="33" t="s">
        <v>178</v>
      </c>
      <c r="H184" s="31"/>
      <c r="I184" s="6" t="s">
        <v>16</v>
      </c>
    </row>
    <row r="185" spans="1:9" ht="15" customHeight="1" thickBot="1" x14ac:dyDescent="0.3">
      <c r="A185" s="26">
        <v>9808</v>
      </c>
      <c r="B185" s="25" t="s">
        <v>9</v>
      </c>
      <c r="C185" s="25" t="s">
        <v>16</v>
      </c>
      <c r="D185" s="27" t="s">
        <v>17</v>
      </c>
      <c r="E185" s="28" t="s">
        <v>287</v>
      </c>
      <c r="F185" s="27"/>
      <c r="G185" s="37" t="s">
        <v>296</v>
      </c>
      <c r="H185" s="37">
        <v>1</v>
      </c>
      <c r="I185" s="7" t="s">
        <v>16</v>
      </c>
    </row>
    <row r="186" spans="1:9" ht="15.75" thickBot="1" x14ac:dyDescent="0.3">
      <c r="A186" s="38">
        <v>9809</v>
      </c>
      <c r="B186" s="18" t="s">
        <v>10</v>
      </c>
      <c r="C186" s="18" t="s">
        <v>10</v>
      </c>
      <c r="D186" s="19" t="s">
        <v>99</v>
      </c>
      <c r="E186" s="20">
        <v>21</v>
      </c>
      <c r="F186" s="19"/>
      <c r="G186" s="39"/>
      <c r="H186" s="19">
        <v>1</v>
      </c>
      <c r="I186" s="8" t="s">
        <v>10</v>
      </c>
    </row>
    <row r="187" spans="1:9" ht="15" x14ac:dyDescent="0.25">
      <c r="A187" s="22" t="s">
        <v>179</v>
      </c>
      <c r="B187" s="21" t="s">
        <v>10</v>
      </c>
      <c r="C187" s="21" t="s">
        <v>10</v>
      </c>
      <c r="D187" s="23" t="s">
        <v>94</v>
      </c>
      <c r="E187" s="24">
        <v>1</v>
      </c>
      <c r="F187" s="34" t="s">
        <v>12</v>
      </c>
      <c r="G187" s="34" t="s">
        <v>180</v>
      </c>
      <c r="H187" s="34">
        <v>1</v>
      </c>
      <c r="I187" s="5" t="s">
        <v>10</v>
      </c>
    </row>
    <row r="188" spans="1:9" ht="15" customHeight="1" thickBot="1" x14ac:dyDescent="0.3">
      <c r="A188" s="26" t="s">
        <v>179</v>
      </c>
      <c r="B188" s="25" t="s">
        <v>10</v>
      </c>
      <c r="C188" s="25" t="s">
        <v>10</v>
      </c>
      <c r="D188" s="27" t="s">
        <v>94</v>
      </c>
      <c r="E188" s="28">
        <v>1</v>
      </c>
      <c r="F188" s="37" t="s">
        <v>14</v>
      </c>
      <c r="G188" s="37" t="s">
        <v>181</v>
      </c>
      <c r="H188" s="27"/>
      <c r="I188" s="7" t="s">
        <v>10</v>
      </c>
    </row>
    <row r="189" spans="1:9" ht="15" customHeight="1" x14ac:dyDescent="0.25">
      <c r="A189" s="22">
        <v>9811</v>
      </c>
      <c r="B189" s="21" t="s">
        <v>31</v>
      </c>
      <c r="C189" s="21" t="s">
        <v>10</v>
      </c>
      <c r="D189" s="23" t="s">
        <v>32</v>
      </c>
      <c r="E189" s="24">
        <v>10</v>
      </c>
      <c r="F189" s="34" t="s">
        <v>12</v>
      </c>
      <c r="G189" s="34" t="s">
        <v>182</v>
      </c>
      <c r="H189" s="23">
        <v>1</v>
      </c>
      <c r="I189" s="5" t="s">
        <v>10</v>
      </c>
    </row>
    <row r="190" spans="1:9" ht="15" x14ac:dyDescent="0.25">
      <c r="A190" s="30">
        <v>9811</v>
      </c>
      <c r="B190" s="29" t="s">
        <v>31</v>
      </c>
      <c r="C190" s="29" t="s">
        <v>10</v>
      </c>
      <c r="D190" s="31" t="s">
        <v>32</v>
      </c>
      <c r="E190" s="32">
        <v>10</v>
      </c>
      <c r="F190" s="33" t="s">
        <v>27</v>
      </c>
      <c r="G190" s="33" t="s">
        <v>183</v>
      </c>
      <c r="H190" s="31"/>
      <c r="I190" s="6" t="s">
        <v>10</v>
      </c>
    </row>
    <row r="191" spans="1:9" ht="15.75" thickBot="1" x14ac:dyDescent="0.3">
      <c r="A191" s="30">
        <v>9811</v>
      </c>
      <c r="B191" s="29" t="s">
        <v>31</v>
      </c>
      <c r="C191" s="29" t="s">
        <v>10</v>
      </c>
      <c r="D191" s="31" t="s">
        <v>32</v>
      </c>
      <c r="E191" s="32">
        <v>10</v>
      </c>
      <c r="F191" s="33" t="s">
        <v>14</v>
      </c>
      <c r="G191" s="33" t="s">
        <v>184</v>
      </c>
      <c r="H191" s="31"/>
      <c r="I191" s="6" t="s">
        <v>10</v>
      </c>
    </row>
    <row r="192" spans="1:9" ht="15" customHeight="1" x14ac:dyDescent="0.25">
      <c r="A192" s="22">
        <v>9812</v>
      </c>
      <c r="B192" s="21" t="s">
        <v>10</v>
      </c>
      <c r="C192" s="21" t="s">
        <v>10</v>
      </c>
      <c r="D192" s="23" t="s">
        <v>107</v>
      </c>
      <c r="E192" s="24">
        <v>8</v>
      </c>
      <c r="F192" s="34" t="s">
        <v>27</v>
      </c>
      <c r="G192" s="34" t="s">
        <v>185</v>
      </c>
      <c r="H192" s="23"/>
      <c r="I192" s="5" t="s">
        <v>10</v>
      </c>
    </row>
    <row r="193" spans="1:9" ht="15" x14ac:dyDescent="0.25">
      <c r="A193" s="30">
        <v>9812</v>
      </c>
      <c r="B193" s="29" t="s">
        <v>10</v>
      </c>
      <c r="C193" s="29" t="s">
        <v>10</v>
      </c>
      <c r="D193" s="31" t="s">
        <v>107</v>
      </c>
      <c r="E193" s="32">
        <v>8</v>
      </c>
      <c r="F193" s="33" t="s">
        <v>12</v>
      </c>
      <c r="G193" s="33" t="s">
        <v>186</v>
      </c>
      <c r="H193" s="31">
        <v>1</v>
      </c>
      <c r="I193" s="6" t="s">
        <v>10</v>
      </c>
    </row>
    <row r="194" spans="1:9" ht="15.75" thickBot="1" x14ac:dyDescent="0.3">
      <c r="A194" s="26">
        <v>9812</v>
      </c>
      <c r="B194" s="25" t="s">
        <v>10</v>
      </c>
      <c r="C194" s="25" t="s">
        <v>10</v>
      </c>
      <c r="D194" s="27" t="s">
        <v>107</v>
      </c>
      <c r="E194" s="28">
        <v>8</v>
      </c>
      <c r="F194" s="37" t="s">
        <v>14</v>
      </c>
      <c r="G194" s="37" t="s">
        <v>187</v>
      </c>
      <c r="H194" s="27"/>
      <c r="I194" s="7" t="s">
        <v>10</v>
      </c>
    </row>
    <row r="195" spans="1:9" ht="15" x14ac:dyDescent="0.25">
      <c r="A195" s="22" t="s">
        <v>188</v>
      </c>
      <c r="B195" s="21" t="s">
        <v>16</v>
      </c>
      <c r="C195" s="21" t="s">
        <v>16</v>
      </c>
      <c r="D195" s="23" t="s">
        <v>64</v>
      </c>
      <c r="E195" s="24">
        <v>5</v>
      </c>
      <c r="F195" s="34" t="s">
        <v>12</v>
      </c>
      <c r="G195" s="34" t="s">
        <v>189</v>
      </c>
      <c r="H195" s="23"/>
      <c r="I195" s="5" t="s">
        <v>16</v>
      </c>
    </row>
    <row r="196" spans="1:9" ht="15" x14ac:dyDescent="0.25">
      <c r="A196" s="30" t="s">
        <v>188</v>
      </c>
      <c r="B196" s="29" t="s">
        <v>16</v>
      </c>
      <c r="C196" s="29" t="s">
        <v>16</v>
      </c>
      <c r="D196" s="31" t="s">
        <v>64</v>
      </c>
      <c r="E196" s="32">
        <v>5</v>
      </c>
      <c r="F196" s="33" t="s">
        <v>27</v>
      </c>
      <c r="G196" s="33" t="s">
        <v>190</v>
      </c>
      <c r="H196" s="31"/>
      <c r="I196" s="6" t="s">
        <v>16</v>
      </c>
    </row>
    <row r="197" spans="1:9" ht="15.75" thickBot="1" x14ac:dyDescent="0.3">
      <c r="A197" s="26" t="s">
        <v>188</v>
      </c>
      <c r="B197" s="25" t="s">
        <v>16</v>
      </c>
      <c r="C197" s="25" t="s">
        <v>16</v>
      </c>
      <c r="D197" s="27" t="s">
        <v>64</v>
      </c>
      <c r="E197" s="28">
        <v>5</v>
      </c>
      <c r="F197" s="37" t="s">
        <v>14</v>
      </c>
      <c r="G197" s="37" t="s">
        <v>191</v>
      </c>
      <c r="H197" s="27"/>
      <c r="I197" s="7" t="s">
        <v>16</v>
      </c>
    </row>
    <row r="198" spans="1:9" ht="15" customHeight="1" thickBot="1" x14ac:dyDescent="0.3">
      <c r="A198" s="26" t="s">
        <v>192</v>
      </c>
      <c r="B198" s="25" t="s">
        <v>10</v>
      </c>
      <c r="C198" s="25" t="s">
        <v>10</v>
      </c>
      <c r="D198" s="27" t="s">
        <v>99</v>
      </c>
      <c r="E198" s="28">
        <v>25</v>
      </c>
      <c r="F198" s="27"/>
      <c r="G198" s="37"/>
      <c r="H198" s="37">
        <v>1</v>
      </c>
      <c r="I198" s="7" t="s">
        <v>10</v>
      </c>
    </row>
    <row r="199" spans="1:9" ht="15" x14ac:dyDescent="0.25">
      <c r="A199" s="22">
        <v>9815</v>
      </c>
      <c r="B199" s="21" t="s">
        <v>9</v>
      </c>
      <c r="C199" s="21" t="s">
        <v>10</v>
      </c>
      <c r="D199" s="23" t="s">
        <v>11</v>
      </c>
      <c r="E199" s="24">
        <v>10</v>
      </c>
      <c r="F199" s="34" t="s">
        <v>12</v>
      </c>
      <c r="G199" s="34" t="s">
        <v>193</v>
      </c>
      <c r="H199" s="23"/>
      <c r="I199" s="5" t="s">
        <v>10</v>
      </c>
    </row>
    <row r="200" spans="1:9" ht="15" x14ac:dyDescent="0.25">
      <c r="A200" s="30">
        <v>9815</v>
      </c>
      <c r="B200" s="29" t="s">
        <v>9</v>
      </c>
      <c r="C200" s="29" t="s">
        <v>10</v>
      </c>
      <c r="D200" s="31" t="s">
        <v>11</v>
      </c>
      <c r="E200" s="32">
        <v>10</v>
      </c>
      <c r="F200" s="33" t="s">
        <v>14</v>
      </c>
      <c r="G200" s="33" t="s">
        <v>194</v>
      </c>
      <c r="H200" s="31"/>
      <c r="I200" s="6" t="s">
        <v>10</v>
      </c>
    </row>
    <row r="201" spans="1:9" ht="15" x14ac:dyDescent="0.25">
      <c r="A201" s="30">
        <v>9815</v>
      </c>
      <c r="B201" s="29" t="s">
        <v>9</v>
      </c>
      <c r="C201" s="29" t="s">
        <v>16</v>
      </c>
      <c r="D201" s="31" t="s">
        <v>17</v>
      </c>
      <c r="E201" s="32" t="s">
        <v>286</v>
      </c>
      <c r="F201" s="33"/>
      <c r="G201" s="33" t="s">
        <v>195</v>
      </c>
      <c r="H201" s="31"/>
      <c r="I201" s="6" t="s">
        <v>16</v>
      </c>
    </row>
    <row r="202" spans="1:9" ht="15" customHeight="1" thickBot="1" x14ac:dyDescent="0.3">
      <c r="A202" s="26">
        <v>9815</v>
      </c>
      <c r="B202" s="25" t="s">
        <v>9</v>
      </c>
      <c r="C202" s="25" t="s">
        <v>16</v>
      </c>
      <c r="D202" s="27" t="s">
        <v>17</v>
      </c>
      <c r="E202" s="28" t="s">
        <v>287</v>
      </c>
      <c r="F202" s="27"/>
      <c r="G202" s="37" t="s">
        <v>297</v>
      </c>
      <c r="H202" s="37">
        <v>1</v>
      </c>
      <c r="I202" s="7" t="s">
        <v>16</v>
      </c>
    </row>
    <row r="203" spans="1:9" ht="15" x14ac:dyDescent="0.25">
      <c r="A203" s="41" t="s">
        <v>196</v>
      </c>
      <c r="B203" s="21" t="s">
        <v>10</v>
      </c>
      <c r="C203" s="21" t="s">
        <v>10</v>
      </c>
      <c r="D203" s="23" t="s">
        <v>197</v>
      </c>
      <c r="E203" s="24">
        <v>7</v>
      </c>
      <c r="F203" s="34" t="s">
        <v>12</v>
      </c>
      <c r="G203" s="34" t="s">
        <v>198</v>
      </c>
      <c r="H203" s="23">
        <v>1</v>
      </c>
      <c r="I203" s="5" t="s">
        <v>10</v>
      </c>
    </row>
    <row r="204" spans="1:9" ht="15" x14ac:dyDescent="0.25">
      <c r="A204" s="40" t="s">
        <v>196</v>
      </c>
      <c r="B204" s="29" t="s">
        <v>10</v>
      </c>
      <c r="C204" s="29" t="s">
        <v>10</v>
      </c>
      <c r="D204" s="31" t="s">
        <v>197</v>
      </c>
      <c r="E204" s="32">
        <v>7</v>
      </c>
      <c r="F204" s="33" t="s">
        <v>27</v>
      </c>
      <c r="G204" s="33" t="s">
        <v>199</v>
      </c>
      <c r="H204" s="31"/>
      <c r="I204" s="6" t="s">
        <v>10</v>
      </c>
    </row>
    <row r="205" spans="1:9" ht="15" customHeight="1" x14ac:dyDescent="0.25">
      <c r="A205" s="40" t="s">
        <v>196</v>
      </c>
      <c r="B205" s="29" t="s">
        <v>10</v>
      </c>
      <c r="C205" s="29" t="s">
        <v>10</v>
      </c>
      <c r="D205" s="31" t="s">
        <v>197</v>
      </c>
      <c r="E205" s="32">
        <v>7</v>
      </c>
      <c r="F205" s="33" t="s">
        <v>14</v>
      </c>
      <c r="G205" s="33" t="s">
        <v>200</v>
      </c>
      <c r="H205" s="31"/>
      <c r="I205" s="6" t="s">
        <v>10</v>
      </c>
    </row>
    <row r="206" spans="1:9" ht="15" x14ac:dyDescent="0.25">
      <c r="A206" s="40" t="s">
        <v>196</v>
      </c>
      <c r="B206" s="29" t="s">
        <v>10</v>
      </c>
      <c r="C206" s="29" t="s">
        <v>10</v>
      </c>
      <c r="D206" s="31" t="s">
        <v>107</v>
      </c>
      <c r="E206" s="32">
        <v>7</v>
      </c>
      <c r="F206" s="33" t="s">
        <v>27</v>
      </c>
      <c r="G206" s="31" t="s">
        <v>201</v>
      </c>
      <c r="H206" s="31"/>
      <c r="I206" s="6" t="s">
        <v>10</v>
      </c>
    </row>
    <row r="207" spans="1:9" ht="15" x14ac:dyDescent="0.25">
      <c r="A207" s="40" t="s">
        <v>196</v>
      </c>
      <c r="B207" s="29" t="s">
        <v>10</v>
      </c>
      <c r="C207" s="29" t="s">
        <v>10</v>
      </c>
      <c r="D207" s="31" t="s">
        <v>107</v>
      </c>
      <c r="E207" s="32">
        <v>7</v>
      </c>
      <c r="F207" s="33" t="s">
        <v>12</v>
      </c>
      <c r="G207" s="31" t="s">
        <v>202</v>
      </c>
      <c r="H207" s="31"/>
      <c r="I207" s="6" t="s">
        <v>10</v>
      </c>
    </row>
    <row r="208" spans="1:9" ht="15" customHeight="1" thickBot="1" x14ac:dyDescent="0.3">
      <c r="A208" s="42" t="s">
        <v>196</v>
      </c>
      <c r="B208" s="25" t="s">
        <v>10</v>
      </c>
      <c r="C208" s="25" t="s">
        <v>10</v>
      </c>
      <c r="D208" s="27" t="s">
        <v>107</v>
      </c>
      <c r="E208" s="28">
        <v>7</v>
      </c>
      <c r="F208" s="37" t="s">
        <v>14</v>
      </c>
      <c r="G208" s="27" t="s">
        <v>203</v>
      </c>
      <c r="H208" s="27"/>
      <c r="I208" s="7" t="s">
        <v>10</v>
      </c>
    </row>
    <row r="209" spans="1:9" ht="15" x14ac:dyDescent="0.25">
      <c r="A209" s="22">
        <v>9817</v>
      </c>
      <c r="B209" s="21" t="s">
        <v>20</v>
      </c>
      <c r="C209" s="21" t="s">
        <v>16</v>
      </c>
      <c r="D209" s="23" t="s">
        <v>51</v>
      </c>
      <c r="E209" s="24">
        <v>8</v>
      </c>
      <c r="F209" s="34" t="s">
        <v>27</v>
      </c>
      <c r="G209" s="34" t="s">
        <v>204</v>
      </c>
      <c r="H209" s="34">
        <v>1</v>
      </c>
      <c r="I209" s="5" t="s">
        <v>16</v>
      </c>
    </row>
    <row r="210" spans="1:9" ht="15" x14ac:dyDescent="0.25">
      <c r="A210" s="30">
        <v>9817</v>
      </c>
      <c r="B210" s="29" t="s">
        <v>20</v>
      </c>
      <c r="C210" s="29" t="s">
        <v>16</v>
      </c>
      <c r="D210" s="31" t="s">
        <v>51</v>
      </c>
      <c r="E210" s="32">
        <v>8</v>
      </c>
      <c r="F210" s="33" t="s">
        <v>12</v>
      </c>
      <c r="G210" s="33" t="s">
        <v>205</v>
      </c>
      <c r="H210" s="33"/>
      <c r="I210" s="6" t="s">
        <v>16</v>
      </c>
    </row>
    <row r="211" spans="1:9" ht="15" customHeight="1" x14ac:dyDescent="0.25">
      <c r="A211" s="30">
        <v>9817</v>
      </c>
      <c r="B211" s="29" t="s">
        <v>20</v>
      </c>
      <c r="C211" s="29" t="s">
        <v>16</v>
      </c>
      <c r="D211" s="31" t="s">
        <v>51</v>
      </c>
      <c r="E211" s="32">
        <v>8</v>
      </c>
      <c r="F211" s="33" t="s">
        <v>14</v>
      </c>
      <c r="G211" s="33" t="s">
        <v>206</v>
      </c>
      <c r="H211" s="33"/>
      <c r="I211" s="6" t="s">
        <v>16</v>
      </c>
    </row>
    <row r="212" spans="1:9" ht="15.75" thickBot="1" x14ac:dyDescent="0.3">
      <c r="A212" s="26">
        <v>9817</v>
      </c>
      <c r="B212" s="25" t="s">
        <v>20</v>
      </c>
      <c r="C212" s="25" t="s">
        <v>24</v>
      </c>
      <c r="D212" s="27" t="s">
        <v>17</v>
      </c>
      <c r="E212" s="28">
        <v>26</v>
      </c>
      <c r="F212" s="27"/>
      <c r="G212" s="37" t="s">
        <v>207</v>
      </c>
      <c r="H212" s="27"/>
      <c r="I212" s="7" t="s">
        <v>24</v>
      </c>
    </row>
    <row r="213" spans="1:9" ht="15" x14ac:dyDescent="0.25">
      <c r="A213" s="22">
        <v>9818</v>
      </c>
      <c r="B213" s="21" t="s">
        <v>10</v>
      </c>
      <c r="C213" s="21" t="s">
        <v>10</v>
      </c>
      <c r="D213" s="23" t="s">
        <v>107</v>
      </c>
      <c r="E213" s="24">
        <v>9</v>
      </c>
      <c r="F213" s="34" t="s">
        <v>27</v>
      </c>
      <c r="G213" s="34" t="s">
        <v>208</v>
      </c>
      <c r="H213" s="23"/>
      <c r="I213" s="5" t="s">
        <v>10</v>
      </c>
    </row>
    <row r="214" spans="1:9" ht="15" x14ac:dyDescent="0.25">
      <c r="A214" s="30">
        <v>9818</v>
      </c>
      <c r="B214" s="29" t="s">
        <v>10</v>
      </c>
      <c r="C214" s="29" t="s">
        <v>10</v>
      </c>
      <c r="D214" s="31" t="s">
        <v>107</v>
      </c>
      <c r="E214" s="32">
        <v>9</v>
      </c>
      <c r="F214" s="33" t="s">
        <v>12</v>
      </c>
      <c r="G214" s="33" t="s">
        <v>209</v>
      </c>
      <c r="H214" s="31">
        <v>1</v>
      </c>
      <c r="I214" s="6" t="s">
        <v>10</v>
      </c>
    </row>
    <row r="215" spans="1:9" ht="15" customHeight="1" thickBot="1" x14ac:dyDescent="0.3">
      <c r="A215" s="26">
        <v>9818</v>
      </c>
      <c r="B215" s="25" t="s">
        <v>10</v>
      </c>
      <c r="C215" s="25" t="s">
        <v>10</v>
      </c>
      <c r="D215" s="27" t="s">
        <v>107</v>
      </c>
      <c r="E215" s="28">
        <v>9</v>
      </c>
      <c r="F215" s="37" t="s">
        <v>14</v>
      </c>
      <c r="G215" s="37" t="s">
        <v>210</v>
      </c>
      <c r="H215" s="27"/>
      <c r="I215" s="7" t="s">
        <v>10</v>
      </c>
    </row>
    <row r="216" spans="1:9" ht="15" x14ac:dyDescent="0.25">
      <c r="A216" s="22">
        <v>9819</v>
      </c>
      <c r="B216" s="21" t="s">
        <v>16</v>
      </c>
      <c r="C216" s="21" t="s">
        <v>16</v>
      </c>
      <c r="D216" s="23" t="s">
        <v>64</v>
      </c>
      <c r="E216" s="24">
        <v>1</v>
      </c>
      <c r="F216" s="34" t="s">
        <v>14</v>
      </c>
      <c r="G216" s="23" t="s">
        <v>211</v>
      </c>
      <c r="H216" s="23">
        <v>1</v>
      </c>
      <c r="I216" s="5" t="s">
        <v>16</v>
      </c>
    </row>
    <row r="217" spans="1:9" ht="15" x14ac:dyDescent="0.25">
      <c r="A217" s="30">
        <v>9819</v>
      </c>
      <c r="B217" s="29" t="s">
        <v>16</v>
      </c>
      <c r="C217" s="29" t="s">
        <v>16</v>
      </c>
      <c r="D217" s="31" t="s">
        <v>64</v>
      </c>
      <c r="E217" s="32">
        <v>1</v>
      </c>
      <c r="F217" s="33" t="s">
        <v>27</v>
      </c>
      <c r="G217" s="31" t="s">
        <v>212</v>
      </c>
      <c r="H217" s="31"/>
      <c r="I217" s="6" t="s">
        <v>16</v>
      </c>
    </row>
    <row r="218" spans="1:9" ht="15" customHeight="1" thickBot="1" x14ac:dyDescent="0.3">
      <c r="A218" s="26">
        <v>9819</v>
      </c>
      <c r="B218" s="25" t="s">
        <v>16</v>
      </c>
      <c r="C218" s="25" t="s">
        <v>16</v>
      </c>
      <c r="D218" s="27" t="s">
        <v>64</v>
      </c>
      <c r="E218" s="28">
        <v>1</v>
      </c>
      <c r="F218" s="37" t="s">
        <v>12</v>
      </c>
      <c r="G218" s="27" t="s">
        <v>213</v>
      </c>
      <c r="H218" s="27"/>
      <c r="I218" s="7" t="s">
        <v>16</v>
      </c>
    </row>
    <row r="219" spans="1:9" ht="15" x14ac:dyDescent="0.25">
      <c r="A219" s="22">
        <v>9820</v>
      </c>
      <c r="B219" s="21" t="s">
        <v>31</v>
      </c>
      <c r="C219" s="21" t="s">
        <v>10</v>
      </c>
      <c r="D219" s="23" t="s">
        <v>32</v>
      </c>
      <c r="E219" s="24">
        <v>6</v>
      </c>
      <c r="F219" s="23" t="s">
        <v>12</v>
      </c>
      <c r="G219" s="34" t="s">
        <v>214</v>
      </c>
      <c r="H219" s="23">
        <v>1</v>
      </c>
      <c r="I219" s="5" t="s">
        <v>10</v>
      </c>
    </row>
    <row r="220" spans="1:9" ht="15" x14ac:dyDescent="0.25">
      <c r="A220" s="30">
        <v>9820</v>
      </c>
      <c r="B220" s="29" t="s">
        <v>31</v>
      </c>
      <c r="C220" s="29" t="s">
        <v>10</v>
      </c>
      <c r="D220" s="31" t="s">
        <v>32</v>
      </c>
      <c r="E220" s="32">
        <v>6</v>
      </c>
      <c r="F220" s="31" t="s">
        <v>27</v>
      </c>
      <c r="G220" s="33" t="s">
        <v>215</v>
      </c>
      <c r="H220" s="31"/>
      <c r="I220" s="6" t="s">
        <v>10</v>
      </c>
    </row>
    <row r="221" spans="1:9" ht="15" customHeight="1" thickBot="1" x14ac:dyDescent="0.3">
      <c r="A221" s="30">
        <v>9820</v>
      </c>
      <c r="B221" s="29" t="s">
        <v>31</v>
      </c>
      <c r="C221" s="29" t="s">
        <v>10</v>
      </c>
      <c r="D221" s="31" t="s">
        <v>32</v>
      </c>
      <c r="E221" s="32">
        <v>6</v>
      </c>
      <c r="F221" s="31" t="s">
        <v>14</v>
      </c>
      <c r="G221" s="33" t="s">
        <v>216</v>
      </c>
      <c r="H221" s="31"/>
      <c r="I221" s="6" t="s">
        <v>10</v>
      </c>
    </row>
    <row r="222" spans="1:9" ht="15" x14ac:dyDescent="0.25">
      <c r="A222" s="22">
        <v>9821</v>
      </c>
      <c r="B222" s="21" t="s">
        <v>20</v>
      </c>
      <c r="C222" s="21" t="s">
        <v>16</v>
      </c>
      <c r="D222" s="23" t="s">
        <v>51</v>
      </c>
      <c r="E222" s="24">
        <v>9</v>
      </c>
      <c r="F222" s="34" t="s">
        <v>27</v>
      </c>
      <c r="G222" s="34" t="s">
        <v>217</v>
      </c>
      <c r="H222" s="34">
        <v>1</v>
      </c>
      <c r="I222" s="5" t="s">
        <v>16</v>
      </c>
    </row>
    <row r="223" spans="1:9" ht="15" customHeight="1" x14ac:dyDescent="0.25">
      <c r="A223" s="30">
        <v>9821</v>
      </c>
      <c r="B223" s="29" t="s">
        <v>20</v>
      </c>
      <c r="C223" s="29" t="s">
        <v>16</v>
      </c>
      <c r="D223" s="31" t="s">
        <v>51</v>
      </c>
      <c r="E223" s="32">
        <v>9</v>
      </c>
      <c r="F223" s="33" t="s">
        <v>12</v>
      </c>
      <c r="G223" s="33" t="s">
        <v>218</v>
      </c>
      <c r="H223" s="33"/>
      <c r="I223" s="6" t="s">
        <v>16</v>
      </c>
    </row>
    <row r="224" spans="1:9" ht="15" x14ac:dyDescent="0.25">
      <c r="A224" s="30">
        <v>9821</v>
      </c>
      <c r="B224" s="29" t="s">
        <v>20</v>
      </c>
      <c r="C224" s="29" t="s">
        <v>16</v>
      </c>
      <c r="D224" s="31" t="s">
        <v>51</v>
      </c>
      <c r="E224" s="32">
        <v>9</v>
      </c>
      <c r="F224" s="33" t="s">
        <v>14</v>
      </c>
      <c r="G224" s="33" t="s">
        <v>219</v>
      </c>
      <c r="H224" s="33"/>
      <c r="I224" s="6" t="s">
        <v>16</v>
      </c>
    </row>
    <row r="225" spans="1:9" ht="15.75" thickBot="1" x14ac:dyDescent="0.3">
      <c r="A225" s="26">
        <v>9821</v>
      </c>
      <c r="B225" s="25" t="s">
        <v>20</v>
      </c>
      <c r="C225" s="25" t="s">
        <v>24</v>
      </c>
      <c r="D225" s="27" t="s">
        <v>17</v>
      </c>
      <c r="E225" s="28">
        <v>26</v>
      </c>
      <c r="F225" s="27"/>
      <c r="G225" s="37" t="s">
        <v>220</v>
      </c>
      <c r="H225" s="37"/>
      <c r="I225" s="7" t="s">
        <v>24</v>
      </c>
    </row>
    <row r="226" spans="1:9" ht="15" customHeight="1" x14ac:dyDescent="0.25">
      <c r="A226" s="22">
        <v>9822</v>
      </c>
      <c r="B226" s="21" t="s">
        <v>10</v>
      </c>
      <c r="C226" s="21" t="s">
        <v>10</v>
      </c>
      <c r="D226" s="23" t="s">
        <v>107</v>
      </c>
      <c r="E226" s="24">
        <v>10</v>
      </c>
      <c r="F226" s="34" t="s">
        <v>27</v>
      </c>
      <c r="G226" s="34" t="s">
        <v>221</v>
      </c>
      <c r="H226" s="23">
        <v>1</v>
      </c>
      <c r="I226" s="5" t="s">
        <v>10</v>
      </c>
    </row>
    <row r="227" spans="1:9" ht="15" x14ac:dyDescent="0.25">
      <c r="A227" s="30">
        <v>9822</v>
      </c>
      <c r="B227" s="29" t="s">
        <v>10</v>
      </c>
      <c r="C227" s="29" t="s">
        <v>10</v>
      </c>
      <c r="D227" s="31" t="s">
        <v>107</v>
      </c>
      <c r="E227" s="32">
        <v>10</v>
      </c>
      <c r="F227" s="33" t="s">
        <v>12</v>
      </c>
      <c r="G227" s="33" t="s">
        <v>222</v>
      </c>
      <c r="H227" s="31"/>
      <c r="I227" s="6" t="s">
        <v>10</v>
      </c>
    </row>
    <row r="228" spans="1:9" ht="15.75" thickBot="1" x14ac:dyDescent="0.3">
      <c r="A228" s="26">
        <v>9822</v>
      </c>
      <c r="B228" s="25" t="s">
        <v>10</v>
      </c>
      <c r="C228" s="25" t="s">
        <v>10</v>
      </c>
      <c r="D228" s="27" t="s">
        <v>107</v>
      </c>
      <c r="E228" s="28">
        <v>10</v>
      </c>
      <c r="F228" s="37" t="s">
        <v>14</v>
      </c>
      <c r="G228" s="37" t="s">
        <v>223</v>
      </c>
      <c r="H228" s="27"/>
      <c r="I228" s="7" t="s">
        <v>10</v>
      </c>
    </row>
    <row r="229" spans="1:9" ht="15" customHeight="1" x14ac:dyDescent="0.25">
      <c r="A229" s="22">
        <v>9823</v>
      </c>
      <c r="B229" s="21" t="s">
        <v>31</v>
      </c>
      <c r="C229" s="21" t="s">
        <v>10</v>
      </c>
      <c r="D229" s="23" t="s">
        <v>94</v>
      </c>
      <c r="E229" s="24">
        <v>4</v>
      </c>
      <c r="F229" s="34" t="s">
        <v>12</v>
      </c>
      <c r="G229" s="34" t="s">
        <v>135</v>
      </c>
      <c r="H229" s="23">
        <v>1</v>
      </c>
      <c r="I229" s="5" t="s">
        <v>10</v>
      </c>
    </row>
    <row r="230" spans="1:9" ht="15" x14ac:dyDescent="0.25">
      <c r="A230" s="30">
        <v>9823</v>
      </c>
      <c r="B230" s="29" t="s">
        <v>31</v>
      </c>
      <c r="C230" s="29" t="s">
        <v>10</v>
      </c>
      <c r="D230" s="31" t="s">
        <v>94</v>
      </c>
      <c r="E230" s="32">
        <v>4</v>
      </c>
      <c r="F230" s="33" t="s">
        <v>14</v>
      </c>
      <c r="G230" s="33" t="s">
        <v>136</v>
      </c>
      <c r="H230" s="31"/>
      <c r="I230" s="6" t="s">
        <v>10</v>
      </c>
    </row>
    <row r="231" spans="1:9" ht="15.75" thickBot="1" x14ac:dyDescent="0.3">
      <c r="A231" s="26">
        <v>9823</v>
      </c>
      <c r="B231" s="26" t="s">
        <v>31</v>
      </c>
      <c r="C231" s="25" t="s">
        <v>24</v>
      </c>
      <c r="D231" s="27" t="s">
        <v>17</v>
      </c>
      <c r="E231" s="28">
        <v>4</v>
      </c>
      <c r="F231" s="27"/>
      <c r="G231" s="37" t="s">
        <v>137</v>
      </c>
      <c r="H231" s="37"/>
      <c r="I231" s="7" t="s">
        <v>24</v>
      </c>
    </row>
    <row r="232" spans="1:9" ht="15" customHeight="1" x14ac:dyDescent="0.25">
      <c r="A232" s="22">
        <v>9824</v>
      </c>
      <c r="B232" s="21" t="s">
        <v>10</v>
      </c>
      <c r="C232" s="21" t="s">
        <v>10</v>
      </c>
      <c r="D232" s="23" t="s">
        <v>94</v>
      </c>
      <c r="E232" s="24">
        <v>2</v>
      </c>
      <c r="F232" s="34" t="s">
        <v>12</v>
      </c>
      <c r="G232" s="34" t="s">
        <v>224</v>
      </c>
      <c r="H232" s="34">
        <v>1</v>
      </c>
      <c r="I232" s="5" t="s">
        <v>10</v>
      </c>
    </row>
    <row r="233" spans="1:9" ht="15" customHeight="1" thickBot="1" x14ac:dyDescent="0.3">
      <c r="A233" s="26">
        <v>9824</v>
      </c>
      <c r="B233" s="25" t="s">
        <v>10</v>
      </c>
      <c r="C233" s="25" t="s">
        <v>10</v>
      </c>
      <c r="D233" s="27" t="s">
        <v>94</v>
      </c>
      <c r="E233" s="28">
        <v>2</v>
      </c>
      <c r="F233" s="37" t="s">
        <v>14</v>
      </c>
      <c r="G233" s="37" t="s">
        <v>225</v>
      </c>
      <c r="H233" s="27"/>
      <c r="I233" s="7" t="s">
        <v>10</v>
      </c>
    </row>
    <row r="234" spans="1:9" ht="15" x14ac:dyDescent="0.25">
      <c r="A234" s="22">
        <v>9825</v>
      </c>
      <c r="B234" s="21" t="s">
        <v>31</v>
      </c>
      <c r="C234" s="21" t="s">
        <v>10</v>
      </c>
      <c r="D234" s="23" t="s">
        <v>32</v>
      </c>
      <c r="E234" s="24">
        <v>6</v>
      </c>
      <c r="F234" s="34" t="s">
        <v>12</v>
      </c>
      <c r="G234" s="34" t="s">
        <v>214</v>
      </c>
      <c r="H234" s="23">
        <v>1</v>
      </c>
      <c r="I234" s="5" t="s">
        <v>10</v>
      </c>
    </row>
    <row r="235" spans="1:9" ht="15" x14ac:dyDescent="0.25">
      <c r="A235" s="30">
        <v>9825</v>
      </c>
      <c r="B235" s="29" t="s">
        <v>31</v>
      </c>
      <c r="C235" s="29" t="s">
        <v>10</v>
      </c>
      <c r="D235" s="31" t="s">
        <v>32</v>
      </c>
      <c r="E235" s="32">
        <v>6</v>
      </c>
      <c r="F235" s="33" t="s">
        <v>27</v>
      </c>
      <c r="G235" s="33" t="s">
        <v>215</v>
      </c>
      <c r="H235" s="31"/>
      <c r="I235" s="6" t="s">
        <v>10</v>
      </c>
    </row>
    <row r="236" spans="1:9" ht="15" customHeight="1" thickBot="1" x14ac:dyDescent="0.3">
      <c r="A236" s="30">
        <v>9825</v>
      </c>
      <c r="B236" s="29" t="s">
        <v>31</v>
      </c>
      <c r="C236" s="29" t="s">
        <v>10</v>
      </c>
      <c r="D236" s="31" t="s">
        <v>32</v>
      </c>
      <c r="E236" s="32">
        <v>6</v>
      </c>
      <c r="F236" s="33" t="s">
        <v>14</v>
      </c>
      <c r="G236" s="33" t="s">
        <v>216</v>
      </c>
      <c r="H236" s="31"/>
      <c r="I236" s="6" t="s">
        <v>10</v>
      </c>
    </row>
    <row r="237" spans="1:9" ht="15" x14ac:dyDescent="0.25">
      <c r="A237" s="22">
        <v>9826</v>
      </c>
      <c r="B237" s="21" t="s">
        <v>10</v>
      </c>
      <c r="C237" s="21" t="s">
        <v>10</v>
      </c>
      <c r="D237" s="23" t="s">
        <v>107</v>
      </c>
      <c r="E237" s="24">
        <v>6</v>
      </c>
      <c r="F237" s="34" t="s">
        <v>27</v>
      </c>
      <c r="G237" s="34" t="s">
        <v>226</v>
      </c>
      <c r="H237" s="23"/>
      <c r="I237" s="5" t="s">
        <v>10</v>
      </c>
    </row>
    <row r="238" spans="1:9" ht="15" x14ac:dyDescent="0.25">
      <c r="A238" s="30">
        <v>9826</v>
      </c>
      <c r="B238" s="29" t="s">
        <v>10</v>
      </c>
      <c r="C238" s="29" t="s">
        <v>10</v>
      </c>
      <c r="D238" s="31" t="s">
        <v>107</v>
      </c>
      <c r="E238" s="32">
        <v>6</v>
      </c>
      <c r="F238" s="33" t="s">
        <v>12</v>
      </c>
      <c r="G238" s="33" t="s">
        <v>227</v>
      </c>
      <c r="H238" s="31"/>
      <c r="I238" s="6" t="s">
        <v>10</v>
      </c>
    </row>
    <row r="239" spans="1:9" ht="15" customHeight="1" thickBot="1" x14ac:dyDescent="0.3">
      <c r="A239" s="26">
        <v>9826</v>
      </c>
      <c r="B239" s="25" t="s">
        <v>10</v>
      </c>
      <c r="C239" s="25" t="s">
        <v>10</v>
      </c>
      <c r="D239" s="27" t="s">
        <v>107</v>
      </c>
      <c r="E239" s="28">
        <v>6</v>
      </c>
      <c r="F239" s="37" t="s">
        <v>14</v>
      </c>
      <c r="G239" s="37" t="s">
        <v>228</v>
      </c>
      <c r="H239" s="27">
        <v>1</v>
      </c>
      <c r="I239" s="7" t="s">
        <v>10</v>
      </c>
    </row>
    <row r="240" spans="1:9" ht="15" x14ac:dyDescent="0.25">
      <c r="A240" s="22">
        <v>9827</v>
      </c>
      <c r="B240" s="21" t="s">
        <v>31</v>
      </c>
      <c r="C240" s="21" t="s">
        <v>10</v>
      </c>
      <c r="D240" s="23" t="s">
        <v>32</v>
      </c>
      <c r="E240" s="24">
        <v>1</v>
      </c>
      <c r="F240" s="34" t="s">
        <v>12</v>
      </c>
      <c r="G240" s="34" t="s">
        <v>229</v>
      </c>
      <c r="H240" s="34">
        <v>1</v>
      </c>
      <c r="I240" s="5" t="s">
        <v>10</v>
      </c>
    </row>
    <row r="241" spans="1:9" ht="15" x14ac:dyDescent="0.25">
      <c r="A241" s="30">
        <v>9827</v>
      </c>
      <c r="B241" s="29" t="s">
        <v>31</v>
      </c>
      <c r="C241" s="29" t="s">
        <v>10</v>
      </c>
      <c r="D241" s="31" t="s">
        <v>32</v>
      </c>
      <c r="E241" s="32">
        <v>1</v>
      </c>
      <c r="F241" s="33" t="s">
        <v>27</v>
      </c>
      <c r="G241" s="33" t="s">
        <v>230</v>
      </c>
      <c r="H241" s="33"/>
      <c r="I241" s="6" t="s">
        <v>10</v>
      </c>
    </row>
    <row r="242" spans="1:9" ht="15" customHeight="1" thickBot="1" x14ac:dyDescent="0.3">
      <c r="A242" s="30">
        <v>9827</v>
      </c>
      <c r="B242" s="29" t="s">
        <v>31</v>
      </c>
      <c r="C242" s="29" t="s">
        <v>10</v>
      </c>
      <c r="D242" s="31" t="s">
        <v>32</v>
      </c>
      <c r="E242" s="32">
        <v>1</v>
      </c>
      <c r="F242" s="33" t="s">
        <v>14</v>
      </c>
      <c r="G242" s="33" t="s">
        <v>231</v>
      </c>
      <c r="H242" s="33"/>
      <c r="I242" s="6" t="s">
        <v>10</v>
      </c>
    </row>
    <row r="243" spans="1:9" ht="15.75" thickBot="1" x14ac:dyDescent="0.3">
      <c r="A243" s="38">
        <v>9828</v>
      </c>
      <c r="B243" s="18" t="s">
        <v>10</v>
      </c>
      <c r="C243" s="18" t="s">
        <v>10</v>
      </c>
      <c r="D243" s="19" t="s">
        <v>99</v>
      </c>
      <c r="E243" s="20">
        <v>16</v>
      </c>
      <c r="F243" s="19"/>
      <c r="G243" s="39"/>
      <c r="H243" s="19"/>
      <c r="I243" s="8" t="s">
        <v>10</v>
      </c>
    </row>
    <row r="244" spans="1:9" ht="15" x14ac:dyDescent="0.25">
      <c r="A244" s="22">
        <v>9829</v>
      </c>
      <c r="B244" s="21" t="s">
        <v>31</v>
      </c>
      <c r="C244" s="21" t="s">
        <v>10</v>
      </c>
      <c r="D244" s="23" t="s">
        <v>32</v>
      </c>
      <c r="E244" s="24">
        <v>7</v>
      </c>
      <c r="F244" s="34" t="s">
        <v>12</v>
      </c>
      <c r="G244" s="34" t="s">
        <v>232</v>
      </c>
      <c r="H244" s="34">
        <v>1</v>
      </c>
      <c r="I244" s="5" t="s">
        <v>10</v>
      </c>
    </row>
    <row r="245" spans="1:9" ht="15" customHeight="1" x14ac:dyDescent="0.25">
      <c r="A245" s="30">
        <v>9829</v>
      </c>
      <c r="B245" s="29" t="s">
        <v>31</v>
      </c>
      <c r="C245" s="29" t="s">
        <v>10</v>
      </c>
      <c r="D245" s="31" t="s">
        <v>32</v>
      </c>
      <c r="E245" s="32">
        <v>7</v>
      </c>
      <c r="F245" s="33" t="s">
        <v>27</v>
      </c>
      <c r="G245" s="33" t="s">
        <v>233</v>
      </c>
      <c r="H245" s="31"/>
      <c r="I245" s="6" t="s">
        <v>10</v>
      </c>
    </row>
    <row r="246" spans="1:9" ht="15" customHeight="1" thickBot="1" x14ac:dyDescent="0.3">
      <c r="A246" s="30">
        <v>9829</v>
      </c>
      <c r="B246" s="29" t="s">
        <v>31</v>
      </c>
      <c r="C246" s="29" t="s">
        <v>10</v>
      </c>
      <c r="D246" s="31" t="s">
        <v>32</v>
      </c>
      <c r="E246" s="32">
        <v>7</v>
      </c>
      <c r="F246" s="33" t="s">
        <v>14</v>
      </c>
      <c r="G246" s="33" t="s">
        <v>234</v>
      </c>
      <c r="H246" s="31"/>
      <c r="I246" s="6" t="s">
        <v>10</v>
      </c>
    </row>
    <row r="247" spans="1:9" ht="15" x14ac:dyDescent="0.25">
      <c r="A247" s="22">
        <v>9830</v>
      </c>
      <c r="B247" s="21" t="s">
        <v>10</v>
      </c>
      <c r="C247" s="21" t="s">
        <v>10</v>
      </c>
      <c r="D247" s="23" t="s">
        <v>107</v>
      </c>
      <c r="E247" s="24">
        <v>8</v>
      </c>
      <c r="F247" s="34" t="s">
        <v>27</v>
      </c>
      <c r="G247" s="34" t="s">
        <v>185</v>
      </c>
      <c r="H247" s="23"/>
      <c r="I247" s="5" t="s">
        <v>10</v>
      </c>
    </row>
    <row r="248" spans="1:9" ht="15" x14ac:dyDescent="0.25">
      <c r="A248" s="30">
        <v>9830</v>
      </c>
      <c r="B248" s="29" t="s">
        <v>10</v>
      </c>
      <c r="C248" s="29" t="s">
        <v>10</v>
      </c>
      <c r="D248" s="31" t="s">
        <v>107</v>
      </c>
      <c r="E248" s="32">
        <v>8</v>
      </c>
      <c r="F248" s="33" t="s">
        <v>12</v>
      </c>
      <c r="G248" s="33" t="s">
        <v>186</v>
      </c>
      <c r="H248" s="31">
        <v>1</v>
      </c>
      <c r="I248" s="6" t="s">
        <v>10</v>
      </c>
    </row>
    <row r="249" spans="1:9" ht="15.75" thickBot="1" x14ac:dyDescent="0.3">
      <c r="A249" s="26">
        <v>9830</v>
      </c>
      <c r="B249" s="25" t="s">
        <v>10</v>
      </c>
      <c r="C249" s="25" t="s">
        <v>10</v>
      </c>
      <c r="D249" s="27" t="s">
        <v>107</v>
      </c>
      <c r="E249" s="28">
        <v>8</v>
      </c>
      <c r="F249" s="37" t="s">
        <v>14</v>
      </c>
      <c r="G249" s="37" t="s">
        <v>187</v>
      </c>
      <c r="H249" s="27"/>
      <c r="I249" s="7" t="s">
        <v>10</v>
      </c>
    </row>
    <row r="250" spans="1:9" ht="15" x14ac:dyDescent="0.25">
      <c r="A250" s="22">
        <v>9831</v>
      </c>
      <c r="B250" s="21" t="s">
        <v>9</v>
      </c>
      <c r="C250" s="21" t="s">
        <v>10</v>
      </c>
      <c r="D250" s="23" t="s">
        <v>11</v>
      </c>
      <c r="E250" s="24">
        <v>5</v>
      </c>
      <c r="F250" s="34" t="s">
        <v>12</v>
      </c>
      <c r="G250" s="23" t="s">
        <v>117</v>
      </c>
      <c r="H250" s="23"/>
      <c r="I250" s="5" t="s">
        <v>10</v>
      </c>
    </row>
    <row r="251" spans="1:9" ht="15" x14ac:dyDescent="0.25">
      <c r="A251" s="30">
        <v>9831</v>
      </c>
      <c r="B251" s="29" t="s">
        <v>9</v>
      </c>
      <c r="C251" s="29" t="s">
        <v>10</v>
      </c>
      <c r="D251" s="31" t="s">
        <v>11</v>
      </c>
      <c r="E251" s="32">
        <v>5</v>
      </c>
      <c r="F251" s="33" t="s">
        <v>14</v>
      </c>
      <c r="G251" s="31" t="s">
        <v>118</v>
      </c>
      <c r="H251" s="31"/>
      <c r="I251" s="6" t="s">
        <v>10</v>
      </c>
    </row>
    <row r="252" spans="1:9" ht="15" customHeight="1" x14ac:dyDescent="0.25">
      <c r="A252" s="30">
        <v>9831</v>
      </c>
      <c r="B252" s="29" t="s">
        <v>9</v>
      </c>
      <c r="C252" s="29" t="s">
        <v>16</v>
      </c>
      <c r="D252" s="31" t="s">
        <v>17</v>
      </c>
      <c r="E252" s="32" t="s">
        <v>286</v>
      </c>
      <c r="F252" s="33"/>
      <c r="G252" s="31" t="s">
        <v>119</v>
      </c>
      <c r="H252" s="31">
        <v>1</v>
      </c>
      <c r="I252" s="6" t="s">
        <v>16</v>
      </c>
    </row>
    <row r="253" spans="1:9" ht="15.75" thickBot="1" x14ac:dyDescent="0.3">
      <c r="A253" s="26">
        <v>9831</v>
      </c>
      <c r="B253" s="25" t="s">
        <v>9</v>
      </c>
      <c r="C253" s="25" t="s">
        <v>16</v>
      </c>
      <c r="D253" s="27" t="s">
        <v>17</v>
      </c>
      <c r="E253" s="28" t="s">
        <v>287</v>
      </c>
      <c r="F253" s="27"/>
      <c r="G253" s="27" t="s">
        <v>291</v>
      </c>
      <c r="H253" s="27"/>
      <c r="I253" s="7" t="s">
        <v>16</v>
      </c>
    </row>
    <row r="254" spans="1:9" ht="15" x14ac:dyDescent="0.25">
      <c r="A254" s="22">
        <v>9832</v>
      </c>
      <c r="B254" s="21" t="s">
        <v>10</v>
      </c>
      <c r="C254" s="21" t="s">
        <v>10</v>
      </c>
      <c r="D254" s="23" t="s">
        <v>107</v>
      </c>
      <c r="E254" s="24">
        <v>7</v>
      </c>
      <c r="F254" s="34" t="s">
        <v>12</v>
      </c>
      <c r="G254" s="34" t="s">
        <v>235</v>
      </c>
      <c r="H254" s="34"/>
      <c r="I254" s="5" t="s">
        <v>10</v>
      </c>
    </row>
    <row r="255" spans="1:9" ht="15" customHeight="1" x14ac:dyDescent="0.25">
      <c r="A255" s="30">
        <v>9832</v>
      </c>
      <c r="B255" s="29" t="s">
        <v>10</v>
      </c>
      <c r="C255" s="29" t="s">
        <v>10</v>
      </c>
      <c r="D255" s="31" t="s">
        <v>107</v>
      </c>
      <c r="E255" s="32">
        <v>7</v>
      </c>
      <c r="F255" s="33" t="s">
        <v>27</v>
      </c>
      <c r="G255" s="33" t="s">
        <v>236</v>
      </c>
      <c r="H255" s="33">
        <v>1</v>
      </c>
      <c r="I255" s="6" t="s">
        <v>10</v>
      </c>
    </row>
    <row r="256" spans="1:9" ht="15.75" thickBot="1" x14ac:dyDescent="0.3">
      <c r="A256" s="26">
        <v>9832</v>
      </c>
      <c r="B256" s="25" t="s">
        <v>10</v>
      </c>
      <c r="C256" s="25" t="s">
        <v>10</v>
      </c>
      <c r="D256" s="27" t="s">
        <v>107</v>
      </c>
      <c r="E256" s="28">
        <v>7</v>
      </c>
      <c r="F256" s="37" t="s">
        <v>14</v>
      </c>
      <c r="G256" s="37" t="s">
        <v>237</v>
      </c>
      <c r="H256" s="37"/>
      <c r="I256" s="7" t="s">
        <v>10</v>
      </c>
    </row>
    <row r="257" spans="1:9" ht="15" customHeight="1" thickBot="1" x14ac:dyDescent="0.3">
      <c r="A257" s="38">
        <v>9833</v>
      </c>
      <c r="B257" s="18" t="s">
        <v>10</v>
      </c>
      <c r="C257" s="18" t="s">
        <v>10</v>
      </c>
      <c r="D257" s="19" t="s">
        <v>99</v>
      </c>
      <c r="E257" s="20">
        <v>2</v>
      </c>
      <c r="F257" s="19"/>
      <c r="G257" s="39"/>
      <c r="H257" s="39">
        <v>1</v>
      </c>
      <c r="I257" s="8" t="s">
        <v>10</v>
      </c>
    </row>
    <row r="258" spans="1:9" ht="15" x14ac:dyDescent="0.25">
      <c r="A258" s="22" t="s">
        <v>238</v>
      </c>
      <c r="B258" s="21" t="s">
        <v>10</v>
      </c>
      <c r="C258" s="21" t="s">
        <v>10</v>
      </c>
      <c r="D258" s="23" t="s">
        <v>197</v>
      </c>
      <c r="E258" s="24">
        <v>7</v>
      </c>
      <c r="F258" s="34" t="s">
        <v>12</v>
      </c>
      <c r="G258" s="34" t="s">
        <v>198</v>
      </c>
      <c r="H258" s="34">
        <v>1</v>
      </c>
      <c r="I258" s="5" t="s">
        <v>10</v>
      </c>
    </row>
    <row r="259" spans="1:9" ht="15" x14ac:dyDescent="0.25">
      <c r="A259" s="30" t="s">
        <v>238</v>
      </c>
      <c r="B259" s="29" t="s">
        <v>10</v>
      </c>
      <c r="C259" s="29" t="s">
        <v>10</v>
      </c>
      <c r="D259" s="31" t="s">
        <v>197</v>
      </c>
      <c r="E259" s="32">
        <v>7</v>
      </c>
      <c r="F259" s="33" t="s">
        <v>27</v>
      </c>
      <c r="G259" s="33" t="s">
        <v>199</v>
      </c>
      <c r="H259" s="33"/>
      <c r="I259" s="6" t="s">
        <v>10</v>
      </c>
    </row>
    <row r="260" spans="1:9" ht="15" customHeight="1" x14ac:dyDescent="0.25">
      <c r="A260" s="30" t="s">
        <v>238</v>
      </c>
      <c r="B260" s="29" t="s">
        <v>10</v>
      </c>
      <c r="C260" s="29" t="s">
        <v>10</v>
      </c>
      <c r="D260" s="31" t="s">
        <v>197</v>
      </c>
      <c r="E260" s="32">
        <v>7</v>
      </c>
      <c r="F260" s="33" t="s">
        <v>14</v>
      </c>
      <c r="G260" s="33" t="s">
        <v>200</v>
      </c>
      <c r="H260" s="33"/>
      <c r="I260" s="6" t="s">
        <v>10</v>
      </c>
    </row>
    <row r="261" spans="1:9" ht="15" x14ac:dyDescent="0.25">
      <c r="A261" s="30" t="s">
        <v>238</v>
      </c>
      <c r="B261" s="29" t="s">
        <v>10</v>
      </c>
      <c r="C261" s="29" t="s">
        <v>10</v>
      </c>
      <c r="D261" s="31" t="s">
        <v>107</v>
      </c>
      <c r="E261" s="32">
        <v>7</v>
      </c>
      <c r="F261" s="33" t="s">
        <v>12</v>
      </c>
      <c r="G261" s="33" t="s">
        <v>202</v>
      </c>
      <c r="H261" s="33"/>
      <c r="I261" s="6" t="s">
        <v>10</v>
      </c>
    </row>
    <row r="262" spans="1:9" ht="15" x14ac:dyDescent="0.25">
      <c r="A262" s="30" t="s">
        <v>238</v>
      </c>
      <c r="B262" s="29" t="s">
        <v>10</v>
      </c>
      <c r="C262" s="29" t="s">
        <v>10</v>
      </c>
      <c r="D262" s="31" t="s">
        <v>107</v>
      </c>
      <c r="E262" s="32">
        <v>7</v>
      </c>
      <c r="F262" s="33" t="s">
        <v>27</v>
      </c>
      <c r="G262" s="33" t="s">
        <v>201</v>
      </c>
      <c r="H262" s="33"/>
      <c r="I262" s="6" t="s">
        <v>10</v>
      </c>
    </row>
    <row r="263" spans="1:9" ht="15" customHeight="1" thickBot="1" x14ac:dyDescent="0.3">
      <c r="A263" s="26" t="s">
        <v>238</v>
      </c>
      <c r="B263" s="25" t="s">
        <v>10</v>
      </c>
      <c r="C263" s="25" t="s">
        <v>10</v>
      </c>
      <c r="D263" s="27" t="s">
        <v>107</v>
      </c>
      <c r="E263" s="28">
        <v>7</v>
      </c>
      <c r="F263" s="37" t="s">
        <v>14</v>
      </c>
      <c r="G263" s="37" t="s">
        <v>203</v>
      </c>
      <c r="H263" s="27"/>
      <c r="I263" s="7" t="s">
        <v>10</v>
      </c>
    </row>
    <row r="264" spans="1:9" ht="15" x14ac:dyDescent="0.25">
      <c r="A264" s="22" t="s">
        <v>239</v>
      </c>
      <c r="B264" s="21" t="s">
        <v>10</v>
      </c>
      <c r="C264" s="21" t="s">
        <v>10</v>
      </c>
      <c r="D264" s="23" t="s">
        <v>107</v>
      </c>
      <c r="E264" s="24">
        <v>10</v>
      </c>
      <c r="F264" s="34" t="s">
        <v>27</v>
      </c>
      <c r="G264" s="34" t="s">
        <v>221</v>
      </c>
      <c r="H264" s="23">
        <v>1</v>
      </c>
      <c r="I264" s="5" t="s">
        <v>10</v>
      </c>
    </row>
    <row r="265" spans="1:9" ht="15" x14ac:dyDescent="0.25">
      <c r="A265" s="30" t="s">
        <v>239</v>
      </c>
      <c r="B265" s="29" t="s">
        <v>10</v>
      </c>
      <c r="C265" s="29" t="s">
        <v>10</v>
      </c>
      <c r="D265" s="31" t="s">
        <v>107</v>
      </c>
      <c r="E265" s="32">
        <v>10</v>
      </c>
      <c r="F265" s="33" t="s">
        <v>12</v>
      </c>
      <c r="G265" s="33" t="s">
        <v>222</v>
      </c>
      <c r="H265" s="31"/>
      <c r="I265" s="6" t="s">
        <v>10</v>
      </c>
    </row>
    <row r="266" spans="1:9" ht="15" customHeight="1" thickBot="1" x14ac:dyDescent="0.3">
      <c r="A266" s="26" t="s">
        <v>239</v>
      </c>
      <c r="B266" s="25" t="s">
        <v>10</v>
      </c>
      <c r="C266" s="25" t="s">
        <v>10</v>
      </c>
      <c r="D266" s="27" t="s">
        <v>107</v>
      </c>
      <c r="E266" s="28">
        <v>10</v>
      </c>
      <c r="F266" s="37" t="s">
        <v>14</v>
      </c>
      <c r="G266" s="37" t="s">
        <v>223</v>
      </c>
      <c r="H266" s="27"/>
      <c r="I266" s="7" t="s">
        <v>10</v>
      </c>
    </row>
    <row r="267" spans="1:9" ht="15" x14ac:dyDescent="0.25">
      <c r="A267" s="22">
        <v>9836</v>
      </c>
      <c r="B267" s="21" t="s">
        <v>31</v>
      </c>
      <c r="C267" s="21" t="s">
        <v>10</v>
      </c>
      <c r="D267" s="23" t="s">
        <v>99</v>
      </c>
      <c r="E267" s="24">
        <v>4</v>
      </c>
      <c r="F267" s="23"/>
      <c r="G267" s="23" t="s">
        <v>105</v>
      </c>
      <c r="H267" s="23">
        <v>1</v>
      </c>
      <c r="I267" s="5" t="s">
        <v>10</v>
      </c>
    </row>
    <row r="268" spans="1:9" ht="15.75" thickBot="1" x14ac:dyDescent="0.3">
      <c r="A268" s="26">
        <v>9836</v>
      </c>
      <c r="B268" s="25" t="s">
        <v>31</v>
      </c>
      <c r="C268" s="25" t="s">
        <v>24</v>
      </c>
      <c r="D268" s="27" t="s">
        <v>17</v>
      </c>
      <c r="E268" s="28" t="s">
        <v>101</v>
      </c>
      <c r="F268" s="27"/>
      <c r="G268" s="27" t="s">
        <v>106</v>
      </c>
      <c r="H268" s="27"/>
      <c r="I268" s="7" t="s">
        <v>24</v>
      </c>
    </row>
    <row r="269" spans="1:9" ht="15" customHeight="1" x14ac:dyDescent="0.25">
      <c r="A269" s="22">
        <v>9837</v>
      </c>
      <c r="B269" s="21" t="s">
        <v>31</v>
      </c>
      <c r="C269" s="21" t="s">
        <v>10</v>
      </c>
      <c r="D269" s="23" t="s">
        <v>32</v>
      </c>
      <c r="E269" s="24">
        <v>8</v>
      </c>
      <c r="F269" s="34" t="s">
        <v>12</v>
      </c>
      <c r="G269" s="34" t="s">
        <v>240</v>
      </c>
      <c r="H269" s="34">
        <v>1</v>
      </c>
      <c r="I269" s="5" t="s">
        <v>10</v>
      </c>
    </row>
    <row r="270" spans="1:9" ht="15" x14ac:dyDescent="0.25">
      <c r="A270" s="30">
        <v>9837</v>
      </c>
      <c r="B270" s="29" t="s">
        <v>31</v>
      </c>
      <c r="C270" s="29" t="s">
        <v>10</v>
      </c>
      <c r="D270" s="31" t="s">
        <v>32</v>
      </c>
      <c r="E270" s="32">
        <v>8</v>
      </c>
      <c r="F270" s="33" t="s">
        <v>27</v>
      </c>
      <c r="G270" s="33" t="s">
        <v>241</v>
      </c>
      <c r="H270" s="33">
        <v>1</v>
      </c>
      <c r="I270" s="6" t="s">
        <v>10</v>
      </c>
    </row>
    <row r="271" spans="1:9" ht="15.75" thickBot="1" x14ac:dyDescent="0.3">
      <c r="A271" s="30">
        <v>9837</v>
      </c>
      <c r="B271" s="29" t="s">
        <v>31</v>
      </c>
      <c r="C271" s="29" t="s">
        <v>10</v>
      </c>
      <c r="D271" s="31" t="s">
        <v>32</v>
      </c>
      <c r="E271" s="32">
        <v>8</v>
      </c>
      <c r="F271" s="33" t="s">
        <v>14</v>
      </c>
      <c r="G271" s="33" t="s">
        <v>242</v>
      </c>
      <c r="H271" s="33">
        <v>1</v>
      </c>
      <c r="I271" s="6" t="s">
        <v>10</v>
      </c>
    </row>
    <row r="272" spans="1:9" ht="15" customHeight="1" x14ac:dyDescent="0.25">
      <c r="A272" s="22">
        <v>9838</v>
      </c>
      <c r="B272" s="21" t="s">
        <v>16</v>
      </c>
      <c r="C272" s="21" t="s">
        <v>16</v>
      </c>
      <c r="D272" s="23" t="s">
        <v>51</v>
      </c>
      <c r="E272" s="24">
        <v>10</v>
      </c>
      <c r="F272" s="34" t="s">
        <v>27</v>
      </c>
      <c r="G272" s="34" t="s">
        <v>243</v>
      </c>
      <c r="H272" s="34">
        <v>1</v>
      </c>
      <c r="I272" s="5" t="s">
        <v>16</v>
      </c>
    </row>
    <row r="273" spans="1:9" ht="15" x14ac:dyDescent="0.25">
      <c r="A273" s="30">
        <v>9838</v>
      </c>
      <c r="B273" s="29" t="s">
        <v>16</v>
      </c>
      <c r="C273" s="29" t="s">
        <v>16</v>
      </c>
      <c r="D273" s="31" t="s">
        <v>51</v>
      </c>
      <c r="E273" s="32">
        <v>10</v>
      </c>
      <c r="F273" s="33" t="s">
        <v>12</v>
      </c>
      <c r="G273" s="33" t="s">
        <v>244</v>
      </c>
      <c r="H273" s="33"/>
      <c r="I273" s="6" t="s">
        <v>16</v>
      </c>
    </row>
    <row r="274" spans="1:9" ht="15.75" thickBot="1" x14ac:dyDescent="0.3">
      <c r="A274" s="26">
        <v>9838</v>
      </c>
      <c r="B274" s="25" t="s">
        <v>16</v>
      </c>
      <c r="C274" s="25" t="s">
        <v>16</v>
      </c>
      <c r="D274" s="27" t="s">
        <v>51</v>
      </c>
      <c r="E274" s="28">
        <v>10</v>
      </c>
      <c r="F274" s="37" t="s">
        <v>14</v>
      </c>
      <c r="G274" s="27" t="s">
        <v>245</v>
      </c>
      <c r="H274" s="27"/>
      <c r="I274" s="7" t="s">
        <v>16</v>
      </c>
    </row>
    <row r="275" spans="1:9" ht="15" customHeight="1" x14ac:dyDescent="0.25">
      <c r="A275" s="43">
        <v>9839</v>
      </c>
      <c r="B275" s="44" t="s">
        <v>31</v>
      </c>
      <c r="C275" s="44" t="s">
        <v>10</v>
      </c>
      <c r="D275" s="45" t="s">
        <v>32</v>
      </c>
      <c r="E275" s="46">
        <v>8</v>
      </c>
      <c r="F275" s="47" t="s">
        <v>12</v>
      </c>
      <c r="G275" s="34" t="s">
        <v>240</v>
      </c>
      <c r="H275" s="45">
        <v>1</v>
      </c>
      <c r="I275" s="9" t="s">
        <v>10</v>
      </c>
    </row>
    <row r="276" spans="1:9" ht="15" x14ac:dyDescent="0.25">
      <c r="A276" s="48">
        <v>9839</v>
      </c>
      <c r="B276" s="49" t="s">
        <v>31</v>
      </c>
      <c r="C276" s="49" t="s">
        <v>10</v>
      </c>
      <c r="D276" s="50" t="s">
        <v>32</v>
      </c>
      <c r="E276" s="51">
        <v>8</v>
      </c>
      <c r="F276" s="52" t="s">
        <v>27</v>
      </c>
      <c r="G276" s="33" t="s">
        <v>241</v>
      </c>
      <c r="H276" s="50"/>
      <c r="I276" s="10" t="s">
        <v>10</v>
      </c>
    </row>
    <row r="277" spans="1:9" ht="15.75" thickBot="1" x14ac:dyDescent="0.3">
      <c r="A277" s="48">
        <v>9839</v>
      </c>
      <c r="B277" s="49" t="s">
        <v>31</v>
      </c>
      <c r="C277" s="49" t="s">
        <v>10</v>
      </c>
      <c r="D277" s="50" t="s">
        <v>32</v>
      </c>
      <c r="E277" s="51">
        <v>8</v>
      </c>
      <c r="F277" s="52" t="s">
        <v>14</v>
      </c>
      <c r="G277" s="33" t="s">
        <v>242</v>
      </c>
      <c r="H277" s="50"/>
      <c r="I277" s="10" t="s">
        <v>10</v>
      </c>
    </row>
    <row r="278" spans="1:9" ht="15" customHeight="1" x14ac:dyDescent="0.25">
      <c r="A278" s="22">
        <v>9840</v>
      </c>
      <c r="B278" s="21" t="s">
        <v>16</v>
      </c>
      <c r="C278" s="21" t="s">
        <v>16</v>
      </c>
      <c r="D278" s="23" t="s">
        <v>64</v>
      </c>
      <c r="E278" s="24">
        <v>4</v>
      </c>
      <c r="F278" s="47" t="s">
        <v>12</v>
      </c>
      <c r="G278" s="47" t="s">
        <v>246</v>
      </c>
      <c r="H278" s="23">
        <v>1</v>
      </c>
      <c r="I278" s="5" t="s">
        <v>16</v>
      </c>
    </row>
    <row r="279" spans="1:9" ht="15" x14ac:dyDescent="0.25">
      <c r="A279" s="30">
        <v>9840</v>
      </c>
      <c r="B279" s="29" t="s">
        <v>16</v>
      </c>
      <c r="C279" s="29" t="s">
        <v>16</v>
      </c>
      <c r="D279" s="31" t="s">
        <v>64</v>
      </c>
      <c r="E279" s="32">
        <v>4</v>
      </c>
      <c r="F279" s="52" t="s">
        <v>27</v>
      </c>
      <c r="G279" s="52" t="s">
        <v>247</v>
      </c>
      <c r="H279" s="31"/>
      <c r="I279" s="6" t="s">
        <v>16</v>
      </c>
    </row>
    <row r="280" spans="1:9" ht="15.75" thickBot="1" x14ac:dyDescent="0.3">
      <c r="A280" s="30">
        <v>9840</v>
      </c>
      <c r="B280" s="29" t="s">
        <v>16</v>
      </c>
      <c r="C280" s="29" t="s">
        <v>16</v>
      </c>
      <c r="D280" s="31" t="s">
        <v>64</v>
      </c>
      <c r="E280" s="32">
        <v>4</v>
      </c>
      <c r="F280" s="52" t="s">
        <v>14</v>
      </c>
      <c r="G280" s="52" t="s">
        <v>248</v>
      </c>
      <c r="H280" s="31"/>
      <c r="I280" s="6" t="s">
        <v>16</v>
      </c>
    </row>
    <row r="281" spans="1:9" ht="15" customHeight="1" x14ac:dyDescent="0.25">
      <c r="A281" s="22">
        <v>9841</v>
      </c>
      <c r="B281" s="22" t="s">
        <v>9</v>
      </c>
      <c r="C281" s="21" t="s">
        <v>10</v>
      </c>
      <c r="D281" s="23" t="s">
        <v>11</v>
      </c>
      <c r="E281" s="24">
        <v>4</v>
      </c>
      <c r="F281" s="54" t="s">
        <v>12</v>
      </c>
      <c r="G281" s="23" t="s">
        <v>111</v>
      </c>
      <c r="H281" s="24">
        <v>1</v>
      </c>
      <c r="I281" s="5" t="s">
        <v>10</v>
      </c>
    </row>
    <row r="282" spans="1:9" ht="15" x14ac:dyDescent="0.25">
      <c r="A282" s="30">
        <v>9841</v>
      </c>
      <c r="B282" s="30" t="s">
        <v>9</v>
      </c>
      <c r="C282" s="29" t="s">
        <v>10</v>
      </c>
      <c r="D282" s="31" t="s">
        <v>11</v>
      </c>
      <c r="E282" s="32">
        <v>4</v>
      </c>
      <c r="F282" s="55" t="s">
        <v>14</v>
      </c>
      <c r="G282" s="31" t="s">
        <v>112</v>
      </c>
      <c r="H282" s="32"/>
      <c r="I282" s="6" t="s">
        <v>10</v>
      </c>
    </row>
    <row r="283" spans="1:9" ht="15" customHeight="1" x14ac:dyDescent="0.25">
      <c r="A283" s="30">
        <v>9841</v>
      </c>
      <c r="B283" s="30" t="s">
        <v>9</v>
      </c>
      <c r="C283" s="29" t="s">
        <v>16</v>
      </c>
      <c r="D283" s="31" t="s">
        <v>17</v>
      </c>
      <c r="E283" s="32" t="s">
        <v>286</v>
      </c>
      <c r="F283" s="52"/>
      <c r="G283" s="31" t="s">
        <v>113</v>
      </c>
      <c r="H283" s="31"/>
      <c r="I283" s="6" t="s">
        <v>16</v>
      </c>
    </row>
    <row r="284" spans="1:9" ht="15" customHeight="1" thickBot="1" x14ac:dyDescent="0.3">
      <c r="A284" s="26">
        <v>9841</v>
      </c>
      <c r="B284" s="26" t="s">
        <v>9</v>
      </c>
      <c r="C284" s="25" t="s">
        <v>16</v>
      </c>
      <c r="D284" s="27" t="s">
        <v>17</v>
      </c>
      <c r="E284" s="28" t="s">
        <v>287</v>
      </c>
      <c r="F284" s="27"/>
      <c r="G284" s="37" t="s">
        <v>289</v>
      </c>
      <c r="H284" s="37"/>
      <c r="I284" s="7" t="s">
        <v>16</v>
      </c>
    </row>
    <row r="285" spans="1:9" ht="15" customHeight="1" x14ac:dyDescent="0.25">
      <c r="A285" s="30" t="s">
        <v>249</v>
      </c>
      <c r="B285" s="29" t="s">
        <v>16</v>
      </c>
      <c r="C285" s="29" t="s">
        <v>16</v>
      </c>
      <c r="D285" s="31" t="s">
        <v>64</v>
      </c>
      <c r="E285" s="32">
        <v>5</v>
      </c>
      <c r="F285" s="52" t="s">
        <v>12</v>
      </c>
      <c r="G285" s="33" t="s">
        <v>189</v>
      </c>
      <c r="H285" s="31">
        <v>1</v>
      </c>
      <c r="I285" s="6" t="s">
        <v>16</v>
      </c>
    </row>
    <row r="286" spans="1:9" ht="15" customHeight="1" x14ac:dyDescent="0.25">
      <c r="A286" s="30" t="s">
        <v>249</v>
      </c>
      <c r="B286" s="29" t="s">
        <v>16</v>
      </c>
      <c r="C286" s="29" t="s">
        <v>16</v>
      </c>
      <c r="D286" s="31" t="s">
        <v>64</v>
      </c>
      <c r="E286" s="32">
        <v>5</v>
      </c>
      <c r="F286" s="52" t="s">
        <v>27</v>
      </c>
      <c r="G286" s="33" t="s">
        <v>190</v>
      </c>
      <c r="H286" s="31"/>
      <c r="I286" s="6" t="s">
        <v>16</v>
      </c>
    </row>
    <row r="287" spans="1:9" ht="15" customHeight="1" thickBot="1" x14ac:dyDescent="0.3">
      <c r="A287" s="26" t="s">
        <v>249</v>
      </c>
      <c r="B287" s="25" t="s">
        <v>16</v>
      </c>
      <c r="C287" s="25" t="s">
        <v>16</v>
      </c>
      <c r="D287" s="27" t="s">
        <v>64</v>
      </c>
      <c r="E287" s="28">
        <v>5</v>
      </c>
      <c r="F287" s="53" t="s">
        <v>14</v>
      </c>
      <c r="G287" s="37" t="s">
        <v>191</v>
      </c>
      <c r="H287" s="27"/>
      <c r="I287" s="7" t="s">
        <v>16</v>
      </c>
    </row>
    <row r="288" spans="1:9" ht="15" x14ac:dyDescent="0.25">
      <c r="A288" s="22">
        <v>9843</v>
      </c>
      <c r="B288" s="21" t="s">
        <v>16</v>
      </c>
      <c r="C288" s="21" t="s">
        <v>16</v>
      </c>
      <c r="D288" s="23" t="s">
        <v>64</v>
      </c>
      <c r="E288" s="24">
        <v>1</v>
      </c>
      <c r="F288" s="47" t="s">
        <v>12</v>
      </c>
      <c r="G288" s="34" t="s">
        <v>213</v>
      </c>
      <c r="H288" s="23"/>
      <c r="I288" s="5" t="s">
        <v>16</v>
      </c>
    </row>
    <row r="289" spans="1:9" ht="15" x14ac:dyDescent="0.25">
      <c r="A289" s="30">
        <v>9843</v>
      </c>
      <c r="B289" s="29" t="s">
        <v>16</v>
      </c>
      <c r="C289" s="29" t="s">
        <v>16</v>
      </c>
      <c r="D289" s="31" t="s">
        <v>64</v>
      </c>
      <c r="E289" s="32">
        <v>1</v>
      </c>
      <c r="F289" s="33" t="s">
        <v>27</v>
      </c>
      <c r="G289" s="31" t="s">
        <v>212</v>
      </c>
      <c r="H289" s="31"/>
      <c r="I289" s="6" t="s">
        <v>16</v>
      </c>
    </row>
    <row r="290" spans="1:9" ht="15.75" thickBot="1" x14ac:dyDescent="0.3">
      <c r="A290" s="26">
        <v>9843</v>
      </c>
      <c r="B290" s="25" t="s">
        <v>16</v>
      </c>
      <c r="C290" s="25" t="s">
        <v>16</v>
      </c>
      <c r="D290" s="27" t="s">
        <v>64</v>
      </c>
      <c r="E290" s="28">
        <v>1</v>
      </c>
      <c r="F290" s="53" t="s">
        <v>14</v>
      </c>
      <c r="G290" s="37" t="s">
        <v>211</v>
      </c>
      <c r="H290" s="27">
        <v>1</v>
      </c>
      <c r="I290" s="7" t="s">
        <v>16</v>
      </c>
    </row>
    <row r="291" spans="1:9" ht="15" customHeight="1" x14ac:dyDescent="0.25">
      <c r="A291" s="22" t="s">
        <v>250</v>
      </c>
      <c r="B291" s="21" t="s">
        <v>10</v>
      </c>
      <c r="C291" s="21" t="s">
        <v>10</v>
      </c>
      <c r="D291" s="23" t="s">
        <v>107</v>
      </c>
      <c r="E291" s="24">
        <v>1</v>
      </c>
      <c r="F291" s="34" t="s">
        <v>27</v>
      </c>
      <c r="G291" s="34" t="s">
        <v>144</v>
      </c>
      <c r="H291" s="23"/>
      <c r="I291" s="5" t="s">
        <v>10</v>
      </c>
    </row>
    <row r="292" spans="1:9" ht="15" x14ac:dyDescent="0.25">
      <c r="A292" s="30" t="s">
        <v>250</v>
      </c>
      <c r="B292" s="29" t="s">
        <v>10</v>
      </c>
      <c r="C292" s="29" t="s">
        <v>10</v>
      </c>
      <c r="D292" s="31" t="s">
        <v>107</v>
      </c>
      <c r="E292" s="32">
        <v>1</v>
      </c>
      <c r="F292" s="33" t="s">
        <v>12</v>
      </c>
      <c r="G292" s="33" t="s">
        <v>145</v>
      </c>
      <c r="H292" s="31">
        <v>1</v>
      </c>
      <c r="I292" s="6" t="s">
        <v>10</v>
      </c>
    </row>
    <row r="293" spans="1:9" ht="15.75" thickBot="1" x14ac:dyDescent="0.3">
      <c r="A293" s="26" t="s">
        <v>250</v>
      </c>
      <c r="B293" s="25" t="s">
        <v>10</v>
      </c>
      <c r="C293" s="25" t="s">
        <v>10</v>
      </c>
      <c r="D293" s="27" t="s">
        <v>107</v>
      </c>
      <c r="E293" s="28">
        <v>1</v>
      </c>
      <c r="F293" s="37" t="s">
        <v>14</v>
      </c>
      <c r="G293" s="37" t="s">
        <v>146</v>
      </c>
      <c r="H293" s="27"/>
      <c r="I293" s="7" t="s">
        <v>10</v>
      </c>
    </row>
    <row r="294" spans="1:9" ht="15" customHeight="1" x14ac:dyDescent="0.25">
      <c r="A294" s="22">
        <v>9845</v>
      </c>
      <c r="B294" s="21" t="s">
        <v>31</v>
      </c>
      <c r="C294" s="21" t="s">
        <v>10</v>
      </c>
      <c r="D294" s="23" t="s">
        <v>99</v>
      </c>
      <c r="E294" s="24">
        <v>5</v>
      </c>
      <c r="F294" s="23"/>
      <c r="G294" s="34" t="s">
        <v>100</v>
      </c>
      <c r="H294" s="34">
        <v>1</v>
      </c>
      <c r="I294" s="5" t="s">
        <v>10</v>
      </c>
    </row>
    <row r="295" spans="1:9" ht="15.75" thickBot="1" x14ac:dyDescent="0.3">
      <c r="A295" s="26">
        <v>9845</v>
      </c>
      <c r="B295" s="25" t="s">
        <v>31</v>
      </c>
      <c r="C295" s="25" t="s">
        <v>24</v>
      </c>
      <c r="D295" s="27" t="s">
        <v>17</v>
      </c>
      <c r="E295" s="28" t="s">
        <v>101</v>
      </c>
      <c r="F295" s="27"/>
      <c r="G295" s="37" t="s">
        <v>102</v>
      </c>
      <c r="H295" s="27"/>
      <c r="I295" s="7" t="s">
        <v>24</v>
      </c>
    </row>
    <row r="296" spans="1:9" ht="15.75" thickBot="1" x14ac:dyDescent="0.3">
      <c r="A296" s="22">
        <v>9846</v>
      </c>
      <c r="B296" s="21" t="s">
        <v>10</v>
      </c>
      <c r="C296" s="21" t="s">
        <v>10</v>
      </c>
      <c r="D296" s="23" t="s">
        <v>99</v>
      </c>
      <c r="E296" s="24">
        <v>11</v>
      </c>
      <c r="F296" s="23"/>
      <c r="G296" s="23"/>
      <c r="H296" s="23">
        <v>1</v>
      </c>
      <c r="I296" s="5" t="s">
        <v>10</v>
      </c>
    </row>
    <row r="297" spans="1:9" ht="15" customHeight="1" thickBot="1" x14ac:dyDescent="0.3">
      <c r="A297" s="38">
        <v>9847</v>
      </c>
      <c r="B297" s="18" t="s">
        <v>10</v>
      </c>
      <c r="C297" s="18" t="s">
        <v>10</v>
      </c>
      <c r="D297" s="19" t="s">
        <v>99</v>
      </c>
      <c r="E297" s="20">
        <v>27</v>
      </c>
      <c r="F297" s="19"/>
      <c r="G297" s="19" t="s">
        <v>298</v>
      </c>
      <c r="H297" s="19">
        <v>1</v>
      </c>
      <c r="I297" s="8" t="s">
        <v>10</v>
      </c>
    </row>
    <row r="298" spans="1:9" ht="15.75" thickBot="1" x14ac:dyDescent="0.3">
      <c r="A298" s="38">
        <v>9848</v>
      </c>
      <c r="B298" s="18" t="s">
        <v>10</v>
      </c>
      <c r="C298" s="18" t="s">
        <v>10</v>
      </c>
      <c r="D298" s="19" t="s">
        <v>99</v>
      </c>
      <c r="E298" s="20">
        <v>25</v>
      </c>
      <c r="F298" s="19"/>
      <c r="G298" s="19"/>
      <c r="H298" s="19">
        <v>1</v>
      </c>
      <c r="I298" s="8" t="s">
        <v>10</v>
      </c>
    </row>
    <row r="299" spans="1:9" ht="15.75" thickBot="1" x14ac:dyDescent="0.3">
      <c r="A299" s="38">
        <v>9849</v>
      </c>
      <c r="B299" s="18" t="s">
        <v>10</v>
      </c>
      <c r="C299" s="18" t="s">
        <v>10</v>
      </c>
      <c r="D299" s="19" t="s">
        <v>99</v>
      </c>
      <c r="E299" s="20">
        <v>26</v>
      </c>
      <c r="F299" s="19"/>
      <c r="G299" s="19"/>
      <c r="H299" s="19">
        <v>1</v>
      </c>
      <c r="I299" s="8" t="s">
        <v>10</v>
      </c>
    </row>
    <row r="300" spans="1:9" ht="15" customHeight="1" x14ac:dyDescent="0.25">
      <c r="A300" s="22">
        <v>9850</v>
      </c>
      <c r="B300" s="21" t="s">
        <v>31</v>
      </c>
      <c r="C300" s="21" t="s">
        <v>10</v>
      </c>
      <c r="D300" s="23" t="s">
        <v>32</v>
      </c>
      <c r="E300" s="24">
        <v>9</v>
      </c>
      <c r="F300" s="47" t="s">
        <v>12</v>
      </c>
      <c r="G300" s="34" t="s">
        <v>251</v>
      </c>
      <c r="H300" s="23"/>
      <c r="I300" s="5" t="s">
        <v>10</v>
      </c>
    </row>
    <row r="301" spans="1:9" ht="15" x14ac:dyDescent="0.25">
      <c r="A301" s="30">
        <v>9850</v>
      </c>
      <c r="B301" s="29" t="s">
        <v>31</v>
      </c>
      <c r="C301" s="29" t="s">
        <v>10</v>
      </c>
      <c r="D301" s="31" t="s">
        <v>32</v>
      </c>
      <c r="E301" s="32">
        <v>9</v>
      </c>
      <c r="F301" s="52" t="s">
        <v>27</v>
      </c>
      <c r="G301" s="33" t="s">
        <v>252</v>
      </c>
      <c r="H301" s="31"/>
      <c r="I301" s="6" t="s">
        <v>10</v>
      </c>
    </row>
    <row r="302" spans="1:9" ht="15" customHeight="1" x14ac:dyDescent="0.25">
      <c r="A302" s="30">
        <v>9850</v>
      </c>
      <c r="B302" s="29" t="s">
        <v>31</v>
      </c>
      <c r="C302" s="29" t="s">
        <v>10</v>
      </c>
      <c r="D302" s="31" t="s">
        <v>32</v>
      </c>
      <c r="E302" s="32">
        <v>9</v>
      </c>
      <c r="F302" s="52" t="s">
        <v>14</v>
      </c>
      <c r="G302" s="33" t="s">
        <v>253</v>
      </c>
      <c r="H302" s="31"/>
      <c r="I302" s="6" t="s">
        <v>10</v>
      </c>
    </row>
    <row r="303" spans="1:9" ht="15" customHeight="1" thickBot="1" x14ac:dyDescent="0.3">
      <c r="A303" s="26">
        <v>9850</v>
      </c>
      <c r="B303" s="25" t="s">
        <v>31</v>
      </c>
      <c r="C303" s="25" t="s">
        <v>24</v>
      </c>
      <c r="D303" s="27" t="s">
        <v>17</v>
      </c>
      <c r="E303" s="28">
        <v>29</v>
      </c>
      <c r="F303" s="27"/>
      <c r="G303" s="37" t="s">
        <v>254</v>
      </c>
      <c r="H303" s="27">
        <v>1</v>
      </c>
      <c r="I303" s="7" t="s">
        <v>24</v>
      </c>
    </row>
    <row r="304" spans="1:9" x14ac:dyDescent="0.3">
      <c r="A304" s="22">
        <v>9851</v>
      </c>
      <c r="B304" s="21" t="s">
        <v>31</v>
      </c>
      <c r="C304" s="21" t="s">
        <v>10</v>
      </c>
      <c r="D304" s="23" t="s">
        <v>32</v>
      </c>
      <c r="E304" s="24">
        <v>7</v>
      </c>
      <c r="F304" s="23" t="s">
        <v>12</v>
      </c>
      <c r="G304" s="23" t="s">
        <v>232</v>
      </c>
      <c r="H304" s="23">
        <v>1</v>
      </c>
      <c r="I304" s="5" t="s">
        <v>10</v>
      </c>
    </row>
    <row r="305" spans="1:9" x14ac:dyDescent="0.3">
      <c r="A305" s="30">
        <v>9851</v>
      </c>
      <c r="B305" s="29" t="s">
        <v>31</v>
      </c>
      <c r="C305" s="29" t="s">
        <v>10</v>
      </c>
      <c r="D305" s="31" t="s">
        <v>32</v>
      </c>
      <c r="E305" s="32">
        <v>7</v>
      </c>
      <c r="F305" s="31" t="s">
        <v>27</v>
      </c>
      <c r="G305" s="31" t="s">
        <v>233</v>
      </c>
      <c r="H305" s="31"/>
      <c r="I305" s="6" t="s">
        <v>10</v>
      </c>
    </row>
    <row r="306" spans="1:9" ht="15" thickBot="1" x14ac:dyDescent="0.35">
      <c r="A306" s="30">
        <v>9851</v>
      </c>
      <c r="B306" s="29" t="s">
        <v>31</v>
      </c>
      <c r="C306" s="29" t="s">
        <v>10</v>
      </c>
      <c r="D306" s="31" t="s">
        <v>32</v>
      </c>
      <c r="E306" s="32">
        <v>7</v>
      </c>
      <c r="F306" s="31" t="s">
        <v>14</v>
      </c>
      <c r="G306" s="31" t="s">
        <v>234</v>
      </c>
      <c r="H306" s="31"/>
      <c r="I306" s="6" t="s">
        <v>10</v>
      </c>
    </row>
    <row r="307" spans="1:9" x14ac:dyDescent="0.3">
      <c r="A307" s="22">
        <v>9852</v>
      </c>
      <c r="B307" s="21" t="s">
        <v>10</v>
      </c>
      <c r="C307" s="21" t="s">
        <v>10</v>
      </c>
      <c r="D307" s="23" t="s">
        <v>197</v>
      </c>
      <c r="E307" s="24">
        <v>1</v>
      </c>
      <c r="F307" s="23" t="s">
        <v>12</v>
      </c>
      <c r="G307" s="23" t="s">
        <v>255</v>
      </c>
      <c r="H307" s="23">
        <v>1</v>
      </c>
      <c r="I307" s="5" t="s">
        <v>10</v>
      </c>
    </row>
    <row r="308" spans="1:9" x14ac:dyDescent="0.3">
      <c r="A308" s="30">
        <v>9852</v>
      </c>
      <c r="B308" s="29" t="s">
        <v>10</v>
      </c>
      <c r="C308" s="29" t="s">
        <v>10</v>
      </c>
      <c r="D308" s="31" t="s">
        <v>197</v>
      </c>
      <c r="E308" s="32">
        <v>1</v>
      </c>
      <c r="F308" s="31" t="s">
        <v>27</v>
      </c>
      <c r="G308" s="31" t="s">
        <v>256</v>
      </c>
      <c r="H308" s="31"/>
      <c r="I308" s="6" t="s">
        <v>10</v>
      </c>
    </row>
    <row r="309" spans="1:9" ht="15" thickBot="1" x14ac:dyDescent="0.35">
      <c r="A309" s="26">
        <v>9852</v>
      </c>
      <c r="B309" s="25" t="s">
        <v>10</v>
      </c>
      <c r="C309" s="25" t="s">
        <v>10</v>
      </c>
      <c r="D309" s="27" t="s">
        <v>197</v>
      </c>
      <c r="E309" s="28">
        <v>1</v>
      </c>
      <c r="F309" s="27" t="s">
        <v>14</v>
      </c>
      <c r="G309" s="27" t="s">
        <v>257</v>
      </c>
      <c r="H309" s="27"/>
      <c r="I309" s="7" t="s">
        <v>10</v>
      </c>
    </row>
    <row r="310" spans="1:9" x14ac:dyDescent="0.3">
      <c r="A310" s="22">
        <v>9853</v>
      </c>
      <c r="B310" s="21" t="s">
        <v>10</v>
      </c>
      <c r="C310" s="21" t="s">
        <v>10</v>
      </c>
      <c r="D310" s="23" t="s">
        <v>197</v>
      </c>
      <c r="E310" s="24">
        <v>9</v>
      </c>
      <c r="F310" s="23" t="s">
        <v>12</v>
      </c>
      <c r="G310" s="23" t="s">
        <v>299</v>
      </c>
      <c r="H310" s="23">
        <v>1</v>
      </c>
      <c r="I310" s="5" t="s">
        <v>10</v>
      </c>
    </row>
    <row r="311" spans="1:9" x14ac:dyDescent="0.3">
      <c r="A311" s="30">
        <v>9853</v>
      </c>
      <c r="B311" s="29" t="s">
        <v>10</v>
      </c>
      <c r="C311" s="29" t="s">
        <v>10</v>
      </c>
      <c r="D311" s="31" t="s">
        <v>197</v>
      </c>
      <c r="E311" s="32">
        <v>9</v>
      </c>
      <c r="F311" s="31" t="s">
        <v>27</v>
      </c>
      <c r="G311" s="31" t="s">
        <v>300</v>
      </c>
      <c r="H311" s="31"/>
      <c r="I311" s="6" t="s">
        <v>10</v>
      </c>
    </row>
    <row r="312" spans="1:9" ht="15" thickBot="1" x14ac:dyDescent="0.35">
      <c r="A312" s="26">
        <v>9853</v>
      </c>
      <c r="B312" s="25" t="s">
        <v>10</v>
      </c>
      <c r="C312" s="25" t="s">
        <v>10</v>
      </c>
      <c r="D312" s="27" t="s">
        <v>197</v>
      </c>
      <c r="E312" s="28">
        <v>9</v>
      </c>
      <c r="F312" s="27" t="s">
        <v>14</v>
      </c>
      <c r="G312" s="27" t="s">
        <v>301</v>
      </c>
      <c r="H312" s="27"/>
      <c r="I312" s="7" t="s">
        <v>10</v>
      </c>
    </row>
    <row r="313" spans="1:9" x14ac:dyDescent="0.3">
      <c r="A313" s="22">
        <v>9854</v>
      </c>
      <c r="B313" s="21" t="s">
        <v>10</v>
      </c>
      <c r="C313" s="21" t="s">
        <v>10</v>
      </c>
      <c r="D313" s="23" t="s">
        <v>197</v>
      </c>
      <c r="E313" s="24">
        <v>2</v>
      </c>
      <c r="F313" s="23" t="s">
        <v>12</v>
      </c>
      <c r="G313" s="23" t="s">
        <v>284</v>
      </c>
      <c r="H313" s="23"/>
      <c r="I313" s="5" t="s">
        <v>10</v>
      </c>
    </row>
    <row r="314" spans="1:9" x14ac:dyDescent="0.3">
      <c r="A314" s="30">
        <v>9854</v>
      </c>
      <c r="B314" s="29" t="s">
        <v>10</v>
      </c>
      <c r="C314" s="29" t="s">
        <v>10</v>
      </c>
      <c r="D314" s="31" t="s">
        <v>197</v>
      </c>
      <c r="E314" s="32">
        <v>2</v>
      </c>
      <c r="F314" s="31" t="s">
        <v>27</v>
      </c>
      <c r="G314" s="31" t="s">
        <v>302</v>
      </c>
      <c r="H314" s="31"/>
      <c r="I314" s="6" t="s">
        <v>10</v>
      </c>
    </row>
    <row r="315" spans="1:9" ht="15" thickBot="1" x14ac:dyDescent="0.35">
      <c r="A315" s="26">
        <v>9854</v>
      </c>
      <c r="B315" s="25" t="s">
        <v>10</v>
      </c>
      <c r="C315" s="25" t="s">
        <v>10</v>
      </c>
      <c r="D315" s="27" t="s">
        <v>197</v>
      </c>
      <c r="E315" s="28">
        <v>2</v>
      </c>
      <c r="F315" s="27" t="s">
        <v>14</v>
      </c>
      <c r="G315" s="27" t="s">
        <v>303</v>
      </c>
      <c r="H315" s="27"/>
      <c r="I315" s="7" t="s">
        <v>10</v>
      </c>
    </row>
    <row r="316" spans="1:9" x14ac:dyDescent="0.3">
      <c r="A316" s="22">
        <v>9855</v>
      </c>
      <c r="B316" s="21" t="s">
        <v>10</v>
      </c>
      <c r="C316" s="21" t="s">
        <v>10</v>
      </c>
      <c r="D316" s="23" t="s">
        <v>197</v>
      </c>
      <c r="E316" s="24">
        <v>8</v>
      </c>
      <c r="F316" s="23" t="s">
        <v>12</v>
      </c>
      <c r="G316" s="23" t="s">
        <v>304</v>
      </c>
      <c r="H316" s="23"/>
      <c r="I316" s="5" t="s">
        <v>10</v>
      </c>
    </row>
    <row r="317" spans="1:9" x14ac:dyDescent="0.3">
      <c r="A317" s="30">
        <v>9855</v>
      </c>
      <c r="B317" s="29" t="s">
        <v>10</v>
      </c>
      <c r="C317" s="29" t="s">
        <v>10</v>
      </c>
      <c r="D317" s="31" t="s">
        <v>197</v>
      </c>
      <c r="E317" s="32">
        <v>8</v>
      </c>
      <c r="F317" s="31" t="s">
        <v>27</v>
      </c>
      <c r="G317" s="31" t="s">
        <v>285</v>
      </c>
      <c r="H317" s="31"/>
      <c r="I317" s="6" t="s">
        <v>10</v>
      </c>
    </row>
    <row r="318" spans="1:9" ht="15" thickBot="1" x14ac:dyDescent="0.35">
      <c r="A318" s="26">
        <v>9855</v>
      </c>
      <c r="B318" s="25" t="s">
        <v>10</v>
      </c>
      <c r="C318" s="25" t="s">
        <v>10</v>
      </c>
      <c r="D318" s="27" t="s">
        <v>197</v>
      </c>
      <c r="E318" s="28">
        <v>8</v>
      </c>
      <c r="F318" s="27" t="s">
        <v>14</v>
      </c>
      <c r="G318" s="27" t="s">
        <v>305</v>
      </c>
      <c r="H318" s="27">
        <v>1</v>
      </c>
      <c r="I318" s="7" t="s">
        <v>10</v>
      </c>
    </row>
    <row r="319" spans="1:9" ht="15" thickBot="1" x14ac:dyDescent="0.35">
      <c r="A319" s="26">
        <v>9856</v>
      </c>
      <c r="B319" s="25" t="s">
        <v>10</v>
      </c>
      <c r="C319" s="25" t="s">
        <v>10</v>
      </c>
      <c r="D319" s="27" t="s">
        <v>99</v>
      </c>
      <c r="E319" s="28">
        <v>27</v>
      </c>
      <c r="F319" s="27"/>
      <c r="G319" s="19" t="s">
        <v>298</v>
      </c>
      <c r="H319" s="27">
        <v>1</v>
      </c>
      <c r="I319" s="8" t="s">
        <v>10</v>
      </c>
    </row>
    <row r="320" spans="1:9" x14ac:dyDescent="0.3">
      <c r="A320" s="22" t="s">
        <v>258</v>
      </c>
      <c r="B320" s="21" t="s">
        <v>31</v>
      </c>
      <c r="C320" s="21" t="s">
        <v>10</v>
      </c>
      <c r="D320" s="23" t="s">
        <v>99</v>
      </c>
      <c r="E320" s="24">
        <v>7</v>
      </c>
      <c r="F320" s="23"/>
      <c r="G320" s="34" t="s">
        <v>259</v>
      </c>
      <c r="H320" s="23"/>
      <c r="I320" s="5" t="s">
        <v>10</v>
      </c>
    </row>
    <row r="321" spans="1:9" ht="15" thickBot="1" x14ac:dyDescent="0.35">
      <c r="A321" s="26" t="s">
        <v>258</v>
      </c>
      <c r="B321" s="25" t="s">
        <v>31</v>
      </c>
      <c r="C321" s="25" t="s">
        <v>24</v>
      </c>
      <c r="D321" s="27" t="s">
        <v>17</v>
      </c>
      <c r="E321" s="28" t="s">
        <v>101</v>
      </c>
      <c r="F321" s="27"/>
      <c r="G321" s="37" t="s">
        <v>260</v>
      </c>
      <c r="H321" s="27">
        <v>1</v>
      </c>
      <c r="I321" s="7" t="s">
        <v>24</v>
      </c>
    </row>
    <row r="322" spans="1:9" ht="15" thickBot="1" x14ac:dyDescent="0.35">
      <c r="A322" s="38" t="s">
        <v>261</v>
      </c>
      <c r="B322" s="18" t="s">
        <v>10</v>
      </c>
      <c r="C322" s="18" t="s">
        <v>10</v>
      </c>
      <c r="D322" s="19" t="s">
        <v>99</v>
      </c>
      <c r="E322" s="20">
        <v>20</v>
      </c>
      <c r="F322" s="19"/>
      <c r="G322" s="39"/>
      <c r="H322" s="19">
        <v>1</v>
      </c>
      <c r="I322" s="8" t="s">
        <v>10</v>
      </c>
    </row>
  </sheetData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7"/>
  <sheetViews>
    <sheetView workbookViewId="0">
      <selection activeCell="U2" sqref="U2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12" t="s">
        <v>262</v>
      </c>
      <c r="B1" s="12" t="s">
        <v>263</v>
      </c>
      <c r="C1" s="12" t="s">
        <v>3</v>
      </c>
      <c r="D1" s="12" t="s">
        <v>264</v>
      </c>
      <c r="E1" s="12" t="s">
        <v>265</v>
      </c>
      <c r="F1" s="12" t="s">
        <v>266</v>
      </c>
      <c r="G1" s="12" t="s">
        <v>267</v>
      </c>
      <c r="H1" s="12" t="s">
        <v>268</v>
      </c>
      <c r="I1" s="12" t="s">
        <v>269</v>
      </c>
      <c r="J1" s="12" t="s">
        <v>270</v>
      </c>
      <c r="K1" s="12" t="s">
        <v>271</v>
      </c>
      <c r="L1" s="12" t="s">
        <v>272</v>
      </c>
      <c r="M1" s="12" t="s">
        <v>276</v>
      </c>
      <c r="N1" s="12" t="s">
        <v>277</v>
      </c>
      <c r="O1" s="12" t="s">
        <v>278</v>
      </c>
      <c r="P1" s="12" t="s">
        <v>279</v>
      </c>
      <c r="Q1" s="12" t="s">
        <v>280</v>
      </c>
      <c r="R1" s="12" t="s">
        <v>281</v>
      </c>
      <c r="S1" s="12" t="s">
        <v>282</v>
      </c>
      <c r="T1" s="12" t="s">
        <v>283</v>
      </c>
    </row>
    <row r="2" spans="1:20" x14ac:dyDescent="0.3">
      <c r="A2">
        <v>15</v>
      </c>
      <c r="B2" t="s">
        <v>18</v>
      </c>
      <c r="C2" t="str">
        <f>IF(B2="",VLOOKUP(A2,connections2!$A$3:$I$378,3,FALSE),VLOOKUP(B2,connections2!$G$3:$I$378,3,FALSE))</f>
        <v>U2</v>
      </c>
      <c r="D2">
        <f t="shared" ref="D2:D66" si="0">E2+F2</f>
        <v>150</v>
      </c>
      <c r="E2">
        <f>IF(C2="U2",Units!$D$3,IF(C2="KPC",Units!$D$2,Units!$D$4))+U2</f>
        <v>150</v>
      </c>
      <c r="F2">
        <v>0</v>
      </c>
      <c r="G2">
        <v>500</v>
      </c>
      <c r="H2">
        <f>IF(M2*D2^3+N2*D2^2+O2*D2+P2&lt;0,0,M2*D2^3+N2*D2^2+O2*D2+P2)</f>
        <v>599.99999999999932</v>
      </c>
      <c r="I2">
        <f>H2*G2/1000</f>
        <v>299.99999999999966</v>
      </c>
      <c r="J2">
        <f>IF(Q2*D2^3+R2*D2^2+S2*D2+T2&lt;0,0,Q2*D2^3+R2*D2^2+S2*D2+T2)</f>
        <v>348.75</v>
      </c>
      <c r="K2">
        <v>500</v>
      </c>
      <c r="L2">
        <f>K2-J2</f>
        <v>151.25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19</v>
      </c>
      <c r="B3" t="s">
        <v>22</v>
      </c>
      <c r="C3" t="str">
        <f>IF(B3="",VLOOKUP(A3,connections2!$A$3:$I$378,3,FALSE),VLOOKUP(B3,connections2!$G$3:$I$378,3,FALSE))</f>
        <v>U2</v>
      </c>
      <c r="D3">
        <f t="shared" si="0"/>
        <v>150</v>
      </c>
      <c r="E3" s="17">
        <f>IF(C3="U2",Units!$D$3,IF(C3="KPC",Units!$D$2,Units!$D$4))</f>
        <v>150</v>
      </c>
      <c r="F3">
        <v>0</v>
      </c>
      <c r="G3">
        <v>501</v>
      </c>
      <c r="H3">
        <f>IF(M3*D3^3+N3*D3^2+O3*D3+P3&lt;0,0,M3*D3^3+N3*D3^2+O3*D3+P3)</f>
        <v>599.99999999999932</v>
      </c>
      <c r="I3">
        <f>H3*G3/1000</f>
        <v>300.59999999999962</v>
      </c>
      <c r="J3">
        <f t="shared" ref="J3:J66" si="1">IF(Q3*D3^3+R3*D3^2+S3*D3+T3&lt;0,0,Q3*D3^3+R3*D3^2+S3*D3+T3)</f>
        <v>348.75</v>
      </c>
      <c r="K3">
        <v>500</v>
      </c>
      <c r="L3">
        <f>K3-J3</f>
        <v>151.25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30</v>
      </c>
      <c r="C4" t="str">
        <f>IF(B4="",VLOOKUP(A4,connections2!$A$3:$I$378,3,FALSE),VLOOKUP(B4,connections2!$G$3:$I$378,3,FALSE))</f>
        <v>U3</v>
      </c>
      <c r="D4">
        <f t="shared" si="0"/>
        <v>125</v>
      </c>
      <c r="E4" s="17">
        <f>IF(C4="U2",Units!$D$3,IF(C4="KPC",Units!$D$2,Units!$D$4))</f>
        <v>125</v>
      </c>
      <c r="F4">
        <v>0</v>
      </c>
      <c r="G4">
        <v>502</v>
      </c>
      <c r="H4">
        <f t="shared" ref="H4:H66" si="2">IF(M4*D4^3+N4*D4^2+O4*D4+P4&lt;0,0,M4*D4^3+N4*D4^2+O4*D4+P4)</f>
        <v>656.24999999999955</v>
      </c>
      <c r="I4">
        <f t="shared" ref="I4:I66" si="3">H4*G4/1000</f>
        <v>329.43749999999977</v>
      </c>
      <c r="J4">
        <f t="shared" si="1"/>
        <v>339.84375</v>
      </c>
      <c r="K4">
        <v>500</v>
      </c>
      <c r="L4">
        <f t="shared" ref="L4:L66" si="4">K4-J4</f>
        <v>160.15625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33</v>
      </c>
      <c r="C5" t="str">
        <f>IF(B5="",VLOOKUP(A5,connections2!$A$3:$I$378,3,FALSE),VLOOKUP(B5,connections2!$G$3:$I$378,3,FALSE))</f>
        <v>KPC</v>
      </c>
      <c r="D5">
        <f t="shared" si="0"/>
        <v>78</v>
      </c>
      <c r="E5" s="17">
        <f>IF(C5="U2",Units!$D$3,IF(C5="KPC",Units!$D$2,Units!$D$4))</f>
        <v>78</v>
      </c>
      <c r="F5">
        <v>0</v>
      </c>
      <c r="G5">
        <v>503</v>
      </c>
      <c r="H5">
        <f t="shared" si="2"/>
        <v>738.08639999999968</v>
      </c>
      <c r="I5">
        <f t="shared" si="3"/>
        <v>371.25745919999986</v>
      </c>
      <c r="J5">
        <f t="shared" si="1"/>
        <v>321.30648000000002</v>
      </c>
      <c r="K5">
        <v>500</v>
      </c>
      <c r="L5">
        <f t="shared" si="4"/>
        <v>178.69351999999998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125</v>
      </c>
      <c r="E6" s="17">
        <f>IF(C6="U2",Units!$D$3,IF(C6="KPC",Units!$D$2,Units!$D$4))</f>
        <v>125</v>
      </c>
      <c r="F6">
        <v>0</v>
      </c>
      <c r="G6">
        <v>504</v>
      </c>
      <c r="H6">
        <f t="shared" si="2"/>
        <v>656.24999999999955</v>
      </c>
      <c r="I6">
        <f t="shared" si="3"/>
        <v>330.74999999999977</v>
      </c>
      <c r="J6">
        <f t="shared" si="1"/>
        <v>339.84375</v>
      </c>
      <c r="K6">
        <v>500</v>
      </c>
      <c r="L6">
        <f t="shared" si="4"/>
        <v>160.15625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36</v>
      </c>
      <c r="B7" t="s">
        <v>37</v>
      </c>
      <c r="C7" t="str">
        <f>IF(B7="",VLOOKUP(A7,connections2!$A$3:$I$378,3,FALSE),VLOOKUP(B7,connections2!$G$3:$I$378,3,FALSE))</f>
        <v>U2</v>
      </c>
      <c r="D7">
        <f t="shared" si="0"/>
        <v>150</v>
      </c>
      <c r="E7" s="17">
        <f>IF(C7="U2",Units!$D$3,IF(C7="KPC",Units!$D$2,Units!$D$4))</f>
        <v>150</v>
      </c>
      <c r="F7">
        <v>0</v>
      </c>
      <c r="G7">
        <v>505</v>
      </c>
      <c r="H7">
        <f t="shared" si="2"/>
        <v>599.99999999999932</v>
      </c>
      <c r="I7">
        <f t="shared" si="3"/>
        <v>302.99999999999966</v>
      </c>
      <c r="J7">
        <f t="shared" si="1"/>
        <v>348.75</v>
      </c>
      <c r="K7">
        <v>500</v>
      </c>
      <c r="L7">
        <f t="shared" si="4"/>
        <v>151.25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41</v>
      </c>
      <c r="C8" t="str">
        <f>IF(B8="",VLOOKUP(A8,connections2!$A$3:$I$378,3,FALSE),VLOOKUP(B8,connections2!$G$3:$I$378,3,FALSE))</f>
        <v>U3</v>
      </c>
      <c r="D8">
        <f t="shared" si="0"/>
        <v>125</v>
      </c>
      <c r="E8" s="17">
        <f>IF(C8="U2",Units!$D$3,IF(C8="KPC",Units!$D$2,Units!$D$4))</f>
        <v>125</v>
      </c>
      <c r="F8">
        <v>0</v>
      </c>
      <c r="G8">
        <v>506</v>
      </c>
      <c r="H8">
        <f t="shared" si="2"/>
        <v>656.24999999999955</v>
      </c>
      <c r="I8">
        <f t="shared" si="3"/>
        <v>332.06249999999977</v>
      </c>
      <c r="J8">
        <f t="shared" si="1"/>
        <v>339.84375</v>
      </c>
      <c r="K8">
        <v>500</v>
      </c>
      <c r="L8">
        <f t="shared" si="4"/>
        <v>160.15625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125</v>
      </c>
      <c r="E9" s="17">
        <f>IF(C9="U2",Units!$D$3,IF(C9="KPC",Units!$D$2,Units!$D$4))</f>
        <v>125</v>
      </c>
      <c r="F9">
        <v>0</v>
      </c>
      <c r="G9">
        <v>507</v>
      </c>
      <c r="H9">
        <f t="shared" si="2"/>
        <v>656.24999999999955</v>
      </c>
      <c r="I9">
        <f t="shared" si="3"/>
        <v>332.71874999999977</v>
      </c>
      <c r="J9">
        <f t="shared" si="1"/>
        <v>339.84375</v>
      </c>
      <c r="K9">
        <v>500</v>
      </c>
      <c r="L9">
        <f t="shared" si="4"/>
        <v>160.15625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125</v>
      </c>
      <c r="E10" s="17">
        <f>IF(C10="U2",Units!$D$3,IF(C10="KPC",Units!$D$2,Units!$D$4))</f>
        <v>125</v>
      </c>
      <c r="F10">
        <v>0</v>
      </c>
      <c r="G10">
        <v>508</v>
      </c>
      <c r="H10">
        <f t="shared" si="2"/>
        <v>656.24999999999955</v>
      </c>
      <c r="I10">
        <f t="shared" si="3"/>
        <v>333.37499999999977</v>
      </c>
      <c r="J10">
        <f t="shared" si="1"/>
        <v>339.84375</v>
      </c>
      <c r="K10">
        <v>500</v>
      </c>
      <c r="L10">
        <f t="shared" si="4"/>
        <v>160.15625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42</v>
      </c>
      <c r="C11" t="str">
        <f>IF(B11="",VLOOKUP(A11,connections2!$A$3:$I$378,3,FALSE),VLOOKUP(B11,connections2!$G$3:$I$378,3,FALSE))</f>
        <v>U2</v>
      </c>
      <c r="D11">
        <f t="shared" si="0"/>
        <v>150</v>
      </c>
      <c r="E11" s="17">
        <f>IF(C11="U2",Units!$D$3,IF(C11="KPC",Units!$D$2,Units!$D$4))</f>
        <v>150</v>
      </c>
      <c r="F11">
        <v>0</v>
      </c>
      <c r="G11">
        <v>509</v>
      </c>
      <c r="H11">
        <f t="shared" si="2"/>
        <v>599.99999999999932</v>
      </c>
      <c r="I11">
        <f t="shared" si="3"/>
        <v>305.39999999999964</v>
      </c>
      <c r="J11">
        <f t="shared" si="1"/>
        <v>348.75</v>
      </c>
      <c r="K11">
        <v>500</v>
      </c>
      <c r="L11">
        <f t="shared" si="4"/>
        <v>151.25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46</v>
      </c>
      <c r="C12" t="str">
        <f>IF(B12="",VLOOKUP(A12,connections2!$A$3:$I$378,3,FALSE),VLOOKUP(B12,connections2!$G$3:$I$378,3,FALSE))</f>
        <v>U2</v>
      </c>
      <c r="D12">
        <f t="shared" si="0"/>
        <v>150</v>
      </c>
      <c r="E12" s="17">
        <f>IF(C12="U2",Units!$D$3,IF(C12="KPC",Units!$D$2,Units!$D$4))</f>
        <v>150</v>
      </c>
      <c r="F12">
        <v>0</v>
      </c>
      <c r="G12">
        <v>510</v>
      </c>
      <c r="H12">
        <f t="shared" si="2"/>
        <v>599.99999999999932</v>
      </c>
      <c r="I12">
        <f t="shared" si="3"/>
        <v>305.99999999999966</v>
      </c>
      <c r="J12">
        <f t="shared" si="1"/>
        <v>348.75</v>
      </c>
      <c r="K12">
        <v>500</v>
      </c>
      <c r="L12">
        <f t="shared" si="4"/>
        <v>151.25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50</v>
      </c>
      <c r="B13" t="s">
        <v>52</v>
      </c>
      <c r="C13" t="str">
        <f>IF(B13="",VLOOKUP(A13,connections2!$A$3:$I$378,3,FALSE),VLOOKUP(B13,connections2!$G$3:$I$378,3,FALSE))</f>
        <v>U2</v>
      </c>
      <c r="D13">
        <f t="shared" si="0"/>
        <v>150</v>
      </c>
      <c r="E13" s="17">
        <f>IF(C13="U2",Units!$D$3,IF(C13="KPC",Units!$D$2,Units!$D$4))</f>
        <v>150</v>
      </c>
      <c r="F13">
        <v>0</v>
      </c>
      <c r="G13">
        <v>511</v>
      </c>
      <c r="H13">
        <f t="shared" si="2"/>
        <v>599.99999999999932</v>
      </c>
      <c r="I13">
        <f t="shared" si="3"/>
        <v>306.59999999999962</v>
      </c>
      <c r="J13">
        <f t="shared" si="1"/>
        <v>348.75</v>
      </c>
      <c r="K13">
        <v>500</v>
      </c>
      <c r="L13">
        <f t="shared" si="4"/>
        <v>151.25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56</v>
      </c>
      <c r="C14" t="str">
        <f>IF(B14="",VLOOKUP(A14,connections2!$A$3:$I$378,3,FALSE),VLOOKUP(B14,connections2!$G$3:$I$378,3,FALSE))</f>
        <v>U2</v>
      </c>
      <c r="D14">
        <f t="shared" si="0"/>
        <v>150</v>
      </c>
      <c r="E14" s="17">
        <f>IF(C14="U2",Units!$D$3,IF(C14="KPC",Units!$D$2,Units!$D$4))</f>
        <v>150</v>
      </c>
      <c r="F14">
        <v>0</v>
      </c>
      <c r="G14">
        <v>512</v>
      </c>
      <c r="H14">
        <f t="shared" si="2"/>
        <v>599.99999999999932</v>
      </c>
      <c r="I14">
        <f t="shared" si="3"/>
        <v>307.19999999999965</v>
      </c>
      <c r="J14">
        <f t="shared" si="1"/>
        <v>348.75</v>
      </c>
      <c r="K14">
        <v>500</v>
      </c>
      <c r="L14">
        <f t="shared" si="4"/>
        <v>151.25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60</v>
      </c>
      <c r="C15" t="str">
        <f>IF(B15="",VLOOKUP(A15,connections2!$A$3:$I$378,3,FALSE),VLOOKUP(B15,connections2!$G$3:$I$378,3,FALSE))</f>
        <v>U2</v>
      </c>
      <c r="D15">
        <f t="shared" si="0"/>
        <v>150</v>
      </c>
      <c r="E15" s="17">
        <f>IF(C15="U2",Units!$D$3,IF(C15="KPC",Units!$D$2,Units!$D$4))</f>
        <v>150</v>
      </c>
      <c r="F15">
        <v>0</v>
      </c>
      <c r="G15">
        <v>513</v>
      </c>
      <c r="H15">
        <f t="shared" si="2"/>
        <v>599.99999999999932</v>
      </c>
      <c r="I15">
        <f t="shared" si="3"/>
        <v>307.79999999999967</v>
      </c>
      <c r="J15">
        <f t="shared" si="1"/>
        <v>348.75</v>
      </c>
      <c r="K15">
        <v>500</v>
      </c>
      <c r="L15">
        <f t="shared" si="4"/>
        <v>151.25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65</v>
      </c>
      <c r="C16" t="str">
        <f>IF(B16="",VLOOKUP(A16,connections2!$A$3:$I$378,3,FALSE),VLOOKUP(B16,connections2!$G$3:$I$378,3,FALSE))</f>
        <v>U2</v>
      </c>
      <c r="D16">
        <f t="shared" si="0"/>
        <v>150</v>
      </c>
      <c r="E16" s="17">
        <f>IF(C16="U2",Units!$D$3,IF(C16="KPC",Units!$D$2,Units!$D$4))</f>
        <v>150</v>
      </c>
      <c r="F16">
        <v>0</v>
      </c>
      <c r="G16">
        <v>514</v>
      </c>
      <c r="H16">
        <f t="shared" si="2"/>
        <v>599.99999999999932</v>
      </c>
      <c r="I16">
        <f t="shared" si="3"/>
        <v>308.39999999999964</v>
      </c>
      <c r="J16">
        <f t="shared" si="1"/>
        <v>348.75</v>
      </c>
      <c r="K16">
        <v>500</v>
      </c>
      <c r="L16">
        <f t="shared" si="4"/>
        <v>151.25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150</v>
      </c>
      <c r="E17" s="17">
        <f>IF(C17="U2",Units!$D$3,IF(C17="KPC",Units!$D$2,Units!$D$4))</f>
        <v>150</v>
      </c>
      <c r="F17">
        <v>0</v>
      </c>
      <c r="G17">
        <v>515</v>
      </c>
      <c r="H17">
        <f t="shared" si="2"/>
        <v>599.99999999999932</v>
      </c>
      <c r="I17">
        <f t="shared" si="3"/>
        <v>308.99999999999966</v>
      </c>
      <c r="J17">
        <f t="shared" si="1"/>
        <v>348.75</v>
      </c>
      <c r="K17">
        <v>500</v>
      </c>
      <c r="L17">
        <f t="shared" si="4"/>
        <v>151.25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68</v>
      </c>
      <c r="C18" t="str">
        <f>IF(B18="",VLOOKUP(A18,connections2!$A$3:$I$378,3,FALSE),VLOOKUP(B18,connections2!$G$3:$I$378,3,FALSE))</f>
        <v>U2</v>
      </c>
      <c r="D18">
        <f t="shared" si="0"/>
        <v>150</v>
      </c>
      <c r="E18" s="17">
        <f>IF(C18="U2",Units!$D$3,IF(C18="KPC",Units!$D$2,Units!$D$4))</f>
        <v>150</v>
      </c>
      <c r="F18">
        <v>0</v>
      </c>
      <c r="G18">
        <v>516</v>
      </c>
      <c r="H18">
        <f t="shared" si="2"/>
        <v>599.99999999999932</v>
      </c>
      <c r="I18">
        <f t="shared" si="3"/>
        <v>309.59999999999962</v>
      </c>
      <c r="J18">
        <f t="shared" si="1"/>
        <v>348.75</v>
      </c>
      <c r="K18">
        <v>500</v>
      </c>
      <c r="L18">
        <f t="shared" si="4"/>
        <v>151.25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72</v>
      </c>
      <c r="C19" t="str">
        <f>IF(B19="",VLOOKUP(A19,connections2!$A$3:$I$378,3,FALSE),VLOOKUP(B19,connections2!$G$3:$I$378,3,FALSE))</f>
        <v>U2</v>
      </c>
      <c r="D19">
        <f t="shared" si="0"/>
        <v>150</v>
      </c>
      <c r="E19" s="17">
        <f>IF(C19="U2",Units!$D$3,IF(C19="KPC",Units!$D$2,Units!$D$4))</f>
        <v>150</v>
      </c>
      <c r="F19">
        <v>0</v>
      </c>
      <c r="G19">
        <v>517</v>
      </c>
      <c r="H19">
        <f t="shared" si="2"/>
        <v>599.99999999999932</v>
      </c>
      <c r="I19">
        <f t="shared" si="3"/>
        <v>310.19999999999965</v>
      </c>
      <c r="J19">
        <f t="shared" si="1"/>
        <v>348.75</v>
      </c>
      <c r="K19">
        <v>500</v>
      </c>
      <c r="L19">
        <f t="shared" si="4"/>
        <v>151.25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125</v>
      </c>
      <c r="E20" s="17">
        <f>IF(C20="U2",Units!$D$3,IF(C20="KPC",Units!$D$2,Units!$D$4))</f>
        <v>125</v>
      </c>
      <c r="F20">
        <v>0</v>
      </c>
      <c r="G20">
        <v>518</v>
      </c>
      <c r="H20">
        <f t="shared" si="2"/>
        <v>656.24999999999955</v>
      </c>
      <c r="I20">
        <f t="shared" si="3"/>
        <v>339.93749999999977</v>
      </c>
      <c r="J20">
        <f t="shared" si="1"/>
        <v>339.84375</v>
      </c>
      <c r="K20">
        <v>500</v>
      </c>
      <c r="L20">
        <f t="shared" si="4"/>
        <v>160.15625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76</v>
      </c>
      <c r="C21" t="str">
        <f>IF(B21="",VLOOKUP(A21,connections2!$A$3:$I$378,3,FALSE),VLOOKUP(B21,connections2!$G$3:$I$378,3,FALSE))</f>
        <v>U2</v>
      </c>
      <c r="D21">
        <f t="shared" si="0"/>
        <v>150</v>
      </c>
      <c r="E21" s="17">
        <f>IF(C21="U2",Units!$D$3,IF(C21="KPC",Units!$D$2,Units!$D$4))</f>
        <v>150</v>
      </c>
      <c r="F21">
        <v>0</v>
      </c>
      <c r="G21">
        <v>519</v>
      </c>
      <c r="H21">
        <f t="shared" si="2"/>
        <v>599.99999999999932</v>
      </c>
      <c r="I21">
        <f t="shared" si="3"/>
        <v>311.39999999999964</v>
      </c>
      <c r="J21">
        <f t="shared" si="1"/>
        <v>348.75</v>
      </c>
      <c r="K21">
        <v>500</v>
      </c>
      <c r="L21">
        <f t="shared" si="4"/>
        <v>151.25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81</v>
      </c>
      <c r="C22" t="str">
        <f>IF(B22="",VLOOKUP(A22,connections2!$A$3:$I$378,3,FALSE),VLOOKUP(B22,connections2!$G$3:$I$378,3,FALSE))</f>
        <v>U2</v>
      </c>
      <c r="D22">
        <f t="shared" si="0"/>
        <v>150</v>
      </c>
      <c r="E22" s="17">
        <f>IF(C22="U2",Units!$D$3,IF(C22="KPC",Units!$D$2,Units!$D$4))</f>
        <v>150</v>
      </c>
      <c r="F22">
        <v>0</v>
      </c>
      <c r="G22">
        <v>520</v>
      </c>
      <c r="H22">
        <f t="shared" si="2"/>
        <v>599.99999999999932</v>
      </c>
      <c r="I22">
        <f t="shared" si="3"/>
        <v>311.99999999999966</v>
      </c>
      <c r="J22">
        <f t="shared" si="1"/>
        <v>348.75</v>
      </c>
      <c r="K22">
        <v>500</v>
      </c>
      <c r="L22">
        <f t="shared" si="4"/>
        <v>151.25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83</v>
      </c>
      <c r="C23" t="str">
        <f>IF(B23="",VLOOKUP(A23,connections2!$A$3:$I$378,3,FALSE),VLOOKUP(B23,connections2!$G$3:$I$378,3,FALSE))</f>
        <v>U2</v>
      </c>
      <c r="D23">
        <f t="shared" si="0"/>
        <v>150</v>
      </c>
      <c r="E23" s="17">
        <f>IF(C23="U2",Units!$D$3,IF(C23="KPC",Units!$D$2,Units!$D$4))</f>
        <v>150</v>
      </c>
      <c r="F23">
        <v>0</v>
      </c>
      <c r="G23">
        <v>521</v>
      </c>
      <c r="H23">
        <f t="shared" si="2"/>
        <v>599.99999999999932</v>
      </c>
      <c r="I23">
        <f t="shared" si="3"/>
        <v>312.59999999999962</v>
      </c>
      <c r="J23">
        <f t="shared" si="1"/>
        <v>348.75</v>
      </c>
      <c r="K23">
        <v>500</v>
      </c>
      <c r="L23">
        <f t="shared" si="4"/>
        <v>151.25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87</v>
      </c>
      <c r="C24" t="str">
        <f>IF(B24="",VLOOKUP(A24,connections2!$A$3:$I$378,3,FALSE),VLOOKUP(B24,connections2!$G$3:$I$378,3,FALSE))</f>
        <v>U2</v>
      </c>
      <c r="D24">
        <f t="shared" si="0"/>
        <v>150</v>
      </c>
      <c r="E24" s="17">
        <f>IF(C24="U2",Units!$D$3,IF(C24="KPC",Units!$D$2,Units!$D$4))</f>
        <v>150</v>
      </c>
      <c r="F24">
        <v>0</v>
      </c>
      <c r="G24">
        <v>522</v>
      </c>
      <c r="H24">
        <f t="shared" si="2"/>
        <v>599.99999999999932</v>
      </c>
      <c r="I24">
        <f t="shared" si="3"/>
        <v>313.19999999999965</v>
      </c>
      <c r="J24">
        <f t="shared" si="1"/>
        <v>348.75</v>
      </c>
      <c r="K24">
        <v>500</v>
      </c>
      <c r="L24">
        <f t="shared" si="4"/>
        <v>151.25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91</v>
      </c>
      <c r="C25" t="str">
        <f>IF(B25="",VLOOKUP(A25,connections2!$A$3:$I$378,3,FALSE),VLOOKUP(B25,connections2!$G$3:$I$378,3,FALSE))</f>
        <v>KPC</v>
      </c>
      <c r="D25">
        <f t="shared" si="0"/>
        <v>78</v>
      </c>
      <c r="E25" s="17">
        <f>IF(C25="U2",Units!$D$3,IF(C25="KPC",Units!$D$2,Units!$D$4))</f>
        <v>78</v>
      </c>
      <c r="F25">
        <v>0</v>
      </c>
      <c r="G25">
        <v>523</v>
      </c>
      <c r="H25">
        <f t="shared" si="2"/>
        <v>738.08639999999968</v>
      </c>
      <c r="I25">
        <f t="shared" si="3"/>
        <v>386.01918719999981</v>
      </c>
      <c r="J25">
        <f t="shared" si="1"/>
        <v>321.30648000000002</v>
      </c>
      <c r="K25">
        <v>500</v>
      </c>
      <c r="L25">
        <f t="shared" si="4"/>
        <v>178.69351999999998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95</v>
      </c>
      <c r="C26" t="str">
        <f>IF(B26="",VLOOKUP(A26,connections2!$A$3:$I$378,3,FALSE),VLOOKUP(B26,connections2!$G$3:$I$378,3,FALSE))</f>
        <v>KPC</v>
      </c>
      <c r="D26">
        <f t="shared" si="0"/>
        <v>78</v>
      </c>
      <c r="E26" s="17">
        <f>IF(C26="U2",Units!$D$3,IF(C26="KPC",Units!$D$2,Units!$D$4))</f>
        <v>78</v>
      </c>
      <c r="F26">
        <v>0</v>
      </c>
      <c r="G26">
        <v>524</v>
      </c>
      <c r="H26">
        <f t="shared" si="2"/>
        <v>738.08639999999968</v>
      </c>
      <c r="I26">
        <f t="shared" si="3"/>
        <v>386.75727359999985</v>
      </c>
      <c r="J26">
        <f t="shared" si="1"/>
        <v>321.30648000000002</v>
      </c>
      <c r="K26">
        <v>500</v>
      </c>
      <c r="L26">
        <f t="shared" si="4"/>
        <v>178.69351999999998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125</v>
      </c>
      <c r="E27" s="17">
        <f>IF(C27="U2",Units!$D$3,IF(C27="KPC",Units!$D$2,Units!$D$4))</f>
        <v>125</v>
      </c>
      <c r="F27">
        <v>0</v>
      </c>
      <c r="G27">
        <v>525</v>
      </c>
      <c r="H27">
        <f t="shared" si="2"/>
        <v>656.24999999999955</v>
      </c>
      <c r="I27">
        <f t="shared" si="3"/>
        <v>344.53124999999977</v>
      </c>
      <c r="J27">
        <f t="shared" si="1"/>
        <v>339.84375</v>
      </c>
      <c r="K27">
        <v>500</v>
      </c>
      <c r="L27">
        <f t="shared" si="4"/>
        <v>160.15625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125</v>
      </c>
      <c r="E28" s="17">
        <f>IF(C28="U2",Units!$D$3,IF(C28="KPC",Units!$D$2,Units!$D$4))</f>
        <v>125</v>
      </c>
      <c r="F28">
        <v>0</v>
      </c>
      <c r="G28">
        <v>526</v>
      </c>
      <c r="H28">
        <f t="shared" si="2"/>
        <v>656.24999999999955</v>
      </c>
      <c r="I28">
        <f t="shared" si="3"/>
        <v>345.18749999999977</v>
      </c>
      <c r="J28">
        <f t="shared" si="1"/>
        <v>339.84375</v>
      </c>
      <c r="K28">
        <v>500</v>
      </c>
      <c r="L28">
        <f t="shared" si="4"/>
        <v>160.15625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125</v>
      </c>
      <c r="E29" s="17">
        <f>IF(C29="U2",Units!$D$3,IF(C29="KPC",Units!$D$2,Units!$D$4))</f>
        <v>125</v>
      </c>
      <c r="F29">
        <v>0</v>
      </c>
      <c r="G29">
        <v>527</v>
      </c>
      <c r="H29">
        <f t="shared" si="2"/>
        <v>656.24999999999955</v>
      </c>
      <c r="I29">
        <f t="shared" si="3"/>
        <v>345.84374999999977</v>
      </c>
      <c r="J29">
        <f t="shared" si="1"/>
        <v>339.84375</v>
      </c>
      <c r="K29">
        <v>500</v>
      </c>
      <c r="L29">
        <f t="shared" si="4"/>
        <v>160.15625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125</v>
      </c>
      <c r="E30" s="17">
        <f>IF(C30="U2",Units!$D$3,IF(C30="KPC",Units!$D$2,Units!$D$4))</f>
        <v>125</v>
      </c>
      <c r="F30">
        <v>0</v>
      </c>
      <c r="G30">
        <v>528</v>
      </c>
      <c r="H30">
        <f t="shared" si="2"/>
        <v>656.24999999999955</v>
      </c>
      <c r="I30">
        <f t="shared" si="3"/>
        <v>346.49999999999977</v>
      </c>
      <c r="J30">
        <f t="shared" si="1"/>
        <v>339.84375</v>
      </c>
      <c r="K30">
        <v>500</v>
      </c>
      <c r="L30">
        <f t="shared" si="4"/>
        <v>160.15625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125</v>
      </c>
      <c r="E31" s="17">
        <f>IF(C31="U2",Units!$D$3,IF(C31="KPC",Units!$D$2,Units!$D$4))</f>
        <v>125</v>
      </c>
      <c r="F31">
        <v>0</v>
      </c>
      <c r="G31">
        <v>529</v>
      </c>
      <c r="H31">
        <f t="shared" si="2"/>
        <v>656.24999999999955</v>
      </c>
      <c r="I31">
        <f t="shared" si="3"/>
        <v>347.15624999999977</v>
      </c>
      <c r="J31">
        <f t="shared" si="1"/>
        <v>339.84375</v>
      </c>
      <c r="K31">
        <v>500</v>
      </c>
      <c r="L31">
        <f t="shared" si="4"/>
        <v>160.15625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125</v>
      </c>
      <c r="E32" s="17">
        <f>IF(C32="U2",Units!$D$3,IF(C32="KPC",Units!$D$2,Units!$D$4))</f>
        <v>125</v>
      </c>
      <c r="F32">
        <v>0</v>
      </c>
      <c r="G32">
        <v>530</v>
      </c>
      <c r="H32">
        <f t="shared" si="2"/>
        <v>656.24999999999955</v>
      </c>
      <c r="I32">
        <f t="shared" si="3"/>
        <v>347.81249999999977</v>
      </c>
      <c r="J32">
        <f t="shared" si="1"/>
        <v>339.84375</v>
      </c>
      <c r="K32">
        <v>500</v>
      </c>
      <c r="L32">
        <f t="shared" si="4"/>
        <v>160.15625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125</v>
      </c>
      <c r="E33" s="17">
        <f>IF(C33="U2",Units!$D$3,IF(C33="KPC",Units!$D$2,Units!$D$4))</f>
        <v>125</v>
      </c>
      <c r="F33">
        <v>0</v>
      </c>
      <c r="G33">
        <v>531</v>
      </c>
      <c r="H33">
        <f t="shared" si="2"/>
        <v>656.24999999999955</v>
      </c>
      <c r="I33">
        <f t="shared" si="3"/>
        <v>348.46874999999977</v>
      </c>
      <c r="J33">
        <f t="shared" si="1"/>
        <v>339.84375</v>
      </c>
      <c r="K33">
        <v>500</v>
      </c>
      <c r="L33">
        <f t="shared" si="4"/>
        <v>160.15625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125</v>
      </c>
      <c r="E34" s="17">
        <f>IF(C34="U2",Units!$D$3,IF(C34="KPC",Units!$D$2,Units!$D$4))</f>
        <v>125</v>
      </c>
      <c r="F34">
        <v>0</v>
      </c>
      <c r="G34">
        <v>532</v>
      </c>
      <c r="H34">
        <f t="shared" si="2"/>
        <v>656.24999999999955</v>
      </c>
      <c r="I34">
        <f t="shared" si="3"/>
        <v>349.12499999999977</v>
      </c>
      <c r="J34">
        <f t="shared" si="1"/>
        <v>339.84375</v>
      </c>
      <c r="K34">
        <v>500</v>
      </c>
      <c r="L34">
        <f t="shared" si="4"/>
        <v>160.15625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125</v>
      </c>
      <c r="E35" s="17">
        <f>IF(C35="U2",Units!$D$3,IF(C35="KPC",Units!$D$2,Units!$D$4))</f>
        <v>125</v>
      </c>
      <c r="F35">
        <v>0</v>
      </c>
      <c r="G35">
        <v>533</v>
      </c>
      <c r="H35">
        <f t="shared" si="2"/>
        <v>656.24999999999955</v>
      </c>
      <c r="I35">
        <f t="shared" si="3"/>
        <v>349.78124999999977</v>
      </c>
      <c r="J35">
        <f t="shared" si="1"/>
        <v>339.84375</v>
      </c>
      <c r="K35">
        <v>500</v>
      </c>
      <c r="L35">
        <f t="shared" si="4"/>
        <v>160.15625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125</v>
      </c>
      <c r="E36" s="17">
        <f>IF(C36="U2",Units!$D$3,IF(C36="KPC",Units!$D$2,Units!$D$4))</f>
        <v>125</v>
      </c>
      <c r="F36">
        <v>0</v>
      </c>
      <c r="G36">
        <v>534</v>
      </c>
      <c r="H36">
        <f t="shared" si="2"/>
        <v>656.24999999999955</v>
      </c>
      <c r="I36">
        <f t="shared" si="3"/>
        <v>350.43749999999977</v>
      </c>
      <c r="J36">
        <f t="shared" si="1"/>
        <v>339.84375</v>
      </c>
      <c r="K36">
        <v>500</v>
      </c>
      <c r="L36">
        <f t="shared" si="4"/>
        <v>160.15625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91</v>
      </c>
      <c r="C37" t="str">
        <f>IF(B37="",VLOOKUP(A37,connections2!$A$3:$I$378,3,FALSE),VLOOKUP(B37,connections2!$G$3:$I$378,3,FALSE))</f>
        <v>KPC</v>
      </c>
      <c r="D37">
        <f t="shared" si="0"/>
        <v>78</v>
      </c>
      <c r="E37" s="17">
        <f>IF(C37="U2",Units!$D$3,IF(C37="KPC",Units!$D$2,Units!$D$4))</f>
        <v>78</v>
      </c>
      <c r="F37">
        <v>0</v>
      </c>
      <c r="G37">
        <v>535</v>
      </c>
      <c r="H37">
        <f t="shared" si="2"/>
        <v>738.08639999999968</v>
      </c>
      <c r="I37">
        <f t="shared" si="3"/>
        <v>394.87622399999981</v>
      </c>
      <c r="J37">
        <f t="shared" si="1"/>
        <v>321.30648000000002</v>
      </c>
      <c r="K37">
        <v>500</v>
      </c>
      <c r="L37">
        <f t="shared" si="4"/>
        <v>178.69351999999998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125</v>
      </c>
      <c r="E38" s="17">
        <f>IF(C38="U2",Units!$D$3,IF(C38="KPC",Units!$D$2,Units!$D$4))</f>
        <v>125</v>
      </c>
      <c r="F38">
        <v>0</v>
      </c>
      <c r="G38">
        <v>536</v>
      </c>
      <c r="H38">
        <f t="shared" si="2"/>
        <v>656.24999999999955</v>
      </c>
      <c r="I38">
        <f t="shared" si="3"/>
        <v>351.74999999999977</v>
      </c>
      <c r="J38">
        <f t="shared" si="1"/>
        <v>339.84375</v>
      </c>
      <c r="K38">
        <v>500</v>
      </c>
      <c r="L38">
        <f t="shared" si="4"/>
        <v>160.15625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125</v>
      </c>
      <c r="E39" s="17">
        <f>IF(C39="U2",Units!$D$3,IF(C39="KPC",Units!$D$2,Units!$D$4))</f>
        <v>125</v>
      </c>
      <c r="F39">
        <v>0</v>
      </c>
      <c r="G39">
        <v>537</v>
      </c>
      <c r="H39">
        <f t="shared" si="2"/>
        <v>656.24999999999955</v>
      </c>
      <c r="I39">
        <f t="shared" si="3"/>
        <v>352.40624999999977</v>
      </c>
      <c r="J39">
        <f t="shared" si="1"/>
        <v>339.84375</v>
      </c>
      <c r="K39">
        <v>500</v>
      </c>
      <c r="L39">
        <f t="shared" si="4"/>
        <v>160.15625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125</v>
      </c>
      <c r="E40" s="17">
        <f>IF(C40="U2",Units!$D$3,IF(C40="KPC",Units!$D$2,Units!$D$4))</f>
        <v>125</v>
      </c>
      <c r="F40">
        <v>0</v>
      </c>
      <c r="G40">
        <v>538</v>
      </c>
      <c r="H40">
        <f t="shared" si="2"/>
        <v>656.24999999999955</v>
      </c>
      <c r="I40">
        <f t="shared" si="3"/>
        <v>353.06249999999977</v>
      </c>
      <c r="J40">
        <f t="shared" si="1"/>
        <v>339.84375</v>
      </c>
      <c r="K40">
        <v>500</v>
      </c>
      <c r="L40">
        <f t="shared" si="4"/>
        <v>160.15625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125</v>
      </c>
      <c r="E41" s="17">
        <f>IF(C41="U2",Units!$D$3,IF(C41="KPC",Units!$D$2,Units!$D$4))</f>
        <v>125</v>
      </c>
      <c r="F41">
        <v>0</v>
      </c>
      <c r="G41">
        <v>539</v>
      </c>
      <c r="H41">
        <f t="shared" si="2"/>
        <v>656.24999999999955</v>
      </c>
      <c r="I41">
        <f t="shared" si="3"/>
        <v>353.71874999999977</v>
      </c>
      <c r="J41">
        <f t="shared" si="1"/>
        <v>339.84375</v>
      </c>
      <c r="K41">
        <v>500</v>
      </c>
      <c r="L41">
        <f t="shared" si="4"/>
        <v>160.15625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97</v>
      </c>
      <c r="C42" t="str">
        <f>IF(B42="",VLOOKUP(A42,connections2!$A$3:$I$378,3,FALSE),VLOOKUP(B42,connections2!$G$3:$I$378,3,FALSE))</f>
        <v>KPC</v>
      </c>
      <c r="D42">
        <f t="shared" si="0"/>
        <v>78</v>
      </c>
      <c r="E42" s="17">
        <f>IF(C42="U2",Units!$D$3,IF(C42="KPC",Units!$D$2,Units!$D$4))</f>
        <v>78</v>
      </c>
      <c r="F42">
        <v>0</v>
      </c>
      <c r="G42">
        <v>540</v>
      </c>
      <c r="H42">
        <f t="shared" si="2"/>
        <v>738.08639999999968</v>
      </c>
      <c r="I42">
        <f t="shared" si="3"/>
        <v>398.56665599999985</v>
      </c>
      <c r="J42">
        <f t="shared" si="1"/>
        <v>321.30648000000002</v>
      </c>
      <c r="K42">
        <v>500</v>
      </c>
      <c r="L42">
        <f t="shared" si="4"/>
        <v>178.69351999999998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100</v>
      </c>
      <c r="C43" t="str">
        <f>IF(B43="",VLOOKUP(A43,connections2!$A$3:$I$378,3,FALSE),VLOOKUP(B43,connections2!$G$3:$I$378,3,FALSE))</f>
        <v>KPC</v>
      </c>
      <c r="D43">
        <f t="shared" si="0"/>
        <v>78</v>
      </c>
      <c r="E43" s="17">
        <f>IF(C43="U2",Units!$D$3,IF(C43="KPC",Units!$D$2,Units!$D$4))</f>
        <v>78</v>
      </c>
      <c r="F43">
        <v>0</v>
      </c>
      <c r="G43">
        <v>541</v>
      </c>
      <c r="H43">
        <f t="shared" si="2"/>
        <v>738.08639999999968</v>
      </c>
      <c r="I43">
        <f t="shared" si="3"/>
        <v>399.30474239999984</v>
      </c>
      <c r="J43">
        <f t="shared" si="1"/>
        <v>321.30648000000002</v>
      </c>
      <c r="K43">
        <v>500</v>
      </c>
      <c r="L43">
        <f t="shared" si="4"/>
        <v>178.69351999999998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103</v>
      </c>
      <c r="C44" t="str">
        <f>IF(B44="",VLOOKUP(A44,connections2!$A$3:$I$378,3,FALSE),VLOOKUP(B44,connections2!$G$3:$I$378,3,FALSE))</f>
        <v>KPC</v>
      </c>
      <c r="D44">
        <f t="shared" si="0"/>
        <v>78</v>
      </c>
      <c r="E44" s="17">
        <f>IF(C44="U2",Units!$D$3,IF(C44="KPC",Units!$D$2,Units!$D$4))</f>
        <v>78</v>
      </c>
      <c r="F44">
        <v>0</v>
      </c>
      <c r="G44">
        <v>542</v>
      </c>
      <c r="H44">
        <f t="shared" si="2"/>
        <v>738.08639999999968</v>
      </c>
      <c r="I44">
        <f t="shared" si="3"/>
        <v>400.04282879999982</v>
      </c>
      <c r="J44">
        <f t="shared" si="1"/>
        <v>321.30648000000002</v>
      </c>
      <c r="K44">
        <v>500</v>
      </c>
      <c r="L44">
        <f t="shared" si="4"/>
        <v>178.69351999999998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105</v>
      </c>
      <c r="C45" t="str">
        <f>IF(B45="",VLOOKUP(A45,connections2!$A$3:$I$378,3,FALSE),VLOOKUP(B45,connections2!$G$3:$I$378,3,FALSE))</f>
        <v>KPC</v>
      </c>
      <c r="D45">
        <f t="shared" si="0"/>
        <v>78</v>
      </c>
      <c r="E45" s="17">
        <f>IF(C45="U2",Units!$D$3,IF(C45="KPC",Units!$D$2,Units!$D$4))</f>
        <v>78</v>
      </c>
      <c r="F45">
        <v>0</v>
      </c>
      <c r="G45">
        <v>543</v>
      </c>
      <c r="H45">
        <f t="shared" si="2"/>
        <v>738.08639999999968</v>
      </c>
      <c r="I45">
        <f t="shared" si="3"/>
        <v>400.78091519999981</v>
      </c>
      <c r="J45">
        <f t="shared" si="1"/>
        <v>321.30648000000002</v>
      </c>
      <c r="K45">
        <v>500</v>
      </c>
      <c r="L45">
        <f t="shared" si="4"/>
        <v>178.69351999999998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108</v>
      </c>
      <c r="C46" t="str">
        <f>IF(B46="",VLOOKUP(A46,connections2!$A$3:$I$378,3,FALSE),VLOOKUP(B46,connections2!$G$3:$I$378,3,FALSE))</f>
        <v>KPC</v>
      </c>
      <c r="D46">
        <f t="shared" si="0"/>
        <v>78</v>
      </c>
      <c r="E46" s="17">
        <f>IF(C46="U2",Units!$D$3,IF(C46="KPC",Units!$D$2,Units!$D$4))</f>
        <v>78</v>
      </c>
      <c r="F46">
        <v>0</v>
      </c>
      <c r="G46">
        <v>544</v>
      </c>
      <c r="H46">
        <f t="shared" si="2"/>
        <v>738.08639999999968</v>
      </c>
      <c r="I46">
        <f t="shared" si="3"/>
        <v>401.51900159999985</v>
      </c>
      <c r="J46">
        <f t="shared" si="1"/>
        <v>321.30648000000002</v>
      </c>
      <c r="K46">
        <v>500</v>
      </c>
      <c r="L46">
        <f t="shared" si="4"/>
        <v>178.69351999999998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125</v>
      </c>
      <c r="E47" s="17">
        <f>IF(C47="U2",Units!$D$3,IF(C47="KPC",Units!$D$2,Units!$D$4))</f>
        <v>125</v>
      </c>
      <c r="F47">
        <v>0</v>
      </c>
      <c r="G47">
        <v>545</v>
      </c>
      <c r="H47">
        <f t="shared" si="2"/>
        <v>656.24999999999955</v>
      </c>
      <c r="I47">
        <f t="shared" si="3"/>
        <v>357.65624999999977</v>
      </c>
      <c r="J47">
        <f t="shared" si="1"/>
        <v>339.84375</v>
      </c>
      <c r="K47">
        <v>500</v>
      </c>
      <c r="L47">
        <f t="shared" si="4"/>
        <v>160.15625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111</v>
      </c>
      <c r="C48" t="str">
        <f>IF(B48="",VLOOKUP(A48,connections2!$A$3:$I$378,3,FALSE),VLOOKUP(B48,connections2!$G$3:$I$378,3,FALSE))</f>
        <v>KPC</v>
      </c>
      <c r="D48">
        <f t="shared" si="0"/>
        <v>78</v>
      </c>
      <c r="E48" s="17">
        <f>IF(C48="U2",Units!$D$3,IF(C48="KPC",Units!$D$2,Units!$D$4))</f>
        <v>78</v>
      </c>
      <c r="F48">
        <v>0</v>
      </c>
      <c r="G48">
        <v>546</v>
      </c>
      <c r="H48">
        <f t="shared" si="2"/>
        <v>738.08639999999968</v>
      </c>
      <c r="I48">
        <f t="shared" si="3"/>
        <v>402.99517439999983</v>
      </c>
      <c r="J48">
        <f t="shared" si="1"/>
        <v>321.30648000000002</v>
      </c>
      <c r="K48">
        <v>500</v>
      </c>
      <c r="L48">
        <f t="shared" si="4"/>
        <v>178.69351999999998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114</v>
      </c>
      <c r="C49" t="str">
        <f>IF(B49="",VLOOKUP(A49,connections2!$A$3:$I$378,3,FALSE),VLOOKUP(B49,connections2!$G$3:$I$378,3,FALSE))</f>
        <v>KPC</v>
      </c>
      <c r="D49">
        <f t="shared" si="0"/>
        <v>78</v>
      </c>
      <c r="E49" s="17">
        <f>IF(C49="U2",Units!$D$3,IF(C49="KPC",Units!$D$2,Units!$D$4))</f>
        <v>78</v>
      </c>
      <c r="F49">
        <v>0</v>
      </c>
      <c r="G49">
        <v>547</v>
      </c>
      <c r="H49">
        <f t="shared" si="2"/>
        <v>738.08639999999968</v>
      </c>
      <c r="I49">
        <f t="shared" si="3"/>
        <v>403.73326079999981</v>
      </c>
      <c r="J49">
        <f t="shared" si="1"/>
        <v>321.30648000000002</v>
      </c>
      <c r="K49">
        <v>500</v>
      </c>
      <c r="L49">
        <f t="shared" si="4"/>
        <v>178.69351999999998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117</v>
      </c>
      <c r="C50" t="str">
        <f>IF(B50="",VLOOKUP(A50,connections2!$A$3:$I$378,3,FALSE),VLOOKUP(B50,connections2!$G$3:$I$378,3,FALSE))</f>
        <v>KPC</v>
      </c>
      <c r="D50">
        <f t="shared" si="0"/>
        <v>78</v>
      </c>
      <c r="E50" s="17">
        <f>IF(C50="U2",Units!$D$3,IF(C50="KPC",Units!$D$2,Units!$D$4))</f>
        <v>78</v>
      </c>
      <c r="F50">
        <v>0</v>
      </c>
      <c r="G50">
        <v>548</v>
      </c>
      <c r="H50">
        <f t="shared" si="2"/>
        <v>738.08639999999968</v>
      </c>
      <c r="I50">
        <f t="shared" si="3"/>
        <v>404.47134719999985</v>
      </c>
      <c r="J50">
        <f t="shared" si="1"/>
        <v>321.30648000000002</v>
      </c>
      <c r="K50">
        <v>500</v>
      </c>
      <c r="L50">
        <f t="shared" si="4"/>
        <v>178.69351999999998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78</v>
      </c>
      <c r="E51" s="17">
        <f>IF(C51="U2",Units!$D$3,IF(C51="KPC",Units!$D$2,Units!$D$4))</f>
        <v>78</v>
      </c>
      <c r="F51">
        <v>0</v>
      </c>
      <c r="G51">
        <v>549</v>
      </c>
      <c r="H51">
        <f t="shared" si="2"/>
        <v>738.08639999999968</v>
      </c>
      <c r="I51">
        <f t="shared" si="3"/>
        <v>405.20943359999984</v>
      </c>
      <c r="J51">
        <f t="shared" si="1"/>
        <v>321.30648000000002</v>
      </c>
      <c r="K51">
        <v>500</v>
      </c>
      <c r="L51">
        <f t="shared" si="4"/>
        <v>178.69351999999998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120</v>
      </c>
      <c r="B52" t="s">
        <v>121</v>
      </c>
      <c r="C52" t="str">
        <f>IF(B52="",VLOOKUP(A52,connections2!$A$3:$I$378,3,FALSE),VLOOKUP(B52,connections2!$G$3:$I$378,3,FALSE))</f>
        <v>KPC</v>
      </c>
      <c r="D52">
        <f t="shared" si="0"/>
        <v>78</v>
      </c>
      <c r="E52" s="17">
        <f>IF(C52="U2",Units!$D$3,IF(C52="KPC",Units!$D$2,Units!$D$4))</f>
        <v>78</v>
      </c>
      <c r="F52">
        <v>0</v>
      </c>
      <c r="G52">
        <v>550</v>
      </c>
      <c r="H52">
        <f t="shared" si="2"/>
        <v>738.08639999999968</v>
      </c>
      <c r="I52">
        <f t="shared" si="3"/>
        <v>405.94751999999983</v>
      </c>
      <c r="J52">
        <f t="shared" si="1"/>
        <v>321.30648000000002</v>
      </c>
      <c r="K52">
        <v>500</v>
      </c>
      <c r="L52">
        <f t="shared" si="4"/>
        <v>178.69351999999998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123</v>
      </c>
      <c r="C53" t="str">
        <f>IF(B53="",VLOOKUP(A53,connections2!$A$3:$I$378,3,FALSE),VLOOKUP(B53,connections2!$G$3:$I$378,3,FALSE))</f>
        <v>KPC</v>
      </c>
      <c r="D53">
        <f t="shared" si="0"/>
        <v>78</v>
      </c>
      <c r="E53" s="17">
        <f>IF(C53="U2",Units!$D$3,IF(C53="KPC",Units!$D$2,Units!$D$4))</f>
        <v>78</v>
      </c>
      <c r="F53">
        <v>0</v>
      </c>
      <c r="G53">
        <v>551</v>
      </c>
      <c r="H53">
        <f t="shared" si="2"/>
        <v>738.08639999999968</v>
      </c>
      <c r="I53">
        <f t="shared" si="3"/>
        <v>406.68560639999981</v>
      </c>
      <c r="J53">
        <f t="shared" si="1"/>
        <v>321.30648000000002</v>
      </c>
      <c r="K53">
        <v>500</v>
      </c>
      <c r="L53">
        <f t="shared" si="4"/>
        <v>178.69351999999998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125</v>
      </c>
      <c r="E54" s="17">
        <f>IF(C54="U2",Units!$D$3,IF(C54="KPC",Units!$D$2,Units!$D$4))</f>
        <v>125</v>
      </c>
      <c r="F54">
        <v>0</v>
      </c>
      <c r="G54">
        <v>552</v>
      </c>
      <c r="H54">
        <f t="shared" si="2"/>
        <v>656.24999999999955</v>
      </c>
      <c r="I54">
        <f t="shared" si="3"/>
        <v>362.24999999999977</v>
      </c>
      <c r="J54">
        <f t="shared" si="1"/>
        <v>339.84375</v>
      </c>
      <c r="K54">
        <v>500</v>
      </c>
      <c r="L54">
        <f t="shared" si="4"/>
        <v>160.15625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125</v>
      </c>
      <c r="C55" t="str">
        <f>IF(B55="",VLOOKUP(A55,connections2!$A$3:$I$378,3,FALSE),VLOOKUP(B55,connections2!$G$3:$I$378,3,FALSE))</f>
        <v>U2</v>
      </c>
      <c r="D55">
        <f t="shared" si="0"/>
        <v>150</v>
      </c>
      <c r="E55" s="17">
        <f>IF(C55="U2",Units!$D$3,IF(C55="KPC",Units!$D$2,Units!$D$4))</f>
        <v>150</v>
      </c>
      <c r="F55">
        <v>0</v>
      </c>
      <c r="G55">
        <v>553</v>
      </c>
      <c r="H55">
        <f t="shared" si="2"/>
        <v>599.99999999999932</v>
      </c>
      <c r="I55">
        <f t="shared" si="3"/>
        <v>331.79999999999967</v>
      </c>
      <c r="J55">
        <f t="shared" si="1"/>
        <v>348.75</v>
      </c>
      <c r="K55">
        <v>500</v>
      </c>
      <c r="L55">
        <f t="shared" si="4"/>
        <v>151.25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150</v>
      </c>
      <c r="E56" s="17">
        <f>IF(C56="U2",Units!$D$3,IF(C56="KPC",Units!$D$2,Units!$D$4))</f>
        <v>150</v>
      </c>
      <c r="F56">
        <v>0</v>
      </c>
      <c r="G56">
        <v>554</v>
      </c>
      <c r="H56">
        <f t="shared" si="2"/>
        <v>599.99999999999932</v>
      </c>
      <c r="I56">
        <f t="shared" si="3"/>
        <v>332.39999999999964</v>
      </c>
      <c r="J56">
        <f t="shared" si="1"/>
        <v>348.75</v>
      </c>
      <c r="K56">
        <v>500</v>
      </c>
      <c r="L56">
        <f t="shared" si="4"/>
        <v>151.25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129</v>
      </c>
      <c r="C57" t="str">
        <f>IF(B57="",VLOOKUP(A57,connections2!$A$3:$I$378,3,FALSE),VLOOKUP(B57,connections2!$G$3:$I$378,3,FALSE))</f>
        <v>U2</v>
      </c>
      <c r="D57">
        <f t="shared" si="0"/>
        <v>150</v>
      </c>
      <c r="E57" s="17">
        <f>IF(C57="U2",Units!$D$3,IF(C57="KPC",Units!$D$2,Units!$D$4))</f>
        <v>150</v>
      </c>
      <c r="F57">
        <v>0</v>
      </c>
      <c r="G57">
        <v>555</v>
      </c>
      <c r="H57">
        <f t="shared" si="2"/>
        <v>599.99999999999932</v>
      </c>
      <c r="I57">
        <f t="shared" si="3"/>
        <v>332.9999999999996</v>
      </c>
      <c r="J57">
        <f t="shared" si="1"/>
        <v>348.75</v>
      </c>
      <c r="K57">
        <v>500</v>
      </c>
      <c r="L57">
        <f t="shared" si="4"/>
        <v>151.25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132</v>
      </c>
      <c r="B58" t="s">
        <v>133</v>
      </c>
      <c r="C58" t="str">
        <f>IF(B58="",VLOOKUP(A58,connections2!$A$3:$I$378,3,FALSE),VLOOKUP(B58,connections2!$G$3:$I$378,3,FALSE))</f>
        <v>U2</v>
      </c>
      <c r="D58">
        <f t="shared" si="0"/>
        <v>150</v>
      </c>
      <c r="E58" s="17">
        <f>IF(C58="U2",Units!$D$3,IF(C58="KPC",Units!$D$2,Units!$D$4))</f>
        <v>150</v>
      </c>
      <c r="F58">
        <v>0</v>
      </c>
      <c r="G58">
        <v>556</v>
      </c>
      <c r="H58">
        <f t="shared" si="2"/>
        <v>599.99999999999932</v>
      </c>
      <c r="I58">
        <f t="shared" si="3"/>
        <v>333.59999999999957</v>
      </c>
      <c r="J58">
        <f t="shared" si="1"/>
        <v>348.75</v>
      </c>
      <c r="K58">
        <v>500</v>
      </c>
      <c r="L58">
        <f t="shared" si="4"/>
        <v>151.25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135</v>
      </c>
      <c r="C59" t="str">
        <f>IF(B59="",VLOOKUP(A59,connections2!$A$3:$I$378,3,FALSE),VLOOKUP(B59,connections2!$G$3:$I$378,3,FALSE))</f>
        <v>KPC</v>
      </c>
      <c r="D59">
        <f t="shared" si="0"/>
        <v>78</v>
      </c>
      <c r="E59" s="17">
        <f>IF(C59="U2",Units!$D$3,IF(C59="KPC",Units!$D$2,Units!$D$4))</f>
        <v>78</v>
      </c>
      <c r="F59">
        <v>0</v>
      </c>
      <c r="G59">
        <v>557</v>
      </c>
      <c r="H59">
        <f t="shared" si="2"/>
        <v>738.08639999999968</v>
      </c>
      <c r="I59">
        <f t="shared" si="3"/>
        <v>411.11412479999984</v>
      </c>
      <c r="J59">
        <f t="shared" si="1"/>
        <v>321.30648000000002</v>
      </c>
      <c r="K59">
        <v>500</v>
      </c>
      <c r="L59">
        <f t="shared" si="4"/>
        <v>178.69351999999998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97</v>
      </c>
      <c r="C60" t="str">
        <f>IF(B60="",VLOOKUP(A60,connections2!$A$3:$I$378,3,FALSE),VLOOKUP(B60,connections2!$G$3:$I$378,3,FALSE))</f>
        <v>KPC</v>
      </c>
      <c r="D60">
        <f t="shared" si="0"/>
        <v>78</v>
      </c>
      <c r="E60" s="17">
        <f>IF(C60="U2",Units!$D$3,IF(C60="KPC",Units!$D$2,Units!$D$4))</f>
        <v>78</v>
      </c>
      <c r="F60">
        <v>0</v>
      </c>
      <c r="G60">
        <v>558</v>
      </c>
      <c r="H60">
        <f t="shared" si="2"/>
        <v>738.08639999999968</v>
      </c>
      <c r="I60">
        <f t="shared" si="3"/>
        <v>411.85221119999983</v>
      </c>
      <c r="J60">
        <f t="shared" si="1"/>
        <v>321.30648000000002</v>
      </c>
      <c r="K60">
        <v>500</v>
      </c>
      <c r="L60">
        <f t="shared" si="4"/>
        <v>178.69351999999998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125</v>
      </c>
      <c r="E61" s="17">
        <f>IF(C61="U2",Units!$D$3,IF(C61="KPC",Units!$D$2,Units!$D$4))</f>
        <v>125</v>
      </c>
      <c r="F61">
        <v>0</v>
      </c>
      <c r="G61">
        <v>559</v>
      </c>
      <c r="H61">
        <f t="shared" si="2"/>
        <v>656.24999999999955</v>
      </c>
      <c r="I61">
        <f t="shared" si="3"/>
        <v>366.84374999999977</v>
      </c>
      <c r="J61">
        <f t="shared" si="1"/>
        <v>339.84375</v>
      </c>
      <c r="K61">
        <v>500</v>
      </c>
      <c r="L61">
        <f t="shared" si="4"/>
        <v>160.15625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138</v>
      </c>
      <c r="C62" t="str">
        <f>IF(B62="",VLOOKUP(A62,connections2!$A$3:$I$378,3,FALSE),VLOOKUP(B62,connections2!$G$3:$I$378,3,FALSE))</f>
        <v>KPC</v>
      </c>
      <c r="D62">
        <f t="shared" si="0"/>
        <v>78</v>
      </c>
      <c r="E62" s="17">
        <f>IF(C62="U2",Units!$D$3,IF(C62="KPC",Units!$D$2,Units!$D$4))</f>
        <v>78</v>
      </c>
      <c r="F62">
        <v>0</v>
      </c>
      <c r="G62">
        <v>560</v>
      </c>
      <c r="H62">
        <f t="shared" si="2"/>
        <v>738.08639999999968</v>
      </c>
      <c r="I62">
        <f t="shared" si="3"/>
        <v>413.32838399999986</v>
      </c>
      <c r="J62">
        <f t="shared" si="1"/>
        <v>321.30648000000002</v>
      </c>
      <c r="K62">
        <v>500</v>
      </c>
      <c r="L62">
        <f t="shared" si="4"/>
        <v>178.69351999999998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125</v>
      </c>
      <c r="E63" s="17">
        <f>IF(C63="U2",Units!$D$3,IF(C63="KPC",Units!$D$2,Units!$D$4))</f>
        <v>125</v>
      </c>
      <c r="F63">
        <v>0</v>
      </c>
      <c r="G63">
        <v>561</v>
      </c>
      <c r="H63">
        <f t="shared" si="2"/>
        <v>656.24999999999955</v>
      </c>
      <c r="I63">
        <f t="shared" si="3"/>
        <v>368.15624999999977</v>
      </c>
      <c r="J63">
        <f t="shared" si="1"/>
        <v>339.84375</v>
      </c>
      <c r="K63">
        <v>500</v>
      </c>
      <c r="L63">
        <f t="shared" si="4"/>
        <v>160.15625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78</v>
      </c>
      <c r="E64" s="17">
        <f>IF(C64="U2",Units!$D$3,IF(C64="KPC",Units!$D$2,Units!$D$4))</f>
        <v>78</v>
      </c>
      <c r="F64">
        <v>0</v>
      </c>
      <c r="G64">
        <v>562</v>
      </c>
      <c r="H64">
        <f t="shared" si="2"/>
        <v>738.08639999999968</v>
      </c>
      <c r="I64">
        <f t="shared" si="3"/>
        <v>414.80455679999983</v>
      </c>
      <c r="J64">
        <f t="shared" si="1"/>
        <v>321.30648000000002</v>
      </c>
      <c r="K64">
        <v>500</v>
      </c>
      <c r="L64">
        <f t="shared" si="4"/>
        <v>178.69351999999998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141</v>
      </c>
      <c r="C65" t="str">
        <f>IF(B65="",VLOOKUP(A65,connections2!$A$3:$I$378,3,FALSE),VLOOKUP(B65,connections2!$G$3:$I$378,3,FALSE))</f>
        <v>KPC</v>
      </c>
      <c r="D65">
        <f t="shared" si="0"/>
        <v>78</v>
      </c>
      <c r="E65" s="17">
        <f>IF(C65="U2",Units!$D$3,IF(C65="KPC",Units!$D$2,Units!$D$4))</f>
        <v>78</v>
      </c>
      <c r="F65">
        <v>0</v>
      </c>
      <c r="G65">
        <v>563</v>
      </c>
      <c r="H65">
        <f t="shared" si="2"/>
        <v>738.08639999999968</v>
      </c>
      <c r="I65">
        <f t="shared" si="3"/>
        <v>415.54264319999982</v>
      </c>
      <c r="J65">
        <f t="shared" si="1"/>
        <v>321.30648000000002</v>
      </c>
      <c r="K65">
        <v>500</v>
      </c>
      <c r="L65">
        <f t="shared" si="4"/>
        <v>178.69351999999998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144</v>
      </c>
      <c r="C66" t="str">
        <f>IF(B66="",VLOOKUP(A66,connections2!$A$3:$I$378,3,FALSE),VLOOKUP(B66,connections2!$G$3:$I$378,3,FALSE))</f>
        <v>KPC</v>
      </c>
      <c r="D66">
        <f t="shared" si="0"/>
        <v>78</v>
      </c>
      <c r="E66" s="17">
        <f>IF(C66="U2",Units!$D$3,IF(C66="KPC",Units!$D$2,Units!$D$4))</f>
        <v>78</v>
      </c>
      <c r="F66">
        <v>0</v>
      </c>
      <c r="G66">
        <v>564</v>
      </c>
      <c r="H66">
        <f t="shared" si="2"/>
        <v>738.08639999999968</v>
      </c>
      <c r="I66">
        <f t="shared" si="3"/>
        <v>416.28072959999986</v>
      </c>
      <c r="J66">
        <f t="shared" si="1"/>
        <v>321.30648000000002</v>
      </c>
      <c r="K66">
        <v>500</v>
      </c>
      <c r="L66">
        <f t="shared" si="4"/>
        <v>178.69351999999998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147</v>
      </c>
      <c r="B67" t="s">
        <v>148</v>
      </c>
      <c r="C67" t="str">
        <f>IF(B67="",VLOOKUP(A67,connections2!$A$3:$I$378,3,FALSE),VLOOKUP(B67,connections2!$G$3:$I$378,3,FALSE))</f>
        <v>KPC</v>
      </c>
      <c r="D67">
        <f t="shared" ref="D67:D124" si="5">E67+F67</f>
        <v>78</v>
      </c>
      <c r="E67" s="17">
        <f>IF(C67="U2",Units!$D$3,IF(C67="KPC",Units!$D$2,Units!$D$4))</f>
        <v>78</v>
      </c>
      <c r="F67">
        <v>0</v>
      </c>
      <c r="G67">
        <v>565</v>
      </c>
      <c r="H67">
        <f t="shared" ref="H67:H124" si="6">IF(M67*D67^3+N67*D67^2+O67*D67+P67&lt;0,0,M67*D67^3+N67*D67^2+O67*D67+P67)</f>
        <v>738.08639999999968</v>
      </c>
      <c r="I67">
        <f t="shared" ref="I67:I124" si="7">H67*G67/1000</f>
        <v>417.01881599999984</v>
      </c>
      <c r="J67">
        <f t="shared" ref="J67:J124" si="8">IF(Q67*D67^3+R67*D67^2+S67*D67+T67&lt;0,0,Q67*D67^3+R67*D67^2+S67*D67+T67)</f>
        <v>321.30648000000002</v>
      </c>
      <c r="K67">
        <v>500</v>
      </c>
      <c r="L67">
        <f t="shared" ref="L67:L124" si="9">K67-J67</f>
        <v>178.69351999999998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151</v>
      </c>
      <c r="C68" t="str">
        <f>IF(B68="",VLOOKUP(A68,connections2!$A$3:$I$378,3,FALSE),VLOOKUP(B68,connections2!$G$3:$I$378,3,FALSE))</f>
        <v>KPC</v>
      </c>
      <c r="D68">
        <f t="shared" si="5"/>
        <v>78</v>
      </c>
      <c r="E68" s="17">
        <f>IF(C68="U2",Units!$D$3,IF(C68="KPC",Units!$D$2,Units!$D$4))</f>
        <v>78</v>
      </c>
      <c r="F68">
        <v>0</v>
      </c>
      <c r="G68">
        <v>566</v>
      </c>
      <c r="H68">
        <f t="shared" si="6"/>
        <v>738.08639999999968</v>
      </c>
      <c r="I68">
        <f t="shared" si="7"/>
        <v>417.75690239999983</v>
      </c>
      <c r="J68">
        <f t="shared" si="8"/>
        <v>321.30648000000002</v>
      </c>
      <c r="K68">
        <v>500</v>
      </c>
      <c r="L68">
        <f t="shared" si="9"/>
        <v>178.69351999999998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154</v>
      </c>
      <c r="C69" t="str">
        <f>IF(B69="",VLOOKUP(A69,connections2!$A$3:$I$378,3,FALSE),VLOOKUP(B69,connections2!$G$3:$I$378,3,FALSE))</f>
        <v>KPC</v>
      </c>
      <c r="D69">
        <f t="shared" si="5"/>
        <v>78</v>
      </c>
      <c r="E69" s="17">
        <f>IF(C69="U2",Units!$D$3,IF(C69="KPC",Units!$D$2,Units!$D$4))</f>
        <v>78</v>
      </c>
      <c r="F69">
        <v>0</v>
      </c>
      <c r="G69">
        <v>567</v>
      </c>
      <c r="H69">
        <f t="shared" si="6"/>
        <v>738.08639999999968</v>
      </c>
      <c r="I69">
        <f t="shared" si="7"/>
        <v>418.49498879999982</v>
      </c>
      <c r="J69">
        <f t="shared" si="8"/>
        <v>321.30648000000002</v>
      </c>
      <c r="K69">
        <v>500</v>
      </c>
      <c r="L69">
        <f t="shared" si="9"/>
        <v>178.69351999999998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156</v>
      </c>
      <c r="B70" t="s">
        <v>157</v>
      </c>
      <c r="C70" t="str">
        <f>IF(B70="",VLOOKUP(A70,connections2!$A$3:$I$378,3,FALSE),VLOOKUP(B70,connections2!$G$3:$I$378,3,FALSE))</f>
        <v>KPC</v>
      </c>
      <c r="D70">
        <f t="shared" si="5"/>
        <v>78</v>
      </c>
      <c r="E70" s="17">
        <f>IF(C70="U2",Units!$D$3,IF(C70="KPC",Units!$D$2,Units!$D$4))</f>
        <v>78</v>
      </c>
      <c r="F70">
        <v>0</v>
      </c>
      <c r="G70">
        <v>568</v>
      </c>
      <c r="H70">
        <f t="shared" si="6"/>
        <v>738.08639999999968</v>
      </c>
      <c r="I70">
        <f t="shared" si="7"/>
        <v>419.23307519999986</v>
      </c>
      <c r="J70">
        <f t="shared" si="8"/>
        <v>321.30648000000002</v>
      </c>
      <c r="K70">
        <v>500</v>
      </c>
      <c r="L70">
        <f t="shared" si="9"/>
        <v>178.69351999999998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159</v>
      </c>
      <c r="C71" t="str">
        <f>IF(B71="",VLOOKUP(A71,connections2!$A$3:$I$378,3,FALSE),VLOOKUP(B71,connections2!$G$3:$I$378,3,FALSE))</f>
        <v>KPC</v>
      </c>
      <c r="D71">
        <f t="shared" si="5"/>
        <v>78</v>
      </c>
      <c r="E71" s="17">
        <f>IF(C71="U2",Units!$D$3,IF(C71="KPC",Units!$D$2,Units!$D$4))</f>
        <v>78</v>
      </c>
      <c r="F71">
        <v>0</v>
      </c>
      <c r="G71">
        <v>569</v>
      </c>
      <c r="H71">
        <f t="shared" si="6"/>
        <v>738.08639999999968</v>
      </c>
      <c r="I71">
        <f t="shared" si="7"/>
        <v>419.97116159999985</v>
      </c>
      <c r="J71">
        <f t="shared" si="8"/>
        <v>321.30648000000002</v>
      </c>
      <c r="K71">
        <v>500</v>
      </c>
      <c r="L71">
        <f t="shared" si="9"/>
        <v>178.69351999999998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162</v>
      </c>
      <c r="C72" t="str">
        <f>IF(B72="",VLOOKUP(A72,connections2!$A$3:$I$378,3,FALSE),VLOOKUP(B72,connections2!$G$3:$I$378,3,FALSE))</f>
        <v>KPC</v>
      </c>
      <c r="D72">
        <f t="shared" si="5"/>
        <v>78</v>
      </c>
      <c r="E72" s="17">
        <f>IF(C72="U2",Units!$D$3,IF(C72="KPC",Units!$D$2,Units!$D$4))</f>
        <v>78</v>
      </c>
      <c r="F72">
        <v>0</v>
      </c>
      <c r="G72">
        <v>570</v>
      </c>
      <c r="H72">
        <f t="shared" si="6"/>
        <v>738.08639999999968</v>
      </c>
      <c r="I72">
        <f t="shared" si="7"/>
        <v>420.70924799999983</v>
      </c>
      <c r="J72">
        <f t="shared" si="8"/>
        <v>321.30648000000002</v>
      </c>
      <c r="K72">
        <v>500</v>
      </c>
      <c r="L72">
        <f t="shared" si="9"/>
        <v>178.69351999999998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164</v>
      </c>
      <c r="C73" t="str">
        <f>IF(B73="",VLOOKUP(A73,connections2!$A$3:$I$378,3,FALSE),VLOOKUP(B73,connections2!$G$3:$I$378,3,FALSE))</f>
        <v>KPC</v>
      </c>
      <c r="D73">
        <f t="shared" si="5"/>
        <v>78</v>
      </c>
      <c r="E73" s="17">
        <f>IF(C73="U2",Units!$D$3,IF(C73="KPC",Units!$D$2,Units!$D$4))</f>
        <v>78</v>
      </c>
      <c r="F73">
        <v>0</v>
      </c>
      <c r="G73">
        <v>571</v>
      </c>
      <c r="H73">
        <f t="shared" si="6"/>
        <v>738.08639999999968</v>
      </c>
      <c r="I73">
        <f t="shared" si="7"/>
        <v>421.44733439999982</v>
      </c>
      <c r="J73">
        <f t="shared" si="8"/>
        <v>321.30648000000002</v>
      </c>
      <c r="K73">
        <v>500</v>
      </c>
      <c r="L73">
        <f t="shared" si="9"/>
        <v>178.69351999999998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167</v>
      </c>
      <c r="C74" t="str">
        <f>IF(B74="",VLOOKUP(A74,connections2!$A$3:$I$378,3,FALSE),VLOOKUP(B74,connections2!$G$3:$I$378,3,FALSE))</f>
        <v>KPC</v>
      </c>
      <c r="D74">
        <f t="shared" si="5"/>
        <v>78</v>
      </c>
      <c r="E74" s="17">
        <f>IF(C74="U2",Units!$D$3,IF(C74="KPC",Units!$D$2,Units!$D$4))</f>
        <v>78</v>
      </c>
      <c r="F74">
        <v>0</v>
      </c>
      <c r="G74">
        <v>572</v>
      </c>
      <c r="H74">
        <f t="shared" si="6"/>
        <v>738.08639999999968</v>
      </c>
      <c r="I74">
        <f t="shared" si="7"/>
        <v>422.18542079999986</v>
      </c>
      <c r="J74">
        <f t="shared" si="8"/>
        <v>321.30648000000002</v>
      </c>
      <c r="K74">
        <v>500</v>
      </c>
      <c r="L74">
        <f t="shared" si="9"/>
        <v>178.69351999999998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170</v>
      </c>
      <c r="C75" t="str">
        <f>IF(B75="",VLOOKUP(A75,connections2!$A$3:$I$378,3,FALSE),VLOOKUP(B75,connections2!$G$3:$I$378,3,FALSE))</f>
        <v>U2</v>
      </c>
      <c r="D75">
        <f t="shared" si="5"/>
        <v>150</v>
      </c>
      <c r="E75" s="17">
        <f>IF(C75="U2",Units!$D$3,IF(C75="KPC",Units!$D$2,Units!$D$4))</f>
        <v>150</v>
      </c>
      <c r="F75">
        <v>0</v>
      </c>
      <c r="G75">
        <v>573</v>
      </c>
      <c r="H75">
        <f t="shared" si="6"/>
        <v>599.99999999999932</v>
      </c>
      <c r="I75">
        <f t="shared" si="7"/>
        <v>343.79999999999961</v>
      </c>
      <c r="J75">
        <f t="shared" si="8"/>
        <v>348.75</v>
      </c>
      <c r="K75">
        <v>500</v>
      </c>
      <c r="L75">
        <f t="shared" si="9"/>
        <v>151.25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172</v>
      </c>
      <c r="C76" t="str">
        <f>IF(B76="",VLOOKUP(A76,connections2!$A$3:$I$378,3,FALSE),VLOOKUP(B76,connections2!$G$3:$I$378,3,FALSE))</f>
        <v>KPC</v>
      </c>
      <c r="D76">
        <f t="shared" si="5"/>
        <v>78</v>
      </c>
      <c r="E76" s="17">
        <f>IF(C76="U2",Units!$D$3,IF(C76="KPC",Units!$D$2,Units!$D$4))</f>
        <v>78</v>
      </c>
      <c r="F76">
        <v>0</v>
      </c>
      <c r="G76">
        <v>574</v>
      </c>
      <c r="H76">
        <f t="shared" si="6"/>
        <v>738.08639999999968</v>
      </c>
      <c r="I76">
        <f t="shared" si="7"/>
        <v>423.66159359999983</v>
      </c>
      <c r="J76">
        <f t="shared" si="8"/>
        <v>321.30648000000002</v>
      </c>
      <c r="K76">
        <v>500</v>
      </c>
      <c r="L76">
        <f t="shared" si="9"/>
        <v>178.69351999999998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176</v>
      </c>
      <c r="C77" t="str">
        <f>IF(B77="",VLOOKUP(A77,connections2!$A$3:$I$378,3,FALSE),VLOOKUP(B77,connections2!$G$3:$I$378,3,FALSE))</f>
        <v>KPC</v>
      </c>
      <c r="D77">
        <f t="shared" si="5"/>
        <v>78</v>
      </c>
      <c r="E77" s="17">
        <f>IF(C77="U2",Units!$D$3,IF(C77="KPC",Units!$D$2,Units!$D$4))</f>
        <v>78</v>
      </c>
      <c r="F77">
        <v>0</v>
      </c>
      <c r="G77">
        <v>575</v>
      </c>
      <c r="H77">
        <f t="shared" si="6"/>
        <v>738.08639999999968</v>
      </c>
      <c r="I77">
        <f t="shared" si="7"/>
        <v>424.39967999999982</v>
      </c>
      <c r="J77">
        <f t="shared" si="8"/>
        <v>321.30648000000002</v>
      </c>
      <c r="K77">
        <v>500</v>
      </c>
      <c r="L77">
        <f t="shared" si="9"/>
        <v>178.69351999999998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78</v>
      </c>
      <c r="E78" s="17">
        <f>IF(C78="U2",Units!$D$3,IF(C78="KPC",Units!$D$2,Units!$D$4))</f>
        <v>78</v>
      </c>
      <c r="F78">
        <v>0</v>
      </c>
      <c r="G78">
        <v>576</v>
      </c>
      <c r="H78">
        <f t="shared" si="6"/>
        <v>738.08639999999968</v>
      </c>
      <c r="I78">
        <f t="shared" si="7"/>
        <v>425.13776639999986</v>
      </c>
      <c r="J78">
        <f t="shared" si="8"/>
        <v>321.30648000000002</v>
      </c>
      <c r="K78">
        <v>500</v>
      </c>
      <c r="L78">
        <f t="shared" si="9"/>
        <v>178.69351999999998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179</v>
      </c>
      <c r="B79" t="s">
        <v>180</v>
      </c>
      <c r="C79" t="str">
        <f>IF(B79="",VLOOKUP(A79,connections2!$A$3:$I$378,3,FALSE),VLOOKUP(B79,connections2!$G$3:$I$378,3,FALSE))</f>
        <v>KPC</v>
      </c>
      <c r="D79">
        <f t="shared" si="5"/>
        <v>78</v>
      </c>
      <c r="E79" s="17">
        <f>IF(C79="U2",Units!$D$3,IF(C79="KPC",Units!$D$2,Units!$D$4))</f>
        <v>78</v>
      </c>
      <c r="F79">
        <v>0</v>
      </c>
      <c r="G79">
        <v>577</v>
      </c>
      <c r="H79">
        <f t="shared" si="6"/>
        <v>738.08639999999968</v>
      </c>
      <c r="I79">
        <f t="shared" si="7"/>
        <v>425.87585279999979</v>
      </c>
      <c r="J79">
        <f t="shared" si="8"/>
        <v>321.30648000000002</v>
      </c>
      <c r="K79">
        <v>500</v>
      </c>
      <c r="L79">
        <f t="shared" si="9"/>
        <v>178.69351999999998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182</v>
      </c>
      <c r="C80" t="str">
        <f>IF(B80="",VLOOKUP(A80,connections2!$A$3:$I$378,3,FALSE),VLOOKUP(B80,connections2!$G$3:$I$378,3,FALSE))</f>
        <v>KPC</v>
      </c>
      <c r="D80">
        <f t="shared" si="5"/>
        <v>78</v>
      </c>
      <c r="E80" s="17">
        <f>IF(C80="U2",Units!$D$3,IF(C80="KPC",Units!$D$2,Units!$D$4))</f>
        <v>78</v>
      </c>
      <c r="F80">
        <v>0</v>
      </c>
      <c r="G80">
        <v>578</v>
      </c>
      <c r="H80">
        <f t="shared" si="6"/>
        <v>738.08639999999968</v>
      </c>
      <c r="I80">
        <f t="shared" si="7"/>
        <v>426.61393919999978</v>
      </c>
      <c r="J80">
        <f t="shared" si="8"/>
        <v>321.30648000000002</v>
      </c>
      <c r="K80">
        <v>500</v>
      </c>
      <c r="L80">
        <f t="shared" si="9"/>
        <v>178.69351999999998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185</v>
      </c>
      <c r="C81" t="str">
        <f>IF(B81="",VLOOKUP(A81,connections2!$A$3:$I$378,3,FALSE),VLOOKUP(B81,connections2!$G$3:$I$378,3,FALSE))</f>
        <v>KPC</v>
      </c>
      <c r="D81">
        <f t="shared" si="5"/>
        <v>78</v>
      </c>
      <c r="E81" s="17">
        <f>IF(C81="U2",Units!$D$3,IF(C81="KPC",Units!$D$2,Units!$D$4))</f>
        <v>78</v>
      </c>
      <c r="F81">
        <v>0</v>
      </c>
      <c r="G81">
        <v>579</v>
      </c>
      <c r="H81">
        <f t="shared" si="6"/>
        <v>738.08639999999968</v>
      </c>
      <c r="I81">
        <f t="shared" si="7"/>
        <v>427.35202559999982</v>
      </c>
      <c r="J81">
        <f t="shared" si="8"/>
        <v>321.30648000000002</v>
      </c>
      <c r="K81">
        <v>500</v>
      </c>
      <c r="L81">
        <f t="shared" si="9"/>
        <v>178.69351999999998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188</v>
      </c>
      <c r="B82" t="s">
        <v>189</v>
      </c>
      <c r="C82" t="str">
        <f>IF(B82="",VLOOKUP(A82,connections2!$A$3:$I$378,3,FALSE),VLOOKUP(B82,connections2!$G$3:$I$378,3,FALSE))</f>
        <v>U2</v>
      </c>
      <c r="D82">
        <f t="shared" si="5"/>
        <v>150</v>
      </c>
      <c r="E82" s="17">
        <f>IF(C82="U2",Units!$D$3,IF(C82="KPC",Units!$D$2,Units!$D$4))</f>
        <v>150</v>
      </c>
      <c r="F82">
        <v>0</v>
      </c>
      <c r="G82">
        <v>580</v>
      </c>
      <c r="H82">
        <f t="shared" si="6"/>
        <v>599.99999999999932</v>
      </c>
      <c r="I82">
        <f t="shared" si="7"/>
        <v>347.9999999999996</v>
      </c>
      <c r="J82">
        <f t="shared" si="8"/>
        <v>348.75</v>
      </c>
      <c r="K82">
        <v>500</v>
      </c>
      <c r="L82">
        <f t="shared" si="9"/>
        <v>151.25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192</v>
      </c>
      <c r="C83" t="str">
        <f>IF(B83="",VLOOKUP(A83,connections2!$A$3:$I$378,3,FALSE),VLOOKUP(B83,connections2!$G$3:$I$378,3,FALSE))</f>
        <v>KPC</v>
      </c>
      <c r="D83">
        <f t="shared" si="5"/>
        <v>78</v>
      </c>
      <c r="E83" s="17">
        <f>IF(C83="U2",Units!$D$3,IF(C83="KPC",Units!$D$2,Units!$D$4))</f>
        <v>78</v>
      </c>
      <c r="F83">
        <v>0</v>
      </c>
      <c r="G83">
        <v>581</v>
      </c>
      <c r="H83">
        <f t="shared" si="6"/>
        <v>738.08639999999968</v>
      </c>
      <c r="I83">
        <f t="shared" si="7"/>
        <v>428.82819839999979</v>
      </c>
      <c r="J83">
        <f t="shared" si="8"/>
        <v>321.30648000000002</v>
      </c>
      <c r="K83">
        <v>500</v>
      </c>
      <c r="L83">
        <f t="shared" si="9"/>
        <v>178.69351999999998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193</v>
      </c>
      <c r="C84" t="str">
        <f>IF(B84="",VLOOKUP(A84,connections2!$A$3:$I$378,3,FALSE),VLOOKUP(B84,connections2!$G$3:$I$378,3,FALSE))</f>
        <v>KPC</v>
      </c>
      <c r="D84">
        <f t="shared" si="5"/>
        <v>78</v>
      </c>
      <c r="E84" s="17">
        <f>IF(C84="U2",Units!$D$3,IF(C84="KPC",Units!$D$2,Units!$D$4))</f>
        <v>78</v>
      </c>
      <c r="F84">
        <v>0</v>
      </c>
      <c r="G84">
        <v>582</v>
      </c>
      <c r="H84">
        <f t="shared" si="6"/>
        <v>738.08639999999968</v>
      </c>
      <c r="I84">
        <f t="shared" si="7"/>
        <v>429.56628479999978</v>
      </c>
      <c r="J84">
        <f t="shared" si="8"/>
        <v>321.30648000000002</v>
      </c>
      <c r="K84">
        <v>500</v>
      </c>
      <c r="L84">
        <f t="shared" si="9"/>
        <v>178.69351999999998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196</v>
      </c>
      <c r="B85" t="s">
        <v>198</v>
      </c>
      <c r="C85" t="str">
        <f>IF(B85="",VLOOKUP(A85,connections2!$A$3:$I$378,3,FALSE),VLOOKUP(B85,connections2!$G$3:$I$378,3,FALSE))</f>
        <v>KPC</v>
      </c>
      <c r="D85">
        <f t="shared" si="5"/>
        <v>78</v>
      </c>
      <c r="E85" s="17">
        <f>IF(C85="U2",Units!$D$3,IF(C85="KPC",Units!$D$2,Units!$D$4))</f>
        <v>78</v>
      </c>
      <c r="F85">
        <v>0</v>
      </c>
      <c r="G85">
        <v>583</v>
      </c>
      <c r="H85">
        <f t="shared" si="6"/>
        <v>738.08639999999968</v>
      </c>
      <c r="I85">
        <f t="shared" si="7"/>
        <v>430.30437119999982</v>
      </c>
      <c r="J85">
        <f t="shared" si="8"/>
        <v>321.30648000000002</v>
      </c>
      <c r="K85">
        <v>500</v>
      </c>
      <c r="L85">
        <f t="shared" si="9"/>
        <v>178.69351999999998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204</v>
      </c>
      <c r="C86" t="str">
        <f>IF(B86="",VLOOKUP(A86,connections2!$A$3:$I$378,3,FALSE),VLOOKUP(B86,connections2!$G$3:$I$378,3,FALSE))</f>
        <v>U2</v>
      </c>
      <c r="D86">
        <f t="shared" si="5"/>
        <v>150</v>
      </c>
      <c r="E86" s="17">
        <f>IF(C86="U2",Units!$D$3,IF(C86="KPC",Units!$D$2,Units!$D$4))</f>
        <v>150</v>
      </c>
      <c r="F86">
        <v>0</v>
      </c>
      <c r="G86">
        <v>584</v>
      </c>
      <c r="H86">
        <f t="shared" si="6"/>
        <v>599.99999999999932</v>
      </c>
      <c r="I86">
        <f t="shared" si="7"/>
        <v>350.39999999999958</v>
      </c>
      <c r="J86">
        <f t="shared" si="8"/>
        <v>348.75</v>
      </c>
      <c r="K86">
        <v>500</v>
      </c>
      <c r="L86">
        <f t="shared" si="9"/>
        <v>151.25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208</v>
      </c>
      <c r="C87" t="str">
        <f>IF(B87="",VLOOKUP(A87,connections2!$A$3:$I$378,3,FALSE),VLOOKUP(B87,connections2!$G$3:$I$378,3,FALSE))</f>
        <v>KPC</v>
      </c>
      <c r="D87">
        <f t="shared" si="5"/>
        <v>78</v>
      </c>
      <c r="E87" s="17">
        <f>IF(C87="U2",Units!$D$3,IF(C87="KPC",Units!$D$2,Units!$D$4))</f>
        <v>78</v>
      </c>
      <c r="F87">
        <v>0</v>
      </c>
      <c r="G87">
        <v>585</v>
      </c>
      <c r="H87">
        <f t="shared" si="6"/>
        <v>738.08639999999968</v>
      </c>
      <c r="I87">
        <f t="shared" si="7"/>
        <v>431.78054399999979</v>
      </c>
      <c r="J87">
        <f t="shared" si="8"/>
        <v>321.30648000000002</v>
      </c>
      <c r="K87">
        <v>500</v>
      </c>
      <c r="L87">
        <f t="shared" si="9"/>
        <v>178.69351999999998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211</v>
      </c>
      <c r="C88" t="str">
        <f>IF(B88="",VLOOKUP(A88,connections2!$A$3:$I$378,3,FALSE),VLOOKUP(B88,connections2!$G$3:$I$378,3,FALSE))</f>
        <v>U2</v>
      </c>
      <c r="D88">
        <f t="shared" si="5"/>
        <v>150</v>
      </c>
      <c r="E88" s="17">
        <f>IF(C88="U2",Units!$D$3,IF(C88="KPC",Units!$D$2,Units!$D$4))</f>
        <v>150</v>
      </c>
      <c r="F88">
        <v>0</v>
      </c>
      <c r="G88">
        <v>586</v>
      </c>
      <c r="H88">
        <f t="shared" si="6"/>
        <v>599.99999999999932</v>
      </c>
      <c r="I88">
        <f t="shared" si="7"/>
        <v>351.59999999999957</v>
      </c>
      <c r="J88">
        <f t="shared" si="8"/>
        <v>348.75</v>
      </c>
      <c r="K88">
        <v>500</v>
      </c>
      <c r="L88">
        <f t="shared" si="9"/>
        <v>151.25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214</v>
      </c>
      <c r="C89" t="str">
        <f>IF(B89="",VLOOKUP(A89,connections2!$A$3:$I$378,3,FALSE),VLOOKUP(B89,connections2!$G$3:$I$378,3,FALSE))</f>
        <v>KPC</v>
      </c>
      <c r="D89">
        <f t="shared" si="5"/>
        <v>78</v>
      </c>
      <c r="E89" s="17">
        <f>IF(C89="U2",Units!$D$3,IF(C89="KPC",Units!$D$2,Units!$D$4))</f>
        <v>78</v>
      </c>
      <c r="F89">
        <v>0</v>
      </c>
      <c r="G89">
        <v>587</v>
      </c>
      <c r="H89">
        <f t="shared" si="6"/>
        <v>738.08639999999968</v>
      </c>
      <c r="I89">
        <f t="shared" si="7"/>
        <v>433.25671679999982</v>
      </c>
      <c r="J89">
        <f t="shared" si="8"/>
        <v>321.30648000000002</v>
      </c>
      <c r="K89">
        <v>500</v>
      </c>
      <c r="L89">
        <f t="shared" si="9"/>
        <v>178.69351999999998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217</v>
      </c>
      <c r="C90" t="str">
        <f>IF(B90="",VLOOKUP(A90,connections2!$A$3:$I$378,3,FALSE),VLOOKUP(B90,connections2!$G$3:$I$378,3,FALSE))</f>
        <v>U2</v>
      </c>
      <c r="D90">
        <f t="shared" si="5"/>
        <v>150</v>
      </c>
      <c r="E90" s="17">
        <f>IF(C90="U2",Units!$D$3,IF(C90="KPC",Units!$D$2,Units!$D$4))</f>
        <v>150</v>
      </c>
      <c r="F90">
        <v>0</v>
      </c>
      <c r="G90">
        <v>588</v>
      </c>
      <c r="H90">
        <f t="shared" si="6"/>
        <v>599.99999999999932</v>
      </c>
      <c r="I90">
        <f t="shared" si="7"/>
        <v>352.79999999999961</v>
      </c>
      <c r="J90">
        <f t="shared" si="8"/>
        <v>348.75</v>
      </c>
      <c r="K90">
        <v>500</v>
      </c>
      <c r="L90">
        <f t="shared" si="9"/>
        <v>151.25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221</v>
      </c>
      <c r="C91" t="str">
        <f>IF(B91="",VLOOKUP(A91,connections2!$A$3:$I$378,3,FALSE),VLOOKUP(B91,connections2!$G$3:$I$378,3,FALSE))</f>
        <v>KPC</v>
      </c>
      <c r="D91">
        <f t="shared" si="5"/>
        <v>78</v>
      </c>
      <c r="E91" s="17">
        <f>IF(C91="U2",Units!$D$3,IF(C91="KPC",Units!$D$2,Units!$D$4))</f>
        <v>78</v>
      </c>
      <c r="F91">
        <v>0</v>
      </c>
      <c r="G91">
        <v>589</v>
      </c>
      <c r="H91">
        <f t="shared" si="6"/>
        <v>738.08639999999968</v>
      </c>
      <c r="I91">
        <f t="shared" si="7"/>
        <v>434.73288959999979</v>
      </c>
      <c r="J91">
        <f t="shared" si="8"/>
        <v>321.30648000000002</v>
      </c>
      <c r="K91">
        <v>500</v>
      </c>
      <c r="L91">
        <f t="shared" si="9"/>
        <v>178.69351999999998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135</v>
      </c>
      <c r="C92" t="str">
        <f>IF(B92="",VLOOKUP(A92,connections2!$A$3:$I$378,3,FALSE),VLOOKUP(B92,connections2!$G$3:$I$378,3,FALSE))</f>
        <v>KPC</v>
      </c>
      <c r="D92">
        <f t="shared" si="5"/>
        <v>78</v>
      </c>
      <c r="E92" s="17">
        <f>IF(C92="U2",Units!$D$3,IF(C92="KPC",Units!$D$2,Units!$D$4))</f>
        <v>78</v>
      </c>
      <c r="F92">
        <v>0</v>
      </c>
      <c r="G92">
        <v>590</v>
      </c>
      <c r="H92">
        <f t="shared" si="6"/>
        <v>738.08639999999968</v>
      </c>
      <c r="I92">
        <f t="shared" si="7"/>
        <v>435.47097599999978</v>
      </c>
      <c r="J92">
        <f t="shared" si="8"/>
        <v>321.30648000000002</v>
      </c>
      <c r="K92">
        <v>500</v>
      </c>
      <c r="L92">
        <f t="shared" si="9"/>
        <v>178.69351999999998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224</v>
      </c>
      <c r="C93" t="str">
        <f>IF(B93="",VLOOKUP(A93,connections2!$A$3:$I$378,3,FALSE),VLOOKUP(B93,connections2!$G$3:$I$378,3,FALSE))</f>
        <v>KPC</v>
      </c>
      <c r="D93">
        <f t="shared" si="5"/>
        <v>78</v>
      </c>
      <c r="E93" s="17">
        <f>IF(C93="U2",Units!$D$3,IF(C93="KPC",Units!$D$2,Units!$D$4))</f>
        <v>78</v>
      </c>
      <c r="F93">
        <v>0</v>
      </c>
      <c r="G93">
        <v>591</v>
      </c>
      <c r="H93">
        <f t="shared" si="6"/>
        <v>738.08639999999968</v>
      </c>
      <c r="I93">
        <f t="shared" si="7"/>
        <v>436.20906239999982</v>
      </c>
      <c r="J93">
        <f t="shared" si="8"/>
        <v>321.30648000000002</v>
      </c>
      <c r="K93">
        <v>500</v>
      </c>
      <c r="L93">
        <f t="shared" si="9"/>
        <v>178.69351999999998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214</v>
      </c>
      <c r="C94" t="str">
        <f>IF(B94="",VLOOKUP(A94,connections2!$A$3:$I$378,3,FALSE),VLOOKUP(B94,connections2!$G$3:$I$378,3,FALSE))</f>
        <v>KPC</v>
      </c>
      <c r="D94">
        <f t="shared" si="5"/>
        <v>78</v>
      </c>
      <c r="E94" s="17">
        <f>IF(C94="U2",Units!$D$3,IF(C94="KPC",Units!$D$2,Units!$D$4))</f>
        <v>78</v>
      </c>
      <c r="F94">
        <v>0</v>
      </c>
      <c r="G94">
        <v>592</v>
      </c>
      <c r="H94">
        <f t="shared" si="6"/>
        <v>738.08639999999968</v>
      </c>
      <c r="I94">
        <f t="shared" si="7"/>
        <v>436.94714879999981</v>
      </c>
      <c r="J94">
        <f t="shared" si="8"/>
        <v>321.30648000000002</v>
      </c>
      <c r="K94">
        <v>500</v>
      </c>
      <c r="L94">
        <f t="shared" si="9"/>
        <v>178.69351999999998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226</v>
      </c>
      <c r="C95" t="str">
        <f>IF(B95="",VLOOKUP(A95,connections2!$A$3:$I$378,3,FALSE),VLOOKUP(B95,connections2!$G$3:$I$378,3,FALSE))</f>
        <v>KPC</v>
      </c>
      <c r="D95">
        <f t="shared" si="5"/>
        <v>78</v>
      </c>
      <c r="E95" s="17">
        <f>IF(C95="U2",Units!$D$3,IF(C95="KPC",Units!$D$2,Units!$D$4))</f>
        <v>78</v>
      </c>
      <c r="F95">
        <v>0</v>
      </c>
      <c r="G95">
        <v>593</v>
      </c>
      <c r="H95">
        <f t="shared" si="6"/>
        <v>738.08639999999968</v>
      </c>
      <c r="I95">
        <f t="shared" si="7"/>
        <v>437.68523519999979</v>
      </c>
      <c r="J95">
        <f t="shared" si="8"/>
        <v>321.30648000000002</v>
      </c>
      <c r="K95">
        <v>500</v>
      </c>
      <c r="L95">
        <f t="shared" si="9"/>
        <v>178.69351999999998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229</v>
      </c>
      <c r="C96" t="str">
        <f>IF(B96="",VLOOKUP(A96,connections2!$A$3:$I$378,3,FALSE),VLOOKUP(B96,connections2!$G$3:$I$378,3,FALSE))</f>
        <v>KPC</v>
      </c>
      <c r="D96">
        <f t="shared" si="5"/>
        <v>78</v>
      </c>
      <c r="E96" s="17">
        <f>IF(C96="U2",Units!$D$3,IF(C96="KPC",Units!$D$2,Units!$D$4))</f>
        <v>78</v>
      </c>
      <c r="F96">
        <v>0</v>
      </c>
      <c r="G96">
        <v>594</v>
      </c>
      <c r="H96">
        <f t="shared" si="6"/>
        <v>738.08639999999968</v>
      </c>
      <c r="I96">
        <f t="shared" si="7"/>
        <v>438.42332159999978</v>
      </c>
      <c r="J96">
        <f t="shared" si="8"/>
        <v>321.30648000000002</v>
      </c>
      <c r="K96">
        <v>500</v>
      </c>
      <c r="L96">
        <f t="shared" si="9"/>
        <v>178.69351999999998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78</v>
      </c>
      <c r="E97" s="17">
        <f>IF(C97="U2",Units!$D$3,IF(C97="KPC",Units!$D$2,Units!$D$4))</f>
        <v>78</v>
      </c>
      <c r="F97">
        <v>0</v>
      </c>
      <c r="G97">
        <v>595</v>
      </c>
      <c r="H97">
        <f t="shared" si="6"/>
        <v>738.08639999999968</v>
      </c>
      <c r="I97">
        <f t="shared" si="7"/>
        <v>439.16140799999982</v>
      </c>
      <c r="J97">
        <f t="shared" si="8"/>
        <v>321.30648000000002</v>
      </c>
      <c r="K97">
        <v>500</v>
      </c>
      <c r="L97">
        <f t="shared" si="9"/>
        <v>178.69351999999998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232</v>
      </c>
      <c r="C98" t="str">
        <f>IF(B98="",VLOOKUP(A98,connections2!$A$3:$I$378,3,FALSE),VLOOKUP(B98,connections2!$G$3:$I$378,3,FALSE))</f>
        <v>KPC</v>
      </c>
      <c r="D98">
        <f t="shared" si="5"/>
        <v>78</v>
      </c>
      <c r="E98" s="17">
        <f>IF(C98="U2",Units!$D$3,IF(C98="KPC",Units!$D$2,Units!$D$4))</f>
        <v>78</v>
      </c>
      <c r="F98">
        <v>0</v>
      </c>
      <c r="G98">
        <v>596</v>
      </c>
      <c r="H98">
        <f t="shared" si="6"/>
        <v>738.08639999999968</v>
      </c>
      <c r="I98">
        <f t="shared" si="7"/>
        <v>439.89949439999981</v>
      </c>
      <c r="J98">
        <f t="shared" si="8"/>
        <v>321.30648000000002</v>
      </c>
      <c r="K98">
        <v>500</v>
      </c>
      <c r="L98">
        <f t="shared" si="9"/>
        <v>178.69351999999998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185</v>
      </c>
      <c r="C99" t="str">
        <f>IF(B99="",VLOOKUP(A99,connections2!$A$3:$I$378,3,FALSE),VLOOKUP(B99,connections2!$G$3:$I$378,3,FALSE))</f>
        <v>KPC</v>
      </c>
      <c r="D99">
        <f t="shared" si="5"/>
        <v>78</v>
      </c>
      <c r="E99" s="17">
        <f>IF(C99="U2",Units!$D$3,IF(C99="KPC",Units!$D$2,Units!$D$4))</f>
        <v>78</v>
      </c>
      <c r="F99">
        <v>0</v>
      </c>
      <c r="G99">
        <v>597</v>
      </c>
      <c r="H99">
        <f t="shared" si="6"/>
        <v>738.08639999999968</v>
      </c>
      <c r="I99">
        <f t="shared" si="7"/>
        <v>440.6375807999998</v>
      </c>
      <c r="J99">
        <f t="shared" si="8"/>
        <v>321.30648000000002</v>
      </c>
      <c r="K99">
        <v>500</v>
      </c>
      <c r="L99">
        <f t="shared" si="9"/>
        <v>178.69351999999998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117</v>
      </c>
      <c r="C100" t="str">
        <f>IF(B100="",VLOOKUP(A100,connections2!$A$3:$I$378,3,FALSE),VLOOKUP(B100,connections2!$G$3:$I$378,3,FALSE))</f>
        <v>KPC</v>
      </c>
      <c r="D100">
        <f t="shared" si="5"/>
        <v>78</v>
      </c>
      <c r="E100" s="17">
        <f>IF(C100="U2",Units!$D$3,IF(C100="KPC",Units!$D$2,Units!$D$4))</f>
        <v>78</v>
      </c>
      <c r="F100">
        <v>0</v>
      </c>
      <c r="G100">
        <v>598</v>
      </c>
      <c r="H100">
        <f t="shared" si="6"/>
        <v>738.08639999999968</v>
      </c>
      <c r="I100">
        <f t="shared" si="7"/>
        <v>441.37566719999978</v>
      </c>
      <c r="J100">
        <f t="shared" si="8"/>
        <v>321.30648000000002</v>
      </c>
      <c r="K100">
        <v>500</v>
      </c>
      <c r="L100">
        <f t="shared" si="9"/>
        <v>178.69351999999998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235</v>
      </c>
      <c r="C101" t="str">
        <f>IF(B101="",VLOOKUP(A101,connections2!$A$3:$I$378,3,FALSE),VLOOKUP(B101,connections2!$G$3:$I$378,3,FALSE))</f>
        <v>KPC</v>
      </c>
      <c r="D101">
        <f t="shared" si="5"/>
        <v>78</v>
      </c>
      <c r="E101" s="17">
        <f>IF(C101="U2",Units!$D$3,IF(C101="KPC",Units!$D$2,Units!$D$4))</f>
        <v>78</v>
      </c>
      <c r="F101">
        <v>0</v>
      </c>
      <c r="G101">
        <v>599</v>
      </c>
      <c r="H101">
        <f t="shared" si="6"/>
        <v>738.08639999999968</v>
      </c>
      <c r="I101">
        <f t="shared" si="7"/>
        <v>442.11375359999982</v>
      </c>
      <c r="J101">
        <f t="shared" si="8"/>
        <v>321.30648000000002</v>
      </c>
      <c r="K101">
        <v>500</v>
      </c>
      <c r="L101">
        <f t="shared" si="9"/>
        <v>178.69351999999998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78</v>
      </c>
      <c r="E102" s="17">
        <f>IF(C102="U2",Units!$D$3,IF(C102="KPC",Units!$D$2,Units!$D$4))</f>
        <v>78</v>
      </c>
      <c r="F102">
        <v>0</v>
      </c>
      <c r="G102">
        <v>600</v>
      </c>
      <c r="H102">
        <f t="shared" si="6"/>
        <v>738.08639999999968</v>
      </c>
      <c r="I102">
        <f t="shared" si="7"/>
        <v>442.85183999999981</v>
      </c>
      <c r="J102">
        <f t="shared" si="8"/>
        <v>321.30648000000002</v>
      </c>
      <c r="K102">
        <v>500</v>
      </c>
      <c r="L102">
        <f t="shared" si="9"/>
        <v>178.69351999999998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238</v>
      </c>
      <c r="B103" t="s">
        <v>198</v>
      </c>
      <c r="C103" t="str">
        <f>IF(B103="",VLOOKUP(A103,connections2!$A$3:$I$378,3,FALSE),VLOOKUP(B103,connections2!$G$3:$I$378,3,FALSE))</f>
        <v>KPC</v>
      </c>
      <c r="D103">
        <f t="shared" si="5"/>
        <v>78</v>
      </c>
      <c r="E103" s="17">
        <f>IF(C103="U2",Units!$D$3,IF(C103="KPC",Units!$D$2,Units!$D$4))</f>
        <v>78</v>
      </c>
      <c r="F103">
        <v>0</v>
      </c>
      <c r="G103">
        <v>601</v>
      </c>
      <c r="H103">
        <f t="shared" si="6"/>
        <v>738.08639999999968</v>
      </c>
      <c r="I103">
        <f t="shared" si="7"/>
        <v>443.5899263999998</v>
      </c>
      <c r="J103">
        <f t="shared" si="8"/>
        <v>321.30648000000002</v>
      </c>
      <c r="K103">
        <v>500</v>
      </c>
      <c r="L103">
        <f t="shared" si="9"/>
        <v>178.69351999999998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239</v>
      </c>
      <c r="B104" t="s">
        <v>221</v>
      </c>
      <c r="C104" t="str">
        <f>IF(B104="",VLOOKUP(A104,connections2!$A$3:$I$378,3,FALSE),VLOOKUP(B104,connections2!$G$3:$I$378,3,FALSE))</f>
        <v>KPC</v>
      </c>
      <c r="D104">
        <f t="shared" si="5"/>
        <v>78</v>
      </c>
      <c r="E104" s="17">
        <f>IF(C104="U2",Units!$D$3,IF(C104="KPC",Units!$D$2,Units!$D$4))</f>
        <v>78</v>
      </c>
      <c r="F104">
        <v>0</v>
      </c>
      <c r="G104">
        <v>602</v>
      </c>
      <c r="H104">
        <f t="shared" si="6"/>
        <v>738.08639999999968</v>
      </c>
      <c r="I104">
        <f t="shared" si="7"/>
        <v>444.32801279999978</v>
      </c>
      <c r="J104">
        <f t="shared" si="8"/>
        <v>321.30648000000002</v>
      </c>
      <c r="K104">
        <v>500</v>
      </c>
      <c r="L104">
        <f t="shared" si="9"/>
        <v>178.69351999999998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105</v>
      </c>
      <c r="C105" t="str">
        <f>IF(B105="",VLOOKUP(A105,connections2!$A$3:$I$378,3,FALSE),VLOOKUP(B105,connections2!$G$3:$I$378,3,FALSE))</f>
        <v>KPC</v>
      </c>
      <c r="D105">
        <f t="shared" si="5"/>
        <v>78</v>
      </c>
      <c r="E105" s="17">
        <f>IF(C105="U2",Units!$D$3,IF(C105="KPC",Units!$D$2,Units!$D$4))</f>
        <v>78</v>
      </c>
      <c r="F105">
        <v>0</v>
      </c>
      <c r="G105">
        <v>603</v>
      </c>
      <c r="H105">
        <f t="shared" si="6"/>
        <v>738.08639999999968</v>
      </c>
      <c r="I105">
        <f t="shared" si="7"/>
        <v>445.06609919999983</v>
      </c>
      <c r="J105">
        <f t="shared" si="8"/>
        <v>321.30648000000002</v>
      </c>
      <c r="K105">
        <v>500</v>
      </c>
      <c r="L105">
        <f t="shared" si="9"/>
        <v>178.69351999999998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240</v>
      </c>
      <c r="C106" t="str">
        <f>IF(B106="",VLOOKUP(A106,connections2!$A$3:$I$378,3,FALSE),VLOOKUP(B106,connections2!$G$3:$I$378,3,FALSE))</f>
        <v>KPC</v>
      </c>
      <c r="D106">
        <f t="shared" si="5"/>
        <v>78</v>
      </c>
      <c r="E106" s="17">
        <f>IF(C106="U2",Units!$D$3,IF(C106="KPC",Units!$D$2,Units!$D$4))</f>
        <v>78</v>
      </c>
      <c r="F106">
        <v>0</v>
      </c>
      <c r="G106">
        <v>604</v>
      </c>
      <c r="H106">
        <f t="shared" si="6"/>
        <v>738.08639999999968</v>
      </c>
      <c r="I106">
        <f t="shared" si="7"/>
        <v>445.80418559999981</v>
      </c>
      <c r="J106">
        <f t="shared" si="8"/>
        <v>321.30648000000002</v>
      </c>
      <c r="K106">
        <v>500</v>
      </c>
      <c r="L106">
        <f t="shared" si="9"/>
        <v>178.69351999999998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243</v>
      </c>
      <c r="C107" t="str">
        <f>IF(B107="",VLOOKUP(A107,connections2!$A$3:$I$378,3,FALSE),VLOOKUP(B107,connections2!$G$3:$I$378,3,FALSE))</f>
        <v>U2</v>
      </c>
      <c r="D107">
        <f t="shared" si="5"/>
        <v>150</v>
      </c>
      <c r="E107" s="17">
        <f>IF(C107="U2",Units!$D$3,IF(C107="KPC",Units!$D$2,Units!$D$4))</f>
        <v>150</v>
      </c>
      <c r="F107">
        <v>0</v>
      </c>
      <c r="G107">
        <v>605</v>
      </c>
      <c r="H107">
        <f t="shared" si="6"/>
        <v>599.99999999999932</v>
      </c>
      <c r="I107">
        <f t="shared" si="7"/>
        <v>362.9999999999996</v>
      </c>
      <c r="J107">
        <f t="shared" si="8"/>
        <v>348.75</v>
      </c>
      <c r="K107">
        <v>500</v>
      </c>
      <c r="L107">
        <f t="shared" si="9"/>
        <v>151.25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240</v>
      </c>
      <c r="C108" t="str">
        <f>IF(B108="",VLOOKUP(A108,connections2!$A$3:$I$378,3,FALSE),VLOOKUP(B108,connections2!$G$3:$I$378,3,FALSE))</f>
        <v>KPC</v>
      </c>
      <c r="D108">
        <f t="shared" si="5"/>
        <v>78</v>
      </c>
      <c r="E108" s="17">
        <f>IF(C108="U2",Units!$D$3,IF(C108="KPC",Units!$D$2,Units!$D$4))</f>
        <v>78</v>
      </c>
      <c r="F108">
        <v>0</v>
      </c>
      <c r="G108">
        <v>606</v>
      </c>
      <c r="H108">
        <f t="shared" si="6"/>
        <v>738.08639999999968</v>
      </c>
      <c r="I108">
        <f t="shared" si="7"/>
        <v>447.28035839999978</v>
      </c>
      <c r="J108">
        <f t="shared" si="8"/>
        <v>321.30648000000002</v>
      </c>
      <c r="K108">
        <v>500</v>
      </c>
      <c r="L108">
        <f t="shared" si="9"/>
        <v>178.69351999999998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246</v>
      </c>
      <c r="C109" t="str">
        <f>IF(B109="",VLOOKUP(A109,connections2!$A$3:$I$378,3,FALSE),VLOOKUP(B109,connections2!$G$3:$I$378,3,FALSE))</f>
        <v>U2</v>
      </c>
      <c r="D109">
        <f t="shared" si="5"/>
        <v>150</v>
      </c>
      <c r="E109" s="17">
        <f>IF(C109="U2",Units!$D$3,IF(C109="KPC",Units!$D$2,Units!$D$4))</f>
        <v>150</v>
      </c>
      <c r="F109">
        <v>0</v>
      </c>
      <c r="G109">
        <v>607</v>
      </c>
      <c r="H109">
        <f t="shared" si="6"/>
        <v>599.99999999999932</v>
      </c>
      <c r="I109">
        <f t="shared" si="7"/>
        <v>364.19999999999959</v>
      </c>
      <c r="J109">
        <f t="shared" si="8"/>
        <v>348.75</v>
      </c>
      <c r="K109">
        <v>500</v>
      </c>
      <c r="L109">
        <f t="shared" si="9"/>
        <v>151.25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111</v>
      </c>
      <c r="C110" t="str">
        <f>IF(B110="",VLOOKUP(A110,connections2!$A$3:$I$378,3,FALSE),VLOOKUP(B110,connections2!$G$3:$I$378,3,FALSE))</f>
        <v>KPC</v>
      </c>
      <c r="D110">
        <f t="shared" si="5"/>
        <v>78</v>
      </c>
      <c r="E110" s="17">
        <f>IF(C110="U2",Units!$D$3,IF(C110="KPC",Units!$D$2,Units!$D$4))</f>
        <v>78</v>
      </c>
      <c r="F110">
        <v>0</v>
      </c>
      <c r="G110">
        <v>608</v>
      </c>
      <c r="H110">
        <f t="shared" si="6"/>
        <v>738.08639999999968</v>
      </c>
      <c r="I110">
        <f t="shared" si="7"/>
        <v>448.75653119999981</v>
      </c>
      <c r="J110">
        <f t="shared" si="8"/>
        <v>321.30648000000002</v>
      </c>
      <c r="K110">
        <v>500</v>
      </c>
      <c r="L110">
        <f t="shared" si="9"/>
        <v>178.69351999999998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249</v>
      </c>
      <c r="B111" t="s">
        <v>189</v>
      </c>
      <c r="C111" t="str">
        <f>IF(B111="",VLOOKUP(A111,connections2!$A$3:$I$378,3,FALSE),VLOOKUP(B111,connections2!$G$3:$I$378,3,FALSE))</f>
        <v>U2</v>
      </c>
      <c r="D111">
        <f t="shared" si="5"/>
        <v>150</v>
      </c>
      <c r="E111" s="17">
        <f>IF(C111="U2",Units!$D$3,IF(C111="KPC",Units!$D$2,Units!$D$4))</f>
        <v>150</v>
      </c>
      <c r="F111">
        <v>0</v>
      </c>
      <c r="G111">
        <v>609</v>
      </c>
      <c r="H111">
        <f t="shared" si="6"/>
        <v>599.99999999999932</v>
      </c>
      <c r="I111">
        <f t="shared" si="7"/>
        <v>365.39999999999958</v>
      </c>
      <c r="J111">
        <f t="shared" si="8"/>
        <v>348.75</v>
      </c>
      <c r="K111">
        <v>500</v>
      </c>
      <c r="L111">
        <f t="shared" si="9"/>
        <v>151.25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213</v>
      </c>
      <c r="C112" t="str">
        <f>IF(B112="",VLOOKUP(A112,connections2!$A$3:$I$378,3,FALSE),VLOOKUP(B112,connections2!$G$3:$I$378,3,FALSE))</f>
        <v>U2</v>
      </c>
      <c r="D112">
        <f t="shared" si="5"/>
        <v>150</v>
      </c>
      <c r="E112" s="17">
        <f>IF(C112="U2",Units!$D$3,IF(C112="KPC",Units!$D$2,Units!$D$4))</f>
        <v>150</v>
      </c>
      <c r="F112">
        <v>0</v>
      </c>
      <c r="G112">
        <v>610</v>
      </c>
      <c r="H112">
        <f t="shared" si="6"/>
        <v>599.99999999999932</v>
      </c>
      <c r="I112">
        <f t="shared" si="7"/>
        <v>365.9999999999996</v>
      </c>
      <c r="J112">
        <f t="shared" si="8"/>
        <v>348.75</v>
      </c>
      <c r="K112">
        <v>500</v>
      </c>
      <c r="L112">
        <f t="shared" si="9"/>
        <v>151.25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250</v>
      </c>
      <c r="B113" t="s">
        <v>144</v>
      </c>
      <c r="C113" t="str">
        <f>IF(B113="",VLOOKUP(A113,connections2!$A$3:$I$378,3,FALSE),VLOOKUP(B113,connections2!$G$3:$I$378,3,FALSE))</f>
        <v>KPC</v>
      </c>
      <c r="D113">
        <f t="shared" si="5"/>
        <v>78</v>
      </c>
      <c r="E113" s="17">
        <f>IF(C113="U2",Units!$D$3,IF(C113="KPC",Units!$D$2,Units!$D$4))</f>
        <v>78</v>
      </c>
      <c r="F113">
        <v>0</v>
      </c>
      <c r="G113">
        <v>611</v>
      </c>
      <c r="H113">
        <f t="shared" si="6"/>
        <v>738.08639999999968</v>
      </c>
      <c r="I113">
        <f t="shared" si="7"/>
        <v>450.97079039999983</v>
      </c>
      <c r="J113">
        <f t="shared" si="8"/>
        <v>321.30648000000002</v>
      </c>
      <c r="K113">
        <v>500</v>
      </c>
      <c r="L113">
        <f t="shared" si="9"/>
        <v>178.69351999999998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100</v>
      </c>
      <c r="C114" t="str">
        <f>IF(B114="",VLOOKUP(A114,connections2!$A$3:$I$378,3,FALSE),VLOOKUP(B114,connections2!$G$3:$I$378,3,FALSE))</f>
        <v>KPC</v>
      </c>
      <c r="D114">
        <f t="shared" si="5"/>
        <v>78</v>
      </c>
      <c r="E114" s="17">
        <f>IF(C114="U2",Units!$D$3,IF(C114="KPC",Units!$D$2,Units!$D$4))</f>
        <v>78</v>
      </c>
      <c r="F114">
        <v>0</v>
      </c>
      <c r="G114">
        <v>612</v>
      </c>
      <c r="H114">
        <f t="shared" si="6"/>
        <v>738.08639999999968</v>
      </c>
      <c r="I114">
        <f t="shared" si="7"/>
        <v>451.70887679999981</v>
      </c>
      <c r="J114">
        <f t="shared" si="8"/>
        <v>321.30648000000002</v>
      </c>
      <c r="K114">
        <v>500</v>
      </c>
      <c r="L114">
        <f t="shared" si="9"/>
        <v>178.69351999999998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78</v>
      </c>
      <c r="E115" s="17">
        <f>IF(C115="U2",Units!$D$3,IF(C115="KPC",Units!$D$2,Units!$D$4))</f>
        <v>78</v>
      </c>
      <c r="F115">
        <v>0</v>
      </c>
      <c r="G115">
        <v>613</v>
      </c>
      <c r="H115">
        <f t="shared" si="6"/>
        <v>738.08639999999968</v>
      </c>
      <c r="I115">
        <f t="shared" si="7"/>
        <v>452.4469631999998</v>
      </c>
      <c r="J115">
        <f t="shared" si="8"/>
        <v>321.30648000000002</v>
      </c>
      <c r="K115">
        <v>500</v>
      </c>
      <c r="L115">
        <f t="shared" si="9"/>
        <v>178.69351999999998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B116" t="s">
        <v>298</v>
      </c>
      <c r="C116" t="str">
        <f>IF(B116="",VLOOKUP(A116,connections2!$A$3:$I$378,3,FALSE),VLOOKUP(B116,connections2!$G$3:$I$378,3,FALSE))</f>
        <v>KPC</v>
      </c>
      <c r="D116">
        <f>E116+F116</f>
        <v>78</v>
      </c>
      <c r="E116" s="17">
        <f>IF(C116="U2",Units!$D$3,IF(C116="KPC",Units!$D$2,Units!$D$4))</f>
        <v>78</v>
      </c>
      <c r="F116">
        <v>0</v>
      </c>
      <c r="G116">
        <v>614</v>
      </c>
      <c r="H116">
        <f t="shared" si="6"/>
        <v>738.08639999999968</v>
      </c>
      <c r="I116">
        <f t="shared" si="7"/>
        <v>453.18504959999979</v>
      </c>
      <c r="J116">
        <f t="shared" si="8"/>
        <v>321.30648000000002</v>
      </c>
      <c r="K116">
        <v>500</v>
      </c>
      <c r="L116">
        <f t="shared" si="9"/>
        <v>178.69351999999998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78</v>
      </c>
      <c r="E117" s="17">
        <f>IF(C117="U2",Units!$D$3,IF(C117="KPC",Units!$D$2,Units!$D$4))</f>
        <v>78</v>
      </c>
      <c r="F117">
        <v>0</v>
      </c>
      <c r="G117">
        <v>615</v>
      </c>
      <c r="H117">
        <f t="shared" si="6"/>
        <v>738.08639999999968</v>
      </c>
      <c r="I117">
        <f t="shared" si="7"/>
        <v>453.92313599999983</v>
      </c>
      <c r="J117">
        <f t="shared" si="8"/>
        <v>321.30648000000002</v>
      </c>
      <c r="K117">
        <v>500</v>
      </c>
      <c r="L117">
        <f t="shared" si="9"/>
        <v>178.69351999999998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78</v>
      </c>
      <c r="E118" s="17">
        <f>IF(C118="U2",Units!$D$3,IF(C118="KPC",Units!$D$2,Units!$D$4))</f>
        <v>78</v>
      </c>
      <c r="F118">
        <v>0</v>
      </c>
      <c r="G118">
        <v>616</v>
      </c>
      <c r="H118">
        <f t="shared" si="6"/>
        <v>738.08639999999968</v>
      </c>
      <c r="I118">
        <f t="shared" si="7"/>
        <v>454.66122239999982</v>
      </c>
      <c r="J118">
        <f t="shared" si="8"/>
        <v>321.30648000000002</v>
      </c>
      <c r="K118">
        <v>500</v>
      </c>
      <c r="L118">
        <f t="shared" si="9"/>
        <v>178.69351999999998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251</v>
      </c>
      <c r="C119" t="str">
        <f>IF(B119="",VLOOKUP(A119,connections2!$A$3:$I$378,3,FALSE),VLOOKUP(B119,connections2!$G$3:$I$378,3,FALSE))</f>
        <v>KPC</v>
      </c>
      <c r="D119">
        <f t="shared" si="5"/>
        <v>78</v>
      </c>
      <c r="E119" s="17">
        <f>IF(C119="U2",Units!$D$3,IF(C119="KPC",Units!$D$2,Units!$D$4))</f>
        <v>78</v>
      </c>
      <c r="F119">
        <v>0</v>
      </c>
      <c r="G119">
        <v>617</v>
      </c>
      <c r="H119">
        <f t="shared" si="6"/>
        <v>738.08639999999968</v>
      </c>
      <c r="I119">
        <f t="shared" si="7"/>
        <v>455.3993087999998</v>
      </c>
      <c r="J119">
        <f t="shared" si="8"/>
        <v>321.30648000000002</v>
      </c>
      <c r="K119">
        <v>500</v>
      </c>
      <c r="L119">
        <f t="shared" si="9"/>
        <v>178.69351999999998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232</v>
      </c>
      <c r="C120" t="str">
        <f>IF(B120="",VLOOKUP(A120,connections2!$A$3:$I$378,3,FALSE),VLOOKUP(B120,connections2!$G$3:$I$378,3,FALSE))</f>
        <v>KPC</v>
      </c>
      <c r="D120">
        <f t="shared" si="5"/>
        <v>78</v>
      </c>
      <c r="E120" s="17">
        <f>IF(C120="U2",Units!$D$3,IF(C120="KPC",Units!$D$2,Units!$D$4))</f>
        <v>78</v>
      </c>
      <c r="F120">
        <v>0</v>
      </c>
      <c r="G120">
        <v>618</v>
      </c>
      <c r="H120">
        <f t="shared" si="6"/>
        <v>738.08639999999968</v>
      </c>
      <c r="I120">
        <f t="shared" si="7"/>
        <v>456.13739519999979</v>
      </c>
      <c r="J120">
        <f t="shared" si="8"/>
        <v>321.30648000000002</v>
      </c>
      <c r="K120">
        <v>500</v>
      </c>
      <c r="L120">
        <f t="shared" si="9"/>
        <v>178.69351999999998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255</v>
      </c>
      <c r="C121" t="str">
        <f>IF(B121="",VLOOKUP(A121,connections2!$A$3:$I$378,3,FALSE),VLOOKUP(B121,connections2!$G$3:$I$378,3,FALSE))</f>
        <v>KPC</v>
      </c>
      <c r="D121">
        <f t="shared" si="5"/>
        <v>78</v>
      </c>
      <c r="E121" s="17">
        <f>IF(C121="U2",Units!$D$3,IF(C121="KPC",Units!$D$2,Units!$D$4))</f>
        <v>78</v>
      </c>
      <c r="F121">
        <v>0</v>
      </c>
      <c r="G121">
        <v>619</v>
      </c>
      <c r="H121">
        <f t="shared" si="6"/>
        <v>738.08639999999968</v>
      </c>
      <c r="I121">
        <f t="shared" si="7"/>
        <v>456.87548159999983</v>
      </c>
      <c r="J121">
        <f t="shared" si="8"/>
        <v>321.30648000000002</v>
      </c>
      <c r="K121">
        <v>500</v>
      </c>
      <c r="L121">
        <f t="shared" si="9"/>
        <v>178.69351999999998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299</v>
      </c>
      <c r="C122" t="str">
        <f>IF(B122="",VLOOKUP(A122,connections2!$A$3:$I$378,3,FALSE),VLOOKUP(B122,connections2!$G$3:$I$378,3,FALSE))</f>
        <v>KPC</v>
      </c>
      <c r="D122">
        <f t="shared" si="5"/>
        <v>78</v>
      </c>
      <c r="E122" s="17">
        <f>IF(C122="U2",Units!$D$3,IF(C122="KPC",Units!$D$2,Units!$D$4))</f>
        <v>78</v>
      </c>
      <c r="F122">
        <v>0</v>
      </c>
      <c r="G122">
        <v>620</v>
      </c>
      <c r="H122">
        <f t="shared" si="6"/>
        <v>738.08639999999968</v>
      </c>
      <c r="I122">
        <f t="shared" si="7"/>
        <v>457.61356799999982</v>
      </c>
      <c r="J122">
        <f t="shared" si="8"/>
        <v>321.30648000000002</v>
      </c>
      <c r="K122">
        <v>500</v>
      </c>
      <c r="L122">
        <f t="shared" si="9"/>
        <v>178.69351999999998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258</v>
      </c>
      <c r="B123" t="s">
        <v>259</v>
      </c>
      <c r="C123" t="str">
        <f>IF(B123="",VLOOKUP(A123,connections2!$A$3:$I$378,3,FALSE),VLOOKUP(B123,connections2!$G$3:$I$378,3,FALSE))</f>
        <v>KPC</v>
      </c>
      <c r="D123">
        <f t="shared" si="5"/>
        <v>78</v>
      </c>
      <c r="E123" s="17">
        <f>IF(C123="U2",Units!$D$3,IF(C123="KPC",Units!$D$2,Units!$D$4))</f>
        <v>78</v>
      </c>
      <c r="F123">
        <v>0</v>
      </c>
      <c r="G123">
        <v>621</v>
      </c>
      <c r="H123">
        <f t="shared" si="6"/>
        <v>738.08639999999968</v>
      </c>
      <c r="I123">
        <f t="shared" si="7"/>
        <v>458.3516543999998</v>
      </c>
      <c r="J123">
        <f t="shared" si="8"/>
        <v>321.30648000000002</v>
      </c>
      <c r="K123">
        <v>500</v>
      </c>
      <c r="L123">
        <f t="shared" si="9"/>
        <v>178.69351999999998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261</v>
      </c>
      <c r="C124" t="str">
        <f>IF(B124="",VLOOKUP(A124,connections2!$A$3:$I$378,3,FALSE),VLOOKUP(B124,connections2!$G$3:$I$378,3,FALSE))</f>
        <v>KPC</v>
      </c>
      <c r="D124">
        <f t="shared" si="5"/>
        <v>78</v>
      </c>
      <c r="E124" s="17">
        <f>IF(C124="U2",Units!$D$3,IF(C124="KPC",Units!$D$2,Units!$D$4))</f>
        <v>78</v>
      </c>
      <c r="F124">
        <v>0</v>
      </c>
      <c r="G124">
        <v>622</v>
      </c>
      <c r="H124">
        <f t="shared" si="6"/>
        <v>738.08639999999968</v>
      </c>
      <c r="I124">
        <f t="shared" si="7"/>
        <v>459.08974079999979</v>
      </c>
      <c r="J124">
        <f t="shared" si="8"/>
        <v>321.30648000000002</v>
      </c>
      <c r="K124">
        <v>500</v>
      </c>
      <c r="L124">
        <f t="shared" si="9"/>
        <v>178.69351999999998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  <row r="125" spans="1:20" x14ac:dyDescent="0.3">
      <c r="A125">
        <v>9854</v>
      </c>
      <c r="B125" t="s">
        <v>284</v>
      </c>
      <c r="C125" t="str">
        <f>IF(B125="",VLOOKUP(A125,connections2!$A$3:$I$378,3,FALSE),VLOOKUP(B125,connections2!$G$3:$I$378,3,FALSE))</f>
        <v>KPC</v>
      </c>
      <c r="D125">
        <f t="shared" ref="D125" si="10">E125+F125</f>
        <v>78</v>
      </c>
      <c r="E125" s="17">
        <f>IF(C125="U2",Units!$D$3,IF(C125="KPC",Units!$D$2,Units!$D$4))</f>
        <v>78</v>
      </c>
      <c r="F125">
        <v>0</v>
      </c>
      <c r="G125">
        <v>620</v>
      </c>
      <c r="H125">
        <f t="shared" ref="H125" si="11">IF(M125*D125^3+N125*D125^2+O125*D125+P125&lt;0,0,M125*D125^3+N125*D125^2+O125*D125+P125)</f>
        <v>738.08639999999968</v>
      </c>
      <c r="I125">
        <f t="shared" ref="I125" si="12">H125*G125/1000</f>
        <v>457.61356799999982</v>
      </c>
      <c r="J125">
        <f t="shared" ref="J125" si="13">IF(Q125*D125^3+R125*D125^2+S125*D125+T125&lt;0,0,Q125*D125^3+R125*D125^2+S125*D125+T125)</f>
        <v>321.30648000000002</v>
      </c>
      <c r="K125">
        <v>500</v>
      </c>
      <c r="L125">
        <f t="shared" ref="L125" si="14">K125-J125</f>
        <v>178.69351999999998</v>
      </c>
      <c r="M125">
        <v>-1.3333333333333263E-4</v>
      </c>
      <c r="N125">
        <v>3.9999999999999744E-2</v>
      </c>
      <c r="O125">
        <v>-5.6666666666666403</v>
      </c>
      <c r="P125">
        <v>999.99999999999886</v>
      </c>
      <c r="Q125">
        <v>-1.0000000000000001E-5</v>
      </c>
      <c r="R125">
        <v>3.0000000000000001E-3</v>
      </c>
      <c r="S125">
        <v>0.1</v>
      </c>
      <c r="T125">
        <v>300</v>
      </c>
    </row>
    <row r="126" spans="1:20" x14ac:dyDescent="0.3">
      <c r="A126">
        <v>9855</v>
      </c>
      <c r="B126" t="s">
        <v>285</v>
      </c>
      <c r="C126" s="17" t="str">
        <f>IF(B126="",VLOOKUP(A126,connections2!$A$3:$I$378,3,FALSE),VLOOKUP(B126,connections2!$G$3:$I$378,3,FALSE))</f>
        <v>KPC</v>
      </c>
      <c r="D126">
        <f t="shared" ref="D126:D127" si="15">E126+F126</f>
        <v>78</v>
      </c>
      <c r="E126" s="17">
        <f>IF(C126="U2",Units!$D$3,IF(C126="KPC",Units!$D$2,Units!$D$4))</f>
        <v>78</v>
      </c>
      <c r="F126">
        <v>0</v>
      </c>
      <c r="G126">
        <v>620</v>
      </c>
      <c r="H126">
        <f t="shared" ref="H126:H127" si="16">IF(M126*D126^3+N126*D126^2+O126*D126+P126&lt;0,0,M126*D126^3+N126*D126^2+O126*D126+P126)</f>
        <v>738.08639999999968</v>
      </c>
      <c r="I126">
        <f t="shared" ref="I126:I127" si="17">H126*G126/1000</f>
        <v>457.61356799999982</v>
      </c>
      <c r="J126">
        <f t="shared" ref="J126:J127" si="18">IF(Q126*D126^3+R126*D126^2+S126*D126+T126&lt;0,0,Q126*D126^3+R126*D126^2+S126*D126+T126)</f>
        <v>321.30648000000002</v>
      </c>
      <c r="K126">
        <v>501</v>
      </c>
      <c r="L126">
        <f t="shared" ref="L126:L127" si="19">K126-J126</f>
        <v>179.69351999999998</v>
      </c>
      <c r="M126">
        <v>-1.3333333333333263E-4</v>
      </c>
      <c r="N126">
        <v>3.9999999999999744E-2</v>
      </c>
      <c r="O126">
        <v>-5.6666666666666403</v>
      </c>
      <c r="P126">
        <v>999.99999999999886</v>
      </c>
      <c r="Q126">
        <v>-1.0000000000000001E-5</v>
      </c>
      <c r="R126">
        <v>3.0000000000000001E-3</v>
      </c>
      <c r="S126">
        <v>0.1</v>
      </c>
      <c r="T126">
        <v>300</v>
      </c>
    </row>
    <row r="127" spans="1:20" x14ac:dyDescent="0.3">
      <c r="A127">
        <v>9856</v>
      </c>
      <c r="B127" t="s">
        <v>298</v>
      </c>
      <c r="C127" s="17" t="str">
        <f>IF(B127="",VLOOKUP(A127,connections2!$A$3:$I$378,3,FALSE),VLOOKUP(B127,connections2!$G$3:$I$378,3,FALSE))</f>
        <v>KPC</v>
      </c>
      <c r="D127">
        <f t="shared" si="15"/>
        <v>78</v>
      </c>
      <c r="E127" s="17">
        <f>IF(C127="U2",Units!$D$3,IF(C127="KPC",Units!$D$2,Units!$D$4))</f>
        <v>78</v>
      </c>
      <c r="F127">
        <v>0</v>
      </c>
      <c r="G127">
        <v>620</v>
      </c>
      <c r="H127">
        <f t="shared" si="16"/>
        <v>738.08639999999968</v>
      </c>
      <c r="I127">
        <f t="shared" si="17"/>
        <v>457.61356799999982</v>
      </c>
      <c r="J127">
        <f t="shared" si="18"/>
        <v>321.30648000000002</v>
      </c>
      <c r="K127">
        <v>502</v>
      </c>
      <c r="L127">
        <f t="shared" si="19"/>
        <v>180.69351999999998</v>
      </c>
      <c r="M127">
        <v>-1.3333333333333263E-4</v>
      </c>
      <c r="N127">
        <v>3.9999999999999744E-2</v>
      </c>
      <c r="O127">
        <v>-5.6666666666666403</v>
      </c>
      <c r="P127">
        <v>999.99999999999886</v>
      </c>
      <c r="Q127">
        <v>-1.0000000000000001E-5</v>
      </c>
      <c r="R127">
        <v>3.0000000000000001E-3</v>
      </c>
      <c r="S127">
        <v>0.1</v>
      </c>
      <c r="T127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E5" sqref="E5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6640625" bestFit="1" customWidth="1"/>
  </cols>
  <sheetData>
    <row r="1" spans="1:5" x14ac:dyDescent="0.3">
      <c r="A1" s="15" t="s">
        <v>3</v>
      </c>
      <c r="B1" s="15" t="s">
        <v>268</v>
      </c>
      <c r="C1" s="15" t="s">
        <v>269</v>
      </c>
      <c r="D1" s="15" t="s">
        <v>273</v>
      </c>
      <c r="E1" s="15" t="s">
        <v>274</v>
      </c>
    </row>
    <row r="2" spans="1:5" x14ac:dyDescent="0.3">
      <c r="A2" t="s">
        <v>10</v>
      </c>
      <c r="B2" s="13">
        <f>SUMIF(Wells!$C$2:$C$200,A2,Wells!$H$2:$H$200)</f>
        <v>53880.307200000003</v>
      </c>
      <c r="C2" s="13">
        <f>SUMIF(Wells!$C$2:$C$200,A2,Wells!$I$2:$I$200)</f>
        <v>31288.220582399987</v>
      </c>
      <c r="D2" s="13">
        <v>78</v>
      </c>
      <c r="E2">
        <f>COUNTIF(Wells!$C$2:$C$200,A2)</f>
        <v>73</v>
      </c>
    </row>
    <row r="3" spans="1:5" x14ac:dyDescent="0.3">
      <c r="A3" t="s">
        <v>16</v>
      </c>
      <c r="B3" s="13">
        <f>SUMIF(Wells!$C$2:$C$200,A3,Wells!$H$2:$H$200)</f>
        <v>17399.999999999989</v>
      </c>
      <c r="C3" s="13">
        <f>SUMIF(Wells!$C$2:$C$200,A3,Wells!$I$2:$I$200)</f>
        <v>9458.9999999999891</v>
      </c>
      <c r="D3" s="13">
        <v>150</v>
      </c>
      <c r="E3">
        <f>COUNTIF(Wells!$C$2:$C$200,A3)</f>
        <v>29</v>
      </c>
    </row>
    <row r="4" spans="1:5" x14ac:dyDescent="0.3">
      <c r="A4" t="s">
        <v>24</v>
      </c>
      <c r="B4" s="13">
        <f>SUMIF(Wells!$C$2:$C$200,A4,Wells!$H$2:$H$200)</f>
        <v>15749.999999999996</v>
      </c>
      <c r="C4" s="13">
        <f>SUMIF(Wells!$C$2:$C$200,A4,Wells!$I$2:$I$200)</f>
        <v>8338.9687499999982</v>
      </c>
      <c r="D4" s="13">
        <v>125</v>
      </c>
      <c r="E4">
        <f>COUNTIF(Wells!$C$2:$C$200,A4)</f>
        <v>24</v>
      </c>
    </row>
    <row r="5" spans="1:5" x14ac:dyDescent="0.3">
      <c r="A5" t="s">
        <v>275</v>
      </c>
      <c r="B5" s="14">
        <f>SUM(B2:B4)</f>
        <v>87030.307199999996</v>
      </c>
      <c r="C5" s="14">
        <f>SUM(C2:C4)</f>
        <v>49086.189332399976</v>
      </c>
      <c r="D5" s="14"/>
      <c r="E5">
        <f>SUM(E2:E4)</f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17"/>
  <sheetViews>
    <sheetView workbookViewId="0">
      <selection activeCell="E16" activeCellId="2" sqref="E10:F10 E13:F13 E16:F16"/>
    </sheetView>
  </sheetViews>
  <sheetFormatPr defaultRowHeight="14.4" x14ac:dyDescent="0.3"/>
  <sheetData>
    <row r="2" spans="2:6" x14ac:dyDescent="0.3">
      <c r="B2">
        <v>250</v>
      </c>
      <c r="C2">
        <v>0</v>
      </c>
    </row>
    <row r="3" spans="2:6" x14ac:dyDescent="0.3">
      <c r="B3">
        <v>200</v>
      </c>
      <c r="C3">
        <v>400</v>
      </c>
    </row>
    <row r="4" spans="2:6" x14ac:dyDescent="0.3">
      <c r="B4">
        <v>100</v>
      </c>
      <c r="C4">
        <v>700</v>
      </c>
    </row>
    <row r="5" spans="2:6" x14ac:dyDescent="0.3">
      <c r="B5">
        <v>50</v>
      </c>
      <c r="C5">
        <v>800</v>
      </c>
    </row>
    <row r="7" spans="2:6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  <row r="10" spans="2:6" x14ac:dyDescent="0.3">
      <c r="B10">
        <v>250</v>
      </c>
      <c r="C10">
        <v>0</v>
      </c>
      <c r="E10">
        <f t="array" ref="E10:F10">LINEST(C10:C11,B10:B11)</f>
        <v>-2</v>
      </c>
      <c r="F10">
        <v>500</v>
      </c>
    </row>
    <row r="11" spans="2:6" x14ac:dyDescent="0.3">
      <c r="B11">
        <v>0</v>
      </c>
      <c r="C11">
        <v>500</v>
      </c>
    </row>
    <row r="13" spans="2:6" x14ac:dyDescent="0.3">
      <c r="B13" s="17">
        <v>250</v>
      </c>
      <c r="C13" s="17">
        <v>0</v>
      </c>
      <c r="D13" s="17"/>
      <c r="E13" s="17">
        <f t="array" ref="E13:F13">LINEST(C13:C14,B13:B14)</f>
        <v>-1.2</v>
      </c>
      <c r="F13" s="17">
        <v>300</v>
      </c>
    </row>
    <row r="14" spans="2:6" x14ac:dyDescent="0.3">
      <c r="B14" s="17">
        <v>0</v>
      </c>
      <c r="C14" s="17">
        <v>300</v>
      </c>
      <c r="D14" s="17"/>
      <c r="E14" s="17"/>
      <c r="F14" s="17"/>
    </row>
    <row r="16" spans="2:6" x14ac:dyDescent="0.3">
      <c r="B16" s="17">
        <v>250</v>
      </c>
      <c r="C16" s="17">
        <v>0</v>
      </c>
      <c r="E16" s="17">
        <f t="array" ref="E16:F16">LINEST(C16:C17,B16:B17)</f>
        <v>-1.6</v>
      </c>
      <c r="F16" s="17">
        <v>400</v>
      </c>
    </row>
    <row r="17" spans="2:3" x14ac:dyDescent="0.3">
      <c r="B17" s="17">
        <v>0</v>
      </c>
      <c r="C17" s="17">
        <v>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16" sqref="G16"/>
    </sheetView>
  </sheetViews>
  <sheetFormatPr defaultRowHeight="14.4" x14ac:dyDescent="0.3"/>
  <cols>
    <col min="1" max="1" width="8.88671875" style="17"/>
    <col min="2" max="2" width="10.21875" bestFit="1" customWidth="1"/>
    <col min="3" max="3" width="10.21875" style="17" customWidth="1"/>
    <col min="4" max="4" width="8.88671875" style="17"/>
  </cols>
  <sheetData>
    <row r="1" spans="1:14" x14ac:dyDescent="0.3">
      <c r="B1">
        <v>15</v>
      </c>
      <c r="E1" t="s">
        <v>306</v>
      </c>
      <c r="H1" t="s">
        <v>11</v>
      </c>
      <c r="K1" t="s">
        <v>309</v>
      </c>
      <c r="N1" t="s">
        <v>10</v>
      </c>
    </row>
    <row r="2" spans="1:14" x14ac:dyDescent="0.3">
      <c r="A2" s="17" t="s">
        <v>312</v>
      </c>
      <c r="B2" s="61">
        <f>B3*B22+C22</f>
        <v>295.14484467166005</v>
      </c>
      <c r="C2" s="61"/>
      <c r="D2" s="61"/>
      <c r="E2" s="61">
        <f>B2</f>
        <v>295.14484467166005</v>
      </c>
      <c r="G2" s="63" t="s">
        <v>312</v>
      </c>
      <c r="H2" s="64">
        <f>E2+E6+E10</f>
        <v>595.14484467166005</v>
      </c>
      <c r="J2" s="63" t="s">
        <v>312</v>
      </c>
      <c r="K2" s="64">
        <f>H2</f>
        <v>595.14484467166005</v>
      </c>
      <c r="M2" s="63" t="s">
        <v>312</v>
      </c>
      <c r="N2" s="64">
        <f>K2</f>
        <v>595.14484467166005</v>
      </c>
    </row>
    <row r="3" spans="1:14" x14ac:dyDescent="0.3">
      <c r="A3" s="17" t="s">
        <v>313</v>
      </c>
      <c r="B3" s="67">
        <v>102.42757766416999</v>
      </c>
      <c r="C3" s="67">
        <f>D3+E3</f>
        <v>102.4271726700749</v>
      </c>
      <c r="D3" s="69">
        <v>15</v>
      </c>
      <c r="E3" s="62">
        <f>E2*C18+H3</f>
        <v>87.427172670074896</v>
      </c>
      <c r="G3" s="65" t="s">
        <v>313</v>
      </c>
      <c r="H3" s="66">
        <f>H2*C17+K3</f>
        <v>85.951448446716597</v>
      </c>
      <c r="J3" s="65" t="s">
        <v>313</v>
      </c>
      <c r="K3" s="66">
        <f>K2*C16+N3</f>
        <v>82.975724223358299</v>
      </c>
      <c r="M3" s="65" t="s">
        <v>313</v>
      </c>
      <c r="N3" s="68">
        <v>80</v>
      </c>
    </row>
    <row r="5" spans="1:14" x14ac:dyDescent="0.3">
      <c r="B5">
        <v>9815</v>
      </c>
      <c r="E5" t="s">
        <v>307</v>
      </c>
    </row>
    <row r="6" spans="1:14" x14ac:dyDescent="0.3">
      <c r="A6" s="17" t="s">
        <v>312</v>
      </c>
      <c r="B6" s="61">
        <v>100</v>
      </c>
      <c r="C6" s="61"/>
      <c r="D6" s="61"/>
      <c r="E6" s="61">
        <f>B6</f>
        <v>100</v>
      </c>
    </row>
    <row r="7" spans="1:14" s="17" customFormat="1" x14ac:dyDescent="0.3">
      <c r="A7" s="17" t="s">
        <v>313</v>
      </c>
      <c r="B7" s="67">
        <v>86.451718442779992</v>
      </c>
      <c r="C7" s="67">
        <f>D7+E7</f>
        <v>86.451448446716597</v>
      </c>
      <c r="D7" s="69">
        <v>0</v>
      </c>
      <c r="E7" s="62">
        <f>E6*C19+H3</f>
        <v>86.451448446716597</v>
      </c>
    </row>
    <row r="9" spans="1:14" x14ac:dyDescent="0.3">
      <c r="B9">
        <v>430</v>
      </c>
      <c r="E9" t="s">
        <v>308</v>
      </c>
    </row>
    <row r="10" spans="1:14" x14ac:dyDescent="0.3">
      <c r="A10" s="17" t="s">
        <v>312</v>
      </c>
      <c r="B10" s="61">
        <v>200</v>
      </c>
      <c r="C10" s="61"/>
      <c r="D10" s="61"/>
      <c r="E10" s="61">
        <f>B10</f>
        <v>200</v>
      </c>
    </row>
    <row r="11" spans="1:14" x14ac:dyDescent="0.3">
      <c r="A11" s="17" t="s">
        <v>313</v>
      </c>
      <c r="B11" s="67">
        <v>86.951718442779992</v>
      </c>
      <c r="C11" s="67">
        <f>D11+E11</f>
        <v>86.951448446716597</v>
      </c>
      <c r="D11" s="69">
        <v>0</v>
      </c>
      <c r="E11" s="62">
        <f>E10*C20+H3</f>
        <v>86.951448446716597</v>
      </c>
    </row>
    <row r="12" spans="1:14" x14ac:dyDescent="0.3">
      <c r="G12" s="17"/>
      <c r="H12" s="17"/>
      <c r="I12" s="17"/>
    </row>
    <row r="13" spans="1:14" x14ac:dyDescent="0.3">
      <c r="G13" s="17"/>
      <c r="H13" s="17"/>
      <c r="I13" s="17"/>
    </row>
    <row r="14" spans="1:14" x14ac:dyDescent="0.3">
      <c r="F14" s="17"/>
      <c r="G14" s="17"/>
      <c r="H14" s="17"/>
      <c r="I14" s="17"/>
    </row>
    <row r="15" spans="1:14" x14ac:dyDescent="0.3">
      <c r="F15" s="17"/>
      <c r="G15" s="17"/>
      <c r="H15" s="17"/>
      <c r="I15" s="17"/>
    </row>
    <row r="16" spans="1:14" x14ac:dyDescent="0.3">
      <c r="B16" t="s">
        <v>310</v>
      </c>
      <c r="C16">
        <v>5.0000000000000001E-3</v>
      </c>
      <c r="F16" s="17"/>
      <c r="G16" s="17"/>
      <c r="H16" s="17"/>
      <c r="I16" s="17"/>
    </row>
    <row r="17" spans="2:3" x14ac:dyDescent="0.3">
      <c r="B17" t="s">
        <v>311</v>
      </c>
      <c r="C17" s="17">
        <v>5.0000000000000001E-3</v>
      </c>
    </row>
    <row r="18" spans="2:3" x14ac:dyDescent="0.3">
      <c r="B18" t="s">
        <v>306</v>
      </c>
      <c r="C18" s="17">
        <v>5.0000000000000001E-3</v>
      </c>
    </row>
    <row r="19" spans="2:3" x14ac:dyDescent="0.3">
      <c r="B19" t="s">
        <v>307</v>
      </c>
      <c r="C19" s="17">
        <v>5.0000000000000001E-3</v>
      </c>
    </row>
    <row r="20" spans="2:3" x14ac:dyDescent="0.3">
      <c r="B20" t="s">
        <v>308</v>
      </c>
      <c r="C20" s="17">
        <v>5.0000000000000001E-3</v>
      </c>
    </row>
    <row r="22" spans="2:3" x14ac:dyDescent="0.3">
      <c r="B22">
        <v>-2</v>
      </c>
      <c r="C22">
        <v>500</v>
      </c>
    </row>
    <row r="23" spans="2:3" x14ac:dyDescent="0.3">
      <c r="B23" s="17">
        <v>-1.2</v>
      </c>
      <c r="C23" s="17">
        <v>300</v>
      </c>
    </row>
    <row r="24" spans="2:3" x14ac:dyDescent="0.3">
      <c r="B24" s="17">
        <v>-1.6</v>
      </c>
      <c r="C24" s="1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t="s">
        <v>10</v>
      </c>
      <c r="B1" t="s">
        <v>309</v>
      </c>
    </row>
    <row r="4" spans="1:2" x14ac:dyDescent="0.3">
      <c r="A4" t="s">
        <v>16</v>
      </c>
    </row>
    <row r="7" spans="1:2" x14ac:dyDescent="0.3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connections2</vt:lpstr>
      <vt:lpstr>Wells</vt:lpstr>
      <vt:lpstr>Units</vt:lpstr>
      <vt:lpstr>Sheet1</vt:lpstr>
      <vt:lpstr>Network</vt:lpstr>
      <vt:lpstr>Network2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2018-01-20T20:27:50Z</dcterms:modified>
  <cp:category/>
  <dc:identifier/>
  <cp:contentStatus/>
  <dc:language/>
  <cp:version/>
</cp:coreProperties>
</file>