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diversity" sheetId="1" r:id="rId4"/>
    <sheet state="visible" name="RWQ" sheetId="2" r:id="rId5"/>
    <sheet state="visible" name="Functional Group COunts by Mate" sheetId="3" r:id="rId6"/>
    <sheet state="visible" name="waterquality for showcase" sheetId="4" r:id="rId7"/>
    <sheet state="visible" name="Copy of Functional Group COunts" sheetId="5" r:id="rId8"/>
    <sheet state="visible" name="Water Quality" sheetId="6" r:id="rId9"/>
    <sheet state="visible" name="Durability assay" sheetId="7" r:id="rId10"/>
    <sheet state="visible" name="invertebrate DataDate11042022" sheetId="8" r:id="rId11"/>
    <sheet state="visible" name="Invertebrate Data Date12042022" sheetId="9" r:id="rId12"/>
    <sheet state="visible" name="114 just biodiversity" sheetId="10" r:id="rId13"/>
    <sheet state="visible" name="DATA SORTED BY TOTAL # OF TAXA" sheetId="11" r:id="rId14"/>
    <sheet state="visible" name="Rsheet" sheetId="12" r:id="rId15"/>
    <sheet state="visible" name="Biodatacombodates" sheetId="13" r:id="rId16"/>
    <sheet state="visible" name="Functional group deisgnations" sheetId="14" r:id="rId17"/>
  </sheets>
  <definedNames>
    <definedName hidden="1" localSheetId="12" name="Z_EC947244_E147_4BD0_A804_D8B2913E502E_.wvu.FilterData">Biodatacombodates!$K$1:$X$28</definedName>
  </definedNames>
  <calcPr/>
  <customWorkbookViews>
    <customWorkbookView activeSheetId="0" maximized="1" windowHeight="0" windowWidth="0" guid="{EC947244-E147-4BD0-A804-D8B2913E502E}" name="Filter 1"/>
  </customWorkbookViews>
</workbook>
</file>

<file path=xl/sharedStrings.xml><?xml version="1.0" encoding="utf-8"?>
<sst xmlns="http://schemas.openxmlformats.org/spreadsheetml/2006/main" count="1501" uniqueCount="178">
  <si>
    <t>material</t>
  </si>
  <si>
    <t xml:space="preserve"> date</t>
  </si>
  <si>
    <t>attachment_style</t>
  </si>
  <si>
    <t>bag_quality</t>
  </si>
  <si>
    <t>site</t>
  </si>
  <si>
    <t>MidgeFlies</t>
  </si>
  <si>
    <t>BlackFlies</t>
  </si>
  <si>
    <t>Planaria</t>
  </si>
  <si>
    <t>Leeches</t>
  </si>
  <si>
    <t>LeftHandedSnails</t>
  </si>
  <si>
    <t>AquaticWorms</t>
  </si>
  <si>
    <t>Amphipods</t>
  </si>
  <si>
    <t>CraneFlies</t>
  </si>
  <si>
    <t>Sowbugs</t>
  </si>
  <si>
    <t>NetSpinningCaddisflies</t>
  </si>
  <si>
    <t>ClamsMussels</t>
  </si>
  <si>
    <t>Crayfish</t>
  </si>
  <si>
    <t>Damselflies</t>
  </si>
  <si>
    <t>Stoneflies</t>
  </si>
  <si>
    <t>Mayflies</t>
  </si>
  <si>
    <t>RiffleBeetles</t>
  </si>
  <si>
    <t>RightHandedSnails</t>
  </si>
  <si>
    <t>n_tol_taxa</t>
  </si>
  <si>
    <t>n_ss_taxa</t>
  </si>
  <si>
    <t>n_s_taxa</t>
  </si>
  <si>
    <t>richness</t>
  </si>
  <si>
    <t>Biopolymer</t>
  </si>
  <si>
    <t>Submerged Anthropogenic Debris</t>
  </si>
  <si>
    <t>Perfect Condition (5/5)</t>
  </si>
  <si>
    <t>DownStream</t>
  </si>
  <si>
    <t>Root</t>
  </si>
  <si>
    <t>Mid-Stream</t>
  </si>
  <si>
    <t>Submerged Biological Material</t>
  </si>
  <si>
    <t>Upstream</t>
  </si>
  <si>
    <t>Downstream</t>
  </si>
  <si>
    <t>Midstream</t>
  </si>
  <si>
    <t>Cellulose (Treated)</t>
  </si>
  <si>
    <t>Major Damage (2/5)</t>
  </si>
  <si>
    <t>Fully Disintergrated (1/5)</t>
  </si>
  <si>
    <t xml:space="preserve">Cellulose </t>
  </si>
  <si>
    <t>Cotton</t>
  </si>
  <si>
    <t>Jute</t>
  </si>
  <si>
    <t>Good Condition (4/5)</t>
  </si>
  <si>
    <t>Minor Damage(3/5)</t>
  </si>
  <si>
    <t>NA</t>
  </si>
  <si>
    <t>Plastic</t>
  </si>
  <si>
    <t>root</t>
  </si>
  <si>
    <t>Cellulose</t>
  </si>
  <si>
    <t>param</t>
  </si>
  <si>
    <t>date</t>
  </si>
  <si>
    <t>d_rep1</t>
  </si>
  <si>
    <t>d_rep2</t>
  </si>
  <si>
    <t>d_rep3</t>
  </si>
  <si>
    <t>d_mean</t>
  </si>
  <si>
    <t>d_se</t>
  </si>
  <si>
    <t>m_rep1</t>
  </si>
  <si>
    <t>m_rep2</t>
  </si>
  <si>
    <t>m_rep3</t>
  </si>
  <si>
    <t>m_mean</t>
  </si>
  <si>
    <t>m_se</t>
  </si>
  <si>
    <t>u_rep1</t>
  </si>
  <si>
    <t>u_rep2</t>
  </si>
  <si>
    <t>u_rep3</t>
  </si>
  <si>
    <t>u_mean</t>
  </si>
  <si>
    <t>u_se</t>
  </si>
  <si>
    <t>P</t>
  </si>
  <si>
    <t>NH3</t>
  </si>
  <si>
    <t>pH</t>
  </si>
  <si>
    <t xml:space="preserve">DO </t>
  </si>
  <si>
    <t>Temp</t>
  </si>
  <si>
    <t>Cond</t>
  </si>
  <si>
    <t>Nitrogen</t>
  </si>
  <si>
    <t>Flow</t>
  </si>
  <si>
    <t>DO</t>
  </si>
  <si>
    <t>Material</t>
  </si>
  <si>
    <t>FNG</t>
  </si>
  <si>
    <t>Count</t>
  </si>
  <si>
    <t>N_Collectors</t>
  </si>
  <si>
    <t>Cellulose (Untreated)</t>
  </si>
  <si>
    <t>N_Predators</t>
  </si>
  <si>
    <t>N_Scrapers</t>
  </si>
  <si>
    <t>N_Shredders</t>
  </si>
  <si>
    <t>Nh3</t>
  </si>
  <si>
    <t>P (mg/L)</t>
  </si>
  <si>
    <t>Temp (c)</t>
  </si>
  <si>
    <t>Conductivity (uS)</t>
  </si>
  <si>
    <t>Flow (s)</t>
  </si>
  <si>
    <t>Nitrogen (mg/L)</t>
  </si>
  <si>
    <t>Flow(s)</t>
  </si>
  <si>
    <t>TimeofRemoval</t>
  </si>
  <si>
    <t>TimeSpentSampling</t>
  </si>
  <si>
    <t>BagFloating</t>
  </si>
  <si>
    <t>AttachmentStyle</t>
  </si>
  <si>
    <t>BagQuality</t>
  </si>
  <si>
    <t>BagLost</t>
  </si>
  <si>
    <t>Site(upstream,Midstream,Downstream</t>
  </si>
  <si>
    <t>Left-HandedSnails</t>
  </si>
  <si>
    <t>Net-SpinningCaddisflies</t>
  </si>
  <si>
    <t>Clams/Mussels</t>
  </si>
  <si>
    <t>Righ-HandedSnails</t>
  </si>
  <si>
    <t>NumberTolerantTaxa</t>
  </si>
  <si>
    <t>NumberSomwhatSensitiveTaxa</t>
  </si>
  <si>
    <t>NumberSensitiveTaxa</t>
  </si>
  <si>
    <t>TotalTaxa</t>
  </si>
  <si>
    <t>F</t>
  </si>
  <si>
    <t>80 minutes</t>
  </si>
  <si>
    <t>14 minutes</t>
  </si>
  <si>
    <t>7 minutes</t>
  </si>
  <si>
    <t>24 minutes</t>
  </si>
  <si>
    <t>Date</t>
  </si>
  <si>
    <t>57 minutes</t>
  </si>
  <si>
    <t>66 minutes</t>
  </si>
  <si>
    <t>46 minutes</t>
  </si>
  <si>
    <t>50 minutes</t>
  </si>
  <si>
    <t>65 minutes</t>
  </si>
  <si>
    <t>77 minutes</t>
  </si>
  <si>
    <t>DATE</t>
  </si>
  <si>
    <t>Midge Flies</t>
  </si>
  <si>
    <t>Left-Handed Snails</t>
  </si>
  <si>
    <t>Aquatic worms</t>
  </si>
  <si>
    <t>Riffle Beetles</t>
  </si>
  <si>
    <t>Righ-Handed Snails</t>
  </si>
  <si>
    <t>Site</t>
  </si>
  <si>
    <t xml:space="preserve">Jute </t>
  </si>
  <si>
    <t xml:space="preserve">Biopolymer </t>
  </si>
  <si>
    <t xml:space="preserve">Plastic </t>
  </si>
  <si>
    <t xml:space="preserve">Cotton </t>
  </si>
  <si>
    <t xml:space="preserve">Cellulose(Treated) </t>
  </si>
  <si>
    <t>Midtstream</t>
  </si>
  <si>
    <t xml:space="preserve">Cellulose(Untreated) </t>
  </si>
  <si>
    <t>Cellulose(Untreated)</t>
  </si>
  <si>
    <t>Cellulose(Treated)</t>
  </si>
  <si>
    <t>Cellulose(U)</t>
  </si>
  <si>
    <t>Cellulose(T)</t>
  </si>
  <si>
    <t>Avg Richness</t>
  </si>
  <si>
    <t>SD</t>
  </si>
  <si>
    <t>SE(sd/sqrtn)</t>
  </si>
  <si>
    <t>CHECK TO SEE IF MY BAGS ATTRACT MORE GRAZERS THAN THE PLASTIC</t>
  </si>
  <si>
    <t>ADD ERROR BARS (SD/SQRT(sample size))</t>
  </si>
  <si>
    <t>Calculations</t>
  </si>
  <si>
    <t>Local Total</t>
  </si>
  <si>
    <t>Pi(midgeflies)</t>
  </si>
  <si>
    <t>Pi(Planaria)</t>
  </si>
  <si>
    <t>Pi(leeches)</t>
  </si>
  <si>
    <t>PiLeftHandedSnails</t>
  </si>
  <si>
    <t>Pi(AquaticWorms)</t>
  </si>
  <si>
    <t>PiAmphipods</t>
  </si>
  <si>
    <t>PiCraneFlies</t>
  </si>
  <si>
    <t>PiSowbugs</t>
  </si>
  <si>
    <t>PiNet-SpinningCaddisflies</t>
  </si>
  <si>
    <t>PiClams/Mussels</t>
  </si>
  <si>
    <t>PiStoneflies</t>
  </si>
  <si>
    <t>PiMayflies</t>
  </si>
  <si>
    <t>PiRiffleBeetles</t>
  </si>
  <si>
    <t>PiRight-HandedSnails</t>
  </si>
  <si>
    <t>LnPi(midgeflies)</t>
  </si>
  <si>
    <t>LnPi(Planaria)</t>
  </si>
  <si>
    <t>LnpiLeeches</t>
  </si>
  <si>
    <t>LnPiLeftHandedSnails</t>
  </si>
  <si>
    <t>LnPi(AquaticWorms)</t>
  </si>
  <si>
    <t>LnPiAmphipods</t>
  </si>
  <si>
    <t>LnPiCraneFlies</t>
  </si>
  <si>
    <t>LnPiSowbugs</t>
  </si>
  <si>
    <t>LNPiNet-SpinningCaddisflies</t>
  </si>
  <si>
    <t>LnPiClams/Mussels</t>
  </si>
  <si>
    <t>LnPiStoneflies</t>
  </si>
  <si>
    <t>LNPiMayflies</t>
  </si>
  <si>
    <t>LnPiRiffleBeetles</t>
  </si>
  <si>
    <t>LNPiRight-HandedSnails</t>
  </si>
  <si>
    <t>Pi*lnPi</t>
  </si>
  <si>
    <t>h=-sum(firstspecies:last species)</t>
  </si>
  <si>
    <t>SHANNON DIV</t>
  </si>
  <si>
    <t>Average Shannon Biodivserity score</t>
  </si>
  <si>
    <t>SE (SD/SqrtN)</t>
  </si>
  <si>
    <t xml:space="preserve">Collector </t>
  </si>
  <si>
    <t>Shredder</t>
  </si>
  <si>
    <t>Scraper</t>
  </si>
  <si>
    <t>Predator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</si>
</sst>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yy"/>
    <numFmt numFmtId="166" formatCode="yyyy-mm-dd"/>
    <numFmt numFmtId="167" formatCode="h:mm am/pm"/>
    <numFmt numFmtId="168" formatCode="m/d"/>
  </numFmts>
  <fonts count="13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color rgb="FF000000"/>
      <name val="Arial"/>
      <scheme val="minor"/>
    </font>
    <font>
      <sz val="9.0"/>
      <color rgb="FF000000"/>
      <name val="Arial"/>
      <scheme val="minor"/>
    </font>
    <font>
      <sz val="8.0"/>
      <color theme="1"/>
      <name val="&quot;Liberation Sans&quot;"/>
    </font>
    <font>
      <sz val="11.0"/>
      <color rgb="FF000000"/>
      <name val="Arial"/>
    </font>
    <font>
      <sz val="11.0"/>
      <color rgb="FF000000"/>
      <name val="Calibri"/>
    </font>
    <font>
      <sz val="9.0"/>
      <color rgb="FF000000"/>
      <name val="Calibri"/>
    </font>
    <font>
      <sz val="8.0"/>
      <color theme="1"/>
      <name val="Liberation Sans"/>
    </font>
    <font>
      <sz val="11.0"/>
      <color theme="1"/>
      <name val="Calibri"/>
    </font>
  </fonts>
  <fills count="2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6FA8DC"/>
        <bgColor rgb="FF6FA8DC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 shrinkToFit="0" vertical="bottom" wrapText="0"/>
    </xf>
    <xf borderId="0" fillId="4" fontId="2" numFmtId="0" xfId="0" applyAlignment="1" applyFill="1" applyFont="1">
      <alignment readingOrder="0"/>
    </xf>
    <xf borderId="0" fillId="4" fontId="1" numFmtId="0" xfId="0" applyAlignment="1" applyFont="1">
      <alignment horizontal="left"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Fill="1" applyFont="1"/>
    <xf borderId="0" fillId="9" fontId="2" numFmtId="0" xfId="0" applyAlignment="1" applyFill="1" applyFont="1">
      <alignment readingOrder="0"/>
    </xf>
    <xf borderId="0" fillId="10" fontId="2" numFmtId="164" xfId="0" applyAlignment="1" applyFill="1" applyFont="1" applyNumberForma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2" fontId="3" numFmtId="0" xfId="0" applyAlignment="1" applyFont="1">
      <alignment readingOrder="0" vertical="bottom"/>
    </xf>
    <xf borderId="0" fillId="13" fontId="2" numFmtId="0" xfId="0" applyAlignment="1" applyFill="1" applyFont="1">
      <alignment readingOrder="0"/>
    </xf>
    <xf borderId="0" fillId="14" fontId="2" numFmtId="0" xfId="0" applyAlignment="1" applyFill="1" applyFont="1">
      <alignment readingOrder="0"/>
    </xf>
    <xf borderId="0" fillId="15" fontId="2" numFmtId="0" xfId="0" applyAlignment="1" applyFill="1" applyFont="1">
      <alignment readingOrder="0"/>
    </xf>
    <xf borderId="0" fillId="16" fontId="2" numFmtId="0" xfId="0" applyAlignment="1" applyFill="1" applyFont="1">
      <alignment readingOrder="0"/>
    </xf>
    <xf borderId="0" fillId="17" fontId="2" numFmtId="0" xfId="0" applyAlignment="1" applyFill="1" applyFont="1">
      <alignment readingOrder="0"/>
    </xf>
    <xf borderId="0" fillId="18" fontId="2" numFmtId="0" xfId="0" applyAlignment="1" applyFill="1" applyFont="1">
      <alignment readingOrder="0"/>
    </xf>
    <xf borderId="0" fillId="18" fontId="3" numFmtId="0" xfId="0" applyAlignment="1" applyFont="1">
      <alignment readingOrder="0" vertical="bottom"/>
    </xf>
    <xf borderId="0" fillId="19" fontId="2" numFmtId="0" xfId="0" applyAlignment="1" applyFill="1" applyFont="1">
      <alignment readingOrder="0"/>
    </xf>
    <xf borderId="0" fillId="20" fontId="2" numFmtId="0" xfId="0" applyAlignment="1" applyFill="1" applyFont="1">
      <alignment readingOrder="0"/>
    </xf>
    <xf borderId="0" fillId="21" fontId="2" numFmtId="0" xfId="0" applyAlignment="1" applyFill="1" applyFont="1">
      <alignment readingOrder="0"/>
    </xf>
    <xf borderId="0" fillId="22" fontId="2" numFmtId="0" xfId="0" applyAlignment="1" applyFill="1" applyFont="1">
      <alignment readingOrder="0"/>
    </xf>
    <xf borderId="0" fillId="3" fontId="3" numFmtId="0" xfId="0" applyAlignment="1" applyFont="1">
      <alignment readingOrder="0" vertical="bottom"/>
    </xf>
    <xf borderId="0" fillId="10" fontId="2" numFmtId="0" xfId="0" applyAlignment="1" applyFont="1">
      <alignment readingOrder="0"/>
    </xf>
    <xf borderId="0" fillId="7" fontId="2" numFmtId="164" xfId="0" applyAlignment="1" applyFont="1" applyNumberFormat="1">
      <alignment readingOrder="0"/>
    </xf>
    <xf borderId="0" fillId="5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17" fontId="2" numFmtId="165" xfId="0" applyAlignment="1" applyFont="1" applyNumberFormat="1">
      <alignment readingOrder="0"/>
    </xf>
    <xf borderId="0" fillId="11" fontId="2" numFmtId="165" xfId="0" applyAlignment="1" applyFont="1" applyNumberFormat="1">
      <alignment readingOrder="0"/>
    </xf>
    <xf borderId="0" fillId="3" fontId="2" numFmtId="0" xfId="0" applyFont="1"/>
    <xf borderId="0" fillId="3" fontId="2" numFmtId="0" xfId="0" applyFont="1"/>
    <xf borderId="0" fillId="4" fontId="2" numFmtId="0" xfId="0" applyFont="1"/>
    <xf borderId="0" fillId="5" fontId="2" numFmtId="0" xfId="0" applyFont="1"/>
    <xf borderId="0" fillId="6" fontId="2" numFmtId="0" xfId="0" applyFont="1"/>
    <xf borderId="0" fillId="5" fontId="1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2" numFmtId="166" xfId="0" applyAlignment="1" applyFont="1" applyNumberFormat="1">
      <alignment readingOrder="0"/>
    </xf>
    <xf borderId="0" fillId="23" fontId="4" numFmtId="0" xfId="0" applyFill="1" applyFont="1"/>
    <xf borderId="0" fillId="0" fontId="3" numFmtId="9" xfId="0" applyAlignment="1" applyFont="1" applyNumberFormat="1">
      <alignment readingOrder="0" vertical="bottom"/>
    </xf>
    <xf borderId="0" fillId="0" fontId="3" numFmtId="10" xfId="0" applyAlignment="1" applyFont="1" applyNumberFormat="1">
      <alignment readingOrder="0" vertical="bottom"/>
    </xf>
    <xf borderId="0" fillId="0" fontId="3" numFmtId="9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3" numFmtId="10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5" numFmtId="166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6" numFmtId="0" xfId="0" applyFont="1"/>
    <xf borderId="0" fillId="0" fontId="1" numFmtId="0" xfId="0" applyAlignment="1" applyFont="1">
      <alignment horizontal="right" readingOrder="0" vertical="bottom"/>
    </xf>
    <xf borderId="0" fillId="0" fontId="1" numFmtId="9" xfId="0" applyAlignment="1" applyFont="1" applyNumberFormat="1">
      <alignment readingOrder="0" vertical="bottom"/>
    </xf>
    <xf borderId="0" fillId="0" fontId="1" numFmtId="10" xfId="0" applyAlignment="1" applyFont="1" applyNumberFormat="1">
      <alignment readingOrder="0" vertical="bottom"/>
    </xf>
    <xf borderId="0" fillId="0" fontId="1" numFmtId="9" xfId="0" applyAlignment="1" applyFont="1" applyNumberFormat="1">
      <alignment vertical="bottom"/>
    </xf>
    <xf borderId="0" fillId="0" fontId="1" numFmtId="10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readingOrder="0" shrinkToFit="0" wrapText="0"/>
    </xf>
    <xf borderId="0" fillId="0" fontId="9" numFmtId="166" xfId="0" applyAlignment="1" applyFont="1" applyNumberForma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0" fillId="0" fontId="9" numFmtId="0" xfId="0" applyFont="1"/>
    <xf borderId="0" fillId="0" fontId="9" numFmtId="0" xfId="0" applyAlignment="1" applyFont="1">
      <alignment shrinkToFit="0" vertical="bottom" wrapText="0"/>
    </xf>
    <xf borderId="0" fillId="5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2" fontId="3" numFmtId="0" xfId="0" applyAlignment="1" applyFont="1">
      <alignment readingOrder="0" vertical="bottom"/>
    </xf>
    <xf borderId="0" fillId="3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2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22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11" fontId="2" numFmtId="167" xfId="0" applyAlignment="1" applyFont="1" applyNumberFormat="1">
      <alignment readingOrder="0"/>
    </xf>
    <xf borderId="0" fillId="17" fontId="2" numFmtId="167" xfId="0" applyAlignment="1" applyFont="1" applyNumberFormat="1">
      <alignment readingOrder="0"/>
    </xf>
    <xf borderId="0" fillId="22" fontId="2" numFmtId="20" xfId="0" applyAlignment="1" applyFont="1" applyNumberFormat="1">
      <alignment readingOrder="0"/>
    </xf>
    <xf borderId="0" fillId="22" fontId="2" numFmtId="167" xfId="0" applyAlignment="1" applyFont="1" applyNumberFormat="1">
      <alignment readingOrder="0"/>
    </xf>
    <xf borderId="0" fillId="8" fontId="3" numFmtId="0" xfId="0" applyAlignment="1" applyFont="1">
      <alignment vertical="bottom"/>
    </xf>
    <xf borderId="0" fillId="11" fontId="2" numFmtId="168" xfId="0" applyAlignment="1" applyFont="1" applyNumberFormat="1">
      <alignment readingOrder="0"/>
    </xf>
    <xf borderId="0" fillId="17" fontId="2" numFmtId="168" xfId="0" applyAlignment="1" applyFont="1" applyNumberFormat="1">
      <alignment readingOrder="0"/>
    </xf>
    <xf borderId="0" fillId="22" fontId="2" numFmtId="168" xfId="0" applyAlignment="1" applyFont="1" applyNumberFormat="1">
      <alignment readingOrder="0"/>
    </xf>
    <xf borderId="0" fillId="3" fontId="3" numFmtId="0" xfId="0" applyAlignment="1" applyFont="1">
      <alignment shrinkToFit="0" vertical="bottom" wrapText="0"/>
    </xf>
    <xf borderId="0" fillId="8" fontId="2" numFmtId="0" xfId="0" applyAlignment="1" applyFont="1">
      <alignment readingOrder="0"/>
    </xf>
    <xf borderId="0" fillId="8" fontId="2" numFmtId="168" xfId="0" applyAlignment="1" applyFont="1" applyNumberFormat="1">
      <alignment readingOrder="0"/>
    </xf>
    <xf borderId="0" fillId="8" fontId="3" numFmtId="0" xfId="0" applyAlignment="1" applyFont="1">
      <alignment readingOrder="0" vertical="bottom"/>
    </xf>
    <xf borderId="0" fillId="24" fontId="2" numFmtId="0" xfId="0" applyAlignment="1" applyFill="1" applyFont="1">
      <alignment readingOrder="0"/>
    </xf>
    <xf borderId="0" fillId="24" fontId="2" numFmtId="168" xfId="0" applyAlignment="1" applyFont="1" applyNumberFormat="1">
      <alignment readingOrder="0"/>
    </xf>
    <xf borderId="0" fillId="24" fontId="3" numFmtId="0" xfId="0" applyAlignment="1" applyFont="1">
      <alignment readingOrder="0" vertical="bottom"/>
    </xf>
    <xf borderId="0" fillId="24" fontId="2" numFmtId="0" xfId="0" applyFont="1"/>
    <xf borderId="0" fillId="16" fontId="2" numFmtId="168" xfId="0" applyAlignment="1" applyFont="1" applyNumberFormat="1">
      <alignment readingOrder="0"/>
    </xf>
    <xf borderId="0" fillId="16" fontId="3" numFmtId="0" xfId="0" applyAlignment="1" applyFont="1">
      <alignment readingOrder="0" vertical="bottom"/>
    </xf>
    <xf borderId="0" fillId="16" fontId="2" numFmtId="0" xfId="0" applyFont="1"/>
    <xf borderId="0" fillId="4" fontId="2" numFmtId="168" xfId="0" applyAlignment="1" applyFont="1" applyNumberFormat="1">
      <alignment readingOrder="0"/>
    </xf>
    <xf borderId="0" fillId="4" fontId="3" numFmtId="0" xfId="0" applyAlignment="1" applyFont="1">
      <alignment readingOrder="0" vertical="bottom"/>
    </xf>
    <xf borderId="0" fillId="19" fontId="2" numFmtId="168" xfId="0" applyAlignment="1" applyFont="1" applyNumberFormat="1">
      <alignment readingOrder="0"/>
    </xf>
    <xf borderId="0" fillId="19" fontId="3" numFmtId="0" xfId="0" applyAlignment="1" applyFont="1">
      <alignment readingOrder="0" vertical="bottom"/>
    </xf>
    <xf borderId="0" fillId="19" fontId="2" numFmtId="0" xfId="0" applyFont="1"/>
    <xf borderId="0" fillId="25" fontId="2" numFmtId="0" xfId="0" applyAlignment="1" applyFill="1" applyFont="1">
      <alignment readingOrder="0"/>
    </xf>
    <xf borderId="0" fillId="25" fontId="2" numFmtId="168" xfId="0" applyAlignment="1" applyFont="1" applyNumberFormat="1">
      <alignment readingOrder="0"/>
    </xf>
    <xf borderId="0" fillId="25" fontId="3" numFmtId="0" xfId="0" applyAlignment="1" applyFont="1">
      <alignment readingOrder="0" vertical="bottom"/>
    </xf>
    <xf borderId="0" fillId="25" fontId="2" numFmtId="0" xfId="0" applyFont="1"/>
    <xf borderId="0" fillId="6" fontId="3" numFmtId="0" xfId="0" applyAlignment="1" applyFont="1">
      <alignment readingOrder="0" vertical="bottom"/>
    </xf>
    <xf borderId="0" fillId="7" fontId="3" numFmtId="0" xfId="0" applyAlignment="1" applyFont="1">
      <alignment readingOrder="0" vertical="bottom"/>
    </xf>
    <xf borderId="0" fillId="21" fontId="3" numFmtId="0" xfId="0" applyAlignment="1" applyFont="1">
      <alignment horizontal="right" vertical="bottom"/>
    </xf>
    <xf borderId="0" fillId="7" fontId="3" numFmtId="0" xfId="0" applyAlignment="1" applyFont="1">
      <alignment horizontal="right" vertical="bottom"/>
    </xf>
    <xf borderId="0" fillId="17" fontId="3" numFmtId="168" xfId="0" applyAlignment="1" applyFont="1" applyNumberFormat="1">
      <alignment readingOrder="0" vertical="bottom"/>
    </xf>
    <xf borderId="0" fillId="17" fontId="3" numFmtId="0" xfId="0" applyAlignment="1" applyFont="1">
      <alignment readingOrder="0" vertical="bottom"/>
    </xf>
    <xf borderId="0" fillId="17" fontId="3" numFmtId="0" xfId="0" applyAlignment="1" applyFont="1">
      <alignment vertical="bottom"/>
    </xf>
    <xf borderId="0" fillId="17" fontId="3" numFmtId="0" xfId="0" applyAlignment="1" applyFont="1">
      <alignment vertical="bottom"/>
    </xf>
    <xf borderId="0" fillId="22" fontId="3" numFmtId="168" xfId="0" applyAlignment="1" applyFont="1" applyNumberFormat="1">
      <alignment readingOrder="0" vertical="bottom"/>
    </xf>
    <xf borderId="0" fillId="22" fontId="3" numFmtId="0" xfId="0" applyAlignment="1" applyFont="1">
      <alignment vertical="bottom"/>
    </xf>
    <xf borderId="0" fillId="11" fontId="3" numFmtId="168" xfId="0" applyAlignment="1" applyFont="1" applyNumberFormat="1">
      <alignment readingOrder="0" vertical="bottom"/>
    </xf>
    <xf borderId="0" fillId="11" fontId="3" numFmtId="0" xfId="0" applyAlignment="1" applyFont="1">
      <alignment readingOrder="0" vertical="bottom"/>
    </xf>
    <xf borderId="0" fillId="11" fontId="3" numFmtId="0" xfId="0" applyAlignment="1" applyFont="1">
      <alignment vertical="bottom"/>
    </xf>
    <xf borderId="0" fillId="15" fontId="3" numFmtId="0" xfId="0" applyAlignment="1" applyFont="1">
      <alignment horizontal="right" vertical="bottom"/>
    </xf>
    <xf borderId="0" fillId="16" fontId="3" numFmtId="0" xfId="0" applyAlignment="1" applyFont="1">
      <alignment horizontal="right" vertical="bottom"/>
    </xf>
    <xf borderId="0" fillId="11" fontId="3" numFmtId="0" xfId="0" applyAlignment="1" applyFont="1">
      <alignment vertical="bottom"/>
    </xf>
    <xf borderId="0" fillId="6" fontId="3" numFmtId="0" xfId="0" applyAlignment="1" applyFont="1">
      <alignment horizontal="right" vertical="bottom"/>
    </xf>
    <xf borderId="0" fillId="10" fontId="3" numFmtId="0" xfId="0" applyAlignment="1" applyFont="1">
      <alignment horizontal="right" vertical="bottom"/>
    </xf>
    <xf borderId="0" fillId="10" fontId="3" numFmtId="0" xfId="0" applyAlignment="1" applyFont="1">
      <alignment horizontal="right" readingOrder="0" vertical="bottom"/>
    </xf>
    <xf borderId="0" fillId="16" fontId="3" numFmtId="0" xfId="0" applyAlignment="1" applyFont="1">
      <alignment horizontal="right" readingOrder="0" vertical="bottom"/>
    </xf>
    <xf borderId="0" fillId="0" fontId="2" numFmtId="0" xfId="0" applyFont="1"/>
    <xf borderId="0" fillId="10" fontId="2" numFmtId="168" xfId="0" applyAlignment="1" applyFont="1" applyNumberFormat="1">
      <alignment readingOrder="0"/>
    </xf>
    <xf borderId="0" fillId="7" fontId="2" numFmtId="168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6" fontId="2" numFmtId="0" xfId="0" applyAlignment="1" applyFill="1" applyFont="1">
      <alignment readingOrder="0"/>
    </xf>
    <xf borderId="0" fillId="27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9" fontId="2" numFmtId="0" xfId="0" applyAlignment="1" applyFont="1">
      <alignment readingOrder="0"/>
    </xf>
    <xf borderId="0" fillId="9" fontId="2" numFmtId="0" xfId="0" applyFont="1"/>
    <xf borderId="0" fillId="17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Richness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Rsheet!$E$10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Pt>
            <c:idx val="4"/>
          </c:dPt>
          <c:dPt>
            <c:idx val="5"/>
          </c:dPt>
          <c:cat>
            <c:strRef>
              <c:f>Rsheet!$F$9:$K$9</c:f>
            </c:strRef>
          </c:cat>
          <c:val>
            <c:numRef>
              <c:f>Rsheet!$F$10:$K$10</c:f>
              <c:numCache/>
            </c:numRef>
          </c:val>
        </c:ser>
        <c:ser>
          <c:idx val="1"/>
          <c:order val="1"/>
          <c:tx>
            <c:strRef>
              <c:f>Rsheet!$E$11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Rsheet!$F$9:$K$9</c:f>
            </c:strRef>
          </c:cat>
          <c:val>
            <c:numRef>
              <c:f>Rsheet!$F$11:$K$11</c:f>
              <c:numCache/>
            </c:numRef>
          </c:val>
        </c:ser>
        <c:ser>
          <c:idx val="2"/>
          <c:order val="2"/>
          <c:tx>
            <c:strRef>
              <c:f>Rsheet!$E$12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Rsheet!$F$9:$K$9</c:f>
            </c:strRef>
          </c:cat>
          <c:val>
            <c:numRef>
              <c:f>Rsheet!$F$12:$K$12</c:f>
              <c:numCache/>
            </c:numRef>
          </c:val>
        </c:ser>
        <c:axId val="2059726775"/>
        <c:axId val="1926799452"/>
      </c:barChart>
      <c:catAx>
        <c:axId val="2059726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799452"/>
      </c:catAx>
      <c:valAx>
        <c:axId val="1926799452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Richness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726775"/>
        <c:majorUnit val="1.0"/>
        <c:min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A2C4C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Average Shannon Biodiversity Score vs. Material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Biodatacombodates!$I$133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</c:dPt>
          <c:errBars>
            <c:errDir val="y"/>
            <c:errBarType val="both"/>
            <c:errValType val="percentage"/>
            <c:noEndCap val="0"/>
            <c:val val="1.06565833841437"/>
          </c:errBars>
          <c:cat>
            <c:strRef>
              <c:f>Biodatacombodates!$H$134:$H$139</c:f>
            </c:strRef>
          </c:cat>
          <c:val>
            <c:numRef>
              <c:f>Biodatacombodates!$I$134:$I$139</c:f>
              <c:numCache/>
            </c:numRef>
          </c:val>
        </c:ser>
        <c:axId val="1126442055"/>
        <c:axId val="1909293984"/>
      </c:barChart>
      <c:catAx>
        <c:axId val="1126442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293984"/>
      </c:catAx>
      <c:valAx>
        <c:axId val="1909293984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Shannon Biodivserity score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442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CCCCC"/>
    </a:solidFill>
  </c:spPr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11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123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8" t="s">
        <v>23</v>
      </c>
      <c r="Y1" s="8" t="s">
        <v>24</v>
      </c>
      <c r="Z1" s="9" t="s">
        <v>25</v>
      </c>
      <c r="AA1" s="10"/>
      <c r="AB1" s="10"/>
      <c r="AC1" s="10"/>
      <c r="AD1" s="10"/>
      <c r="AE1" s="10"/>
      <c r="AF1" s="10"/>
      <c r="AG1" s="10"/>
      <c r="AH1" s="10"/>
    </row>
    <row r="2">
      <c r="A2" s="11" t="s">
        <v>26</v>
      </c>
      <c r="B2" s="12">
        <v>44869.0</v>
      </c>
      <c r="C2" s="13" t="s">
        <v>27</v>
      </c>
      <c r="D2" s="13" t="s">
        <v>28</v>
      </c>
      <c r="E2" s="13" t="s">
        <v>29</v>
      </c>
      <c r="F2" s="14">
        <v>3.0</v>
      </c>
      <c r="G2" s="14">
        <v>0.0</v>
      </c>
      <c r="H2" s="14">
        <v>3.0</v>
      </c>
      <c r="I2" s="14">
        <v>0.0</v>
      </c>
      <c r="J2" s="15">
        <v>13.0</v>
      </c>
      <c r="K2" s="14">
        <v>2.0</v>
      </c>
      <c r="L2" s="16">
        <v>112.0</v>
      </c>
      <c r="M2" s="16">
        <v>0.0</v>
      </c>
      <c r="N2" s="16">
        <v>4.0</v>
      </c>
      <c r="O2" s="16">
        <v>0.0</v>
      </c>
      <c r="P2" s="16">
        <v>0.0</v>
      </c>
      <c r="Q2" s="5">
        <v>0.0</v>
      </c>
      <c r="R2" s="5">
        <v>0.0</v>
      </c>
      <c r="S2" s="17">
        <v>0.0</v>
      </c>
      <c r="T2" s="17">
        <v>2.0</v>
      </c>
      <c r="U2" s="17">
        <v>0.0</v>
      </c>
      <c r="V2" s="17">
        <v>0.0</v>
      </c>
      <c r="W2" s="18">
        <v>4.0</v>
      </c>
      <c r="X2" s="18">
        <v>2.0</v>
      </c>
      <c r="Y2" s="18">
        <v>1.0</v>
      </c>
      <c r="Z2" s="19">
        <v>7.0</v>
      </c>
      <c r="AA2" s="10"/>
      <c r="AB2" s="10"/>
      <c r="AC2" s="10"/>
      <c r="AD2" s="10"/>
      <c r="AE2" s="10"/>
      <c r="AF2" s="10"/>
      <c r="AG2" s="10"/>
      <c r="AH2" s="10"/>
    </row>
    <row r="3">
      <c r="A3" s="11" t="s">
        <v>26</v>
      </c>
      <c r="B3" s="12">
        <v>44869.0</v>
      </c>
      <c r="C3" s="20" t="s">
        <v>30</v>
      </c>
      <c r="D3" s="20" t="s">
        <v>28</v>
      </c>
      <c r="E3" s="20" t="s">
        <v>31</v>
      </c>
      <c r="F3" s="21">
        <v>0.0</v>
      </c>
      <c r="G3" s="21">
        <v>0.0</v>
      </c>
      <c r="H3" s="21">
        <v>0.0</v>
      </c>
      <c r="I3" s="21">
        <v>0.0</v>
      </c>
      <c r="J3" s="22">
        <v>9.0</v>
      </c>
      <c r="K3" s="21">
        <v>0.0</v>
      </c>
      <c r="L3" s="23">
        <v>327.0</v>
      </c>
      <c r="M3" s="23">
        <v>0.0</v>
      </c>
      <c r="N3" s="23">
        <v>0.0</v>
      </c>
      <c r="O3" s="23">
        <v>0.0</v>
      </c>
      <c r="P3" s="23">
        <v>0.0</v>
      </c>
      <c r="Q3" s="5">
        <v>0.0</v>
      </c>
      <c r="R3" s="5">
        <v>0.0</v>
      </c>
      <c r="S3" s="24">
        <v>0.0</v>
      </c>
      <c r="T3" s="24">
        <v>1.0</v>
      </c>
      <c r="U3" s="24">
        <v>0.0</v>
      </c>
      <c r="V3" s="24">
        <v>9.0</v>
      </c>
      <c r="W3" s="25">
        <v>1.0</v>
      </c>
      <c r="X3" s="25">
        <v>1.0</v>
      </c>
      <c r="Y3" s="25">
        <v>2.0</v>
      </c>
      <c r="Z3" s="9">
        <v>4.0</v>
      </c>
      <c r="AA3" s="10"/>
      <c r="AB3" s="10"/>
      <c r="AC3" s="10"/>
      <c r="AD3" s="10"/>
      <c r="AE3" s="10"/>
      <c r="AF3" s="10"/>
      <c r="AG3" s="10"/>
      <c r="AH3" s="10"/>
    </row>
    <row r="4">
      <c r="A4" s="11" t="s">
        <v>26</v>
      </c>
      <c r="B4" s="12">
        <v>44869.0</v>
      </c>
      <c r="C4" s="26" t="s">
        <v>32</v>
      </c>
      <c r="D4" s="26" t="s">
        <v>28</v>
      </c>
      <c r="E4" s="26" t="s">
        <v>33</v>
      </c>
      <c r="F4" s="3">
        <v>0.0</v>
      </c>
      <c r="G4" s="3">
        <v>0.0</v>
      </c>
      <c r="H4" s="3">
        <v>11.0</v>
      </c>
      <c r="I4" s="3">
        <v>1.0</v>
      </c>
      <c r="J4" s="27">
        <v>0.0</v>
      </c>
      <c r="K4" s="3">
        <v>1.0</v>
      </c>
      <c r="L4" s="5">
        <v>48.0</v>
      </c>
      <c r="M4" s="5">
        <v>0.0</v>
      </c>
      <c r="N4" s="5">
        <v>5.0</v>
      </c>
      <c r="O4" s="5">
        <v>0.0</v>
      </c>
      <c r="P4" s="5">
        <v>0.0</v>
      </c>
      <c r="Q4" s="5">
        <v>0.0</v>
      </c>
      <c r="R4" s="5">
        <v>0.0</v>
      </c>
      <c r="S4" s="7">
        <v>0.0</v>
      </c>
      <c r="T4" s="7">
        <v>1.0</v>
      </c>
      <c r="U4" s="7">
        <v>0.0</v>
      </c>
      <c r="V4" s="7">
        <v>0.0</v>
      </c>
      <c r="W4" s="8">
        <v>3.0</v>
      </c>
      <c r="X4" s="8">
        <v>2.0</v>
      </c>
      <c r="Y4" s="8">
        <v>1.0</v>
      </c>
      <c r="Z4" s="28">
        <v>6.0</v>
      </c>
      <c r="AA4" s="10"/>
      <c r="AB4" s="10"/>
      <c r="AC4" s="10"/>
      <c r="AD4" s="10"/>
      <c r="AE4" s="10"/>
      <c r="AF4" s="10"/>
      <c r="AG4" s="10"/>
      <c r="AH4" s="10"/>
    </row>
    <row r="5">
      <c r="A5" s="11" t="s">
        <v>26</v>
      </c>
      <c r="B5" s="29">
        <v>44899.0</v>
      </c>
      <c r="C5" s="13" t="s">
        <v>30</v>
      </c>
      <c r="D5" s="13" t="s">
        <v>28</v>
      </c>
      <c r="E5" s="13" t="s">
        <v>34</v>
      </c>
      <c r="F5" s="14">
        <v>0.0</v>
      </c>
      <c r="G5" s="14">
        <v>0.0</v>
      </c>
      <c r="H5" s="14">
        <v>1.0</v>
      </c>
      <c r="I5" s="14">
        <v>4.0</v>
      </c>
      <c r="J5" s="15">
        <v>13.0</v>
      </c>
      <c r="K5" s="14">
        <v>2.0</v>
      </c>
      <c r="L5" s="16">
        <v>191.0</v>
      </c>
      <c r="M5" s="16">
        <v>0.0</v>
      </c>
      <c r="N5" s="16">
        <v>27.0</v>
      </c>
      <c r="O5" s="16">
        <v>0.0</v>
      </c>
      <c r="P5" s="16">
        <v>0.0</v>
      </c>
      <c r="Q5" s="5">
        <v>0.0</v>
      </c>
      <c r="R5" s="5">
        <v>0.0</v>
      </c>
      <c r="S5" s="17">
        <v>2.0</v>
      </c>
      <c r="T5" s="17">
        <v>0.0</v>
      </c>
      <c r="U5" s="17">
        <v>0.0</v>
      </c>
      <c r="V5" s="17">
        <v>2.0</v>
      </c>
      <c r="W5" s="18">
        <v>4.0</v>
      </c>
      <c r="X5" s="18">
        <v>2.0</v>
      </c>
      <c r="Y5" s="18">
        <v>2.0</v>
      </c>
      <c r="Z5" s="19">
        <v>8.0</v>
      </c>
    </row>
    <row r="6">
      <c r="A6" s="11" t="s">
        <v>26</v>
      </c>
      <c r="B6" s="29">
        <v>44899.0</v>
      </c>
      <c r="C6" s="20" t="s">
        <v>30</v>
      </c>
      <c r="D6" s="20" t="s">
        <v>28</v>
      </c>
      <c r="E6" s="20" t="s">
        <v>35</v>
      </c>
      <c r="F6" s="21">
        <v>5.0</v>
      </c>
      <c r="G6" s="21">
        <v>0.0</v>
      </c>
      <c r="H6" s="21">
        <v>2.0</v>
      </c>
      <c r="I6" s="21">
        <v>6.0</v>
      </c>
      <c r="J6" s="22">
        <v>19.0</v>
      </c>
      <c r="K6" s="21">
        <v>5.0</v>
      </c>
      <c r="L6" s="23">
        <v>261.0</v>
      </c>
      <c r="M6" s="23">
        <v>0.0</v>
      </c>
      <c r="N6" s="23">
        <v>22.0</v>
      </c>
      <c r="O6" s="23">
        <v>3.0</v>
      </c>
      <c r="P6" s="23">
        <v>1.0</v>
      </c>
      <c r="Q6" s="5">
        <v>0.0</v>
      </c>
      <c r="R6" s="5">
        <v>0.0</v>
      </c>
      <c r="S6" s="24">
        <v>0.0</v>
      </c>
      <c r="T6" s="24">
        <v>0.0</v>
      </c>
      <c r="U6" s="24">
        <v>0.0</v>
      </c>
      <c r="V6" s="24">
        <v>0.0</v>
      </c>
      <c r="W6" s="25">
        <v>5.0</v>
      </c>
      <c r="X6" s="25">
        <v>4.0</v>
      </c>
      <c r="Y6" s="25">
        <v>0.0</v>
      </c>
      <c r="Z6" s="9">
        <v>9.0</v>
      </c>
    </row>
    <row r="7">
      <c r="A7" s="11" t="s">
        <v>26</v>
      </c>
      <c r="B7" s="29">
        <v>44899.0</v>
      </c>
      <c r="C7" s="26" t="s">
        <v>32</v>
      </c>
      <c r="D7" s="26" t="s">
        <v>28</v>
      </c>
      <c r="E7" s="26" t="s">
        <v>33</v>
      </c>
      <c r="F7" s="3">
        <v>5.0</v>
      </c>
      <c r="G7" s="3">
        <v>0.0</v>
      </c>
      <c r="H7" s="3">
        <v>2.0</v>
      </c>
      <c r="I7" s="3">
        <v>8.0</v>
      </c>
      <c r="J7" s="27">
        <v>11.0</v>
      </c>
      <c r="K7" s="3">
        <v>7.0</v>
      </c>
      <c r="L7" s="5">
        <v>75.0</v>
      </c>
      <c r="M7" s="5">
        <v>0.0</v>
      </c>
      <c r="N7" s="5">
        <v>22.0</v>
      </c>
      <c r="O7" s="5">
        <v>2.0</v>
      </c>
      <c r="P7" s="5">
        <v>0.0</v>
      </c>
      <c r="Q7" s="5">
        <v>0.0</v>
      </c>
      <c r="R7" s="5">
        <v>0.0</v>
      </c>
      <c r="S7" s="7">
        <v>0.0</v>
      </c>
      <c r="T7" s="7">
        <v>0.0</v>
      </c>
      <c r="U7" s="7">
        <v>0.0</v>
      </c>
      <c r="V7" s="7">
        <v>1.0</v>
      </c>
      <c r="W7" s="8">
        <v>5.0</v>
      </c>
      <c r="X7" s="8">
        <v>3.0</v>
      </c>
      <c r="Y7" s="8">
        <v>1.0</v>
      </c>
      <c r="Z7" s="28">
        <v>9.0</v>
      </c>
    </row>
    <row r="8">
      <c r="A8" s="5" t="s">
        <v>36</v>
      </c>
      <c r="B8" s="12">
        <v>44869.0</v>
      </c>
      <c r="C8" s="13" t="s">
        <v>27</v>
      </c>
      <c r="D8" s="13" t="s">
        <v>37</v>
      </c>
      <c r="E8" s="13" t="s">
        <v>29</v>
      </c>
      <c r="F8" s="14">
        <v>0.0</v>
      </c>
      <c r="G8" s="14">
        <v>0.0</v>
      </c>
      <c r="H8" s="14">
        <v>0.0</v>
      </c>
      <c r="I8" s="14">
        <v>0.0</v>
      </c>
      <c r="J8" s="15">
        <v>2.0</v>
      </c>
      <c r="K8" s="14">
        <v>1.0</v>
      </c>
      <c r="L8" s="16">
        <v>48.0</v>
      </c>
      <c r="M8" s="16">
        <v>0.0</v>
      </c>
      <c r="N8" s="16">
        <v>3.0</v>
      </c>
      <c r="O8" s="16">
        <v>0.0</v>
      </c>
      <c r="P8" s="16">
        <v>0.0</v>
      </c>
      <c r="Q8" s="5">
        <v>0.0</v>
      </c>
      <c r="R8" s="5">
        <v>0.0</v>
      </c>
      <c r="S8" s="17">
        <v>0.0</v>
      </c>
      <c r="T8" s="17">
        <v>0.0</v>
      </c>
      <c r="U8" s="17">
        <v>0.0</v>
      </c>
      <c r="V8" s="17">
        <v>0.0</v>
      </c>
      <c r="W8" s="18">
        <v>2.0</v>
      </c>
      <c r="X8" s="18">
        <v>2.0</v>
      </c>
      <c r="Y8" s="18">
        <v>0.0</v>
      </c>
      <c r="Z8" s="19">
        <v>4.0</v>
      </c>
      <c r="AA8" s="10"/>
      <c r="AB8" s="10"/>
      <c r="AC8" s="10"/>
      <c r="AD8" s="10"/>
      <c r="AE8" s="10"/>
      <c r="AF8" s="10"/>
      <c r="AG8" s="10"/>
      <c r="AH8" s="10"/>
    </row>
    <row r="9">
      <c r="A9" s="5" t="s">
        <v>36</v>
      </c>
      <c r="B9" s="12">
        <v>44869.0</v>
      </c>
      <c r="C9" s="20" t="s">
        <v>30</v>
      </c>
      <c r="D9" s="20" t="s">
        <v>38</v>
      </c>
      <c r="E9" s="20" t="s">
        <v>31</v>
      </c>
      <c r="F9" s="21">
        <v>0.0</v>
      </c>
      <c r="G9" s="21">
        <v>0.0</v>
      </c>
      <c r="H9" s="21">
        <v>0.0</v>
      </c>
      <c r="I9" s="21">
        <v>0.0</v>
      </c>
      <c r="J9" s="22">
        <v>0.0</v>
      </c>
      <c r="K9" s="21">
        <v>0.0</v>
      </c>
      <c r="L9" s="23">
        <v>0.0</v>
      </c>
      <c r="M9" s="23">
        <v>0.0</v>
      </c>
      <c r="N9" s="23">
        <v>0.0</v>
      </c>
      <c r="O9" s="23">
        <v>0.0</v>
      </c>
      <c r="P9" s="23">
        <v>0.0</v>
      </c>
      <c r="Q9" s="5">
        <v>0.0</v>
      </c>
      <c r="R9" s="5">
        <v>0.0</v>
      </c>
      <c r="S9" s="24">
        <v>0.0</v>
      </c>
      <c r="T9" s="24">
        <v>0.0</v>
      </c>
      <c r="U9" s="24">
        <v>0.0</v>
      </c>
      <c r="V9" s="24">
        <v>0.0</v>
      </c>
      <c r="W9" s="25">
        <v>0.0</v>
      </c>
      <c r="X9" s="25">
        <v>0.0</v>
      </c>
      <c r="Y9" s="25">
        <v>0.0</v>
      </c>
      <c r="Z9" s="9">
        <v>0.0</v>
      </c>
      <c r="AA9" s="10"/>
      <c r="AB9" s="10"/>
      <c r="AC9" s="10"/>
      <c r="AD9" s="10"/>
      <c r="AE9" s="10"/>
      <c r="AF9" s="10"/>
      <c r="AG9" s="10"/>
      <c r="AH9" s="10"/>
    </row>
    <row r="10">
      <c r="A10" s="5" t="s">
        <v>36</v>
      </c>
      <c r="B10" s="12">
        <v>44869.0</v>
      </c>
      <c r="C10" s="26" t="s">
        <v>32</v>
      </c>
      <c r="D10" s="26" t="s">
        <v>38</v>
      </c>
      <c r="E10" s="26" t="s">
        <v>33</v>
      </c>
      <c r="F10" s="3">
        <v>0.0</v>
      </c>
      <c r="G10" s="3">
        <v>0.0</v>
      </c>
      <c r="H10" s="3">
        <v>1.0</v>
      </c>
      <c r="I10" s="3">
        <v>0.0</v>
      </c>
      <c r="J10" s="27">
        <v>0.0</v>
      </c>
      <c r="K10" s="3">
        <v>1.0</v>
      </c>
      <c r="L10" s="5">
        <v>11.0</v>
      </c>
      <c r="M10" s="5">
        <v>0.0</v>
      </c>
      <c r="N10" s="5">
        <v>8.0</v>
      </c>
      <c r="O10" s="5">
        <v>0.0</v>
      </c>
      <c r="P10" s="5">
        <v>0.0</v>
      </c>
      <c r="Q10" s="5">
        <v>0.0</v>
      </c>
      <c r="R10" s="5">
        <v>0.0</v>
      </c>
      <c r="S10" s="7">
        <v>0.0</v>
      </c>
      <c r="T10" s="7">
        <v>1.0</v>
      </c>
      <c r="U10" s="7">
        <v>0.0</v>
      </c>
      <c r="V10" s="7">
        <v>1.0</v>
      </c>
      <c r="W10" s="8">
        <v>2.0</v>
      </c>
      <c r="X10" s="8">
        <v>2.0</v>
      </c>
      <c r="Y10" s="8">
        <v>2.0</v>
      </c>
      <c r="Z10" s="28">
        <v>6.0</v>
      </c>
      <c r="AA10" s="10"/>
      <c r="AB10" s="10"/>
      <c r="AC10" s="10"/>
      <c r="AD10" s="10"/>
      <c r="AE10" s="10"/>
      <c r="AF10" s="10"/>
      <c r="AG10" s="10"/>
      <c r="AH10" s="10"/>
    </row>
    <row r="11">
      <c r="A11" s="3" t="s">
        <v>39</v>
      </c>
      <c r="B11" s="12">
        <v>44869.0</v>
      </c>
      <c r="C11" s="13" t="s">
        <v>30</v>
      </c>
      <c r="D11" s="13" t="s">
        <v>38</v>
      </c>
      <c r="E11" s="13" t="s">
        <v>29</v>
      </c>
      <c r="F11" s="14">
        <v>0.0</v>
      </c>
      <c r="G11" s="14">
        <v>0.0</v>
      </c>
      <c r="H11" s="14">
        <v>0.0</v>
      </c>
      <c r="I11" s="14">
        <v>0.0</v>
      </c>
      <c r="J11" s="15">
        <v>11.0</v>
      </c>
      <c r="K11" s="14">
        <v>0.0</v>
      </c>
      <c r="L11" s="16">
        <v>11.0</v>
      </c>
      <c r="M11" s="16">
        <v>0.0</v>
      </c>
      <c r="N11" s="16">
        <v>6.0</v>
      </c>
      <c r="O11" s="16">
        <v>0.0</v>
      </c>
      <c r="P11" s="16">
        <v>0.0</v>
      </c>
      <c r="Q11" s="5">
        <v>0.0</v>
      </c>
      <c r="R11" s="5">
        <v>0.0</v>
      </c>
      <c r="S11" s="17">
        <v>0.0</v>
      </c>
      <c r="T11" s="17">
        <v>0.0</v>
      </c>
      <c r="U11" s="17">
        <v>0.0</v>
      </c>
      <c r="V11" s="17">
        <v>0.0</v>
      </c>
      <c r="W11" s="18">
        <v>1.0</v>
      </c>
      <c r="X11" s="18">
        <v>2.0</v>
      </c>
      <c r="Y11" s="18">
        <v>0.0</v>
      </c>
      <c r="Z11" s="19">
        <v>3.0</v>
      </c>
      <c r="AA11" s="10"/>
      <c r="AB11" s="10"/>
      <c r="AC11" s="10"/>
      <c r="AD11" s="10"/>
      <c r="AE11" s="10"/>
      <c r="AF11" s="10"/>
      <c r="AG11" s="10"/>
      <c r="AH11" s="10"/>
    </row>
    <row r="12">
      <c r="A12" s="3" t="s">
        <v>39</v>
      </c>
      <c r="B12" s="12">
        <v>44869.0</v>
      </c>
      <c r="C12" s="20" t="s">
        <v>30</v>
      </c>
      <c r="D12" s="20" t="s">
        <v>38</v>
      </c>
      <c r="E12" s="20" t="s">
        <v>31</v>
      </c>
      <c r="F12" s="21">
        <v>3.0</v>
      </c>
      <c r="G12" s="21">
        <v>0.0</v>
      </c>
      <c r="H12" s="21">
        <v>0.0</v>
      </c>
      <c r="I12" s="21">
        <v>0.0</v>
      </c>
      <c r="J12" s="22">
        <v>0.0</v>
      </c>
      <c r="K12" s="21">
        <v>0.0</v>
      </c>
      <c r="L12" s="23">
        <v>1.0</v>
      </c>
      <c r="M12" s="23">
        <v>0.0</v>
      </c>
      <c r="N12" s="23">
        <v>0.0</v>
      </c>
      <c r="O12" s="23">
        <v>0.0</v>
      </c>
      <c r="P12" s="23">
        <v>0.0</v>
      </c>
      <c r="Q12" s="5">
        <v>0.0</v>
      </c>
      <c r="R12" s="5">
        <v>0.0</v>
      </c>
      <c r="S12" s="24">
        <v>0.0</v>
      </c>
      <c r="T12" s="24">
        <v>0.0</v>
      </c>
      <c r="U12" s="24">
        <v>0.0</v>
      </c>
      <c r="V12" s="24">
        <v>0.0</v>
      </c>
      <c r="W12" s="25">
        <v>1.0</v>
      </c>
      <c r="X12" s="25">
        <v>1.0</v>
      </c>
      <c r="Y12" s="25">
        <v>0.0</v>
      </c>
      <c r="Z12" s="9">
        <v>2.0</v>
      </c>
      <c r="AA12" s="10"/>
      <c r="AB12" s="10"/>
      <c r="AC12" s="10"/>
      <c r="AD12" s="10"/>
      <c r="AE12" s="10"/>
      <c r="AF12" s="10"/>
      <c r="AG12" s="10"/>
      <c r="AH12" s="10"/>
    </row>
    <row r="13">
      <c r="A13" s="3" t="s">
        <v>39</v>
      </c>
      <c r="B13" s="12">
        <v>44869.0</v>
      </c>
      <c r="C13" s="26" t="s">
        <v>32</v>
      </c>
      <c r="D13" s="26" t="s">
        <v>38</v>
      </c>
      <c r="E13" s="26" t="s">
        <v>33</v>
      </c>
      <c r="F13" s="3">
        <v>0.0</v>
      </c>
      <c r="G13" s="3">
        <v>0.0</v>
      </c>
      <c r="H13" s="3">
        <v>0.0</v>
      </c>
      <c r="I13" s="3">
        <v>0.0</v>
      </c>
      <c r="J13" s="27">
        <v>0.0</v>
      </c>
      <c r="K13" s="3">
        <v>1.0</v>
      </c>
      <c r="L13" s="5">
        <v>12.0</v>
      </c>
      <c r="M13" s="5">
        <v>0.0</v>
      </c>
      <c r="N13" s="5">
        <v>8.0</v>
      </c>
      <c r="O13" s="5">
        <v>0.0</v>
      </c>
      <c r="P13" s="5">
        <v>0.0</v>
      </c>
      <c r="Q13" s="5">
        <v>0.0</v>
      </c>
      <c r="R13" s="5">
        <v>0.0</v>
      </c>
      <c r="S13" s="7">
        <v>0.0</v>
      </c>
      <c r="T13" s="7">
        <v>0.0</v>
      </c>
      <c r="U13" s="7">
        <v>0.0</v>
      </c>
      <c r="V13" s="7">
        <v>0.0</v>
      </c>
      <c r="W13" s="8">
        <v>1.0</v>
      </c>
      <c r="X13" s="8">
        <v>2.0</v>
      </c>
      <c r="Y13" s="8">
        <v>0.0</v>
      </c>
      <c r="Z13" s="28">
        <v>3.0</v>
      </c>
      <c r="AA13" s="10"/>
      <c r="AB13" s="10"/>
      <c r="AC13" s="10"/>
      <c r="AD13" s="10"/>
      <c r="AE13" s="10"/>
      <c r="AF13" s="10"/>
      <c r="AG13" s="10"/>
      <c r="AH13" s="10"/>
    </row>
    <row r="14">
      <c r="A14" s="20" t="s">
        <v>40</v>
      </c>
      <c r="B14" s="12">
        <v>44869.0</v>
      </c>
      <c r="C14" s="13" t="s">
        <v>30</v>
      </c>
      <c r="D14" s="13" t="s">
        <v>37</v>
      </c>
      <c r="E14" s="13" t="s">
        <v>29</v>
      </c>
      <c r="F14" s="14">
        <v>12.0</v>
      </c>
      <c r="G14" s="14">
        <v>0.0</v>
      </c>
      <c r="H14" s="14">
        <v>0.0</v>
      </c>
      <c r="I14" s="14">
        <v>0.0</v>
      </c>
      <c r="J14" s="15">
        <v>23.0</v>
      </c>
      <c r="K14" s="14">
        <v>1.0</v>
      </c>
      <c r="L14" s="16">
        <v>71.0</v>
      </c>
      <c r="M14" s="16">
        <v>0.0</v>
      </c>
      <c r="N14" s="16">
        <v>11.0</v>
      </c>
      <c r="O14" s="16">
        <v>0.0</v>
      </c>
      <c r="P14" s="16">
        <v>0.0</v>
      </c>
      <c r="Q14" s="5">
        <v>0.0</v>
      </c>
      <c r="R14" s="5">
        <v>0.0</v>
      </c>
      <c r="S14" s="17">
        <v>0.0</v>
      </c>
      <c r="T14" s="17">
        <v>0.0</v>
      </c>
      <c r="U14" s="17">
        <v>0.0</v>
      </c>
      <c r="V14" s="17">
        <v>6.0</v>
      </c>
      <c r="W14" s="18">
        <v>3.0</v>
      </c>
      <c r="X14" s="18">
        <v>2.0</v>
      </c>
      <c r="Y14" s="18">
        <v>1.0</v>
      </c>
      <c r="Z14" s="19">
        <v>6.0</v>
      </c>
      <c r="AA14" s="10"/>
      <c r="AB14" s="10"/>
      <c r="AC14" s="10"/>
      <c r="AD14" s="10"/>
      <c r="AE14" s="10"/>
      <c r="AF14" s="10"/>
      <c r="AG14" s="10"/>
      <c r="AH14" s="10"/>
    </row>
    <row r="15">
      <c r="A15" s="20" t="s">
        <v>40</v>
      </c>
      <c r="B15" s="12">
        <v>44869.0</v>
      </c>
      <c r="C15" s="20" t="s">
        <v>30</v>
      </c>
      <c r="D15" s="20" t="s">
        <v>38</v>
      </c>
      <c r="E15" s="20" t="s">
        <v>31</v>
      </c>
      <c r="F15" s="21">
        <v>3.0</v>
      </c>
      <c r="G15" s="21">
        <v>0.0</v>
      </c>
      <c r="H15" s="21">
        <v>0.0</v>
      </c>
      <c r="I15" s="21">
        <v>0.0</v>
      </c>
      <c r="J15" s="22">
        <v>4.0</v>
      </c>
      <c r="K15" s="21">
        <v>0.0</v>
      </c>
      <c r="L15" s="23">
        <v>24.0</v>
      </c>
      <c r="M15" s="23">
        <v>0.0</v>
      </c>
      <c r="N15" s="23">
        <v>1.0</v>
      </c>
      <c r="O15" s="23">
        <v>0.0</v>
      </c>
      <c r="P15" s="23">
        <v>0.0</v>
      </c>
      <c r="Q15" s="5">
        <v>0.0</v>
      </c>
      <c r="R15" s="5">
        <v>0.0</v>
      </c>
      <c r="S15" s="24">
        <v>0.0</v>
      </c>
      <c r="T15" s="24">
        <v>0.0</v>
      </c>
      <c r="U15" s="24">
        <v>0.0</v>
      </c>
      <c r="V15" s="24">
        <v>1.0</v>
      </c>
      <c r="W15" s="25">
        <v>2.0</v>
      </c>
      <c r="X15" s="25">
        <v>2.0</v>
      </c>
      <c r="Y15" s="25">
        <v>1.0</v>
      </c>
      <c r="Z15" s="9">
        <v>5.0</v>
      </c>
      <c r="AA15" s="10"/>
      <c r="AB15" s="10"/>
      <c r="AC15" s="10"/>
      <c r="AD15" s="10"/>
      <c r="AE15" s="10"/>
      <c r="AF15" s="10"/>
      <c r="AG15" s="10"/>
      <c r="AH15" s="10"/>
    </row>
    <row r="16">
      <c r="A16" s="20" t="s">
        <v>40</v>
      </c>
      <c r="B16" s="12">
        <v>44869.0</v>
      </c>
      <c r="C16" s="26" t="s">
        <v>32</v>
      </c>
      <c r="D16" s="26" t="s">
        <v>37</v>
      </c>
      <c r="E16" s="26" t="s">
        <v>33</v>
      </c>
      <c r="F16" s="3">
        <v>0.0</v>
      </c>
      <c r="G16" s="3">
        <v>0.0</v>
      </c>
      <c r="H16" s="3">
        <v>0.0</v>
      </c>
      <c r="I16" s="3">
        <v>0.0</v>
      </c>
      <c r="J16" s="27">
        <v>6.0</v>
      </c>
      <c r="K16" s="3">
        <v>0.0</v>
      </c>
      <c r="L16" s="5">
        <v>11.0</v>
      </c>
      <c r="M16" s="5">
        <v>0.0</v>
      </c>
      <c r="N16" s="5">
        <v>1.0</v>
      </c>
      <c r="O16" s="5">
        <v>0.0</v>
      </c>
      <c r="P16" s="5">
        <v>0.0</v>
      </c>
      <c r="Q16" s="5">
        <v>0.0</v>
      </c>
      <c r="R16" s="5">
        <v>0.0</v>
      </c>
      <c r="S16" s="7">
        <v>0.0</v>
      </c>
      <c r="T16" s="7">
        <v>0.0</v>
      </c>
      <c r="U16" s="7">
        <v>0.0</v>
      </c>
      <c r="V16" s="7">
        <v>0.0</v>
      </c>
      <c r="W16" s="8">
        <v>1.0</v>
      </c>
      <c r="X16" s="8">
        <v>2.0</v>
      </c>
      <c r="Y16" s="8">
        <v>0.0</v>
      </c>
      <c r="Z16" s="28">
        <v>3.0</v>
      </c>
      <c r="AA16" s="10"/>
      <c r="AB16" s="10"/>
      <c r="AC16" s="10"/>
      <c r="AD16" s="10"/>
      <c r="AE16" s="10"/>
      <c r="AF16" s="10"/>
      <c r="AG16" s="10"/>
      <c r="AH16" s="10"/>
    </row>
    <row r="17">
      <c r="A17" s="26" t="s">
        <v>41</v>
      </c>
      <c r="B17" s="12">
        <v>44869.0</v>
      </c>
      <c r="C17" s="13" t="s">
        <v>30</v>
      </c>
      <c r="D17" s="13" t="s">
        <v>42</v>
      </c>
      <c r="E17" s="13" t="s">
        <v>29</v>
      </c>
      <c r="F17" s="14">
        <v>0.0</v>
      </c>
      <c r="G17" s="14">
        <v>0.0</v>
      </c>
      <c r="H17" s="14">
        <v>0.0</v>
      </c>
      <c r="I17" s="14">
        <v>0.0</v>
      </c>
      <c r="J17" s="15">
        <v>5.0</v>
      </c>
      <c r="K17" s="14">
        <v>5.0</v>
      </c>
      <c r="L17" s="16">
        <v>133.0</v>
      </c>
      <c r="M17" s="16">
        <v>0.0</v>
      </c>
      <c r="N17" s="16">
        <v>11.0</v>
      </c>
      <c r="O17" s="16">
        <v>0.0</v>
      </c>
      <c r="P17" s="16">
        <v>0.0</v>
      </c>
      <c r="Q17" s="5">
        <v>0.0</v>
      </c>
      <c r="R17" s="5">
        <v>0.0</v>
      </c>
      <c r="S17" s="17">
        <v>1.0</v>
      </c>
      <c r="T17" s="17">
        <v>2.0</v>
      </c>
      <c r="U17" s="17">
        <v>0.0</v>
      </c>
      <c r="V17" s="17">
        <v>0.0</v>
      </c>
      <c r="W17" s="18">
        <v>2.0</v>
      </c>
      <c r="X17" s="18">
        <v>2.0</v>
      </c>
      <c r="Y17" s="18">
        <v>2.0</v>
      </c>
      <c r="Z17" s="19">
        <v>6.0</v>
      </c>
      <c r="AA17" s="10"/>
      <c r="AB17" s="10"/>
      <c r="AC17" s="10"/>
      <c r="AD17" s="10"/>
      <c r="AE17" s="10"/>
      <c r="AF17" s="10"/>
      <c r="AG17" s="10"/>
      <c r="AH17" s="10"/>
    </row>
    <row r="18">
      <c r="A18" s="26" t="s">
        <v>41</v>
      </c>
      <c r="B18" s="12">
        <v>44869.0</v>
      </c>
      <c r="C18" s="20" t="s">
        <v>30</v>
      </c>
      <c r="D18" s="20" t="s">
        <v>43</v>
      </c>
      <c r="E18" s="20" t="s">
        <v>31</v>
      </c>
      <c r="F18" s="21">
        <v>0.0</v>
      </c>
      <c r="G18" s="21">
        <v>0.0</v>
      </c>
      <c r="H18" s="21">
        <v>1.0</v>
      </c>
      <c r="I18" s="21">
        <v>0.0</v>
      </c>
      <c r="J18" s="22">
        <v>25.0</v>
      </c>
      <c r="K18" s="21">
        <v>5.0</v>
      </c>
      <c r="L18" s="23">
        <v>206.0</v>
      </c>
      <c r="M18" s="23">
        <v>0.0</v>
      </c>
      <c r="N18" s="23">
        <v>7.0</v>
      </c>
      <c r="O18" s="23">
        <v>0.0</v>
      </c>
      <c r="P18" s="23">
        <v>0.0</v>
      </c>
      <c r="Q18" s="5">
        <v>0.0</v>
      </c>
      <c r="R18" s="5">
        <v>0.0</v>
      </c>
      <c r="S18" s="24">
        <v>2.0</v>
      </c>
      <c r="T18" s="24">
        <v>1.0</v>
      </c>
      <c r="U18" s="24">
        <v>2.0</v>
      </c>
      <c r="V18" s="24">
        <v>2.0</v>
      </c>
      <c r="W18" s="25">
        <v>3.0</v>
      </c>
      <c r="X18" s="25">
        <v>2.0</v>
      </c>
      <c r="Y18" s="25">
        <v>4.0</v>
      </c>
      <c r="Z18" s="9">
        <v>9.0</v>
      </c>
      <c r="AA18" s="10"/>
      <c r="AB18" s="10"/>
      <c r="AC18" s="10"/>
      <c r="AD18" s="10"/>
      <c r="AE18" s="10"/>
      <c r="AF18" s="10"/>
      <c r="AG18" s="10"/>
      <c r="AH18" s="10"/>
    </row>
    <row r="19">
      <c r="A19" s="26" t="s">
        <v>41</v>
      </c>
      <c r="B19" s="12">
        <v>44869.0</v>
      </c>
      <c r="C19" s="26" t="s">
        <v>32</v>
      </c>
      <c r="D19" s="26" t="s">
        <v>43</v>
      </c>
      <c r="E19" s="26" t="s">
        <v>33</v>
      </c>
      <c r="F19" s="3">
        <v>1.0</v>
      </c>
      <c r="G19" s="3">
        <v>0.0</v>
      </c>
      <c r="H19" s="3">
        <v>11.0</v>
      </c>
      <c r="I19" s="3">
        <v>0.0</v>
      </c>
      <c r="J19" s="27">
        <v>0.0</v>
      </c>
      <c r="K19" s="3">
        <v>4.0</v>
      </c>
      <c r="L19" s="5">
        <v>53.0</v>
      </c>
      <c r="M19" s="5">
        <v>0.0</v>
      </c>
      <c r="N19" s="5">
        <v>5.0</v>
      </c>
      <c r="O19" s="5">
        <v>0.0</v>
      </c>
      <c r="P19" s="5">
        <v>2.0</v>
      </c>
      <c r="Q19" s="5">
        <v>0.0</v>
      </c>
      <c r="R19" s="5">
        <v>0.0</v>
      </c>
      <c r="S19" s="7">
        <v>3.0</v>
      </c>
      <c r="T19" s="7">
        <v>0.0</v>
      </c>
      <c r="U19" s="7">
        <v>0.0</v>
      </c>
      <c r="V19" s="7">
        <v>0.0</v>
      </c>
      <c r="W19" s="8">
        <v>3.0</v>
      </c>
      <c r="X19" s="8">
        <v>2.0</v>
      </c>
      <c r="Y19" s="8">
        <v>1.0</v>
      </c>
      <c r="Z19" s="28">
        <v>6.0</v>
      </c>
      <c r="AA19" s="10"/>
      <c r="AB19" s="10"/>
      <c r="AC19" s="10"/>
      <c r="AD19" s="10"/>
      <c r="AE19" s="10"/>
      <c r="AF19" s="10"/>
      <c r="AG19" s="10"/>
      <c r="AH19" s="10"/>
    </row>
    <row r="20">
      <c r="A20" s="26" t="s">
        <v>41</v>
      </c>
      <c r="B20" s="29">
        <v>44899.0</v>
      </c>
      <c r="C20" s="13" t="s">
        <v>30</v>
      </c>
      <c r="D20" s="13" t="s">
        <v>37</v>
      </c>
      <c r="E20" s="13" t="s">
        <v>34</v>
      </c>
      <c r="F20" s="14">
        <v>1.0</v>
      </c>
      <c r="G20" s="14">
        <v>0.0</v>
      </c>
      <c r="H20" s="14">
        <v>0.0</v>
      </c>
      <c r="I20" s="14">
        <v>5.0</v>
      </c>
      <c r="J20" s="15">
        <v>22.0</v>
      </c>
      <c r="K20" s="14">
        <v>2.0</v>
      </c>
      <c r="L20" s="16">
        <v>60.0</v>
      </c>
      <c r="M20" s="16">
        <v>0.0</v>
      </c>
      <c r="N20" s="16">
        <v>1.0</v>
      </c>
      <c r="O20" s="16">
        <v>1.0</v>
      </c>
      <c r="P20" s="16">
        <v>0.0</v>
      </c>
      <c r="Q20" s="5">
        <v>0.0</v>
      </c>
      <c r="R20" s="5">
        <v>0.0</v>
      </c>
      <c r="S20" s="17">
        <v>0.0</v>
      </c>
      <c r="T20" s="17">
        <v>1.0</v>
      </c>
      <c r="U20" s="17">
        <v>0.0</v>
      </c>
      <c r="V20" s="17">
        <v>2.0</v>
      </c>
      <c r="W20" s="18">
        <v>4.0</v>
      </c>
      <c r="X20" s="18">
        <v>2.0</v>
      </c>
      <c r="Y20" s="18">
        <v>2.0</v>
      </c>
      <c r="Z20" s="19">
        <v>8.0</v>
      </c>
    </row>
    <row r="21">
      <c r="A21" s="26" t="s">
        <v>41</v>
      </c>
      <c r="B21" s="29">
        <v>44899.0</v>
      </c>
      <c r="C21" s="20" t="s">
        <v>30</v>
      </c>
      <c r="D21" s="20" t="s">
        <v>43</v>
      </c>
      <c r="E21" s="20" t="s">
        <v>35</v>
      </c>
      <c r="F21" s="21">
        <v>0.0</v>
      </c>
      <c r="G21" s="21">
        <v>0.0</v>
      </c>
      <c r="H21" s="21">
        <v>1.0</v>
      </c>
      <c r="I21" s="21">
        <v>4.0</v>
      </c>
      <c r="J21" s="22">
        <v>0.0</v>
      </c>
      <c r="K21" s="21">
        <v>8.0</v>
      </c>
      <c r="L21" s="23">
        <v>21.0</v>
      </c>
      <c r="M21" s="23">
        <v>0.0</v>
      </c>
      <c r="N21" s="23">
        <v>0.0</v>
      </c>
      <c r="O21" s="23">
        <v>5.0</v>
      </c>
      <c r="P21" s="23">
        <v>0.0</v>
      </c>
      <c r="Q21" s="5">
        <v>0.0</v>
      </c>
      <c r="R21" s="5">
        <v>0.0</v>
      </c>
      <c r="S21" s="24">
        <v>0.0</v>
      </c>
      <c r="T21" s="24">
        <v>1.0</v>
      </c>
      <c r="U21" s="24">
        <v>0.0</v>
      </c>
      <c r="V21" s="24">
        <v>0.0</v>
      </c>
      <c r="W21" s="25">
        <v>3.0</v>
      </c>
      <c r="X21" s="25">
        <v>2.0</v>
      </c>
      <c r="Y21" s="25">
        <v>1.0</v>
      </c>
      <c r="Z21" s="9">
        <v>6.0</v>
      </c>
    </row>
    <row r="22">
      <c r="A22" s="26" t="s">
        <v>41</v>
      </c>
      <c r="B22" s="29">
        <v>44899.0</v>
      </c>
      <c r="C22" s="26" t="s">
        <v>32</v>
      </c>
      <c r="D22" s="26" t="s">
        <v>44</v>
      </c>
      <c r="E22" s="26" t="s">
        <v>33</v>
      </c>
      <c r="F22" s="3">
        <v>0.0</v>
      </c>
      <c r="G22" s="3">
        <v>0.0</v>
      </c>
      <c r="H22" s="3">
        <v>0.0</v>
      </c>
      <c r="I22" s="3">
        <v>3.0</v>
      </c>
      <c r="J22" s="27">
        <v>5.0</v>
      </c>
      <c r="K22" s="3">
        <v>12.0</v>
      </c>
      <c r="L22" s="5">
        <v>18.0</v>
      </c>
      <c r="M22" s="5">
        <v>2.0</v>
      </c>
      <c r="N22" s="5">
        <v>0.0</v>
      </c>
      <c r="O22" s="5">
        <v>0.0</v>
      </c>
      <c r="P22" s="5">
        <v>2.0</v>
      </c>
      <c r="Q22" s="5">
        <v>0.0</v>
      </c>
      <c r="R22" s="5">
        <v>0.0</v>
      </c>
      <c r="S22" s="7">
        <v>0.0</v>
      </c>
      <c r="T22" s="7">
        <v>1.0</v>
      </c>
      <c r="U22" s="7">
        <v>0.0</v>
      </c>
      <c r="V22" s="7">
        <v>0.0</v>
      </c>
      <c r="W22" s="8">
        <v>3.0</v>
      </c>
      <c r="X22" s="8">
        <v>3.0</v>
      </c>
      <c r="Y22" s="8">
        <v>1.0</v>
      </c>
      <c r="Z22" s="28">
        <v>7.0</v>
      </c>
    </row>
    <row r="23">
      <c r="A23" s="2" t="s">
        <v>45</v>
      </c>
      <c r="B23" s="12">
        <v>44869.0</v>
      </c>
      <c r="C23" s="13" t="s">
        <v>27</v>
      </c>
      <c r="D23" s="13" t="s">
        <v>28</v>
      </c>
      <c r="E23" s="13" t="s">
        <v>29</v>
      </c>
      <c r="F23" s="14">
        <v>0.0</v>
      </c>
      <c r="G23" s="14">
        <v>0.0</v>
      </c>
      <c r="H23" s="14">
        <v>1.0</v>
      </c>
      <c r="I23" s="14">
        <v>0.0</v>
      </c>
      <c r="J23" s="15">
        <v>2.0</v>
      </c>
      <c r="K23" s="14">
        <v>1.0</v>
      </c>
      <c r="L23" s="16">
        <v>121.0</v>
      </c>
      <c r="M23" s="16">
        <v>0.0</v>
      </c>
      <c r="N23" s="16">
        <v>13.0</v>
      </c>
      <c r="O23" s="16">
        <v>0.0</v>
      </c>
      <c r="P23" s="16">
        <v>0.0</v>
      </c>
      <c r="Q23" s="5">
        <v>0.0</v>
      </c>
      <c r="R23" s="5">
        <v>0.0</v>
      </c>
      <c r="S23" s="17">
        <v>2.0</v>
      </c>
      <c r="T23" s="17">
        <v>0.0</v>
      </c>
      <c r="U23" s="17">
        <v>0.0</v>
      </c>
      <c r="V23" s="17">
        <v>0.0</v>
      </c>
      <c r="W23" s="18">
        <v>3.0</v>
      </c>
      <c r="X23" s="18">
        <v>2.0</v>
      </c>
      <c r="Y23" s="18">
        <v>1.0</v>
      </c>
      <c r="Z23" s="19">
        <v>6.0</v>
      </c>
      <c r="AA23" s="10"/>
      <c r="AB23" s="10"/>
      <c r="AC23" s="10"/>
      <c r="AD23" s="10"/>
      <c r="AE23" s="10"/>
      <c r="AF23" s="10"/>
      <c r="AG23" s="10"/>
      <c r="AH23" s="10"/>
    </row>
    <row r="24">
      <c r="A24" s="2" t="s">
        <v>45</v>
      </c>
      <c r="B24" s="12">
        <v>44869.0</v>
      </c>
      <c r="C24" s="20" t="s">
        <v>30</v>
      </c>
      <c r="D24" s="20" t="s">
        <v>28</v>
      </c>
      <c r="E24" s="20" t="s">
        <v>31</v>
      </c>
      <c r="F24" s="21">
        <v>0.0</v>
      </c>
      <c r="G24" s="21">
        <v>0.0</v>
      </c>
      <c r="H24" s="21">
        <v>1.0</v>
      </c>
      <c r="I24" s="21">
        <v>0.0</v>
      </c>
      <c r="J24" s="22">
        <v>14.0</v>
      </c>
      <c r="K24" s="21">
        <v>18.0</v>
      </c>
      <c r="L24" s="23">
        <v>260.0</v>
      </c>
      <c r="M24" s="23">
        <v>0.0</v>
      </c>
      <c r="N24" s="23">
        <v>5.0</v>
      </c>
      <c r="O24" s="23">
        <v>0.0</v>
      </c>
      <c r="P24" s="23">
        <v>0.0</v>
      </c>
      <c r="Q24" s="5">
        <v>0.0</v>
      </c>
      <c r="R24" s="5">
        <v>0.0</v>
      </c>
      <c r="S24" s="24">
        <v>0.0</v>
      </c>
      <c r="T24" s="24">
        <v>4.0</v>
      </c>
      <c r="U24" s="24">
        <v>0.0</v>
      </c>
      <c r="V24" s="24">
        <v>0.0</v>
      </c>
      <c r="W24" s="25">
        <v>3.0</v>
      </c>
      <c r="X24" s="25">
        <v>2.0</v>
      </c>
      <c r="Y24" s="25">
        <v>1.0</v>
      </c>
      <c r="Z24" s="9">
        <v>6.0</v>
      </c>
      <c r="AA24" s="10"/>
      <c r="AB24" s="10"/>
      <c r="AC24" s="10"/>
      <c r="AD24" s="10"/>
      <c r="AE24" s="10"/>
      <c r="AF24" s="10"/>
      <c r="AG24" s="10"/>
      <c r="AH24" s="10"/>
    </row>
    <row r="25">
      <c r="A25" s="2" t="s">
        <v>45</v>
      </c>
      <c r="B25" s="12">
        <v>44869.0</v>
      </c>
      <c r="C25" s="26" t="s">
        <v>32</v>
      </c>
      <c r="D25" s="26" t="s">
        <v>28</v>
      </c>
      <c r="E25" s="26" t="s">
        <v>33</v>
      </c>
      <c r="F25" s="3">
        <v>0.0</v>
      </c>
      <c r="G25" s="3">
        <v>0.0</v>
      </c>
      <c r="H25" s="3">
        <v>8.0</v>
      </c>
      <c r="I25" s="3">
        <v>0.0</v>
      </c>
      <c r="J25" s="27">
        <v>1.0</v>
      </c>
      <c r="K25" s="3">
        <v>2.0</v>
      </c>
      <c r="L25" s="5">
        <v>74.0</v>
      </c>
      <c r="M25" s="5">
        <v>0.0</v>
      </c>
      <c r="N25" s="5">
        <v>7.0</v>
      </c>
      <c r="O25" s="5">
        <v>0.0</v>
      </c>
      <c r="P25" s="5">
        <v>0.0</v>
      </c>
      <c r="Q25" s="5">
        <v>0.0</v>
      </c>
      <c r="R25" s="5">
        <v>0.0</v>
      </c>
      <c r="S25" s="7">
        <v>0.0</v>
      </c>
      <c r="T25" s="7">
        <v>1.0</v>
      </c>
      <c r="U25" s="7">
        <v>0.0</v>
      </c>
      <c r="V25" s="7">
        <v>3.0</v>
      </c>
      <c r="W25" s="8">
        <v>3.0</v>
      </c>
      <c r="X25" s="8">
        <v>2.0</v>
      </c>
      <c r="Y25" s="8">
        <v>2.0</v>
      </c>
      <c r="Z25" s="28">
        <v>7.0</v>
      </c>
      <c r="AA25" s="10"/>
      <c r="AB25" s="10"/>
      <c r="AC25" s="10"/>
      <c r="AD25" s="10"/>
      <c r="AE25" s="10"/>
      <c r="AF25" s="10"/>
      <c r="AG25" s="10"/>
      <c r="AH25" s="10"/>
    </row>
    <row r="26">
      <c r="A26" s="2" t="s">
        <v>45</v>
      </c>
      <c r="B26" s="29">
        <v>44899.0</v>
      </c>
      <c r="C26" s="13" t="s">
        <v>30</v>
      </c>
      <c r="D26" s="13" t="s">
        <v>28</v>
      </c>
      <c r="E26" s="13" t="s">
        <v>34</v>
      </c>
      <c r="F26" s="14">
        <v>3.0</v>
      </c>
      <c r="G26" s="14">
        <v>0.0</v>
      </c>
      <c r="H26" s="14">
        <v>2.0</v>
      </c>
      <c r="I26" s="14">
        <v>0.0</v>
      </c>
      <c r="J26" s="15">
        <v>6.0</v>
      </c>
      <c r="K26" s="14">
        <v>9.0</v>
      </c>
      <c r="L26" s="16">
        <v>124.0</v>
      </c>
      <c r="M26" s="16">
        <v>0.0</v>
      </c>
      <c r="N26" s="16">
        <v>13.0</v>
      </c>
      <c r="O26" s="16">
        <v>0.0</v>
      </c>
      <c r="P26" s="16">
        <v>2.0</v>
      </c>
      <c r="Q26" s="5">
        <v>0.0</v>
      </c>
      <c r="R26" s="5">
        <v>0.0</v>
      </c>
      <c r="S26" s="17">
        <v>0.0</v>
      </c>
      <c r="T26" s="17">
        <v>0.0</v>
      </c>
      <c r="U26" s="17">
        <v>0.0</v>
      </c>
      <c r="V26" s="17">
        <v>3.0</v>
      </c>
      <c r="W26" s="18">
        <v>4.0</v>
      </c>
      <c r="X26" s="18">
        <v>3.0</v>
      </c>
      <c r="Y26" s="18">
        <v>1.0</v>
      </c>
      <c r="Z26" s="19">
        <v>8.0</v>
      </c>
    </row>
    <row r="27">
      <c r="A27" s="2" t="s">
        <v>45</v>
      </c>
      <c r="B27" s="29">
        <v>44899.0</v>
      </c>
      <c r="C27" s="20" t="s">
        <v>30</v>
      </c>
      <c r="D27" s="20" t="s">
        <v>28</v>
      </c>
      <c r="E27" s="20" t="s">
        <v>35</v>
      </c>
      <c r="F27" s="21">
        <v>3.0</v>
      </c>
      <c r="G27" s="21">
        <v>0.0</v>
      </c>
      <c r="H27" s="21">
        <v>0.0</v>
      </c>
      <c r="I27" s="21">
        <v>0.0</v>
      </c>
      <c r="J27" s="22">
        <v>10.0</v>
      </c>
      <c r="K27" s="21">
        <v>1.0</v>
      </c>
      <c r="L27" s="23">
        <v>133.0</v>
      </c>
      <c r="M27" s="23">
        <v>0.0</v>
      </c>
      <c r="N27" s="23">
        <v>5.0</v>
      </c>
      <c r="O27" s="23">
        <v>0.0</v>
      </c>
      <c r="P27" s="23">
        <v>0.0</v>
      </c>
      <c r="Q27" s="5">
        <v>0.0</v>
      </c>
      <c r="R27" s="5">
        <v>0.0</v>
      </c>
      <c r="S27" s="24">
        <v>0.0</v>
      </c>
      <c r="T27" s="24">
        <v>1.0</v>
      </c>
      <c r="U27" s="24">
        <v>0.0</v>
      </c>
      <c r="V27" s="24">
        <v>0.0</v>
      </c>
      <c r="W27" s="25">
        <v>3.0</v>
      </c>
      <c r="X27" s="25">
        <v>2.0</v>
      </c>
      <c r="Y27" s="25">
        <v>1.0</v>
      </c>
      <c r="Z27" s="9">
        <v>6.0</v>
      </c>
    </row>
    <row r="28">
      <c r="A28" s="2" t="s">
        <v>45</v>
      </c>
      <c r="B28" s="29">
        <v>44899.0</v>
      </c>
      <c r="C28" s="26" t="s">
        <v>32</v>
      </c>
      <c r="D28" s="26" t="s">
        <v>28</v>
      </c>
      <c r="E28" s="26" t="s">
        <v>33</v>
      </c>
      <c r="F28" s="3">
        <v>20.0</v>
      </c>
      <c r="G28" s="3">
        <v>0.0</v>
      </c>
      <c r="H28" s="3">
        <v>1.0</v>
      </c>
      <c r="I28" s="3">
        <v>1.0</v>
      </c>
      <c r="J28" s="27">
        <v>4.0</v>
      </c>
      <c r="K28" s="3">
        <v>3.0</v>
      </c>
      <c r="L28" s="5">
        <v>60.0</v>
      </c>
      <c r="M28" s="5">
        <v>0.0</v>
      </c>
      <c r="N28" s="5">
        <v>8.0</v>
      </c>
      <c r="O28" s="5">
        <v>2.0</v>
      </c>
      <c r="P28" s="5">
        <v>0.0</v>
      </c>
      <c r="Q28" s="5">
        <v>0.0</v>
      </c>
      <c r="R28" s="5">
        <v>0.0</v>
      </c>
      <c r="S28" s="7">
        <v>0.0</v>
      </c>
      <c r="T28" s="7">
        <v>0.0</v>
      </c>
      <c r="U28" s="7">
        <v>0.0</v>
      </c>
      <c r="V28" s="7">
        <v>0.0</v>
      </c>
      <c r="W28" s="8">
        <v>5.0</v>
      </c>
      <c r="X28" s="8">
        <v>3.0</v>
      </c>
      <c r="Y28" s="8">
        <v>0.0</v>
      </c>
      <c r="Z28" s="28">
        <v>8.0</v>
      </c>
    </row>
    <row r="29">
      <c r="A29" s="7" t="s">
        <v>26</v>
      </c>
      <c r="B29" s="30">
        <v>45011.0</v>
      </c>
      <c r="C29" s="7" t="s">
        <v>46</v>
      </c>
      <c r="D29" s="7" t="s">
        <v>28</v>
      </c>
      <c r="E29" s="7" t="s">
        <v>33</v>
      </c>
      <c r="F29" s="3">
        <v>40.0</v>
      </c>
      <c r="G29" s="3">
        <v>1.0</v>
      </c>
      <c r="H29" s="3">
        <v>1.0</v>
      </c>
      <c r="I29" s="3">
        <v>0.0</v>
      </c>
      <c r="J29" s="3">
        <v>0.0</v>
      </c>
      <c r="K29" s="3">
        <v>85.0</v>
      </c>
      <c r="L29" s="5">
        <v>91.0</v>
      </c>
      <c r="M29" s="5">
        <v>0.0</v>
      </c>
      <c r="N29" s="5">
        <v>1.0</v>
      </c>
      <c r="O29" s="5">
        <v>1.0</v>
      </c>
      <c r="P29" s="5">
        <v>1.0</v>
      </c>
      <c r="Q29" s="5">
        <v>0.0</v>
      </c>
      <c r="R29" s="5">
        <v>0.0</v>
      </c>
      <c r="S29" s="7">
        <v>1.0</v>
      </c>
      <c r="T29" s="7">
        <v>0.0</v>
      </c>
      <c r="U29" s="7">
        <v>0.0</v>
      </c>
      <c r="V29" s="7">
        <v>1.0</v>
      </c>
      <c r="W29" s="8">
        <v>4.0</v>
      </c>
      <c r="X29" s="8">
        <v>4.0</v>
      </c>
      <c r="Y29" s="8">
        <v>1.0</v>
      </c>
      <c r="Z29" s="31">
        <v>9.0</v>
      </c>
    </row>
    <row r="30">
      <c r="A30" s="7" t="s">
        <v>41</v>
      </c>
      <c r="B30" s="30">
        <v>45011.0</v>
      </c>
      <c r="C30" s="7" t="s">
        <v>30</v>
      </c>
      <c r="D30" s="7" t="s">
        <v>28</v>
      </c>
      <c r="E30" s="7" t="s">
        <v>33</v>
      </c>
      <c r="F30" s="3">
        <v>20.0</v>
      </c>
      <c r="G30" s="3">
        <v>2.0</v>
      </c>
      <c r="H30" s="3">
        <v>1.0</v>
      </c>
      <c r="I30" s="3">
        <v>0.0</v>
      </c>
      <c r="J30" s="3">
        <v>0.0</v>
      </c>
      <c r="K30" s="3">
        <v>122.0</v>
      </c>
      <c r="L30" s="5">
        <v>146.0</v>
      </c>
      <c r="M30" s="5">
        <v>0.0</v>
      </c>
      <c r="N30" s="5">
        <v>0.0</v>
      </c>
      <c r="O30" s="5">
        <v>0.0</v>
      </c>
      <c r="P30" s="5">
        <v>12.0</v>
      </c>
      <c r="Q30" s="5">
        <v>0.0</v>
      </c>
      <c r="R30" s="5">
        <v>0.0</v>
      </c>
      <c r="S30" s="7">
        <v>0.0</v>
      </c>
      <c r="T30" s="7">
        <v>2.0</v>
      </c>
      <c r="U30" s="7">
        <v>0.0</v>
      </c>
      <c r="V30" s="7">
        <v>2.0</v>
      </c>
      <c r="W30" s="8">
        <v>4.0</v>
      </c>
      <c r="X30" s="8">
        <v>2.0</v>
      </c>
      <c r="Y30" s="8">
        <v>2.0</v>
      </c>
      <c r="Z30" s="31">
        <v>8.0</v>
      </c>
    </row>
    <row r="31">
      <c r="A31" s="7" t="s">
        <v>45</v>
      </c>
      <c r="B31" s="30">
        <v>45011.0</v>
      </c>
      <c r="C31" s="7" t="s">
        <v>30</v>
      </c>
      <c r="D31" s="7" t="s">
        <v>28</v>
      </c>
      <c r="E31" s="7" t="s">
        <v>33</v>
      </c>
      <c r="F31" s="3">
        <v>95.0</v>
      </c>
      <c r="G31" s="3">
        <v>1.0</v>
      </c>
      <c r="H31" s="3">
        <v>0.0</v>
      </c>
      <c r="I31" s="3">
        <v>5.0</v>
      </c>
      <c r="J31" s="3">
        <v>3.0</v>
      </c>
      <c r="K31" s="3">
        <v>84.0</v>
      </c>
      <c r="L31" s="5">
        <v>171.0</v>
      </c>
      <c r="M31" s="5">
        <v>0.0</v>
      </c>
      <c r="N31" s="5">
        <v>6.0</v>
      </c>
      <c r="O31" s="5">
        <v>0.0</v>
      </c>
      <c r="P31" s="5">
        <v>12.0</v>
      </c>
      <c r="Q31" s="5">
        <v>0.0</v>
      </c>
      <c r="R31" s="5">
        <v>1.0</v>
      </c>
      <c r="S31" s="7">
        <v>0.0</v>
      </c>
      <c r="T31" s="7">
        <v>0.0</v>
      </c>
      <c r="U31" s="7">
        <v>0.0</v>
      </c>
      <c r="V31" s="7">
        <v>0.0</v>
      </c>
      <c r="W31" s="8">
        <v>4.0</v>
      </c>
      <c r="X31" s="8">
        <v>3.0</v>
      </c>
      <c r="Y31" s="8">
        <v>1.0</v>
      </c>
      <c r="Z31" s="31">
        <v>9.0</v>
      </c>
    </row>
    <row r="32">
      <c r="A32" s="7" t="s">
        <v>39</v>
      </c>
      <c r="B32" s="30">
        <v>45011.0</v>
      </c>
      <c r="C32" s="7" t="s">
        <v>30</v>
      </c>
      <c r="D32" s="7" t="s">
        <v>28</v>
      </c>
      <c r="E32" s="7" t="s">
        <v>33</v>
      </c>
      <c r="F32" s="3">
        <v>2.0</v>
      </c>
      <c r="G32" s="3">
        <v>0.0</v>
      </c>
      <c r="H32" s="3">
        <v>0.0</v>
      </c>
      <c r="I32" s="3">
        <v>0.0</v>
      </c>
      <c r="J32" s="3">
        <v>0.0</v>
      </c>
      <c r="K32" s="3">
        <v>12.0</v>
      </c>
      <c r="L32" s="5">
        <v>12.0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7">
        <v>0.0</v>
      </c>
      <c r="T32" s="7">
        <v>0.0</v>
      </c>
      <c r="U32" s="7">
        <v>0.0</v>
      </c>
      <c r="V32" s="7">
        <v>0.0</v>
      </c>
      <c r="W32" s="8">
        <v>2.0</v>
      </c>
      <c r="X32" s="8">
        <v>1.0</v>
      </c>
      <c r="Y32" s="8">
        <v>0.0</v>
      </c>
      <c r="Z32" s="31">
        <v>3.0</v>
      </c>
    </row>
    <row r="33">
      <c r="A33" s="7" t="s">
        <v>40</v>
      </c>
      <c r="B33" s="30">
        <v>45011.0</v>
      </c>
      <c r="C33" s="7" t="s">
        <v>30</v>
      </c>
      <c r="D33" s="7" t="s">
        <v>28</v>
      </c>
      <c r="E33" s="7" t="s">
        <v>33</v>
      </c>
      <c r="F33" s="3">
        <v>29.0</v>
      </c>
      <c r="G33" s="3">
        <v>0.0</v>
      </c>
      <c r="H33" s="3">
        <v>0.0</v>
      </c>
      <c r="I33" s="3">
        <v>0.0</v>
      </c>
      <c r="J33" s="3">
        <v>0.0</v>
      </c>
      <c r="K33" s="3">
        <v>49.0</v>
      </c>
      <c r="L33" s="5">
        <v>4.0</v>
      </c>
      <c r="M33" s="5">
        <v>0.0</v>
      </c>
      <c r="N33" s="5">
        <v>1.0</v>
      </c>
      <c r="O33" s="5">
        <v>0.0</v>
      </c>
      <c r="P33" s="5">
        <v>0.0</v>
      </c>
      <c r="Q33" s="5">
        <v>0.0</v>
      </c>
      <c r="R33" s="5">
        <v>1.0</v>
      </c>
      <c r="S33" s="7">
        <v>1.0</v>
      </c>
      <c r="T33" s="7">
        <v>0.0</v>
      </c>
      <c r="U33" s="7">
        <v>0.0</v>
      </c>
      <c r="V33" s="7">
        <v>0.0</v>
      </c>
      <c r="W33" s="8">
        <v>2.0</v>
      </c>
      <c r="X33" s="8">
        <v>3.0</v>
      </c>
      <c r="Y33" s="8">
        <v>1.0</v>
      </c>
      <c r="Z33" s="31">
        <v>6.0</v>
      </c>
    </row>
    <row r="34">
      <c r="A34" s="20" t="s">
        <v>39</v>
      </c>
      <c r="B34" s="32">
        <v>45011.0</v>
      </c>
      <c r="C34" s="20" t="s">
        <v>30</v>
      </c>
      <c r="D34" s="20" t="s">
        <v>28</v>
      </c>
      <c r="E34" s="20" t="s">
        <v>31</v>
      </c>
      <c r="F34" s="3">
        <v>6.0</v>
      </c>
      <c r="G34" s="3">
        <v>0.0</v>
      </c>
      <c r="H34" s="3">
        <v>0.0</v>
      </c>
      <c r="I34" s="3">
        <v>0.0</v>
      </c>
      <c r="J34" s="3">
        <v>1.0</v>
      </c>
      <c r="K34" s="3">
        <v>89.0</v>
      </c>
      <c r="L34" s="5">
        <v>18.0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7">
        <v>0.0</v>
      </c>
      <c r="T34" s="7">
        <v>0.0</v>
      </c>
      <c r="U34" s="7">
        <v>0.0</v>
      </c>
      <c r="V34" s="7">
        <v>0.0</v>
      </c>
      <c r="W34" s="8">
        <v>3.0</v>
      </c>
      <c r="X34" s="8">
        <v>1.0</v>
      </c>
      <c r="Y34" s="8">
        <v>0.0</v>
      </c>
      <c r="Z34" s="31">
        <v>4.0</v>
      </c>
    </row>
    <row r="35">
      <c r="A35" s="20" t="s">
        <v>26</v>
      </c>
      <c r="B35" s="32">
        <v>45011.0</v>
      </c>
      <c r="C35" s="20" t="s">
        <v>30</v>
      </c>
      <c r="D35" s="20" t="s">
        <v>28</v>
      </c>
      <c r="E35" s="20" t="s">
        <v>31</v>
      </c>
      <c r="F35" s="3">
        <v>0.0</v>
      </c>
      <c r="G35" s="3">
        <v>0.0</v>
      </c>
      <c r="H35" s="3">
        <v>1.0</v>
      </c>
      <c r="I35" s="3">
        <v>0.0</v>
      </c>
      <c r="J35" s="3">
        <v>0.0</v>
      </c>
      <c r="K35" s="3">
        <v>1.0</v>
      </c>
      <c r="L35" s="5">
        <v>55.0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7">
        <v>0.0</v>
      </c>
      <c r="T35" s="7">
        <v>0.0</v>
      </c>
      <c r="U35" s="7">
        <v>0.0</v>
      </c>
      <c r="V35" s="7">
        <v>0.0</v>
      </c>
      <c r="W35" s="8">
        <v>2.0</v>
      </c>
      <c r="X35" s="8">
        <v>1.0</v>
      </c>
      <c r="Y35" s="8">
        <v>0.0</v>
      </c>
      <c r="Z35" s="31">
        <v>3.0</v>
      </c>
    </row>
    <row r="36">
      <c r="A36" s="20" t="s">
        <v>41</v>
      </c>
      <c r="B36" s="32">
        <v>45011.0</v>
      </c>
      <c r="C36" s="20" t="s">
        <v>30</v>
      </c>
      <c r="D36" s="20" t="s">
        <v>28</v>
      </c>
      <c r="E36" s="20" t="s">
        <v>31</v>
      </c>
      <c r="F36" s="3">
        <v>37.0</v>
      </c>
      <c r="G36" s="3">
        <v>0.0</v>
      </c>
      <c r="H36" s="3">
        <v>0.0</v>
      </c>
      <c r="I36" s="3">
        <v>0.0</v>
      </c>
      <c r="J36" s="3">
        <v>3.0</v>
      </c>
      <c r="K36" s="3">
        <v>8.0</v>
      </c>
      <c r="L36" s="5">
        <v>147.0</v>
      </c>
      <c r="M36" s="5">
        <v>0.0</v>
      </c>
      <c r="N36" s="5">
        <v>3.0</v>
      </c>
      <c r="O36" s="5">
        <v>0.0</v>
      </c>
      <c r="P36" s="5">
        <v>0.0</v>
      </c>
      <c r="Q36" s="5">
        <v>0.0</v>
      </c>
      <c r="R36" s="5">
        <v>0.0</v>
      </c>
      <c r="S36" s="7">
        <v>0.0</v>
      </c>
      <c r="T36" s="7">
        <v>1.0</v>
      </c>
      <c r="U36" s="7">
        <v>0.0</v>
      </c>
      <c r="V36" s="7">
        <v>0.0</v>
      </c>
      <c r="W36" s="8">
        <v>3.0</v>
      </c>
      <c r="X36" s="8">
        <v>2.0</v>
      </c>
      <c r="Y36" s="8">
        <v>1.0</v>
      </c>
      <c r="Z36" s="31">
        <v>6.0</v>
      </c>
    </row>
    <row r="37">
      <c r="A37" s="20" t="s">
        <v>45</v>
      </c>
      <c r="B37" s="32">
        <v>45011.0</v>
      </c>
      <c r="C37" s="20" t="s">
        <v>30</v>
      </c>
      <c r="D37" s="20" t="s">
        <v>28</v>
      </c>
      <c r="E37" s="20" t="s">
        <v>31</v>
      </c>
      <c r="F37" s="3">
        <v>11.0</v>
      </c>
      <c r="G37" s="3">
        <v>0.0</v>
      </c>
      <c r="H37" s="3">
        <v>0.0</v>
      </c>
      <c r="I37" s="3">
        <v>14.0</v>
      </c>
      <c r="J37" s="3">
        <v>0.0</v>
      </c>
      <c r="K37" s="3">
        <v>129.0</v>
      </c>
      <c r="L37" s="5">
        <v>128.0</v>
      </c>
      <c r="M37" s="5">
        <v>0.0</v>
      </c>
      <c r="N37" s="5">
        <v>11.0</v>
      </c>
      <c r="O37" s="5">
        <v>0.0</v>
      </c>
      <c r="P37" s="5">
        <v>12.0</v>
      </c>
      <c r="Q37" s="5">
        <v>0.0</v>
      </c>
      <c r="R37" s="5">
        <v>0.0</v>
      </c>
      <c r="S37" s="7">
        <v>1.0</v>
      </c>
      <c r="T37" s="7">
        <v>0.0</v>
      </c>
      <c r="U37" s="7">
        <v>0.0</v>
      </c>
      <c r="V37" s="7">
        <v>11.0</v>
      </c>
      <c r="W37" s="8">
        <v>3.0</v>
      </c>
      <c r="X37" s="8">
        <v>3.0</v>
      </c>
      <c r="Y37" s="8">
        <v>2.0</v>
      </c>
      <c r="Z37" s="31">
        <v>8.0</v>
      </c>
    </row>
    <row r="38">
      <c r="A38" s="20" t="s">
        <v>40</v>
      </c>
      <c r="B38" s="32">
        <v>45011.0</v>
      </c>
      <c r="C38" s="20" t="s">
        <v>30</v>
      </c>
      <c r="D38" s="20" t="s">
        <v>28</v>
      </c>
      <c r="E38" s="20" t="s">
        <v>31</v>
      </c>
      <c r="F38" s="3">
        <v>28.0</v>
      </c>
      <c r="G38" s="3">
        <v>0.0</v>
      </c>
      <c r="H38" s="3">
        <v>1.0</v>
      </c>
      <c r="I38" s="3">
        <v>0.0</v>
      </c>
      <c r="J38" s="3">
        <v>0.0</v>
      </c>
      <c r="K38" s="3">
        <v>72.0</v>
      </c>
      <c r="L38" s="5">
        <v>67.0</v>
      </c>
      <c r="M38" s="5">
        <v>0.0</v>
      </c>
      <c r="N38" s="5">
        <v>2.0</v>
      </c>
      <c r="O38" s="5">
        <v>0.0</v>
      </c>
      <c r="P38" s="5">
        <v>0.0</v>
      </c>
      <c r="Q38" s="5">
        <v>0.0</v>
      </c>
      <c r="R38" s="5">
        <v>0.0</v>
      </c>
      <c r="S38" s="7">
        <v>0.0</v>
      </c>
      <c r="T38" s="7">
        <v>0.0</v>
      </c>
      <c r="U38" s="7">
        <v>0.0</v>
      </c>
      <c r="V38" s="7">
        <v>0.0</v>
      </c>
      <c r="W38" s="8">
        <v>3.0</v>
      </c>
      <c r="X38" s="8">
        <v>2.0</v>
      </c>
      <c r="Y38" s="8">
        <v>0.0</v>
      </c>
      <c r="Z38" s="31">
        <v>5.0</v>
      </c>
    </row>
    <row r="39">
      <c r="A39" s="13" t="s">
        <v>40</v>
      </c>
      <c r="B39" s="33">
        <v>45011.0</v>
      </c>
      <c r="C39" s="13" t="s">
        <v>30</v>
      </c>
      <c r="D39" s="13" t="s">
        <v>28</v>
      </c>
      <c r="E39" s="13" t="s">
        <v>34</v>
      </c>
      <c r="F39" s="3">
        <v>3.0</v>
      </c>
      <c r="G39" s="3">
        <v>0.0</v>
      </c>
      <c r="H39" s="3">
        <v>0.0</v>
      </c>
      <c r="I39" s="3">
        <v>1.0</v>
      </c>
      <c r="J39" s="3">
        <v>0.0</v>
      </c>
      <c r="K39" s="3">
        <v>66.0</v>
      </c>
      <c r="L39" s="5">
        <v>7.0</v>
      </c>
      <c r="M39" s="5">
        <v>0.0</v>
      </c>
      <c r="N39" s="5">
        <v>0.0</v>
      </c>
      <c r="O39" s="5">
        <v>0.0</v>
      </c>
      <c r="P39" s="5">
        <v>1.0</v>
      </c>
      <c r="Q39" s="5">
        <v>0.0</v>
      </c>
      <c r="R39" s="5">
        <v>0.0</v>
      </c>
      <c r="S39" s="7">
        <v>0.0</v>
      </c>
      <c r="T39" s="7">
        <v>0.0</v>
      </c>
      <c r="U39" s="7">
        <v>0.0</v>
      </c>
      <c r="V39" s="7">
        <v>0.0</v>
      </c>
      <c r="W39" s="8">
        <v>3.0</v>
      </c>
      <c r="X39" s="8">
        <v>2.0</v>
      </c>
      <c r="Y39" s="8">
        <v>0.0</v>
      </c>
      <c r="Z39" s="31">
        <v>5.0</v>
      </c>
    </row>
    <row r="40">
      <c r="A40" s="13" t="s">
        <v>45</v>
      </c>
      <c r="B40" s="33">
        <v>45011.0</v>
      </c>
      <c r="C40" s="13" t="s">
        <v>46</v>
      </c>
      <c r="D40" s="13" t="s">
        <v>28</v>
      </c>
      <c r="E40" s="13" t="s">
        <v>34</v>
      </c>
      <c r="F40" s="34">
        <v>136.0</v>
      </c>
      <c r="G40" s="3">
        <v>3.0</v>
      </c>
      <c r="H40" s="3">
        <v>0.0</v>
      </c>
      <c r="I40" s="3">
        <v>0.0</v>
      </c>
      <c r="J40" s="3">
        <v>0.0</v>
      </c>
      <c r="K40" s="3">
        <v>0.0</v>
      </c>
      <c r="L40" s="5">
        <v>53.0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7">
        <v>0.0</v>
      </c>
      <c r="T40" s="7">
        <v>0.0</v>
      </c>
      <c r="U40" s="7">
        <v>0.0</v>
      </c>
      <c r="V40" s="7">
        <v>1.0</v>
      </c>
      <c r="W40" s="8">
        <v>2.0</v>
      </c>
      <c r="X40" s="8">
        <v>1.0</v>
      </c>
      <c r="Y40" s="8">
        <v>1.0</v>
      </c>
      <c r="Z40" s="31">
        <v>4.0</v>
      </c>
    </row>
    <row r="41">
      <c r="A41" s="13" t="s">
        <v>39</v>
      </c>
      <c r="B41" s="33">
        <v>45011.0</v>
      </c>
      <c r="C41" s="13" t="s">
        <v>46</v>
      </c>
      <c r="D41" s="13" t="s">
        <v>28</v>
      </c>
      <c r="E41" s="13" t="s">
        <v>34</v>
      </c>
      <c r="F41" s="3">
        <v>5.0</v>
      </c>
      <c r="G41" s="3">
        <v>0.0</v>
      </c>
      <c r="H41" s="3">
        <v>0.0</v>
      </c>
      <c r="I41" s="3">
        <v>0.0</v>
      </c>
      <c r="J41" s="3">
        <v>0.0</v>
      </c>
      <c r="K41" s="3">
        <v>37.0</v>
      </c>
      <c r="L41" s="5">
        <v>7.0</v>
      </c>
      <c r="M41" s="5">
        <v>0.0</v>
      </c>
      <c r="N41" s="5">
        <v>1.0</v>
      </c>
      <c r="O41" s="5">
        <v>0.0</v>
      </c>
      <c r="P41" s="5">
        <v>0.0</v>
      </c>
      <c r="Q41" s="5">
        <v>0.0</v>
      </c>
      <c r="R41" s="5">
        <v>0.0</v>
      </c>
      <c r="S41" s="7">
        <v>0.0</v>
      </c>
      <c r="T41" s="7">
        <v>0.0</v>
      </c>
      <c r="U41" s="7">
        <v>0.0</v>
      </c>
      <c r="V41" s="7">
        <v>1.0</v>
      </c>
      <c r="W41" s="8">
        <v>2.0</v>
      </c>
      <c r="X41" s="8">
        <v>2.0</v>
      </c>
      <c r="Y41" s="8">
        <v>1.0</v>
      </c>
      <c r="Z41" s="31">
        <v>5.0</v>
      </c>
    </row>
    <row r="42">
      <c r="A42" s="13" t="s">
        <v>41</v>
      </c>
      <c r="B42" s="33">
        <v>45011.0</v>
      </c>
      <c r="C42" s="13" t="s">
        <v>46</v>
      </c>
      <c r="D42" s="13" t="s">
        <v>28</v>
      </c>
      <c r="E42" s="13" t="s">
        <v>34</v>
      </c>
      <c r="F42" s="3">
        <v>7.0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5">
        <v>20.0</v>
      </c>
      <c r="M42" s="5">
        <v>0.0</v>
      </c>
      <c r="N42" s="5">
        <v>5.0</v>
      </c>
      <c r="O42" s="5">
        <v>0.0</v>
      </c>
      <c r="P42" s="5">
        <v>0.0</v>
      </c>
      <c r="Q42" s="5">
        <v>0.0</v>
      </c>
      <c r="R42" s="5">
        <v>0.0</v>
      </c>
      <c r="S42" s="7">
        <v>0.0</v>
      </c>
      <c r="T42" s="7">
        <v>0.0</v>
      </c>
      <c r="U42" s="7">
        <v>0.0</v>
      </c>
      <c r="V42" s="7">
        <v>1.0</v>
      </c>
      <c r="W42" s="8">
        <v>1.0</v>
      </c>
      <c r="X42" s="8">
        <v>4.0</v>
      </c>
      <c r="Y42" s="8">
        <v>1.0</v>
      </c>
      <c r="Z42" s="31">
        <v>6.0</v>
      </c>
    </row>
    <row r="43">
      <c r="A43" s="13" t="s">
        <v>26</v>
      </c>
      <c r="B43" s="33">
        <v>45011.0</v>
      </c>
      <c r="C43" s="13" t="s">
        <v>46</v>
      </c>
      <c r="D43" s="13" t="s">
        <v>28</v>
      </c>
      <c r="E43" s="13" t="s">
        <v>34</v>
      </c>
      <c r="F43" s="3">
        <v>34.0</v>
      </c>
      <c r="G43" s="3">
        <v>0.0</v>
      </c>
      <c r="H43" s="3">
        <v>3.0</v>
      </c>
      <c r="I43" s="3">
        <v>0.0</v>
      </c>
      <c r="J43" s="3">
        <v>0.0</v>
      </c>
      <c r="K43" s="3">
        <v>3.0</v>
      </c>
      <c r="L43" s="5">
        <v>94.0</v>
      </c>
      <c r="M43" s="5">
        <v>0.0</v>
      </c>
      <c r="N43" s="5">
        <v>2.0</v>
      </c>
      <c r="O43" s="5">
        <v>1.0</v>
      </c>
      <c r="P43" s="5">
        <v>0.0</v>
      </c>
      <c r="Q43" s="5">
        <v>0.0</v>
      </c>
      <c r="R43" s="5">
        <v>0.0</v>
      </c>
      <c r="S43" s="7">
        <v>0.0</v>
      </c>
      <c r="T43" s="7">
        <v>0.0</v>
      </c>
      <c r="U43" s="7">
        <v>0.0</v>
      </c>
      <c r="V43" s="7">
        <v>3.0</v>
      </c>
      <c r="W43" s="8">
        <v>3.0</v>
      </c>
      <c r="X43" s="8">
        <v>3.0</v>
      </c>
      <c r="Y43" s="8">
        <v>1.0</v>
      </c>
      <c r="Z43" s="31">
        <v>7.0</v>
      </c>
    </row>
    <row r="44">
      <c r="A44" s="7" t="s">
        <v>40</v>
      </c>
      <c r="B44" s="30">
        <v>45032.0</v>
      </c>
      <c r="C44" s="7" t="s">
        <v>46</v>
      </c>
      <c r="D44" s="13" t="s">
        <v>42</v>
      </c>
      <c r="E44" s="7" t="s">
        <v>33</v>
      </c>
      <c r="F44" s="3">
        <v>11.0</v>
      </c>
      <c r="G44" s="3">
        <v>0.0</v>
      </c>
      <c r="H44" s="3">
        <v>0.0</v>
      </c>
      <c r="I44" s="3">
        <v>5.0</v>
      </c>
      <c r="J44" s="3">
        <v>1.0</v>
      </c>
      <c r="K44" s="3">
        <v>386.0</v>
      </c>
      <c r="L44" s="5">
        <v>21.0</v>
      </c>
      <c r="M44" s="5">
        <v>0.0</v>
      </c>
      <c r="N44" s="5">
        <v>9.0</v>
      </c>
      <c r="O44" s="5">
        <v>0.0</v>
      </c>
      <c r="P44" s="5">
        <v>3.0</v>
      </c>
      <c r="Q44" s="5">
        <v>0.0</v>
      </c>
      <c r="R44" s="5">
        <v>0.0</v>
      </c>
      <c r="S44" s="7">
        <v>0.0</v>
      </c>
      <c r="T44" s="7">
        <v>0.0</v>
      </c>
      <c r="U44" s="7">
        <v>0.0</v>
      </c>
      <c r="V44" s="7">
        <v>0.0</v>
      </c>
      <c r="W44" s="8">
        <v>4.0</v>
      </c>
      <c r="X44" s="8">
        <v>3.0</v>
      </c>
      <c r="Y44" s="8">
        <v>0.0</v>
      </c>
      <c r="Z44" s="31">
        <v>7.0</v>
      </c>
    </row>
    <row r="45">
      <c r="A45" s="7" t="s">
        <v>41</v>
      </c>
      <c r="B45" s="30">
        <v>45032.0</v>
      </c>
      <c r="C45" s="7" t="s">
        <v>46</v>
      </c>
      <c r="D45" s="13" t="s">
        <v>42</v>
      </c>
      <c r="E45" s="7" t="s">
        <v>33</v>
      </c>
      <c r="F45" s="3">
        <v>0.0</v>
      </c>
      <c r="G45" s="3">
        <v>0.0</v>
      </c>
      <c r="H45" s="3">
        <v>0.0</v>
      </c>
      <c r="I45" s="3">
        <v>6.0</v>
      </c>
      <c r="J45" s="3">
        <v>0.0</v>
      </c>
      <c r="K45" s="3">
        <v>5.0</v>
      </c>
      <c r="L45" s="5">
        <v>22.0</v>
      </c>
      <c r="M45" s="5">
        <v>5.0</v>
      </c>
      <c r="N45" s="5">
        <v>0.0</v>
      </c>
      <c r="O45" s="5">
        <v>0.0</v>
      </c>
      <c r="P45" s="5">
        <v>0.0</v>
      </c>
      <c r="Q45" s="5">
        <v>1.0</v>
      </c>
      <c r="R45" s="5">
        <v>0.0</v>
      </c>
      <c r="S45" s="7">
        <v>0.0</v>
      </c>
      <c r="T45" s="7">
        <v>0.0</v>
      </c>
      <c r="U45" s="7">
        <v>0.0</v>
      </c>
      <c r="V45" s="7">
        <v>0.0</v>
      </c>
      <c r="W45" s="8">
        <v>2.0</v>
      </c>
      <c r="X45" s="8">
        <v>2.0</v>
      </c>
      <c r="Y45" s="8">
        <v>0.0</v>
      </c>
      <c r="Z45" s="31">
        <v>4.0</v>
      </c>
    </row>
    <row r="46">
      <c r="A46" s="7" t="s">
        <v>47</v>
      </c>
      <c r="B46" s="30">
        <v>45032.0</v>
      </c>
      <c r="C46" s="7" t="s">
        <v>46</v>
      </c>
      <c r="D46" s="13" t="s">
        <v>42</v>
      </c>
      <c r="E46" s="7" t="s">
        <v>33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119.0</v>
      </c>
      <c r="L46" s="5">
        <v>15.0</v>
      </c>
      <c r="M46" s="5">
        <v>0.0</v>
      </c>
      <c r="N46" s="5">
        <v>3.0</v>
      </c>
      <c r="O46" s="5">
        <v>0.0</v>
      </c>
      <c r="P46" s="5">
        <v>0.0</v>
      </c>
      <c r="Q46" s="5">
        <v>0.0</v>
      </c>
      <c r="R46" s="5">
        <v>0.0</v>
      </c>
      <c r="S46" s="7">
        <v>0.0</v>
      </c>
      <c r="T46" s="7">
        <v>0.0</v>
      </c>
      <c r="U46" s="7">
        <v>0.0</v>
      </c>
      <c r="V46" s="7">
        <v>0.0</v>
      </c>
      <c r="W46" s="8">
        <v>1.0</v>
      </c>
      <c r="X46" s="8">
        <v>2.0</v>
      </c>
      <c r="Y46" s="8">
        <v>0.0</v>
      </c>
      <c r="Z46" s="31">
        <v>3.0</v>
      </c>
    </row>
    <row r="47">
      <c r="A47" s="7" t="s">
        <v>26</v>
      </c>
      <c r="B47" s="30">
        <v>45032.0</v>
      </c>
      <c r="C47" s="7" t="s">
        <v>46</v>
      </c>
      <c r="D47" s="13" t="s">
        <v>28</v>
      </c>
      <c r="E47" s="7" t="s">
        <v>33</v>
      </c>
      <c r="F47" s="3">
        <v>2.0</v>
      </c>
      <c r="G47" s="3">
        <v>0.0</v>
      </c>
      <c r="H47" s="3">
        <v>0.0</v>
      </c>
      <c r="I47" s="3">
        <v>14.0</v>
      </c>
      <c r="J47" s="3">
        <v>1.0</v>
      </c>
      <c r="K47" s="3">
        <v>141.0</v>
      </c>
      <c r="L47" s="5">
        <v>51.0</v>
      </c>
      <c r="M47" s="5">
        <v>0.0</v>
      </c>
      <c r="N47" s="5">
        <v>8.0</v>
      </c>
      <c r="O47" s="5">
        <v>0.0</v>
      </c>
      <c r="P47" s="5">
        <v>7.0</v>
      </c>
      <c r="Q47" s="5">
        <v>0.0</v>
      </c>
      <c r="R47" s="5">
        <v>2.0</v>
      </c>
      <c r="S47" s="7">
        <v>0.0</v>
      </c>
      <c r="T47" s="7">
        <v>0.0</v>
      </c>
      <c r="U47" s="7">
        <v>0.0</v>
      </c>
      <c r="V47" s="7">
        <v>0.0</v>
      </c>
      <c r="W47" s="8">
        <v>4.0</v>
      </c>
      <c r="X47" s="8">
        <v>4.0</v>
      </c>
      <c r="Y47" s="8">
        <v>0.0</v>
      </c>
      <c r="Z47" s="31">
        <v>8.0</v>
      </c>
    </row>
    <row r="48">
      <c r="A48" s="7" t="s">
        <v>45</v>
      </c>
      <c r="B48" s="30">
        <v>45032.0</v>
      </c>
      <c r="C48" s="7" t="s">
        <v>46</v>
      </c>
      <c r="D48" s="13" t="s">
        <v>28</v>
      </c>
      <c r="E48" s="7" t="s">
        <v>33</v>
      </c>
      <c r="F48" s="3">
        <v>0.0</v>
      </c>
      <c r="G48" s="3">
        <v>0.0</v>
      </c>
      <c r="H48" s="3">
        <v>0.0</v>
      </c>
      <c r="I48" s="3">
        <v>7.0</v>
      </c>
      <c r="J48" s="3">
        <v>4.0</v>
      </c>
      <c r="K48" s="3">
        <v>300.0</v>
      </c>
      <c r="L48" s="5">
        <v>78.0</v>
      </c>
      <c r="M48" s="5">
        <v>0.0</v>
      </c>
      <c r="N48" s="5">
        <v>8.0</v>
      </c>
      <c r="O48" s="5">
        <v>0.0</v>
      </c>
      <c r="P48" s="5">
        <v>7.0</v>
      </c>
      <c r="Q48" s="5">
        <v>0.0</v>
      </c>
      <c r="R48" s="5">
        <v>0.0</v>
      </c>
      <c r="S48" s="7">
        <v>0.0</v>
      </c>
      <c r="T48" s="7">
        <v>0.0</v>
      </c>
      <c r="U48" s="7">
        <v>0.0</v>
      </c>
      <c r="V48" s="7">
        <v>0.0</v>
      </c>
      <c r="W48" s="8">
        <v>2.0</v>
      </c>
      <c r="X48" s="8">
        <v>3.0</v>
      </c>
      <c r="Y48" s="8">
        <v>1.0</v>
      </c>
      <c r="Z48" s="31">
        <v>7.0</v>
      </c>
    </row>
    <row r="49">
      <c r="A49" s="20" t="s">
        <v>40</v>
      </c>
      <c r="B49" s="32">
        <v>45032.0</v>
      </c>
      <c r="C49" s="20" t="s">
        <v>46</v>
      </c>
      <c r="D49" s="13" t="s">
        <v>42</v>
      </c>
      <c r="E49" s="20" t="s">
        <v>35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33.0</v>
      </c>
      <c r="L49" s="5">
        <v>2.0</v>
      </c>
      <c r="M49" s="5">
        <v>0.0</v>
      </c>
      <c r="N49" s="5">
        <v>5.0</v>
      </c>
      <c r="O49" s="5">
        <v>0.0</v>
      </c>
      <c r="P49" s="5">
        <v>0.0</v>
      </c>
      <c r="Q49" s="5">
        <v>0.0</v>
      </c>
      <c r="R49" s="5">
        <v>0.0</v>
      </c>
      <c r="S49" s="7">
        <v>0.0</v>
      </c>
      <c r="T49" s="7">
        <v>0.0</v>
      </c>
      <c r="U49" s="7">
        <v>0.0</v>
      </c>
      <c r="V49" s="7">
        <v>0.0</v>
      </c>
      <c r="W49" s="8">
        <v>1.0</v>
      </c>
      <c r="X49" s="8">
        <v>2.0</v>
      </c>
      <c r="Y49" s="8">
        <v>0.0</v>
      </c>
      <c r="Z49" s="31">
        <v>3.0</v>
      </c>
    </row>
    <row r="50">
      <c r="A50" s="20" t="s">
        <v>41</v>
      </c>
      <c r="B50" s="32">
        <v>45032.0</v>
      </c>
      <c r="C50" s="20" t="s">
        <v>46</v>
      </c>
      <c r="D50" s="13" t="s">
        <v>42</v>
      </c>
      <c r="E50" s="20" t="s">
        <v>35</v>
      </c>
      <c r="F50" s="3">
        <v>0.0</v>
      </c>
      <c r="G50" s="3">
        <v>0.0</v>
      </c>
      <c r="H50" s="3">
        <v>1.0</v>
      </c>
      <c r="I50" s="3">
        <v>2.0</v>
      </c>
      <c r="J50" s="3">
        <v>4.0</v>
      </c>
      <c r="K50" s="3">
        <v>178.0</v>
      </c>
      <c r="L50" s="5">
        <v>79.0</v>
      </c>
      <c r="M50" s="5">
        <v>0.0</v>
      </c>
      <c r="N50" s="5">
        <v>3.0</v>
      </c>
      <c r="O50" s="5">
        <v>0.0</v>
      </c>
      <c r="P50" s="5">
        <v>0.0</v>
      </c>
      <c r="Q50" s="5">
        <v>0.0</v>
      </c>
      <c r="R50" s="5">
        <v>2.0</v>
      </c>
      <c r="S50" s="7">
        <v>0.0</v>
      </c>
      <c r="T50" s="7">
        <v>0.0</v>
      </c>
      <c r="U50" s="7">
        <v>0.0</v>
      </c>
      <c r="V50" s="7">
        <v>0.0</v>
      </c>
      <c r="W50" s="8">
        <v>4.0</v>
      </c>
      <c r="X50" s="8">
        <v>3.0</v>
      </c>
      <c r="Y50" s="8">
        <v>0.0</v>
      </c>
      <c r="Z50" s="31">
        <v>7.0</v>
      </c>
    </row>
    <row r="51">
      <c r="A51" s="20" t="s">
        <v>39</v>
      </c>
      <c r="B51" s="32">
        <v>45032.0</v>
      </c>
      <c r="C51" s="20" t="s">
        <v>46</v>
      </c>
      <c r="D51" s="20" t="s">
        <v>43</v>
      </c>
      <c r="E51" s="20" t="s">
        <v>35</v>
      </c>
      <c r="F51" s="3">
        <v>1.0</v>
      </c>
      <c r="G51" s="3">
        <v>0.0</v>
      </c>
      <c r="H51" s="3">
        <v>0.0</v>
      </c>
      <c r="I51" s="3">
        <v>0.0</v>
      </c>
      <c r="J51" s="3">
        <v>0.0</v>
      </c>
      <c r="K51" s="3">
        <v>305.0</v>
      </c>
      <c r="L51" s="5">
        <v>5.0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7">
        <v>0.0</v>
      </c>
      <c r="T51" s="7">
        <v>0.0</v>
      </c>
      <c r="U51" s="7">
        <v>0.0</v>
      </c>
      <c r="V51" s="7">
        <v>0.0</v>
      </c>
      <c r="W51" s="8">
        <v>2.0</v>
      </c>
      <c r="X51" s="8">
        <v>1.0</v>
      </c>
      <c r="Y51" s="8">
        <v>0.0</v>
      </c>
      <c r="Z51" s="31">
        <v>3.0</v>
      </c>
    </row>
    <row r="52">
      <c r="A52" s="20" t="s">
        <v>26</v>
      </c>
      <c r="B52" s="32">
        <v>45032.0</v>
      </c>
      <c r="C52" s="20" t="s">
        <v>46</v>
      </c>
      <c r="D52" s="13" t="s">
        <v>28</v>
      </c>
      <c r="E52" s="20" t="s">
        <v>35</v>
      </c>
      <c r="F52" s="3">
        <v>11.0</v>
      </c>
      <c r="G52" s="3">
        <v>0.0</v>
      </c>
      <c r="H52" s="3">
        <v>2.0</v>
      </c>
      <c r="I52" s="3">
        <v>9.0</v>
      </c>
      <c r="J52" s="3">
        <v>3.0</v>
      </c>
      <c r="K52" s="3">
        <v>191.0</v>
      </c>
      <c r="L52" s="5">
        <v>63.0</v>
      </c>
      <c r="M52" s="5">
        <v>0.0</v>
      </c>
      <c r="N52" s="5">
        <v>12.0</v>
      </c>
      <c r="O52" s="5">
        <v>1.0</v>
      </c>
      <c r="P52" s="5">
        <v>0.0</v>
      </c>
      <c r="Q52" s="5">
        <v>0.0</v>
      </c>
      <c r="R52" s="5">
        <v>1.0</v>
      </c>
      <c r="S52" s="7">
        <v>0.0</v>
      </c>
      <c r="T52" s="7">
        <v>0.0</v>
      </c>
      <c r="U52" s="7">
        <v>1.0</v>
      </c>
      <c r="V52" s="7">
        <v>0.0</v>
      </c>
      <c r="W52" s="8">
        <v>5.0</v>
      </c>
      <c r="X52" s="8">
        <v>4.0</v>
      </c>
      <c r="Y52" s="8">
        <v>1.0</v>
      </c>
      <c r="Z52" s="31">
        <v>10.0</v>
      </c>
    </row>
    <row r="53">
      <c r="A53" s="20" t="s">
        <v>45</v>
      </c>
      <c r="B53" s="32">
        <v>45032.0</v>
      </c>
      <c r="C53" s="20" t="s">
        <v>46</v>
      </c>
      <c r="D53" s="13" t="s">
        <v>28</v>
      </c>
      <c r="E53" s="20" t="s">
        <v>35</v>
      </c>
      <c r="F53" s="3">
        <v>2.0</v>
      </c>
      <c r="G53" s="3">
        <v>0.0</v>
      </c>
      <c r="H53" s="3">
        <v>0.0</v>
      </c>
      <c r="I53" s="3">
        <v>0.0</v>
      </c>
      <c r="J53" s="3">
        <v>7.0</v>
      </c>
      <c r="K53" s="3">
        <v>275.0</v>
      </c>
      <c r="L53" s="5">
        <v>21.0</v>
      </c>
      <c r="M53" s="5">
        <v>0.0</v>
      </c>
      <c r="N53" s="5">
        <v>10.0</v>
      </c>
      <c r="O53" s="5">
        <v>1.0</v>
      </c>
      <c r="P53" s="5">
        <v>1.0</v>
      </c>
      <c r="Q53" s="5">
        <v>0.0</v>
      </c>
      <c r="R53" s="5">
        <v>1.0</v>
      </c>
      <c r="S53" s="7">
        <v>0.0</v>
      </c>
      <c r="T53" s="7">
        <v>0.0</v>
      </c>
      <c r="U53" s="7">
        <v>0.0</v>
      </c>
      <c r="V53" s="7">
        <v>0.0</v>
      </c>
      <c r="W53" s="8">
        <v>3.0</v>
      </c>
      <c r="X53" s="8">
        <v>5.0</v>
      </c>
      <c r="Y53" s="8">
        <v>0.0</v>
      </c>
      <c r="Z53" s="31">
        <v>8.0</v>
      </c>
    </row>
    <row r="54">
      <c r="A54" s="13" t="s">
        <v>40</v>
      </c>
      <c r="B54" s="33">
        <v>45032.0</v>
      </c>
      <c r="C54" s="13" t="s">
        <v>46</v>
      </c>
      <c r="D54" s="13" t="s">
        <v>42</v>
      </c>
      <c r="E54" s="13" t="s">
        <v>34</v>
      </c>
      <c r="F54" s="3">
        <v>13.0</v>
      </c>
      <c r="G54" s="3">
        <v>0.0</v>
      </c>
      <c r="H54" s="3">
        <v>1.0</v>
      </c>
      <c r="I54" s="3">
        <v>1.0</v>
      </c>
      <c r="J54" s="3">
        <v>1.0</v>
      </c>
      <c r="K54" s="3">
        <v>368.0</v>
      </c>
      <c r="L54" s="5">
        <v>7.0</v>
      </c>
      <c r="M54" s="5">
        <v>0.0</v>
      </c>
      <c r="N54" s="5">
        <v>0.0</v>
      </c>
      <c r="O54" s="5">
        <v>0.0</v>
      </c>
      <c r="P54" s="5">
        <v>9.0</v>
      </c>
      <c r="Q54" s="5">
        <v>0.0</v>
      </c>
      <c r="R54" s="5">
        <v>0.0</v>
      </c>
      <c r="S54" s="7">
        <v>0.0</v>
      </c>
      <c r="T54" s="7">
        <v>0.0</v>
      </c>
      <c r="U54" s="7">
        <v>0.0</v>
      </c>
      <c r="V54" s="7">
        <v>0.0</v>
      </c>
      <c r="W54" s="8">
        <v>5.0</v>
      </c>
      <c r="X54" s="8">
        <v>2.0</v>
      </c>
      <c r="Y54" s="8">
        <v>0.0</v>
      </c>
      <c r="Z54" s="31">
        <v>7.0</v>
      </c>
    </row>
    <row r="55">
      <c r="A55" s="13" t="s">
        <v>41</v>
      </c>
      <c r="B55" s="33">
        <v>45032.0</v>
      </c>
      <c r="C55" s="13" t="s">
        <v>46</v>
      </c>
      <c r="D55" s="20" t="s">
        <v>43</v>
      </c>
      <c r="E55" s="13" t="s">
        <v>34</v>
      </c>
      <c r="F55" s="3">
        <v>0.0</v>
      </c>
      <c r="G55" s="3">
        <v>0.0</v>
      </c>
      <c r="H55" s="3">
        <v>0.0</v>
      </c>
      <c r="I55" s="3">
        <v>0.0</v>
      </c>
      <c r="J55" s="3">
        <v>2.0</v>
      </c>
      <c r="K55" s="3">
        <v>3.0</v>
      </c>
      <c r="L55" s="5">
        <v>6.0</v>
      </c>
      <c r="M55" s="5">
        <v>0.0</v>
      </c>
      <c r="N55" s="5">
        <v>2.0</v>
      </c>
      <c r="O55" s="5">
        <v>0.0</v>
      </c>
      <c r="P55" s="5">
        <v>0.0</v>
      </c>
      <c r="Q55" s="5">
        <v>0.0</v>
      </c>
      <c r="R55" s="5">
        <v>0.0</v>
      </c>
      <c r="S55" s="7">
        <v>0.0</v>
      </c>
      <c r="T55" s="7">
        <v>0.0</v>
      </c>
      <c r="U55" s="7">
        <v>0.0</v>
      </c>
      <c r="V55" s="7">
        <v>0.0</v>
      </c>
      <c r="W55" s="8">
        <v>2.0</v>
      </c>
      <c r="X55" s="8">
        <v>2.0</v>
      </c>
      <c r="Y55" s="8">
        <v>0.0</v>
      </c>
      <c r="Z55" s="31">
        <v>4.0</v>
      </c>
    </row>
    <row r="56">
      <c r="A56" s="13" t="s">
        <v>39</v>
      </c>
      <c r="B56" s="33">
        <v>45032.0</v>
      </c>
      <c r="C56" s="13" t="s">
        <v>46</v>
      </c>
      <c r="D56" s="20" t="s">
        <v>43</v>
      </c>
      <c r="E56" s="13" t="s">
        <v>34</v>
      </c>
      <c r="F56" s="3">
        <v>3.0</v>
      </c>
      <c r="G56" s="3">
        <v>0.0</v>
      </c>
      <c r="H56" s="3">
        <v>0.0</v>
      </c>
      <c r="I56" s="3">
        <v>2.0</v>
      </c>
      <c r="J56" s="3">
        <v>0.0</v>
      </c>
      <c r="K56" s="3">
        <v>141.0</v>
      </c>
      <c r="L56" s="5">
        <v>3.0</v>
      </c>
      <c r="M56" s="5">
        <v>0.0</v>
      </c>
      <c r="N56" s="5">
        <v>0.0</v>
      </c>
      <c r="O56" s="5">
        <v>0.0</v>
      </c>
      <c r="P56" s="5">
        <v>19.0</v>
      </c>
      <c r="Q56" s="5">
        <v>0.0</v>
      </c>
      <c r="R56" s="5">
        <v>1.0</v>
      </c>
      <c r="S56" s="7">
        <v>0.0</v>
      </c>
      <c r="T56" s="7">
        <v>0.0</v>
      </c>
      <c r="U56" s="7">
        <v>0.0</v>
      </c>
      <c r="V56" s="7">
        <v>0.0</v>
      </c>
      <c r="W56" s="8">
        <v>3.0</v>
      </c>
      <c r="X56" s="8">
        <v>3.0</v>
      </c>
      <c r="Y56" s="8">
        <v>0.0</v>
      </c>
      <c r="Z56" s="31">
        <v>6.0</v>
      </c>
    </row>
    <row r="57">
      <c r="A57" s="13" t="s">
        <v>26</v>
      </c>
      <c r="B57" s="33">
        <v>45032.0</v>
      </c>
      <c r="C57" s="13" t="s">
        <v>46</v>
      </c>
      <c r="D57" s="13" t="s">
        <v>28</v>
      </c>
      <c r="E57" s="13" t="s">
        <v>34</v>
      </c>
      <c r="F57" s="3">
        <v>1.0</v>
      </c>
      <c r="G57" s="3">
        <v>0.0</v>
      </c>
      <c r="H57" s="3">
        <v>0.0</v>
      </c>
      <c r="I57" s="3">
        <v>1.0</v>
      </c>
      <c r="J57" s="3">
        <v>1.0</v>
      </c>
      <c r="K57" s="3">
        <v>270.0</v>
      </c>
      <c r="L57" s="5">
        <v>13.0</v>
      </c>
      <c r="M57" s="5">
        <v>0.0</v>
      </c>
      <c r="N57" s="5">
        <v>5.0</v>
      </c>
      <c r="O57" s="5">
        <v>0.0</v>
      </c>
      <c r="P57" s="5">
        <v>0.0</v>
      </c>
      <c r="Q57" s="5">
        <v>0.0</v>
      </c>
      <c r="R57" s="5">
        <v>0.0</v>
      </c>
      <c r="S57" s="7">
        <v>0.0</v>
      </c>
      <c r="T57" s="7">
        <v>0.0</v>
      </c>
      <c r="U57" s="7">
        <v>0.0</v>
      </c>
      <c r="V57" s="7">
        <v>0.0</v>
      </c>
      <c r="W57" s="8">
        <v>4.0</v>
      </c>
      <c r="X57" s="8">
        <v>2.0</v>
      </c>
      <c r="Y57" s="8">
        <v>0.0</v>
      </c>
      <c r="Z57" s="31">
        <v>6.0</v>
      </c>
    </row>
    <row r="58">
      <c r="A58" s="13" t="s">
        <v>45</v>
      </c>
      <c r="B58" s="33">
        <v>45032.0</v>
      </c>
      <c r="C58" s="13" t="s">
        <v>46</v>
      </c>
      <c r="D58" s="13" t="s">
        <v>28</v>
      </c>
      <c r="E58" s="13" t="s">
        <v>34</v>
      </c>
      <c r="F58" s="3">
        <v>3.0</v>
      </c>
      <c r="G58" s="3">
        <v>0.0</v>
      </c>
      <c r="H58" s="3">
        <v>3.0</v>
      </c>
      <c r="I58" s="3">
        <v>6.0</v>
      </c>
      <c r="J58" s="3">
        <v>0.0</v>
      </c>
      <c r="K58" s="3">
        <v>220.0</v>
      </c>
      <c r="L58" s="5">
        <v>30.0</v>
      </c>
      <c r="M58" s="5">
        <v>0.0</v>
      </c>
      <c r="N58" s="5">
        <v>8.0</v>
      </c>
      <c r="O58" s="5">
        <v>0.0</v>
      </c>
      <c r="P58" s="5">
        <v>2.0</v>
      </c>
      <c r="Q58" s="5">
        <v>0.0</v>
      </c>
      <c r="R58" s="5">
        <v>0.0</v>
      </c>
      <c r="S58" s="7">
        <v>0.0</v>
      </c>
      <c r="T58" s="7">
        <v>0.0</v>
      </c>
      <c r="U58" s="7">
        <v>0.0</v>
      </c>
      <c r="V58" s="7">
        <v>0.0</v>
      </c>
      <c r="W58" s="8">
        <v>4.0</v>
      </c>
      <c r="X58" s="8">
        <v>3.0</v>
      </c>
      <c r="Y58" s="8">
        <v>0.0</v>
      </c>
      <c r="Z58" s="31">
        <v>7.0</v>
      </c>
    </row>
    <row r="59">
      <c r="A59" s="26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6"/>
      <c r="N59" s="36"/>
      <c r="O59" s="36"/>
      <c r="P59" s="36"/>
      <c r="Q59" s="5"/>
      <c r="R59" s="36"/>
      <c r="S59" s="37"/>
      <c r="T59" s="37"/>
      <c r="U59" s="37"/>
      <c r="V59" s="37"/>
      <c r="W59" s="38"/>
      <c r="X59" s="38"/>
      <c r="Y59" s="38"/>
    </row>
    <row r="60">
      <c r="A60" s="26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6"/>
      <c r="N60" s="36"/>
      <c r="O60" s="36"/>
      <c r="P60" s="36"/>
      <c r="Q60" s="5"/>
      <c r="R60" s="36"/>
      <c r="S60" s="37"/>
      <c r="T60" s="37"/>
      <c r="U60" s="37"/>
      <c r="V60" s="37"/>
      <c r="W60" s="38"/>
      <c r="X60" s="38"/>
      <c r="Y60" s="38"/>
    </row>
    <row r="61">
      <c r="A61" s="26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6"/>
      <c r="N61" s="36"/>
      <c r="O61" s="36"/>
      <c r="P61" s="36"/>
      <c r="Q61" s="5"/>
      <c r="R61" s="36"/>
      <c r="S61" s="37"/>
      <c r="T61" s="37"/>
      <c r="U61" s="37"/>
      <c r="V61" s="37"/>
      <c r="W61" s="38"/>
      <c r="X61" s="38"/>
      <c r="Y61" s="38"/>
    </row>
    <row r="62">
      <c r="A62" s="2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6"/>
      <c r="N62" s="36"/>
      <c r="O62" s="36"/>
      <c r="P62" s="36"/>
      <c r="Q62" s="36"/>
      <c r="R62" s="36"/>
      <c r="S62" s="37"/>
      <c r="T62" s="37"/>
      <c r="U62" s="37"/>
      <c r="V62" s="37"/>
      <c r="W62" s="38"/>
      <c r="X62" s="38"/>
      <c r="Y62" s="38"/>
    </row>
    <row r="63">
      <c r="A63" s="2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Q63" s="36"/>
      <c r="R63" s="36"/>
      <c r="S63" s="37"/>
      <c r="T63" s="37"/>
      <c r="U63" s="37"/>
      <c r="V63" s="37"/>
      <c r="W63" s="38"/>
      <c r="X63" s="38"/>
      <c r="Y63" s="38"/>
    </row>
    <row r="64">
      <c r="A64" s="2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Q64" s="36"/>
      <c r="R64" s="36"/>
      <c r="S64" s="37"/>
      <c r="T64" s="37"/>
      <c r="U64" s="37"/>
      <c r="V64" s="37"/>
      <c r="W64" s="38"/>
      <c r="X64" s="38"/>
      <c r="Y64" s="38"/>
    </row>
    <row r="65">
      <c r="A65" s="2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Q65" s="36"/>
      <c r="R65" s="36"/>
      <c r="S65" s="37"/>
      <c r="T65" s="37"/>
      <c r="U65" s="37"/>
      <c r="V65" s="37"/>
      <c r="W65" s="38"/>
      <c r="X65" s="38"/>
      <c r="Y65" s="38"/>
    </row>
    <row r="66">
      <c r="A66" s="2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Q66" s="36"/>
      <c r="R66" s="36"/>
      <c r="W66" s="38"/>
      <c r="X66" s="38"/>
      <c r="Y66" s="38"/>
    </row>
    <row r="67">
      <c r="A67" s="2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9">
      <c r="A69" s="7"/>
      <c r="B69" s="7"/>
      <c r="C69" s="7"/>
      <c r="D69" s="7"/>
      <c r="E69" s="39"/>
      <c r="F69" s="7"/>
      <c r="G69" s="7"/>
      <c r="H69" s="7"/>
      <c r="I69" s="7"/>
      <c r="J69" s="7"/>
      <c r="K69" s="7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5"/>
    </row>
    <row r="77">
      <c r="A77" s="5"/>
    </row>
    <row r="78">
      <c r="A78" s="5"/>
    </row>
    <row r="79">
      <c r="A79" s="3"/>
    </row>
    <row r="80">
      <c r="A80" s="3"/>
    </row>
    <row r="81">
      <c r="A81" s="3"/>
    </row>
    <row r="82">
      <c r="A82" s="20"/>
    </row>
    <row r="83">
      <c r="A83" s="20"/>
    </row>
    <row r="84">
      <c r="A84" s="20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9">
      <c r="A99" s="7"/>
      <c r="B99" s="3"/>
      <c r="C99" s="5"/>
      <c r="D99" s="5"/>
      <c r="E99" s="6"/>
      <c r="F99" s="5"/>
      <c r="G99" s="7"/>
      <c r="H99" s="7"/>
      <c r="I99" s="7"/>
      <c r="J99" s="7"/>
      <c r="K99" s="7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5"/>
    </row>
    <row r="107">
      <c r="A107" s="5"/>
    </row>
    <row r="108">
      <c r="A108" s="5"/>
    </row>
    <row r="109">
      <c r="A109" s="3"/>
    </row>
    <row r="110">
      <c r="A110" s="3"/>
    </row>
    <row r="111">
      <c r="A111" s="3"/>
    </row>
    <row r="112">
      <c r="A112" s="20"/>
    </row>
    <row r="113">
      <c r="A113" s="20"/>
    </row>
    <row r="114">
      <c r="A114" s="20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9">
      <c r="B129" s="3"/>
      <c r="C129" s="5"/>
      <c r="D129" s="5"/>
      <c r="E129" s="6"/>
      <c r="F129" s="5"/>
      <c r="G129" s="7"/>
      <c r="H129" s="7"/>
      <c r="I129" s="7"/>
      <c r="J129" s="7"/>
      <c r="K129" s="7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5"/>
    </row>
    <row r="137">
      <c r="A137" s="5"/>
    </row>
    <row r="138">
      <c r="A138" s="5"/>
    </row>
    <row r="139">
      <c r="A139" s="3"/>
    </row>
    <row r="140">
      <c r="A140" s="3"/>
    </row>
    <row r="141">
      <c r="A141" s="3"/>
    </row>
    <row r="142">
      <c r="A142" s="20"/>
    </row>
    <row r="143">
      <c r="A143" s="20"/>
    </row>
    <row r="144">
      <c r="A144" s="20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60">
      <c r="L160" s="40"/>
      <c r="M160" s="40"/>
      <c r="N160" s="40"/>
    </row>
    <row r="161">
      <c r="L161" s="40"/>
      <c r="M161" s="41"/>
      <c r="N161" s="41"/>
    </row>
    <row r="163">
      <c r="L163" s="40"/>
      <c r="M163" s="41"/>
      <c r="N163" s="4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6" max="6" width="15.25"/>
    <col customWidth="1" min="14" max="14" width="16.5"/>
  </cols>
  <sheetData>
    <row r="1">
      <c r="A1" s="1" t="s">
        <v>74</v>
      </c>
      <c r="B1" s="20" t="s">
        <v>116</v>
      </c>
      <c r="C1" s="3" t="s">
        <v>117</v>
      </c>
      <c r="D1" s="3" t="s">
        <v>7</v>
      </c>
      <c r="E1" s="3" t="s">
        <v>8</v>
      </c>
      <c r="F1" s="94" t="s">
        <v>118</v>
      </c>
      <c r="G1" s="3" t="s">
        <v>119</v>
      </c>
      <c r="H1" s="5" t="s">
        <v>11</v>
      </c>
      <c r="I1" s="5" t="s">
        <v>13</v>
      </c>
      <c r="J1" s="5" t="s">
        <v>98</v>
      </c>
      <c r="K1" s="7" t="s">
        <v>18</v>
      </c>
      <c r="L1" s="7" t="s">
        <v>19</v>
      </c>
      <c r="M1" s="7" t="s">
        <v>120</v>
      </c>
      <c r="N1" s="7" t="s">
        <v>121</v>
      </c>
      <c r="O1" s="10"/>
      <c r="P1" s="10"/>
      <c r="Q1" s="10"/>
      <c r="R1" s="10"/>
      <c r="S1" s="10"/>
      <c r="T1" s="10"/>
      <c r="U1" s="10"/>
      <c r="V1" s="10"/>
    </row>
    <row r="2">
      <c r="A2" s="95" t="s">
        <v>26</v>
      </c>
      <c r="B2" s="96">
        <v>45234.0</v>
      </c>
      <c r="C2" s="95">
        <v>3.0</v>
      </c>
      <c r="D2" s="95">
        <v>3.0</v>
      </c>
      <c r="E2" s="95">
        <v>0.0</v>
      </c>
      <c r="F2" s="97">
        <v>13.0</v>
      </c>
      <c r="G2" s="95">
        <v>2.0</v>
      </c>
      <c r="H2" s="95">
        <v>112.0</v>
      </c>
      <c r="I2" s="95">
        <v>4.0</v>
      </c>
      <c r="J2" s="95">
        <v>0.0</v>
      </c>
      <c r="K2" s="95">
        <v>0.0</v>
      </c>
      <c r="L2" s="95">
        <v>2.0</v>
      </c>
      <c r="M2" s="95">
        <v>0.0</v>
      </c>
      <c r="N2" s="95">
        <v>0.0</v>
      </c>
      <c r="O2" s="10"/>
      <c r="P2" s="10"/>
      <c r="Q2" s="10"/>
      <c r="R2" s="10"/>
      <c r="S2" s="10"/>
      <c r="T2" s="10"/>
      <c r="U2" s="10"/>
      <c r="V2" s="10"/>
    </row>
    <row r="3">
      <c r="A3" s="95" t="s">
        <v>26</v>
      </c>
      <c r="B3" s="96">
        <v>45234.0</v>
      </c>
      <c r="C3" s="95">
        <v>0.0</v>
      </c>
      <c r="D3" s="95">
        <v>0.0</v>
      </c>
      <c r="E3" s="95">
        <v>0.0</v>
      </c>
      <c r="F3" s="97">
        <v>9.0</v>
      </c>
      <c r="G3" s="95">
        <v>0.0</v>
      </c>
      <c r="H3" s="95">
        <v>327.0</v>
      </c>
      <c r="I3" s="95">
        <v>0.0</v>
      </c>
      <c r="J3" s="95">
        <v>0.0</v>
      </c>
      <c r="K3" s="95">
        <v>0.0</v>
      </c>
      <c r="L3" s="95">
        <v>1.0</v>
      </c>
      <c r="M3" s="95">
        <v>0.0</v>
      </c>
      <c r="N3" s="95">
        <v>9.0</v>
      </c>
      <c r="O3" s="10"/>
      <c r="P3" s="10"/>
      <c r="Q3" s="10"/>
      <c r="R3" s="10"/>
      <c r="S3" s="10"/>
      <c r="T3" s="10"/>
      <c r="U3" s="10"/>
      <c r="V3" s="10"/>
    </row>
    <row r="4">
      <c r="A4" s="95" t="s">
        <v>26</v>
      </c>
      <c r="B4" s="96">
        <v>45234.0</v>
      </c>
      <c r="C4" s="95">
        <v>0.0</v>
      </c>
      <c r="D4" s="95">
        <v>11.0</v>
      </c>
      <c r="E4" s="95">
        <v>1.0</v>
      </c>
      <c r="F4" s="97">
        <v>0.0</v>
      </c>
      <c r="G4" s="95">
        <v>1.0</v>
      </c>
      <c r="H4" s="95">
        <v>48.0</v>
      </c>
      <c r="I4" s="95">
        <v>5.0</v>
      </c>
      <c r="J4" s="95">
        <v>0.0</v>
      </c>
      <c r="K4" s="95">
        <v>0.0</v>
      </c>
      <c r="L4" s="95">
        <v>1.0</v>
      </c>
      <c r="M4" s="95">
        <v>0.0</v>
      </c>
      <c r="N4" s="95">
        <v>0.0</v>
      </c>
      <c r="O4" s="10"/>
      <c r="P4" s="10"/>
      <c r="Q4" s="10"/>
      <c r="R4" s="10"/>
      <c r="S4" s="10"/>
      <c r="T4" s="10"/>
      <c r="U4" s="10"/>
      <c r="V4" s="10"/>
    </row>
    <row r="5">
      <c r="A5" s="98" t="s">
        <v>36</v>
      </c>
      <c r="B5" s="99">
        <v>45234.0</v>
      </c>
      <c r="C5" s="98">
        <v>0.0</v>
      </c>
      <c r="D5" s="98">
        <v>0.0</v>
      </c>
      <c r="E5" s="98">
        <v>0.0</v>
      </c>
      <c r="F5" s="100">
        <v>2.0</v>
      </c>
      <c r="G5" s="98">
        <v>1.0</v>
      </c>
      <c r="H5" s="98">
        <v>48.0</v>
      </c>
      <c r="I5" s="98">
        <v>3.0</v>
      </c>
      <c r="J5" s="98">
        <v>0.0</v>
      </c>
      <c r="K5" s="98">
        <v>0.0</v>
      </c>
      <c r="L5" s="98">
        <v>0.0</v>
      </c>
      <c r="M5" s="98">
        <v>0.0</v>
      </c>
      <c r="N5" s="98">
        <v>0.0</v>
      </c>
      <c r="O5" s="101"/>
      <c r="P5" s="101"/>
      <c r="Q5" s="101"/>
      <c r="R5" s="101"/>
      <c r="S5" s="101"/>
      <c r="T5" s="101"/>
      <c r="U5" s="101"/>
      <c r="V5" s="101"/>
    </row>
    <row r="6">
      <c r="A6" s="98" t="s">
        <v>36</v>
      </c>
      <c r="B6" s="99">
        <v>45234.0</v>
      </c>
      <c r="C6" s="98">
        <v>0.0</v>
      </c>
      <c r="D6" s="98">
        <v>0.0</v>
      </c>
      <c r="E6" s="98">
        <v>0.0</v>
      </c>
      <c r="F6" s="100">
        <v>0.0</v>
      </c>
      <c r="G6" s="98">
        <v>0.0</v>
      </c>
      <c r="H6" s="98">
        <v>0.0</v>
      </c>
      <c r="I6" s="98">
        <v>0.0</v>
      </c>
      <c r="J6" s="98">
        <v>0.0</v>
      </c>
      <c r="K6" s="98">
        <v>0.0</v>
      </c>
      <c r="L6" s="98">
        <v>0.0</v>
      </c>
      <c r="M6" s="98">
        <v>0.0</v>
      </c>
      <c r="N6" s="98">
        <v>0.0</v>
      </c>
      <c r="O6" s="101"/>
      <c r="P6" s="101"/>
      <c r="Q6" s="101"/>
      <c r="R6" s="101"/>
      <c r="S6" s="101"/>
      <c r="T6" s="101"/>
      <c r="U6" s="101"/>
      <c r="V6" s="101"/>
    </row>
    <row r="7">
      <c r="A7" s="98" t="s">
        <v>36</v>
      </c>
      <c r="B7" s="99">
        <v>45234.0</v>
      </c>
      <c r="C7" s="98">
        <v>0.0</v>
      </c>
      <c r="D7" s="98">
        <v>1.0</v>
      </c>
      <c r="E7" s="98">
        <v>0.0</v>
      </c>
      <c r="F7" s="100">
        <v>0.0</v>
      </c>
      <c r="G7" s="98">
        <v>1.0</v>
      </c>
      <c r="H7" s="98">
        <v>11.0</v>
      </c>
      <c r="I7" s="98">
        <v>8.0</v>
      </c>
      <c r="J7" s="98">
        <v>0.0</v>
      </c>
      <c r="K7" s="98">
        <v>0.0</v>
      </c>
      <c r="L7" s="98">
        <v>1.0</v>
      </c>
      <c r="M7" s="98">
        <v>0.0</v>
      </c>
      <c r="N7" s="98">
        <v>1.0</v>
      </c>
      <c r="O7" s="101"/>
      <c r="P7" s="101"/>
      <c r="Q7" s="101"/>
      <c r="R7" s="101"/>
      <c r="S7" s="101"/>
      <c r="T7" s="101"/>
      <c r="U7" s="101"/>
      <c r="V7" s="101"/>
    </row>
    <row r="8">
      <c r="A8" s="19" t="s">
        <v>78</v>
      </c>
      <c r="B8" s="102">
        <v>45234.0</v>
      </c>
      <c r="C8" s="19">
        <v>0.0</v>
      </c>
      <c r="D8" s="19">
        <v>0.0</v>
      </c>
      <c r="E8" s="19">
        <v>0.0</v>
      </c>
      <c r="F8" s="103">
        <v>11.0</v>
      </c>
      <c r="G8" s="19">
        <v>0.0</v>
      </c>
      <c r="H8" s="19">
        <v>11.0</v>
      </c>
      <c r="I8" s="19">
        <v>6.0</v>
      </c>
      <c r="J8" s="19">
        <v>0.0</v>
      </c>
      <c r="K8" s="19">
        <v>0.0</v>
      </c>
      <c r="L8" s="19">
        <v>0.0</v>
      </c>
      <c r="M8" s="19">
        <v>0.0</v>
      </c>
      <c r="N8" s="19">
        <v>0.0</v>
      </c>
      <c r="O8" s="104"/>
      <c r="P8" s="104"/>
      <c r="Q8" s="104"/>
      <c r="R8" s="104"/>
      <c r="S8" s="104"/>
      <c r="T8" s="104"/>
      <c r="U8" s="104"/>
      <c r="V8" s="104"/>
    </row>
    <row r="9">
      <c r="A9" s="19" t="s">
        <v>78</v>
      </c>
      <c r="B9" s="102">
        <v>45234.0</v>
      </c>
      <c r="C9" s="19">
        <v>3.0</v>
      </c>
      <c r="D9" s="19">
        <v>0.0</v>
      </c>
      <c r="E9" s="19">
        <v>0.0</v>
      </c>
      <c r="F9" s="103">
        <v>0.0</v>
      </c>
      <c r="G9" s="19">
        <v>0.0</v>
      </c>
      <c r="H9" s="19">
        <v>1.0</v>
      </c>
      <c r="I9" s="19">
        <v>0.0</v>
      </c>
      <c r="J9" s="19">
        <v>0.0</v>
      </c>
      <c r="K9" s="19">
        <v>0.0</v>
      </c>
      <c r="L9" s="19">
        <v>0.0</v>
      </c>
      <c r="M9" s="19">
        <v>0.0</v>
      </c>
      <c r="N9" s="19">
        <v>0.0</v>
      </c>
      <c r="O9" s="104"/>
      <c r="P9" s="104"/>
      <c r="Q9" s="104"/>
      <c r="R9" s="104"/>
      <c r="S9" s="104"/>
      <c r="T9" s="104"/>
      <c r="U9" s="104"/>
      <c r="V9" s="104"/>
    </row>
    <row r="10">
      <c r="A10" s="19" t="s">
        <v>78</v>
      </c>
      <c r="B10" s="102">
        <v>45234.0</v>
      </c>
      <c r="C10" s="19">
        <v>0.0</v>
      </c>
      <c r="D10" s="19">
        <v>0.0</v>
      </c>
      <c r="E10" s="19">
        <v>0.0</v>
      </c>
      <c r="F10" s="103">
        <v>0.0</v>
      </c>
      <c r="G10" s="19">
        <v>1.0</v>
      </c>
      <c r="H10" s="19">
        <v>12.0</v>
      </c>
      <c r="I10" s="19">
        <v>8.0</v>
      </c>
      <c r="J10" s="19">
        <v>0.0</v>
      </c>
      <c r="K10" s="19">
        <v>0.0</v>
      </c>
      <c r="L10" s="19">
        <v>0.0</v>
      </c>
      <c r="M10" s="19">
        <v>0.0</v>
      </c>
      <c r="N10" s="19">
        <v>0.0</v>
      </c>
      <c r="O10" s="104"/>
      <c r="P10" s="104"/>
      <c r="Q10" s="104"/>
      <c r="R10" s="104"/>
      <c r="S10" s="104"/>
      <c r="T10" s="104"/>
      <c r="U10" s="104"/>
      <c r="V10" s="104"/>
    </row>
    <row r="11">
      <c r="A11" s="5" t="s">
        <v>40</v>
      </c>
      <c r="B11" s="105">
        <v>45234.0</v>
      </c>
      <c r="C11" s="5">
        <v>12.0</v>
      </c>
      <c r="D11" s="5">
        <v>0.0</v>
      </c>
      <c r="E11" s="5">
        <v>0.0</v>
      </c>
      <c r="F11" s="106">
        <v>23.0</v>
      </c>
      <c r="G11" s="5">
        <v>1.0</v>
      </c>
      <c r="H11" s="5">
        <v>71.0</v>
      </c>
      <c r="I11" s="5">
        <v>11.0</v>
      </c>
      <c r="J11" s="5">
        <v>0.0</v>
      </c>
      <c r="K11" s="5">
        <v>0.0</v>
      </c>
      <c r="L11" s="5">
        <v>0.0</v>
      </c>
      <c r="M11" s="5">
        <v>0.0</v>
      </c>
      <c r="N11" s="5">
        <v>6.0</v>
      </c>
      <c r="O11" s="36"/>
      <c r="P11" s="36"/>
      <c r="Q11" s="36"/>
      <c r="R11" s="36"/>
      <c r="S11" s="36"/>
      <c r="T11" s="36"/>
      <c r="U11" s="36"/>
      <c r="V11" s="36"/>
    </row>
    <row r="12">
      <c r="A12" s="5" t="s">
        <v>40</v>
      </c>
      <c r="B12" s="105">
        <v>45234.0</v>
      </c>
      <c r="C12" s="5">
        <v>3.0</v>
      </c>
      <c r="D12" s="5">
        <v>0.0</v>
      </c>
      <c r="E12" s="5">
        <v>0.0</v>
      </c>
      <c r="F12" s="106">
        <v>4.0</v>
      </c>
      <c r="G12" s="5">
        <v>0.0</v>
      </c>
      <c r="H12" s="5">
        <v>24.0</v>
      </c>
      <c r="I12" s="5">
        <v>1.0</v>
      </c>
      <c r="J12" s="5">
        <v>0.0</v>
      </c>
      <c r="K12" s="5">
        <v>0.0</v>
      </c>
      <c r="L12" s="5">
        <v>0.0</v>
      </c>
      <c r="M12" s="5">
        <v>0.0</v>
      </c>
      <c r="N12" s="5">
        <v>1.0</v>
      </c>
      <c r="O12" s="36"/>
      <c r="P12" s="36"/>
      <c r="Q12" s="36"/>
      <c r="R12" s="36"/>
      <c r="S12" s="36"/>
      <c r="T12" s="36"/>
      <c r="U12" s="36"/>
      <c r="V12" s="36"/>
    </row>
    <row r="13">
      <c r="A13" s="5" t="s">
        <v>40</v>
      </c>
      <c r="B13" s="105">
        <v>45234.0</v>
      </c>
      <c r="C13" s="5">
        <v>0.0</v>
      </c>
      <c r="D13" s="5">
        <v>0.0</v>
      </c>
      <c r="E13" s="5">
        <v>0.0</v>
      </c>
      <c r="F13" s="106">
        <v>6.0</v>
      </c>
      <c r="G13" s="5">
        <v>0.0</v>
      </c>
      <c r="H13" s="5">
        <v>11.0</v>
      </c>
      <c r="I13" s="5">
        <v>1.0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36"/>
      <c r="P13" s="36"/>
      <c r="Q13" s="36"/>
      <c r="R13" s="36"/>
      <c r="S13" s="36"/>
      <c r="T13" s="36"/>
      <c r="U13" s="36"/>
      <c r="V13" s="36"/>
    </row>
    <row r="14">
      <c r="A14" s="23" t="s">
        <v>41</v>
      </c>
      <c r="B14" s="107">
        <v>45234.0</v>
      </c>
      <c r="C14" s="23">
        <v>0.0</v>
      </c>
      <c r="D14" s="23">
        <v>0.0</v>
      </c>
      <c r="E14" s="23">
        <v>0.0</v>
      </c>
      <c r="F14" s="108">
        <v>5.0</v>
      </c>
      <c r="G14" s="23">
        <v>5.0</v>
      </c>
      <c r="H14" s="23">
        <v>133.0</v>
      </c>
      <c r="I14" s="23">
        <v>11.0</v>
      </c>
      <c r="J14" s="23">
        <v>0.0</v>
      </c>
      <c r="K14" s="23">
        <v>1.0</v>
      </c>
      <c r="L14" s="23">
        <v>2.0</v>
      </c>
      <c r="M14" s="23">
        <v>0.0</v>
      </c>
      <c r="N14" s="23">
        <v>0.0</v>
      </c>
      <c r="O14" s="109"/>
      <c r="P14" s="109"/>
      <c r="Q14" s="109"/>
      <c r="R14" s="109"/>
      <c r="S14" s="109"/>
      <c r="T14" s="109"/>
      <c r="U14" s="109"/>
      <c r="V14" s="109"/>
    </row>
    <row r="15">
      <c r="A15" s="23" t="s">
        <v>41</v>
      </c>
      <c r="B15" s="107">
        <v>45234.0</v>
      </c>
      <c r="C15" s="23">
        <v>0.0</v>
      </c>
      <c r="D15" s="23">
        <v>1.0</v>
      </c>
      <c r="E15" s="23">
        <v>0.0</v>
      </c>
      <c r="F15" s="108">
        <v>25.0</v>
      </c>
      <c r="G15" s="23">
        <v>5.0</v>
      </c>
      <c r="H15" s="23">
        <v>206.0</v>
      </c>
      <c r="I15" s="23">
        <v>7.0</v>
      </c>
      <c r="J15" s="23">
        <v>0.0</v>
      </c>
      <c r="K15" s="23">
        <v>2.0</v>
      </c>
      <c r="L15" s="23">
        <v>1.0</v>
      </c>
      <c r="M15" s="23">
        <v>2.0</v>
      </c>
      <c r="N15" s="23">
        <v>2.0</v>
      </c>
      <c r="O15" s="109"/>
      <c r="P15" s="109"/>
      <c r="Q15" s="109"/>
      <c r="R15" s="109"/>
      <c r="S15" s="109"/>
      <c r="T15" s="109"/>
      <c r="U15" s="109"/>
      <c r="V15" s="109"/>
    </row>
    <row r="16">
      <c r="A16" s="23" t="s">
        <v>41</v>
      </c>
      <c r="B16" s="107">
        <v>45234.0</v>
      </c>
      <c r="C16" s="23">
        <v>1.0</v>
      </c>
      <c r="D16" s="23">
        <v>11.0</v>
      </c>
      <c r="E16" s="23">
        <v>0.0</v>
      </c>
      <c r="F16" s="108">
        <v>0.0</v>
      </c>
      <c r="G16" s="23">
        <v>4.0</v>
      </c>
      <c r="H16" s="23">
        <v>53.0</v>
      </c>
      <c r="I16" s="23">
        <v>5.0</v>
      </c>
      <c r="J16" s="23">
        <v>2.0</v>
      </c>
      <c r="K16" s="23">
        <v>3.0</v>
      </c>
      <c r="L16" s="23">
        <v>0.0</v>
      </c>
      <c r="M16" s="23">
        <v>0.0</v>
      </c>
      <c r="N16" s="23">
        <v>0.0</v>
      </c>
      <c r="O16" s="109"/>
      <c r="P16" s="109"/>
      <c r="Q16" s="109"/>
      <c r="R16" s="109"/>
      <c r="S16" s="109"/>
      <c r="T16" s="109"/>
      <c r="U16" s="109"/>
      <c r="V16" s="109"/>
    </row>
    <row r="17">
      <c r="A17" s="110" t="s">
        <v>45</v>
      </c>
      <c r="B17" s="111">
        <v>45234.0</v>
      </c>
      <c r="C17" s="110">
        <v>0.0</v>
      </c>
      <c r="D17" s="110">
        <v>1.0</v>
      </c>
      <c r="E17" s="110">
        <v>0.0</v>
      </c>
      <c r="F17" s="112">
        <v>2.0</v>
      </c>
      <c r="G17" s="110">
        <v>1.0</v>
      </c>
      <c r="H17" s="110">
        <v>121.0</v>
      </c>
      <c r="I17" s="110">
        <v>13.0</v>
      </c>
      <c r="J17" s="110">
        <v>0.0</v>
      </c>
      <c r="K17" s="110">
        <v>2.0</v>
      </c>
      <c r="L17" s="110">
        <v>0.0</v>
      </c>
      <c r="M17" s="110">
        <v>0.0</v>
      </c>
      <c r="N17" s="110">
        <v>0.0</v>
      </c>
      <c r="O17" s="113"/>
      <c r="P17" s="113"/>
      <c r="Q17" s="113"/>
      <c r="R17" s="113"/>
      <c r="S17" s="113"/>
      <c r="T17" s="113"/>
      <c r="U17" s="113"/>
      <c r="V17" s="113"/>
    </row>
    <row r="18">
      <c r="A18" s="110" t="s">
        <v>45</v>
      </c>
      <c r="B18" s="111">
        <v>45234.0</v>
      </c>
      <c r="C18" s="110">
        <v>0.0</v>
      </c>
      <c r="D18" s="110">
        <v>1.0</v>
      </c>
      <c r="E18" s="110">
        <v>0.0</v>
      </c>
      <c r="F18" s="112">
        <v>14.0</v>
      </c>
      <c r="G18" s="110">
        <v>18.0</v>
      </c>
      <c r="H18" s="110">
        <v>260.0</v>
      </c>
      <c r="I18" s="110">
        <v>5.0</v>
      </c>
      <c r="J18" s="110">
        <v>0.0</v>
      </c>
      <c r="K18" s="110">
        <v>0.0</v>
      </c>
      <c r="L18" s="110">
        <v>4.0</v>
      </c>
      <c r="M18" s="110">
        <v>0.0</v>
      </c>
      <c r="N18" s="110">
        <v>0.0</v>
      </c>
      <c r="O18" s="113"/>
      <c r="P18" s="113"/>
      <c r="Q18" s="113"/>
      <c r="R18" s="113"/>
      <c r="S18" s="113"/>
      <c r="T18" s="113"/>
      <c r="U18" s="113"/>
      <c r="V18" s="113"/>
    </row>
    <row r="19">
      <c r="A19" s="110" t="s">
        <v>45</v>
      </c>
      <c r="B19" s="111">
        <v>45234.0</v>
      </c>
      <c r="C19" s="110">
        <v>0.0</v>
      </c>
      <c r="D19" s="110">
        <v>8.0</v>
      </c>
      <c r="E19" s="110">
        <v>0.0</v>
      </c>
      <c r="F19" s="112">
        <v>1.0</v>
      </c>
      <c r="G19" s="110">
        <v>2.0</v>
      </c>
      <c r="H19" s="110">
        <v>74.0</v>
      </c>
      <c r="I19" s="110">
        <v>7.0</v>
      </c>
      <c r="J19" s="110">
        <v>0.0</v>
      </c>
      <c r="K19" s="110">
        <v>0.0</v>
      </c>
      <c r="L19" s="110">
        <v>1.0</v>
      </c>
      <c r="M19" s="110">
        <v>0.0</v>
      </c>
      <c r="N19" s="110">
        <v>3.0</v>
      </c>
      <c r="O19" s="113"/>
      <c r="P19" s="113"/>
      <c r="Q19" s="113"/>
      <c r="R19" s="113"/>
      <c r="S19" s="113"/>
      <c r="T19" s="113"/>
      <c r="U19" s="113"/>
      <c r="V19" s="113"/>
    </row>
    <row r="20">
      <c r="A20" s="10"/>
      <c r="B20" s="10"/>
      <c r="C20" s="10"/>
      <c r="D20" s="10"/>
      <c r="E20" s="10"/>
      <c r="F20" s="9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A21" s="10"/>
      <c r="B21" s="10"/>
      <c r="C21" s="10"/>
      <c r="D21" s="10"/>
      <c r="E21" s="10"/>
      <c r="F21" s="9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A22" s="10"/>
      <c r="B22" s="10"/>
      <c r="C22" s="10"/>
      <c r="D22" s="10"/>
      <c r="E22" s="10"/>
      <c r="F22" s="9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A23" s="10"/>
      <c r="B23" s="10"/>
      <c r="C23" s="10"/>
      <c r="D23" s="10"/>
      <c r="E23" s="10"/>
      <c r="F23" s="9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A24" s="10"/>
      <c r="B24" s="10"/>
      <c r="C24" s="10"/>
      <c r="D24" s="10"/>
      <c r="E24" s="10"/>
      <c r="F24" s="9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A25" s="10"/>
      <c r="B25" s="10"/>
      <c r="C25" s="10"/>
      <c r="D25" s="10"/>
      <c r="E25" s="10"/>
      <c r="F25" s="9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A26" s="10"/>
      <c r="B26" s="10"/>
      <c r="C26" s="10"/>
      <c r="D26" s="10"/>
      <c r="E26" s="10"/>
      <c r="F26" s="9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A27" s="10"/>
      <c r="B27" s="10"/>
      <c r="C27" s="10"/>
      <c r="D27" s="10"/>
      <c r="E27" s="10"/>
      <c r="F27" s="9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A28" s="10"/>
      <c r="B28" s="10"/>
      <c r="C28" s="10"/>
      <c r="D28" s="10"/>
      <c r="E28" s="10"/>
      <c r="F28" s="9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A29" s="10"/>
      <c r="B29" s="10"/>
      <c r="C29" s="10"/>
      <c r="D29" s="10"/>
      <c r="E29" s="10"/>
      <c r="F29" s="9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A30" s="10"/>
      <c r="B30" s="10"/>
      <c r="C30" s="10"/>
      <c r="D30" s="10"/>
      <c r="E30" s="10"/>
      <c r="F30" s="9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A31" s="10"/>
      <c r="B31" s="10"/>
      <c r="C31" s="10"/>
      <c r="D31" s="10"/>
      <c r="E31" s="10"/>
      <c r="F31" s="9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A32" s="10"/>
      <c r="B32" s="10"/>
      <c r="C32" s="10"/>
      <c r="D32" s="10"/>
      <c r="E32" s="10"/>
      <c r="F32" s="9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A33" s="10"/>
      <c r="B33" s="10"/>
      <c r="C33" s="10"/>
      <c r="D33" s="10"/>
      <c r="E33" s="10"/>
      <c r="F33" s="9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A34" s="10"/>
      <c r="B34" s="10"/>
      <c r="C34" s="10"/>
      <c r="D34" s="10"/>
      <c r="E34" s="10"/>
      <c r="F34" s="9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A35" s="10"/>
      <c r="B35" s="10"/>
      <c r="C35" s="10"/>
      <c r="D35" s="10"/>
      <c r="E35" s="10"/>
      <c r="F35" s="9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A36" s="10"/>
      <c r="B36" s="10"/>
      <c r="C36" s="10"/>
      <c r="D36" s="10"/>
      <c r="E36" s="10"/>
      <c r="F36" s="9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A37" s="10"/>
      <c r="B37" s="10"/>
      <c r="C37" s="10"/>
      <c r="D37" s="10"/>
      <c r="E37" s="10"/>
      <c r="F37" s="9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A38" s="10"/>
      <c r="B38" s="10"/>
      <c r="C38" s="10"/>
      <c r="D38" s="10"/>
      <c r="E38" s="10"/>
      <c r="F38" s="9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A39" s="10"/>
      <c r="B39" s="10"/>
      <c r="C39" s="10"/>
      <c r="D39" s="10"/>
      <c r="E39" s="10"/>
      <c r="F39" s="9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A40" s="10"/>
      <c r="B40" s="10"/>
      <c r="C40" s="10"/>
      <c r="D40" s="10"/>
      <c r="E40" s="10"/>
      <c r="F40" s="9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A41" s="10"/>
      <c r="B41" s="10"/>
      <c r="C41" s="10"/>
      <c r="D41" s="10"/>
      <c r="E41" s="10"/>
      <c r="F41" s="9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A42" s="10"/>
      <c r="B42" s="10"/>
      <c r="C42" s="10"/>
      <c r="D42" s="10"/>
      <c r="E42" s="10"/>
      <c r="F42" s="9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A43" s="10"/>
      <c r="B43" s="10"/>
      <c r="C43" s="10"/>
      <c r="D43" s="10"/>
      <c r="E43" s="10"/>
      <c r="F43" s="9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A44" s="10"/>
      <c r="B44" s="10"/>
      <c r="C44" s="10"/>
      <c r="D44" s="10"/>
      <c r="E44" s="10"/>
      <c r="F44" s="9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A45" s="10"/>
      <c r="B45" s="10"/>
      <c r="C45" s="10"/>
      <c r="D45" s="10"/>
      <c r="E45" s="10"/>
      <c r="F45" s="9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A46" s="10"/>
      <c r="B46" s="10"/>
      <c r="C46" s="10"/>
      <c r="D46" s="10"/>
      <c r="E46" s="10"/>
      <c r="F46" s="9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A47" s="10"/>
      <c r="B47" s="10"/>
      <c r="C47" s="10"/>
      <c r="D47" s="10"/>
      <c r="E47" s="10"/>
      <c r="F47" s="9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A48" s="10"/>
      <c r="B48" s="10"/>
      <c r="C48" s="10"/>
      <c r="D48" s="10"/>
      <c r="E48" s="10"/>
      <c r="F48" s="9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A49" s="10"/>
      <c r="B49" s="10"/>
      <c r="C49" s="10"/>
      <c r="D49" s="10"/>
      <c r="E49" s="10"/>
      <c r="F49" s="9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A50" s="10"/>
      <c r="B50" s="10"/>
      <c r="C50" s="10"/>
      <c r="D50" s="10"/>
      <c r="E50" s="10"/>
      <c r="F50" s="9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A51" s="10"/>
      <c r="B51" s="10"/>
      <c r="C51" s="10"/>
      <c r="D51" s="10"/>
      <c r="E51" s="10"/>
      <c r="F51" s="9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A52" s="10"/>
      <c r="B52" s="10"/>
      <c r="C52" s="10"/>
      <c r="D52" s="10"/>
      <c r="E52" s="10"/>
      <c r="F52" s="9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A53" s="10"/>
      <c r="B53" s="10"/>
      <c r="C53" s="10"/>
      <c r="D53" s="10"/>
      <c r="E53" s="10"/>
      <c r="F53" s="9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A54" s="10"/>
      <c r="B54" s="10"/>
      <c r="C54" s="10"/>
      <c r="D54" s="10"/>
      <c r="E54" s="10"/>
      <c r="F54" s="9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A55" s="10"/>
      <c r="B55" s="10"/>
      <c r="C55" s="10"/>
      <c r="D55" s="10"/>
      <c r="E55" s="10"/>
      <c r="F55" s="9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A56" s="10"/>
      <c r="B56" s="10"/>
      <c r="C56" s="10"/>
      <c r="D56" s="10"/>
      <c r="E56" s="10"/>
      <c r="F56" s="9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A57" s="10"/>
      <c r="B57" s="10"/>
      <c r="C57" s="10"/>
      <c r="D57" s="10"/>
      <c r="E57" s="10"/>
      <c r="F57" s="9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A58" s="10"/>
      <c r="B58" s="10"/>
      <c r="C58" s="10"/>
      <c r="D58" s="10"/>
      <c r="E58" s="10"/>
      <c r="F58" s="9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A59" s="10"/>
      <c r="B59" s="10"/>
      <c r="C59" s="10"/>
      <c r="D59" s="10"/>
      <c r="E59" s="10"/>
      <c r="F59" s="9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A60" s="10"/>
      <c r="B60" s="10"/>
      <c r="C60" s="10"/>
      <c r="D60" s="10"/>
      <c r="E60" s="10"/>
      <c r="F60" s="9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A61" s="10"/>
      <c r="B61" s="10"/>
      <c r="C61" s="10"/>
      <c r="D61" s="10"/>
      <c r="E61" s="10"/>
      <c r="F61" s="9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A62" s="10"/>
      <c r="B62" s="10"/>
      <c r="C62" s="10"/>
      <c r="D62" s="10"/>
      <c r="E62" s="10"/>
      <c r="F62" s="9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A63" s="10"/>
      <c r="B63" s="10"/>
      <c r="C63" s="10"/>
      <c r="D63" s="10"/>
      <c r="E63" s="10"/>
      <c r="F63" s="9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A64" s="10"/>
      <c r="B64" s="10"/>
      <c r="C64" s="10"/>
      <c r="D64" s="10"/>
      <c r="E64" s="10"/>
      <c r="F64" s="9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A65" s="10"/>
      <c r="B65" s="10"/>
      <c r="C65" s="10"/>
      <c r="D65" s="10"/>
      <c r="E65" s="10"/>
      <c r="F65" s="90"/>
      <c r="G65" s="10"/>
      <c r="H65" s="10"/>
      <c r="I65" s="10"/>
      <c r="J65" s="10"/>
      <c r="K65" s="10"/>
      <c r="L65" s="10"/>
      <c r="M65" s="10"/>
      <c r="N65" s="10"/>
    </row>
    <row r="66">
      <c r="A66" s="10"/>
      <c r="B66" s="10"/>
      <c r="C66" s="10"/>
      <c r="D66" s="10"/>
      <c r="E66" s="10"/>
      <c r="F66" s="90"/>
      <c r="G66" s="10"/>
      <c r="H66" s="10"/>
      <c r="I66" s="10"/>
      <c r="J66" s="10"/>
      <c r="K66" s="10"/>
      <c r="L66" s="10"/>
      <c r="M66" s="10"/>
      <c r="N66" s="10"/>
    </row>
    <row r="67">
      <c r="A67" s="10"/>
      <c r="B67" s="10"/>
      <c r="C67" s="10"/>
      <c r="D67" s="10"/>
      <c r="E67" s="10"/>
      <c r="F67" s="90"/>
      <c r="G67" s="10"/>
      <c r="H67" s="10"/>
      <c r="I67" s="10"/>
      <c r="J67" s="10"/>
      <c r="K67" s="10"/>
      <c r="L67" s="10"/>
      <c r="M67" s="10"/>
      <c r="N67" s="10"/>
    </row>
    <row r="68">
      <c r="A68" s="10"/>
      <c r="B68" s="10"/>
      <c r="C68" s="10"/>
      <c r="D68" s="10"/>
      <c r="E68" s="10"/>
      <c r="F68" s="90"/>
      <c r="G68" s="10"/>
      <c r="H68" s="10"/>
      <c r="I68" s="10"/>
      <c r="J68" s="10"/>
      <c r="K68" s="10"/>
      <c r="L68" s="10"/>
      <c r="M68" s="10"/>
      <c r="N68" s="10"/>
    </row>
    <row r="69">
      <c r="A69" s="10"/>
      <c r="B69" s="10"/>
      <c r="C69" s="10"/>
      <c r="D69" s="10"/>
      <c r="E69" s="10"/>
      <c r="F69" s="90"/>
      <c r="G69" s="10"/>
      <c r="H69" s="10"/>
      <c r="I69" s="10"/>
      <c r="J69" s="10"/>
      <c r="K69" s="10"/>
      <c r="L69" s="10"/>
      <c r="M69" s="10"/>
      <c r="N69" s="10"/>
    </row>
    <row r="70">
      <c r="A70" s="10"/>
      <c r="B70" s="10"/>
      <c r="C70" s="10"/>
      <c r="D70" s="10"/>
      <c r="E70" s="10"/>
      <c r="F70" s="90"/>
      <c r="G70" s="10"/>
      <c r="H70" s="10"/>
      <c r="I70" s="10"/>
      <c r="J70" s="10"/>
      <c r="K70" s="10"/>
      <c r="L70" s="10"/>
      <c r="M70" s="10"/>
      <c r="N70" s="10"/>
    </row>
    <row r="71">
      <c r="A71" s="10"/>
      <c r="B71" s="10"/>
      <c r="C71" s="10"/>
      <c r="D71" s="10"/>
      <c r="E71" s="10"/>
      <c r="F71" s="90"/>
      <c r="G71" s="10"/>
      <c r="H71" s="10"/>
      <c r="I71" s="10"/>
      <c r="J71" s="10"/>
      <c r="K71" s="10"/>
      <c r="L71" s="10"/>
      <c r="M71" s="10"/>
      <c r="N71" s="10"/>
    </row>
    <row r="72">
      <c r="A72" s="10"/>
      <c r="B72" s="10"/>
      <c r="C72" s="10"/>
      <c r="D72" s="10"/>
      <c r="E72" s="10"/>
      <c r="F72" s="90"/>
      <c r="G72" s="10"/>
      <c r="H72" s="10"/>
      <c r="I72" s="10"/>
      <c r="J72" s="10"/>
      <c r="K72" s="10"/>
      <c r="L72" s="10"/>
      <c r="M72" s="10"/>
      <c r="N72" s="10"/>
    </row>
    <row r="73">
      <c r="A73" s="10"/>
      <c r="B73" s="10"/>
      <c r="C73" s="10"/>
      <c r="D73" s="10"/>
      <c r="E73" s="10"/>
      <c r="F73" s="90"/>
      <c r="G73" s="10"/>
      <c r="H73" s="10"/>
      <c r="I73" s="10"/>
      <c r="J73" s="10"/>
      <c r="K73" s="10"/>
      <c r="L73" s="10"/>
      <c r="M73" s="10"/>
      <c r="N73" s="10"/>
    </row>
    <row r="74">
      <c r="A74" s="10"/>
      <c r="B74" s="10"/>
      <c r="C74" s="10"/>
      <c r="D74" s="10"/>
      <c r="E74" s="10"/>
      <c r="F74" s="90"/>
      <c r="G74" s="10"/>
      <c r="H74" s="10"/>
      <c r="I74" s="10"/>
      <c r="J74" s="10"/>
      <c r="K74" s="10"/>
      <c r="L74" s="10"/>
      <c r="M74" s="10"/>
      <c r="N74" s="10"/>
    </row>
    <row r="75">
      <c r="A75" s="10"/>
      <c r="B75" s="10"/>
      <c r="C75" s="10"/>
      <c r="D75" s="10"/>
      <c r="E75" s="10"/>
      <c r="F75" s="90"/>
      <c r="G75" s="10"/>
      <c r="H75" s="10"/>
      <c r="I75" s="10"/>
      <c r="J75" s="10"/>
      <c r="K75" s="10"/>
      <c r="L75" s="10"/>
      <c r="M75" s="10"/>
      <c r="N75" s="10"/>
    </row>
    <row r="76">
      <c r="A76" s="10"/>
      <c r="B76" s="10"/>
      <c r="C76" s="10"/>
      <c r="D76" s="10"/>
      <c r="E76" s="10"/>
      <c r="F76" s="90"/>
      <c r="G76" s="10"/>
      <c r="H76" s="10"/>
      <c r="I76" s="10"/>
      <c r="J76" s="10"/>
      <c r="K76" s="10"/>
      <c r="L76" s="10"/>
      <c r="M76" s="10"/>
      <c r="N76" s="10"/>
    </row>
    <row r="77">
      <c r="A77" s="10"/>
      <c r="B77" s="10"/>
      <c r="C77" s="10"/>
      <c r="D77" s="10"/>
      <c r="E77" s="10"/>
      <c r="F77" s="90"/>
      <c r="G77" s="10"/>
      <c r="H77" s="10"/>
      <c r="I77" s="10"/>
      <c r="J77" s="10"/>
      <c r="K77" s="10"/>
      <c r="L77" s="10"/>
      <c r="M77" s="10"/>
      <c r="N77" s="10"/>
    </row>
    <row r="78">
      <c r="A78" s="10"/>
      <c r="B78" s="10"/>
      <c r="C78" s="10"/>
      <c r="D78" s="10"/>
      <c r="E78" s="10"/>
      <c r="F78" s="90"/>
      <c r="G78" s="10"/>
      <c r="H78" s="10"/>
      <c r="I78" s="10"/>
      <c r="J78" s="10"/>
      <c r="K78" s="10"/>
      <c r="L78" s="10"/>
      <c r="M78" s="10"/>
      <c r="N78" s="10"/>
    </row>
    <row r="79">
      <c r="A79" s="10"/>
      <c r="B79" s="10"/>
      <c r="C79" s="10"/>
      <c r="D79" s="10"/>
      <c r="E79" s="10"/>
      <c r="F79" s="90"/>
      <c r="G79" s="10"/>
      <c r="H79" s="10"/>
      <c r="I79" s="10"/>
      <c r="J79" s="10"/>
      <c r="K79" s="10"/>
      <c r="L79" s="10"/>
      <c r="M79" s="10"/>
      <c r="N79" s="10"/>
    </row>
    <row r="80">
      <c r="A80" s="10"/>
      <c r="B80" s="10"/>
      <c r="C80" s="10"/>
      <c r="D80" s="10"/>
      <c r="E80" s="10"/>
      <c r="F80" s="90"/>
      <c r="G80" s="10"/>
      <c r="H80" s="10"/>
      <c r="I80" s="10"/>
      <c r="J80" s="10"/>
      <c r="K80" s="10"/>
      <c r="L80" s="10"/>
      <c r="M80" s="10"/>
      <c r="N80" s="10"/>
    </row>
    <row r="81">
      <c r="A81" s="10"/>
      <c r="B81" s="10"/>
      <c r="C81" s="10"/>
      <c r="D81" s="10"/>
      <c r="E81" s="10"/>
      <c r="F81" s="90"/>
      <c r="G81" s="10"/>
      <c r="H81" s="10"/>
      <c r="I81" s="10"/>
      <c r="J81" s="10"/>
      <c r="K81" s="10"/>
      <c r="L81" s="10"/>
      <c r="M81" s="10"/>
      <c r="N81" s="10"/>
    </row>
    <row r="82">
      <c r="A82" s="10"/>
      <c r="B82" s="10"/>
      <c r="C82" s="10"/>
      <c r="D82" s="10"/>
      <c r="E82" s="10"/>
      <c r="F82" s="90"/>
      <c r="G82" s="10"/>
      <c r="H82" s="10"/>
      <c r="I82" s="10"/>
      <c r="J82" s="10"/>
      <c r="K82" s="10"/>
      <c r="L82" s="10"/>
      <c r="M82" s="10"/>
      <c r="N82" s="10"/>
    </row>
    <row r="83">
      <c r="A83" s="10"/>
      <c r="B83" s="10"/>
      <c r="C83" s="10"/>
      <c r="D83" s="10"/>
      <c r="E83" s="10"/>
      <c r="F83" s="90"/>
      <c r="G83" s="10"/>
      <c r="H83" s="10"/>
      <c r="I83" s="10"/>
      <c r="J83" s="10"/>
      <c r="K83" s="10"/>
      <c r="L83" s="10"/>
      <c r="M83" s="10"/>
      <c r="N83" s="10"/>
    </row>
    <row r="84">
      <c r="A84" s="10"/>
      <c r="B84" s="10"/>
      <c r="C84" s="10"/>
      <c r="D84" s="10"/>
      <c r="E84" s="10"/>
      <c r="F84" s="90"/>
      <c r="G84" s="10"/>
      <c r="H84" s="10"/>
      <c r="I84" s="10"/>
      <c r="J84" s="10"/>
      <c r="K84" s="10"/>
      <c r="L84" s="10"/>
      <c r="M84" s="10"/>
      <c r="N84" s="10"/>
    </row>
    <row r="85">
      <c r="A85" s="10"/>
      <c r="B85" s="10"/>
      <c r="C85" s="10"/>
      <c r="D85" s="10"/>
      <c r="E85" s="10"/>
      <c r="F85" s="90"/>
      <c r="G85" s="10"/>
      <c r="H85" s="10"/>
      <c r="I85" s="10"/>
      <c r="J85" s="10"/>
      <c r="K85" s="10"/>
      <c r="L85" s="10"/>
      <c r="M85" s="10"/>
      <c r="N85" s="10"/>
    </row>
    <row r="86">
      <c r="F86" s="40"/>
    </row>
    <row r="87">
      <c r="F87" s="40"/>
    </row>
    <row r="88">
      <c r="F88" s="40"/>
    </row>
    <row r="89">
      <c r="F89" s="40"/>
    </row>
    <row r="90">
      <c r="F90" s="40"/>
    </row>
    <row r="91">
      <c r="F91" s="40"/>
    </row>
    <row r="92">
      <c r="F92" s="40"/>
    </row>
    <row r="93">
      <c r="F93" s="40"/>
    </row>
    <row r="94">
      <c r="F94" s="40"/>
    </row>
    <row r="95">
      <c r="F95" s="40"/>
    </row>
    <row r="96">
      <c r="F96" s="40"/>
    </row>
    <row r="97">
      <c r="F97" s="40"/>
    </row>
    <row r="98">
      <c r="F98" s="40"/>
    </row>
    <row r="99">
      <c r="F99" s="40"/>
    </row>
    <row r="100">
      <c r="F100" s="40"/>
    </row>
    <row r="101">
      <c r="F101" s="40"/>
    </row>
    <row r="102">
      <c r="F102" s="40"/>
    </row>
    <row r="103">
      <c r="F103" s="40"/>
    </row>
    <row r="104">
      <c r="F104" s="40"/>
    </row>
    <row r="105">
      <c r="F105" s="40"/>
    </row>
    <row r="106">
      <c r="F106" s="40"/>
    </row>
    <row r="107">
      <c r="F107" s="40"/>
    </row>
    <row r="108">
      <c r="F108" s="40"/>
    </row>
    <row r="109">
      <c r="F109" s="40"/>
    </row>
    <row r="110">
      <c r="F110" s="40"/>
    </row>
    <row r="111">
      <c r="F111" s="40"/>
    </row>
    <row r="112">
      <c r="F112" s="40"/>
    </row>
    <row r="113">
      <c r="F113" s="40"/>
    </row>
    <row r="114">
      <c r="F114" s="40"/>
    </row>
    <row r="115">
      <c r="F115" s="40"/>
    </row>
    <row r="116">
      <c r="F116" s="40"/>
    </row>
    <row r="117">
      <c r="F117" s="40"/>
    </row>
    <row r="118">
      <c r="F118" s="40"/>
    </row>
    <row r="119">
      <c r="F119" s="40"/>
    </row>
    <row r="120">
      <c r="F120" s="40"/>
    </row>
    <row r="121">
      <c r="F121" s="40"/>
    </row>
    <row r="122">
      <c r="F122" s="40"/>
    </row>
    <row r="123">
      <c r="F123" s="40"/>
    </row>
    <row r="124">
      <c r="F124" s="40"/>
    </row>
    <row r="125">
      <c r="F125" s="40"/>
    </row>
    <row r="126">
      <c r="F126" s="40"/>
    </row>
    <row r="127">
      <c r="F127" s="40"/>
    </row>
    <row r="128">
      <c r="F128" s="40"/>
    </row>
    <row r="129">
      <c r="F129" s="40"/>
    </row>
    <row r="130">
      <c r="F130" s="40"/>
    </row>
    <row r="131">
      <c r="F131" s="40"/>
    </row>
    <row r="132">
      <c r="F132" s="40"/>
    </row>
    <row r="133">
      <c r="F133" s="40"/>
    </row>
    <row r="134">
      <c r="F134" s="40"/>
    </row>
    <row r="135">
      <c r="F135" s="40"/>
    </row>
    <row r="136">
      <c r="F136" s="40"/>
    </row>
    <row r="137">
      <c r="F137" s="40"/>
    </row>
    <row r="138">
      <c r="F138" s="40"/>
    </row>
    <row r="139">
      <c r="F139" s="40"/>
    </row>
    <row r="140">
      <c r="F140" s="40"/>
    </row>
    <row r="141">
      <c r="F141" s="40"/>
    </row>
    <row r="142">
      <c r="F142" s="40"/>
    </row>
    <row r="143">
      <c r="F143" s="40"/>
    </row>
    <row r="144">
      <c r="F144" s="40"/>
    </row>
    <row r="145">
      <c r="F145" s="40"/>
    </row>
    <row r="146">
      <c r="F146" s="40"/>
    </row>
    <row r="147">
      <c r="F147" s="40"/>
    </row>
    <row r="148">
      <c r="F148" s="40"/>
    </row>
    <row r="149">
      <c r="F149" s="40"/>
    </row>
    <row r="150">
      <c r="F150" s="40"/>
    </row>
    <row r="151">
      <c r="F151" s="40"/>
    </row>
    <row r="152">
      <c r="F152" s="40"/>
    </row>
    <row r="153">
      <c r="F153" s="40"/>
    </row>
    <row r="154">
      <c r="F154" s="40"/>
    </row>
    <row r="155">
      <c r="F155" s="40"/>
    </row>
    <row r="156">
      <c r="F156" s="40"/>
    </row>
    <row r="157">
      <c r="F157" s="40"/>
    </row>
    <row r="158">
      <c r="F158" s="40"/>
    </row>
    <row r="159">
      <c r="F159" s="40"/>
    </row>
    <row r="160">
      <c r="F160" s="40"/>
    </row>
    <row r="161">
      <c r="F161" s="40"/>
    </row>
    <row r="162">
      <c r="F162" s="40"/>
    </row>
    <row r="163">
      <c r="F163" s="40"/>
    </row>
    <row r="164">
      <c r="F164" s="40"/>
    </row>
    <row r="165">
      <c r="F165" s="40"/>
    </row>
    <row r="166">
      <c r="F166" s="40"/>
    </row>
    <row r="167">
      <c r="F167" s="40"/>
    </row>
    <row r="168">
      <c r="F168" s="40"/>
    </row>
    <row r="169">
      <c r="F169" s="40"/>
    </row>
    <row r="170">
      <c r="F170" s="40"/>
    </row>
    <row r="171">
      <c r="F171" s="40"/>
    </row>
    <row r="172">
      <c r="F172" s="40"/>
    </row>
    <row r="173">
      <c r="F173" s="40"/>
    </row>
    <row r="174">
      <c r="F174" s="40"/>
    </row>
    <row r="175">
      <c r="F175" s="40"/>
    </row>
    <row r="176">
      <c r="F176" s="40"/>
    </row>
    <row r="177">
      <c r="F177" s="40"/>
    </row>
    <row r="178">
      <c r="F178" s="40"/>
    </row>
    <row r="179">
      <c r="F179" s="40"/>
    </row>
    <row r="180">
      <c r="F180" s="40"/>
    </row>
    <row r="181">
      <c r="F181" s="40"/>
    </row>
    <row r="182">
      <c r="F182" s="40"/>
    </row>
    <row r="183">
      <c r="F183" s="40"/>
    </row>
    <row r="184">
      <c r="F184" s="40"/>
    </row>
    <row r="185">
      <c r="F185" s="40"/>
    </row>
    <row r="186">
      <c r="F186" s="40"/>
    </row>
    <row r="187">
      <c r="F187" s="40"/>
    </row>
    <row r="188">
      <c r="F188" s="40"/>
    </row>
    <row r="189">
      <c r="F189" s="40"/>
    </row>
    <row r="190">
      <c r="F190" s="40"/>
    </row>
    <row r="191">
      <c r="F191" s="40"/>
    </row>
    <row r="192">
      <c r="F192" s="40"/>
    </row>
    <row r="193">
      <c r="F193" s="40"/>
    </row>
    <row r="194">
      <c r="F194" s="40"/>
    </row>
    <row r="195">
      <c r="F195" s="40"/>
    </row>
    <row r="196">
      <c r="F196" s="40"/>
    </row>
    <row r="197">
      <c r="F197" s="40"/>
    </row>
    <row r="198">
      <c r="F198" s="40"/>
    </row>
    <row r="199">
      <c r="F199" s="40"/>
    </row>
    <row r="200">
      <c r="F200" s="40"/>
    </row>
    <row r="201">
      <c r="F201" s="40"/>
    </row>
    <row r="202">
      <c r="F202" s="40"/>
    </row>
    <row r="203">
      <c r="F203" s="40"/>
    </row>
    <row r="204">
      <c r="F204" s="40"/>
    </row>
    <row r="205">
      <c r="F205" s="40"/>
    </row>
    <row r="206">
      <c r="F206" s="40"/>
    </row>
    <row r="207">
      <c r="F207" s="40"/>
    </row>
    <row r="208">
      <c r="F208" s="40"/>
    </row>
    <row r="209">
      <c r="F209" s="40"/>
    </row>
    <row r="210">
      <c r="F210" s="40"/>
    </row>
    <row r="211">
      <c r="F211" s="40"/>
    </row>
    <row r="212">
      <c r="F212" s="40"/>
    </row>
    <row r="213">
      <c r="F213" s="40"/>
    </row>
    <row r="214">
      <c r="F214" s="40"/>
    </row>
    <row r="215">
      <c r="F215" s="40"/>
    </row>
    <row r="216">
      <c r="F216" s="40"/>
    </row>
    <row r="217">
      <c r="F217" s="40"/>
    </row>
    <row r="218">
      <c r="F218" s="40"/>
    </row>
    <row r="219">
      <c r="F219" s="40"/>
    </row>
    <row r="220">
      <c r="F220" s="40"/>
    </row>
    <row r="221">
      <c r="F221" s="40"/>
    </row>
    <row r="222">
      <c r="F222" s="40"/>
    </row>
    <row r="223">
      <c r="F223" s="40"/>
    </row>
    <row r="224">
      <c r="F224" s="40"/>
    </row>
    <row r="225">
      <c r="F225" s="40"/>
    </row>
    <row r="226">
      <c r="F226" s="40"/>
    </row>
    <row r="227">
      <c r="F227" s="40"/>
    </row>
    <row r="228">
      <c r="F228" s="40"/>
    </row>
    <row r="229">
      <c r="F229" s="40"/>
    </row>
    <row r="230">
      <c r="F230" s="40"/>
    </row>
    <row r="231">
      <c r="F231" s="40"/>
    </row>
    <row r="232">
      <c r="F232" s="40"/>
    </row>
    <row r="233">
      <c r="F233" s="40"/>
    </row>
    <row r="234">
      <c r="F234" s="40"/>
    </row>
    <row r="235">
      <c r="F235" s="40"/>
    </row>
    <row r="236">
      <c r="F236" s="40"/>
    </row>
    <row r="237">
      <c r="F237" s="40"/>
    </row>
    <row r="238">
      <c r="F238" s="40"/>
    </row>
    <row r="239">
      <c r="F239" s="40"/>
    </row>
    <row r="240">
      <c r="F240" s="40"/>
    </row>
    <row r="241">
      <c r="F241" s="40"/>
    </row>
    <row r="242">
      <c r="F242" s="40"/>
    </row>
    <row r="243">
      <c r="F243" s="40"/>
    </row>
    <row r="244">
      <c r="F244" s="40"/>
    </row>
    <row r="245">
      <c r="F245" s="40"/>
    </row>
    <row r="246">
      <c r="F246" s="40"/>
    </row>
    <row r="247">
      <c r="F247" s="40"/>
    </row>
    <row r="248">
      <c r="F248" s="40"/>
    </row>
    <row r="249">
      <c r="F249" s="40"/>
    </row>
    <row r="250">
      <c r="F250" s="40"/>
    </row>
    <row r="251">
      <c r="F251" s="40"/>
    </row>
    <row r="252">
      <c r="F252" s="40"/>
    </row>
    <row r="253">
      <c r="F253" s="40"/>
    </row>
    <row r="254">
      <c r="F254" s="40"/>
    </row>
    <row r="255">
      <c r="F255" s="40"/>
    </row>
    <row r="256">
      <c r="F256" s="40"/>
    </row>
    <row r="257">
      <c r="F257" s="40"/>
    </row>
    <row r="258">
      <c r="F258" s="40"/>
    </row>
    <row r="259">
      <c r="F259" s="40"/>
    </row>
    <row r="260">
      <c r="F260" s="40"/>
    </row>
    <row r="261">
      <c r="F261" s="40"/>
    </row>
    <row r="262">
      <c r="F262" s="40"/>
    </row>
    <row r="263">
      <c r="F263" s="40"/>
    </row>
    <row r="264">
      <c r="F264" s="40"/>
    </row>
    <row r="265">
      <c r="F265" s="40"/>
    </row>
    <row r="266">
      <c r="F266" s="40"/>
    </row>
    <row r="267">
      <c r="F267" s="40"/>
    </row>
    <row r="268">
      <c r="F268" s="40"/>
    </row>
    <row r="269">
      <c r="F269" s="40"/>
    </row>
    <row r="270">
      <c r="F270" s="40"/>
    </row>
    <row r="271">
      <c r="F271" s="40"/>
    </row>
    <row r="272">
      <c r="F272" s="40"/>
    </row>
    <row r="273">
      <c r="F273" s="40"/>
    </row>
    <row r="274">
      <c r="F274" s="40"/>
    </row>
    <row r="275">
      <c r="F275" s="40"/>
    </row>
    <row r="276">
      <c r="F276" s="40"/>
    </row>
    <row r="277">
      <c r="F277" s="40"/>
    </row>
    <row r="278">
      <c r="F278" s="40"/>
    </row>
    <row r="279">
      <c r="F279" s="40"/>
    </row>
    <row r="280">
      <c r="F280" s="40"/>
    </row>
    <row r="281">
      <c r="F281" s="40"/>
    </row>
    <row r="282">
      <c r="F282" s="40"/>
    </row>
    <row r="283">
      <c r="F283" s="40"/>
    </row>
    <row r="284">
      <c r="F284" s="40"/>
    </row>
    <row r="285">
      <c r="F285" s="40"/>
    </row>
    <row r="286">
      <c r="F286" s="40"/>
    </row>
    <row r="287">
      <c r="F287" s="40"/>
    </row>
    <row r="288">
      <c r="F288" s="40"/>
    </row>
    <row r="289">
      <c r="F289" s="40"/>
    </row>
    <row r="290">
      <c r="F290" s="40"/>
    </row>
    <row r="291">
      <c r="F291" s="40"/>
    </row>
    <row r="292">
      <c r="F292" s="40"/>
    </row>
    <row r="293">
      <c r="F293" s="40"/>
    </row>
    <row r="294">
      <c r="F294" s="40"/>
    </row>
    <row r="295">
      <c r="F295" s="40"/>
    </row>
    <row r="296">
      <c r="F296" s="40"/>
    </row>
    <row r="297">
      <c r="F297" s="40"/>
    </row>
    <row r="298">
      <c r="F298" s="40"/>
    </row>
    <row r="299">
      <c r="F299" s="40"/>
    </row>
    <row r="300">
      <c r="F300" s="40"/>
    </row>
    <row r="301">
      <c r="F301" s="40"/>
    </row>
    <row r="302">
      <c r="F302" s="40"/>
    </row>
    <row r="303">
      <c r="F303" s="40"/>
    </row>
    <row r="304">
      <c r="F304" s="40"/>
    </row>
    <row r="305">
      <c r="F305" s="40"/>
    </row>
    <row r="306">
      <c r="F306" s="40"/>
    </row>
    <row r="307">
      <c r="F307" s="40"/>
    </row>
    <row r="308">
      <c r="F308" s="40"/>
    </row>
    <row r="309">
      <c r="F309" s="40"/>
    </row>
    <row r="310">
      <c r="F310" s="40"/>
    </row>
    <row r="311">
      <c r="F311" s="40"/>
    </row>
    <row r="312">
      <c r="F312" s="40"/>
    </row>
    <row r="313">
      <c r="F313" s="40"/>
    </row>
    <row r="314">
      <c r="F314" s="40"/>
    </row>
    <row r="315">
      <c r="F315" s="40"/>
    </row>
    <row r="316">
      <c r="F316" s="40"/>
    </row>
    <row r="317">
      <c r="F317" s="40"/>
    </row>
    <row r="318">
      <c r="F318" s="40"/>
    </row>
    <row r="319">
      <c r="F319" s="40"/>
    </row>
    <row r="320">
      <c r="F320" s="40"/>
    </row>
    <row r="321">
      <c r="F321" s="40"/>
    </row>
    <row r="322">
      <c r="F322" s="40"/>
    </row>
    <row r="323">
      <c r="F323" s="40"/>
    </row>
    <row r="324">
      <c r="F324" s="40"/>
    </row>
    <row r="325">
      <c r="F325" s="40"/>
    </row>
    <row r="326">
      <c r="F326" s="40"/>
    </row>
    <row r="327">
      <c r="F327" s="40"/>
    </row>
    <row r="328">
      <c r="F328" s="40"/>
    </row>
    <row r="329">
      <c r="F329" s="40"/>
    </row>
    <row r="330">
      <c r="F330" s="40"/>
    </row>
    <row r="331">
      <c r="F331" s="40"/>
    </row>
    <row r="332">
      <c r="F332" s="40"/>
    </row>
    <row r="333">
      <c r="F333" s="40"/>
    </row>
    <row r="334">
      <c r="F334" s="40"/>
    </row>
    <row r="335">
      <c r="F335" s="40"/>
    </row>
    <row r="336">
      <c r="F336" s="40"/>
    </row>
    <row r="337">
      <c r="F337" s="40"/>
    </row>
    <row r="338">
      <c r="F338" s="40"/>
    </row>
    <row r="339">
      <c r="F339" s="40"/>
    </row>
    <row r="340">
      <c r="F340" s="40"/>
    </row>
    <row r="341">
      <c r="F341" s="40"/>
    </row>
    <row r="342">
      <c r="F342" s="40"/>
    </row>
    <row r="343">
      <c r="F343" s="40"/>
    </row>
    <row r="344">
      <c r="F344" s="40"/>
    </row>
    <row r="345">
      <c r="F345" s="40"/>
    </row>
    <row r="346">
      <c r="F346" s="40"/>
    </row>
    <row r="347">
      <c r="F347" s="40"/>
    </row>
    <row r="348">
      <c r="F348" s="40"/>
    </row>
    <row r="349">
      <c r="F349" s="40"/>
    </row>
    <row r="350">
      <c r="F350" s="40"/>
    </row>
    <row r="351">
      <c r="F351" s="40"/>
    </row>
    <row r="352">
      <c r="F352" s="40"/>
    </row>
    <row r="353">
      <c r="F353" s="40"/>
    </row>
    <row r="354">
      <c r="F354" s="40"/>
    </row>
    <row r="355">
      <c r="F355" s="40"/>
    </row>
    <row r="356">
      <c r="F356" s="40"/>
    </row>
    <row r="357">
      <c r="F357" s="40"/>
    </row>
    <row r="358">
      <c r="F358" s="40"/>
    </row>
    <row r="359">
      <c r="F359" s="40"/>
    </row>
    <row r="360">
      <c r="F360" s="40"/>
    </row>
    <row r="361">
      <c r="F361" s="40"/>
    </row>
    <row r="362">
      <c r="F362" s="40"/>
    </row>
    <row r="363">
      <c r="F363" s="40"/>
    </row>
    <row r="364">
      <c r="F364" s="40"/>
    </row>
    <row r="365">
      <c r="F365" s="40"/>
    </row>
    <row r="366">
      <c r="F366" s="40"/>
    </row>
    <row r="367">
      <c r="F367" s="40"/>
    </row>
    <row r="368">
      <c r="F368" s="40"/>
    </row>
    <row r="369">
      <c r="F369" s="40"/>
    </row>
    <row r="370">
      <c r="F370" s="40"/>
    </row>
    <row r="371">
      <c r="F371" s="40"/>
    </row>
    <row r="372">
      <c r="F372" s="40"/>
    </row>
    <row r="373">
      <c r="F373" s="40"/>
    </row>
    <row r="374">
      <c r="F374" s="40"/>
    </row>
    <row r="375">
      <c r="F375" s="40"/>
    </row>
    <row r="376">
      <c r="F376" s="40"/>
    </row>
    <row r="377">
      <c r="F377" s="40"/>
    </row>
    <row r="378">
      <c r="F378" s="40"/>
    </row>
    <row r="379">
      <c r="F379" s="40"/>
    </row>
    <row r="380">
      <c r="F380" s="40"/>
    </row>
    <row r="381">
      <c r="F381" s="40"/>
    </row>
    <row r="382">
      <c r="F382" s="40"/>
    </row>
    <row r="383">
      <c r="F383" s="40"/>
    </row>
    <row r="384">
      <c r="F384" s="40"/>
    </row>
    <row r="385">
      <c r="F385" s="40"/>
    </row>
    <row r="386">
      <c r="F386" s="40"/>
    </row>
    <row r="387">
      <c r="F387" s="40"/>
    </row>
    <row r="388">
      <c r="F388" s="40"/>
    </row>
    <row r="389">
      <c r="F389" s="40"/>
    </row>
    <row r="390">
      <c r="F390" s="40"/>
    </row>
    <row r="391">
      <c r="F391" s="40"/>
    </row>
    <row r="392">
      <c r="F392" s="40"/>
    </row>
    <row r="393">
      <c r="F393" s="40"/>
    </row>
    <row r="394">
      <c r="F394" s="40"/>
    </row>
    <row r="395">
      <c r="F395" s="40"/>
    </row>
    <row r="396">
      <c r="F396" s="40"/>
    </row>
    <row r="397">
      <c r="F397" s="40"/>
    </row>
    <row r="398">
      <c r="F398" s="40"/>
    </row>
    <row r="399">
      <c r="F399" s="40"/>
    </row>
    <row r="400">
      <c r="F400" s="40"/>
    </row>
    <row r="401">
      <c r="F401" s="40"/>
    </row>
    <row r="402">
      <c r="F402" s="40"/>
    </row>
    <row r="403">
      <c r="F403" s="40"/>
    </row>
    <row r="404">
      <c r="F404" s="40"/>
    </row>
    <row r="405">
      <c r="F405" s="40"/>
    </row>
    <row r="406">
      <c r="F406" s="40"/>
    </row>
    <row r="407">
      <c r="F407" s="40"/>
    </row>
    <row r="408">
      <c r="F408" s="40"/>
    </row>
    <row r="409">
      <c r="F409" s="40"/>
    </row>
    <row r="410">
      <c r="F410" s="40"/>
    </row>
    <row r="411">
      <c r="F411" s="40"/>
    </row>
    <row r="412">
      <c r="F412" s="40"/>
    </row>
    <row r="413">
      <c r="F413" s="40"/>
    </row>
    <row r="414">
      <c r="F414" s="40"/>
    </row>
    <row r="415">
      <c r="F415" s="40"/>
    </row>
    <row r="416">
      <c r="F416" s="40"/>
    </row>
    <row r="417">
      <c r="F417" s="40"/>
    </row>
    <row r="418">
      <c r="F418" s="40"/>
    </row>
    <row r="419">
      <c r="F419" s="40"/>
    </row>
    <row r="420">
      <c r="F420" s="40"/>
    </row>
    <row r="421">
      <c r="F421" s="40"/>
    </row>
    <row r="422">
      <c r="F422" s="40"/>
    </row>
    <row r="423">
      <c r="F423" s="40"/>
    </row>
    <row r="424">
      <c r="F424" s="40"/>
    </row>
    <row r="425">
      <c r="F425" s="40"/>
    </row>
    <row r="426">
      <c r="F426" s="40"/>
    </row>
    <row r="427">
      <c r="F427" s="40"/>
    </row>
    <row r="428">
      <c r="F428" s="40"/>
    </row>
    <row r="429">
      <c r="F429" s="40"/>
    </row>
    <row r="430">
      <c r="F430" s="40"/>
    </row>
    <row r="431">
      <c r="F431" s="40"/>
    </row>
    <row r="432">
      <c r="F432" s="40"/>
    </row>
    <row r="433">
      <c r="F433" s="40"/>
    </row>
    <row r="434">
      <c r="F434" s="40"/>
    </row>
    <row r="435">
      <c r="F435" s="40"/>
    </row>
    <row r="436">
      <c r="F436" s="40"/>
    </row>
    <row r="437">
      <c r="F437" s="40"/>
    </row>
    <row r="438">
      <c r="F438" s="40"/>
    </row>
    <row r="439">
      <c r="F439" s="40"/>
    </row>
    <row r="440">
      <c r="F440" s="40"/>
    </row>
    <row r="441">
      <c r="F441" s="40"/>
    </row>
    <row r="442">
      <c r="F442" s="40"/>
    </row>
    <row r="443">
      <c r="F443" s="40"/>
    </row>
    <row r="444">
      <c r="F444" s="40"/>
    </row>
    <row r="445">
      <c r="F445" s="40"/>
    </row>
    <row r="446">
      <c r="F446" s="40"/>
    </row>
    <row r="447">
      <c r="F447" s="40"/>
    </row>
    <row r="448">
      <c r="F448" s="40"/>
    </row>
    <row r="449">
      <c r="F449" s="40"/>
    </row>
    <row r="450">
      <c r="F450" s="40"/>
    </row>
    <row r="451">
      <c r="F451" s="40"/>
    </row>
    <row r="452">
      <c r="F452" s="40"/>
    </row>
    <row r="453">
      <c r="F453" s="40"/>
    </row>
    <row r="454">
      <c r="F454" s="40"/>
    </row>
    <row r="455">
      <c r="F455" s="40"/>
    </row>
    <row r="456">
      <c r="F456" s="40"/>
    </row>
    <row r="457">
      <c r="F457" s="40"/>
    </row>
    <row r="458">
      <c r="F458" s="40"/>
    </row>
    <row r="459">
      <c r="F459" s="40"/>
    </row>
    <row r="460">
      <c r="F460" s="40"/>
    </row>
    <row r="461">
      <c r="F461" s="40"/>
    </row>
    <row r="462">
      <c r="F462" s="40"/>
    </row>
    <row r="463">
      <c r="F463" s="40"/>
    </row>
    <row r="464">
      <c r="F464" s="40"/>
    </row>
    <row r="465">
      <c r="F465" s="40"/>
    </row>
    <row r="466">
      <c r="F466" s="40"/>
    </row>
    <row r="467">
      <c r="F467" s="40"/>
    </row>
    <row r="468">
      <c r="F468" s="40"/>
    </row>
    <row r="469">
      <c r="F469" s="40"/>
    </row>
    <row r="470">
      <c r="F470" s="40"/>
    </row>
    <row r="471">
      <c r="F471" s="40"/>
    </row>
    <row r="472">
      <c r="F472" s="40"/>
    </row>
    <row r="473">
      <c r="F473" s="40"/>
    </row>
    <row r="474">
      <c r="F474" s="40"/>
    </row>
    <row r="475">
      <c r="F475" s="40"/>
    </row>
    <row r="476">
      <c r="F476" s="40"/>
    </row>
    <row r="477">
      <c r="F477" s="40"/>
    </row>
    <row r="478">
      <c r="F478" s="40"/>
    </row>
    <row r="479">
      <c r="F479" s="40"/>
    </row>
    <row r="480">
      <c r="F480" s="40"/>
    </row>
    <row r="481">
      <c r="F481" s="40"/>
    </row>
    <row r="482">
      <c r="F482" s="40"/>
    </row>
    <row r="483">
      <c r="F483" s="40"/>
    </row>
    <row r="484">
      <c r="F484" s="40"/>
    </row>
    <row r="485">
      <c r="F485" s="40"/>
    </row>
    <row r="486">
      <c r="F486" s="40"/>
    </row>
    <row r="487">
      <c r="F487" s="40"/>
    </row>
    <row r="488">
      <c r="F488" s="40"/>
    </row>
    <row r="489">
      <c r="F489" s="40"/>
    </row>
    <row r="490">
      <c r="F490" s="40"/>
    </row>
    <row r="491">
      <c r="F491" s="40"/>
    </row>
    <row r="492">
      <c r="F492" s="40"/>
    </row>
    <row r="493">
      <c r="F493" s="40"/>
    </row>
    <row r="494">
      <c r="F494" s="40"/>
    </row>
    <row r="495">
      <c r="F495" s="40"/>
    </row>
    <row r="496">
      <c r="F496" s="40"/>
    </row>
    <row r="497">
      <c r="F497" s="40"/>
    </row>
    <row r="498">
      <c r="F498" s="40"/>
    </row>
    <row r="499">
      <c r="F499" s="40"/>
    </row>
    <row r="500">
      <c r="F500" s="40"/>
    </row>
    <row r="501">
      <c r="F501" s="40"/>
    </row>
    <row r="502">
      <c r="F502" s="40"/>
    </row>
    <row r="503">
      <c r="F503" s="40"/>
    </row>
    <row r="504">
      <c r="F504" s="40"/>
    </row>
    <row r="505">
      <c r="F505" s="40"/>
    </row>
    <row r="506">
      <c r="F506" s="40"/>
    </row>
    <row r="507">
      <c r="F507" s="40"/>
    </row>
    <row r="508">
      <c r="F508" s="40"/>
    </row>
    <row r="509">
      <c r="F509" s="40"/>
    </row>
    <row r="510">
      <c r="F510" s="40"/>
    </row>
    <row r="511">
      <c r="F511" s="40"/>
    </row>
    <row r="512">
      <c r="F512" s="40"/>
    </row>
    <row r="513">
      <c r="F513" s="40"/>
    </row>
    <row r="514">
      <c r="F514" s="40"/>
    </row>
    <row r="515">
      <c r="F515" s="40"/>
    </row>
    <row r="516">
      <c r="F516" s="40"/>
    </row>
    <row r="517">
      <c r="F517" s="40"/>
    </row>
    <row r="518">
      <c r="F518" s="40"/>
    </row>
    <row r="519">
      <c r="F519" s="40"/>
    </row>
    <row r="520">
      <c r="F520" s="40"/>
    </row>
    <row r="521">
      <c r="F521" s="40"/>
    </row>
    <row r="522">
      <c r="F522" s="40"/>
    </row>
    <row r="523">
      <c r="F523" s="40"/>
    </row>
    <row r="524">
      <c r="F524" s="40"/>
    </row>
    <row r="525">
      <c r="F525" s="40"/>
    </row>
    <row r="526">
      <c r="F526" s="40"/>
    </row>
    <row r="527">
      <c r="F527" s="40"/>
    </row>
    <row r="528">
      <c r="F528" s="40"/>
    </row>
    <row r="529">
      <c r="F529" s="40"/>
    </row>
    <row r="530">
      <c r="F530" s="40"/>
    </row>
    <row r="531">
      <c r="F531" s="40"/>
    </row>
    <row r="532">
      <c r="F532" s="40"/>
    </row>
    <row r="533">
      <c r="F533" s="40"/>
    </row>
    <row r="534">
      <c r="F534" s="40"/>
    </row>
    <row r="535">
      <c r="F535" s="40"/>
    </row>
    <row r="536">
      <c r="F536" s="40"/>
    </row>
    <row r="537">
      <c r="F537" s="40"/>
    </row>
    <row r="538">
      <c r="F538" s="40"/>
    </row>
    <row r="539">
      <c r="F539" s="40"/>
    </row>
    <row r="540">
      <c r="F540" s="40"/>
    </row>
    <row r="541">
      <c r="F541" s="40"/>
    </row>
    <row r="542">
      <c r="F542" s="40"/>
    </row>
    <row r="543">
      <c r="F543" s="40"/>
    </row>
    <row r="544">
      <c r="F544" s="40"/>
    </row>
    <row r="545">
      <c r="F545" s="40"/>
    </row>
    <row r="546">
      <c r="F546" s="40"/>
    </row>
    <row r="547">
      <c r="F547" s="40"/>
    </row>
    <row r="548">
      <c r="F548" s="40"/>
    </row>
    <row r="549">
      <c r="F549" s="40"/>
    </row>
    <row r="550">
      <c r="F550" s="40"/>
    </row>
    <row r="551">
      <c r="F551" s="40"/>
    </row>
    <row r="552">
      <c r="F552" s="40"/>
    </row>
    <row r="553">
      <c r="F553" s="40"/>
    </row>
    <row r="554">
      <c r="F554" s="40"/>
    </row>
    <row r="555">
      <c r="F555" s="40"/>
    </row>
    <row r="556">
      <c r="F556" s="40"/>
    </row>
    <row r="557">
      <c r="F557" s="40"/>
    </row>
    <row r="558">
      <c r="F558" s="40"/>
    </row>
    <row r="559">
      <c r="F559" s="40"/>
    </row>
    <row r="560">
      <c r="F560" s="40"/>
    </row>
    <row r="561">
      <c r="F561" s="40"/>
    </row>
    <row r="562">
      <c r="F562" s="40"/>
    </row>
    <row r="563">
      <c r="F563" s="40"/>
    </row>
    <row r="564">
      <c r="F564" s="40"/>
    </row>
    <row r="565">
      <c r="F565" s="40"/>
    </row>
    <row r="566">
      <c r="F566" s="40"/>
    </row>
    <row r="567">
      <c r="F567" s="40"/>
    </row>
    <row r="568">
      <c r="F568" s="40"/>
    </row>
    <row r="569">
      <c r="F569" s="40"/>
    </row>
    <row r="570">
      <c r="F570" s="40"/>
    </row>
    <row r="571">
      <c r="F571" s="40"/>
    </row>
    <row r="572">
      <c r="F572" s="40"/>
    </row>
    <row r="573">
      <c r="F573" s="40"/>
    </row>
    <row r="574">
      <c r="F574" s="40"/>
    </row>
    <row r="575">
      <c r="F575" s="40"/>
    </row>
    <row r="576">
      <c r="F576" s="40"/>
    </row>
    <row r="577">
      <c r="F577" s="40"/>
    </row>
    <row r="578">
      <c r="F578" s="40"/>
    </row>
    <row r="579">
      <c r="F579" s="40"/>
    </row>
    <row r="580">
      <c r="F580" s="40"/>
    </row>
    <row r="581">
      <c r="F581" s="40"/>
    </row>
    <row r="582">
      <c r="F582" s="40"/>
    </row>
    <row r="583">
      <c r="F583" s="40"/>
    </row>
    <row r="584">
      <c r="F584" s="40"/>
    </row>
    <row r="585">
      <c r="F585" s="40"/>
    </row>
    <row r="586">
      <c r="F586" s="40"/>
    </row>
    <row r="587">
      <c r="F587" s="40"/>
    </row>
    <row r="588">
      <c r="F588" s="40"/>
    </row>
    <row r="589">
      <c r="F589" s="40"/>
    </row>
    <row r="590">
      <c r="F590" s="40"/>
    </row>
    <row r="591">
      <c r="F591" s="40"/>
    </row>
    <row r="592">
      <c r="F592" s="40"/>
    </row>
    <row r="593">
      <c r="F593" s="40"/>
    </row>
    <row r="594">
      <c r="F594" s="40"/>
    </row>
    <row r="595">
      <c r="F595" s="40"/>
    </row>
    <row r="596">
      <c r="F596" s="40"/>
    </row>
    <row r="597">
      <c r="F597" s="40"/>
    </row>
    <row r="598">
      <c r="F598" s="40"/>
    </row>
    <row r="599">
      <c r="F599" s="40"/>
    </row>
    <row r="600">
      <c r="F600" s="40"/>
    </row>
    <row r="601">
      <c r="F601" s="40"/>
    </row>
    <row r="602">
      <c r="F602" s="40"/>
    </row>
    <row r="603">
      <c r="F603" s="40"/>
    </row>
    <row r="604">
      <c r="F604" s="40"/>
    </row>
    <row r="605">
      <c r="F605" s="40"/>
    </row>
    <row r="606">
      <c r="F606" s="40"/>
    </row>
    <row r="607">
      <c r="F607" s="40"/>
    </row>
    <row r="608">
      <c r="F608" s="40"/>
    </row>
    <row r="609">
      <c r="F609" s="40"/>
    </row>
    <row r="610">
      <c r="F610" s="40"/>
    </row>
    <row r="611">
      <c r="F611" s="40"/>
    </row>
    <row r="612">
      <c r="F612" s="40"/>
    </row>
    <row r="613">
      <c r="F613" s="40"/>
    </row>
    <row r="614">
      <c r="F614" s="40"/>
    </row>
    <row r="615">
      <c r="F615" s="40"/>
    </row>
    <row r="616">
      <c r="F616" s="40"/>
    </row>
    <row r="617">
      <c r="F617" s="40"/>
    </row>
    <row r="618">
      <c r="F618" s="40"/>
    </row>
    <row r="619">
      <c r="F619" s="40"/>
    </row>
    <row r="620">
      <c r="F620" s="40"/>
    </row>
    <row r="621">
      <c r="F621" s="40"/>
    </row>
    <row r="622">
      <c r="F622" s="40"/>
    </row>
    <row r="623">
      <c r="F623" s="40"/>
    </row>
    <row r="624">
      <c r="F624" s="40"/>
    </row>
    <row r="625">
      <c r="F625" s="40"/>
    </row>
    <row r="626">
      <c r="F626" s="40"/>
    </row>
    <row r="627">
      <c r="F627" s="40"/>
    </row>
    <row r="628">
      <c r="F628" s="40"/>
    </row>
    <row r="629">
      <c r="F629" s="40"/>
    </row>
    <row r="630">
      <c r="F630" s="40"/>
    </row>
    <row r="631">
      <c r="F631" s="40"/>
    </row>
    <row r="632">
      <c r="F632" s="40"/>
    </row>
    <row r="633">
      <c r="F633" s="40"/>
    </row>
    <row r="634">
      <c r="F634" s="40"/>
    </row>
    <row r="635">
      <c r="F635" s="40"/>
    </row>
    <row r="636">
      <c r="F636" s="40"/>
    </row>
    <row r="637">
      <c r="F637" s="40"/>
    </row>
    <row r="638">
      <c r="F638" s="40"/>
    </row>
    <row r="639">
      <c r="F639" s="40"/>
    </row>
    <row r="640">
      <c r="F640" s="40"/>
    </row>
    <row r="641">
      <c r="F641" s="40"/>
    </row>
    <row r="642">
      <c r="F642" s="40"/>
    </row>
    <row r="643">
      <c r="F643" s="40"/>
    </row>
    <row r="644">
      <c r="F644" s="40"/>
    </row>
    <row r="645">
      <c r="F645" s="40"/>
    </row>
    <row r="646">
      <c r="F646" s="40"/>
    </row>
    <row r="647">
      <c r="F647" s="40"/>
    </row>
    <row r="648">
      <c r="F648" s="40"/>
    </row>
    <row r="649">
      <c r="F649" s="40"/>
    </row>
    <row r="650">
      <c r="F650" s="40"/>
    </row>
    <row r="651">
      <c r="F651" s="40"/>
    </row>
    <row r="652">
      <c r="F652" s="40"/>
    </row>
    <row r="653">
      <c r="F653" s="40"/>
    </row>
    <row r="654">
      <c r="F654" s="40"/>
    </row>
    <row r="655">
      <c r="F655" s="40"/>
    </row>
    <row r="656">
      <c r="F656" s="40"/>
    </row>
    <row r="657">
      <c r="F657" s="40"/>
    </row>
    <row r="658">
      <c r="F658" s="40"/>
    </row>
    <row r="659">
      <c r="F659" s="40"/>
    </row>
    <row r="660">
      <c r="F660" s="40"/>
    </row>
    <row r="661">
      <c r="F661" s="40"/>
    </row>
    <row r="662">
      <c r="F662" s="40"/>
    </row>
    <row r="663">
      <c r="F663" s="40"/>
    </row>
    <row r="664">
      <c r="F664" s="40"/>
    </row>
    <row r="665">
      <c r="F665" s="40"/>
    </row>
    <row r="666">
      <c r="F666" s="40"/>
    </row>
    <row r="667">
      <c r="F667" s="40"/>
    </row>
    <row r="668">
      <c r="F668" s="40"/>
    </row>
    <row r="669">
      <c r="F669" s="40"/>
    </row>
    <row r="670">
      <c r="F670" s="40"/>
    </row>
    <row r="671">
      <c r="F671" s="40"/>
    </row>
    <row r="672">
      <c r="F672" s="40"/>
    </row>
    <row r="673">
      <c r="F673" s="40"/>
    </row>
    <row r="674">
      <c r="F674" s="40"/>
    </row>
    <row r="675">
      <c r="F675" s="40"/>
    </row>
    <row r="676">
      <c r="F676" s="40"/>
    </row>
    <row r="677">
      <c r="F677" s="40"/>
    </row>
    <row r="678">
      <c r="F678" s="40"/>
    </row>
    <row r="679">
      <c r="F679" s="40"/>
    </row>
    <row r="680">
      <c r="F680" s="40"/>
    </row>
    <row r="681">
      <c r="F681" s="40"/>
    </row>
    <row r="682">
      <c r="F682" s="40"/>
    </row>
    <row r="683">
      <c r="F683" s="40"/>
    </row>
    <row r="684">
      <c r="F684" s="40"/>
    </row>
    <row r="685">
      <c r="F685" s="40"/>
    </row>
    <row r="686">
      <c r="F686" s="40"/>
    </row>
    <row r="687">
      <c r="F687" s="40"/>
    </row>
    <row r="688">
      <c r="F688" s="40"/>
    </row>
    <row r="689">
      <c r="F689" s="40"/>
    </row>
    <row r="690">
      <c r="F690" s="40"/>
    </row>
    <row r="691">
      <c r="F691" s="40"/>
    </row>
    <row r="692">
      <c r="F692" s="40"/>
    </row>
    <row r="693">
      <c r="F693" s="40"/>
    </row>
    <row r="694">
      <c r="F694" s="40"/>
    </row>
    <row r="695">
      <c r="F695" s="40"/>
    </row>
    <row r="696">
      <c r="F696" s="40"/>
    </row>
    <row r="697">
      <c r="F697" s="40"/>
    </row>
    <row r="698">
      <c r="F698" s="40"/>
    </row>
    <row r="699">
      <c r="F699" s="40"/>
    </row>
    <row r="700">
      <c r="F700" s="40"/>
    </row>
    <row r="701">
      <c r="F701" s="40"/>
    </row>
    <row r="702">
      <c r="F702" s="40"/>
    </row>
    <row r="703">
      <c r="F703" s="40"/>
    </row>
    <row r="704">
      <c r="F704" s="40"/>
    </row>
    <row r="705">
      <c r="F705" s="40"/>
    </row>
    <row r="706">
      <c r="F706" s="40"/>
    </row>
    <row r="707">
      <c r="F707" s="40"/>
    </row>
    <row r="708">
      <c r="F708" s="40"/>
    </row>
    <row r="709">
      <c r="F709" s="40"/>
    </row>
    <row r="710">
      <c r="F710" s="40"/>
    </row>
    <row r="711">
      <c r="F711" s="40"/>
    </row>
    <row r="712">
      <c r="F712" s="40"/>
    </row>
    <row r="713">
      <c r="F713" s="40"/>
    </row>
    <row r="714">
      <c r="F714" s="40"/>
    </row>
    <row r="715">
      <c r="F715" s="40"/>
    </row>
    <row r="716">
      <c r="F716" s="40"/>
    </row>
    <row r="717">
      <c r="F717" s="40"/>
    </row>
    <row r="718">
      <c r="F718" s="40"/>
    </row>
    <row r="719">
      <c r="F719" s="40"/>
    </row>
    <row r="720">
      <c r="F720" s="40"/>
    </row>
    <row r="721">
      <c r="F721" s="40"/>
    </row>
    <row r="722">
      <c r="F722" s="40"/>
    </row>
    <row r="723">
      <c r="F723" s="40"/>
    </row>
    <row r="724">
      <c r="F724" s="40"/>
    </row>
    <row r="725">
      <c r="F725" s="40"/>
    </row>
    <row r="726">
      <c r="F726" s="40"/>
    </row>
    <row r="727">
      <c r="F727" s="40"/>
    </row>
    <row r="728">
      <c r="F728" s="40"/>
    </row>
    <row r="729">
      <c r="F729" s="40"/>
    </row>
    <row r="730">
      <c r="F730" s="40"/>
    </row>
    <row r="731">
      <c r="F731" s="40"/>
    </row>
    <row r="732">
      <c r="F732" s="40"/>
    </row>
    <row r="733">
      <c r="F733" s="40"/>
    </row>
    <row r="734">
      <c r="F734" s="40"/>
    </row>
    <row r="735">
      <c r="F735" s="40"/>
    </row>
    <row r="736">
      <c r="F736" s="40"/>
    </row>
    <row r="737">
      <c r="F737" s="40"/>
    </row>
    <row r="738">
      <c r="F738" s="40"/>
    </row>
    <row r="739">
      <c r="F739" s="40"/>
    </row>
    <row r="740">
      <c r="F740" s="40"/>
    </row>
    <row r="741">
      <c r="F741" s="40"/>
    </row>
    <row r="742">
      <c r="F742" s="40"/>
    </row>
    <row r="743">
      <c r="F743" s="40"/>
    </row>
    <row r="744">
      <c r="F744" s="40"/>
    </row>
    <row r="745">
      <c r="F745" s="40"/>
    </row>
    <row r="746">
      <c r="F746" s="40"/>
    </row>
    <row r="747">
      <c r="F747" s="40"/>
    </row>
    <row r="748">
      <c r="F748" s="40"/>
    </row>
    <row r="749">
      <c r="F749" s="40"/>
    </row>
    <row r="750">
      <c r="F750" s="40"/>
    </row>
    <row r="751">
      <c r="F751" s="40"/>
    </row>
    <row r="752">
      <c r="F752" s="40"/>
    </row>
    <row r="753">
      <c r="F753" s="40"/>
    </row>
    <row r="754">
      <c r="F754" s="40"/>
    </row>
    <row r="755">
      <c r="F755" s="40"/>
    </row>
    <row r="756">
      <c r="F756" s="40"/>
    </row>
    <row r="757">
      <c r="F757" s="40"/>
    </row>
    <row r="758">
      <c r="F758" s="40"/>
    </row>
    <row r="759">
      <c r="F759" s="40"/>
    </row>
    <row r="760">
      <c r="F760" s="40"/>
    </row>
    <row r="761">
      <c r="F761" s="40"/>
    </row>
    <row r="762">
      <c r="F762" s="40"/>
    </row>
    <row r="763">
      <c r="F763" s="40"/>
    </row>
    <row r="764">
      <c r="F764" s="40"/>
    </row>
    <row r="765">
      <c r="F765" s="40"/>
    </row>
    <row r="766">
      <c r="F766" s="40"/>
    </row>
    <row r="767">
      <c r="F767" s="40"/>
    </row>
    <row r="768">
      <c r="F768" s="40"/>
    </row>
    <row r="769">
      <c r="F769" s="40"/>
    </row>
    <row r="770">
      <c r="F770" s="40"/>
    </row>
    <row r="771">
      <c r="F771" s="40"/>
    </row>
    <row r="772">
      <c r="F772" s="40"/>
    </row>
    <row r="773">
      <c r="F773" s="40"/>
    </row>
    <row r="774">
      <c r="F774" s="40"/>
    </row>
    <row r="775">
      <c r="F775" s="40"/>
    </row>
    <row r="776">
      <c r="F776" s="40"/>
    </row>
    <row r="777">
      <c r="F777" s="40"/>
    </row>
    <row r="778">
      <c r="F778" s="40"/>
    </row>
    <row r="779">
      <c r="F779" s="40"/>
    </row>
    <row r="780">
      <c r="F780" s="40"/>
    </row>
    <row r="781">
      <c r="F781" s="40"/>
    </row>
    <row r="782">
      <c r="F782" s="40"/>
    </row>
    <row r="783">
      <c r="F783" s="40"/>
    </row>
    <row r="784">
      <c r="F784" s="40"/>
    </row>
    <row r="785">
      <c r="F785" s="40"/>
    </row>
    <row r="786">
      <c r="F786" s="40"/>
    </row>
    <row r="787">
      <c r="F787" s="40"/>
    </row>
    <row r="788">
      <c r="F788" s="40"/>
    </row>
    <row r="789">
      <c r="F789" s="40"/>
    </row>
    <row r="790">
      <c r="F790" s="40"/>
    </row>
    <row r="791">
      <c r="F791" s="40"/>
    </row>
    <row r="792">
      <c r="F792" s="40"/>
    </row>
    <row r="793">
      <c r="F793" s="40"/>
    </row>
    <row r="794">
      <c r="F794" s="40"/>
    </row>
    <row r="795">
      <c r="F795" s="40"/>
    </row>
    <row r="796">
      <c r="F796" s="40"/>
    </row>
    <row r="797">
      <c r="F797" s="40"/>
    </row>
    <row r="798">
      <c r="F798" s="40"/>
    </row>
    <row r="799">
      <c r="F799" s="40"/>
    </row>
    <row r="800">
      <c r="F800" s="40"/>
    </row>
    <row r="801">
      <c r="F801" s="40"/>
    </row>
    <row r="802">
      <c r="F802" s="40"/>
    </row>
    <row r="803">
      <c r="F803" s="40"/>
    </row>
    <row r="804">
      <c r="F804" s="40"/>
    </row>
    <row r="805">
      <c r="F805" s="40"/>
    </row>
    <row r="806">
      <c r="F806" s="40"/>
    </row>
    <row r="807">
      <c r="F807" s="40"/>
    </row>
    <row r="808">
      <c r="F808" s="40"/>
    </row>
    <row r="809">
      <c r="F809" s="40"/>
    </row>
    <row r="810">
      <c r="F810" s="40"/>
    </row>
    <row r="811">
      <c r="F811" s="40"/>
    </row>
    <row r="812">
      <c r="F812" s="40"/>
    </row>
    <row r="813">
      <c r="F813" s="40"/>
    </row>
    <row r="814">
      <c r="F814" s="40"/>
    </row>
    <row r="815">
      <c r="F815" s="40"/>
    </row>
    <row r="816">
      <c r="F816" s="40"/>
    </row>
    <row r="817">
      <c r="F817" s="40"/>
    </row>
    <row r="818">
      <c r="F818" s="40"/>
    </row>
    <row r="819">
      <c r="F819" s="40"/>
    </row>
    <row r="820">
      <c r="F820" s="40"/>
    </row>
    <row r="821">
      <c r="F821" s="40"/>
    </row>
    <row r="822">
      <c r="F822" s="40"/>
    </row>
    <row r="823">
      <c r="F823" s="40"/>
    </row>
    <row r="824">
      <c r="F824" s="40"/>
    </row>
    <row r="825">
      <c r="F825" s="40"/>
    </row>
    <row r="826">
      <c r="F826" s="40"/>
    </row>
    <row r="827">
      <c r="F827" s="40"/>
    </row>
    <row r="828">
      <c r="F828" s="40"/>
    </row>
    <row r="829">
      <c r="F829" s="40"/>
    </row>
    <row r="830">
      <c r="F830" s="40"/>
    </row>
    <row r="831">
      <c r="F831" s="40"/>
    </row>
    <row r="832">
      <c r="F832" s="40"/>
    </row>
    <row r="833">
      <c r="F833" s="40"/>
    </row>
    <row r="834">
      <c r="F834" s="40"/>
    </row>
    <row r="835">
      <c r="F835" s="40"/>
    </row>
    <row r="836">
      <c r="F836" s="40"/>
    </row>
    <row r="837">
      <c r="F837" s="40"/>
    </row>
    <row r="838">
      <c r="F838" s="40"/>
    </row>
    <row r="839">
      <c r="F839" s="40"/>
    </row>
    <row r="840">
      <c r="F840" s="40"/>
    </row>
    <row r="841">
      <c r="F841" s="40"/>
    </row>
    <row r="842">
      <c r="F842" s="40"/>
    </row>
    <row r="843">
      <c r="F843" s="40"/>
    </row>
    <row r="844">
      <c r="F844" s="40"/>
    </row>
    <row r="845">
      <c r="F845" s="40"/>
    </row>
    <row r="846">
      <c r="F846" s="40"/>
    </row>
    <row r="847">
      <c r="F847" s="40"/>
    </row>
    <row r="848">
      <c r="F848" s="40"/>
    </row>
    <row r="849">
      <c r="F849" s="40"/>
    </row>
    <row r="850">
      <c r="F850" s="40"/>
    </row>
    <row r="851">
      <c r="F851" s="40"/>
    </row>
    <row r="852">
      <c r="F852" s="40"/>
    </row>
    <row r="853">
      <c r="F853" s="40"/>
    </row>
    <row r="854">
      <c r="F854" s="40"/>
    </row>
    <row r="855">
      <c r="F855" s="40"/>
    </row>
    <row r="856">
      <c r="F856" s="40"/>
    </row>
    <row r="857">
      <c r="F857" s="40"/>
    </row>
    <row r="858">
      <c r="F858" s="40"/>
    </row>
    <row r="859">
      <c r="F859" s="40"/>
    </row>
    <row r="860">
      <c r="F860" s="40"/>
    </row>
    <row r="861">
      <c r="F861" s="40"/>
    </row>
    <row r="862">
      <c r="F862" s="40"/>
    </row>
    <row r="863">
      <c r="F863" s="40"/>
    </row>
    <row r="864">
      <c r="F864" s="40"/>
    </row>
    <row r="865">
      <c r="F865" s="40"/>
    </row>
    <row r="866">
      <c r="F866" s="40"/>
    </row>
    <row r="867">
      <c r="F867" s="40"/>
    </row>
    <row r="868">
      <c r="F868" s="40"/>
    </row>
    <row r="869">
      <c r="F869" s="40"/>
    </row>
    <row r="870">
      <c r="F870" s="40"/>
    </row>
    <row r="871">
      <c r="F871" s="40"/>
    </row>
    <row r="872">
      <c r="F872" s="40"/>
    </row>
    <row r="873">
      <c r="F873" s="40"/>
    </row>
    <row r="874">
      <c r="F874" s="40"/>
    </row>
    <row r="875">
      <c r="F875" s="40"/>
    </row>
    <row r="876">
      <c r="F876" s="40"/>
    </row>
    <row r="877">
      <c r="F877" s="40"/>
    </row>
    <row r="878">
      <c r="F878" s="40"/>
    </row>
    <row r="879">
      <c r="F879" s="40"/>
    </row>
    <row r="880">
      <c r="F880" s="40"/>
    </row>
    <row r="881">
      <c r="F881" s="40"/>
    </row>
    <row r="882">
      <c r="F882" s="40"/>
    </row>
    <row r="883">
      <c r="F883" s="40"/>
    </row>
    <row r="884">
      <c r="F884" s="40"/>
    </row>
    <row r="885">
      <c r="F885" s="40"/>
    </row>
    <row r="886">
      <c r="F886" s="40"/>
    </row>
    <row r="887">
      <c r="F887" s="40"/>
    </row>
    <row r="888">
      <c r="F888" s="40"/>
    </row>
    <row r="889">
      <c r="F889" s="40"/>
    </row>
    <row r="890">
      <c r="F890" s="40"/>
    </row>
    <row r="891">
      <c r="F891" s="40"/>
    </row>
    <row r="892">
      <c r="F892" s="40"/>
    </row>
    <row r="893">
      <c r="F893" s="40"/>
    </row>
    <row r="894">
      <c r="F894" s="40"/>
    </row>
    <row r="895">
      <c r="F895" s="40"/>
    </row>
    <row r="896">
      <c r="F896" s="40"/>
    </row>
    <row r="897">
      <c r="F897" s="40"/>
    </row>
    <row r="898">
      <c r="F898" s="40"/>
    </row>
    <row r="899">
      <c r="F899" s="40"/>
    </row>
    <row r="900">
      <c r="F900" s="40"/>
    </row>
    <row r="901">
      <c r="F901" s="40"/>
    </row>
    <row r="902">
      <c r="F902" s="40"/>
    </row>
    <row r="903">
      <c r="F903" s="40"/>
    </row>
    <row r="904">
      <c r="F904" s="40"/>
    </row>
    <row r="905">
      <c r="F905" s="40"/>
    </row>
    <row r="906">
      <c r="F906" s="40"/>
    </row>
    <row r="907">
      <c r="F907" s="40"/>
    </row>
    <row r="908">
      <c r="F908" s="40"/>
    </row>
    <row r="909">
      <c r="F909" s="40"/>
    </row>
    <row r="910">
      <c r="F910" s="40"/>
    </row>
    <row r="911">
      <c r="F911" s="40"/>
    </row>
    <row r="912">
      <c r="F912" s="40"/>
    </row>
    <row r="913">
      <c r="F913" s="40"/>
    </row>
    <row r="914">
      <c r="F914" s="40"/>
    </row>
    <row r="915">
      <c r="F915" s="40"/>
    </row>
    <row r="916">
      <c r="F916" s="40"/>
    </row>
    <row r="917">
      <c r="F917" s="40"/>
    </row>
    <row r="918">
      <c r="F918" s="40"/>
    </row>
    <row r="919">
      <c r="F919" s="40"/>
    </row>
    <row r="920">
      <c r="F920" s="40"/>
    </row>
    <row r="921">
      <c r="F921" s="40"/>
    </row>
    <row r="922">
      <c r="F922" s="40"/>
    </row>
    <row r="923">
      <c r="F923" s="40"/>
    </row>
    <row r="924">
      <c r="F924" s="40"/>
    </row>
    <row r="925">
      <c r="F925" s="40"/>
    </row>
    <row r="926">
      <c r="F926" s="40"/>
    </row>
    <row r="927">
      <c r="F927" s="40"/>
    </row>
    <row r="928">
      <c r="F928" s="40"/>
    </row>
    <row r="929">
      <c r="F929" s="40"/>
    </row>
    <row r="930">
      <c r="F930" s="40"/>
    </row>
    <row r="931">
      <c r="F931" s="40"/>
    </row>
    <row r="932">
      <c r="F932" s="40"/>
    </row>
    <row r="933">
      <c r="F933" s="40"/>
    </row>
    <row r="934">
      <c r="F934" s="40"/>
    </row>
    <row r="935">
      <c r="F935" s="40"/>
    </row>
    <row r="936">
      <c r="F936" s="40"/>
    </row>
    <row r="937">
      <c r="F937" s="40"/>
    </row>
    <row r="938">
      <c r="F938" s="40"/>
    </row>
    <row r="939">
      <c r="F939" s="40"/>
    </row>
    <row r="940">
      <c r="F940" s="40"/>
    </row>
    <row r="941">
      <c r="F941" s="40"/>
    </row>
    <row r="942">
      <c r="F942" s="40"/>
    </row>
    <row r="943">
      <c r="F943" s="40"/>
    </row>
    <row r="944">
      <c r="F944" s="40"/>
    </row>
    <row r="945">
      <c r="F945" s="40"/>
    </row>
    <row r="946">
      <c r="F946" s="40"/>
    </row>
    <row r="947">
      <c r="F947" s="40"/>
    </row>
    <row r="948">
      <c r="F948" s="40"/>
    </row>
    <row r="949">
      <c r="F949" s="40"/>
    </row>
    <row r="950">
      <c r="F950" s="40"/>
    </row>
    <row r="951">
      <c r="F951" s="40"/>
    </row>
    <row r="952">
      <c r="F952" s="40"/>
    </row>
    <row r="953">
      <c r="F953" s="40"/>
    </row>
    <row r="954">
      <c r="F954" s="40"/>
    </row>
    <row r="955">
      <c r="F955" s="40"/>
    </row>
    <row r="956">
      <c r="F956" s="40"/>
    </row>
    <row r="957">
      <c r="F957" s="40"/>
    </row>
    <row r="958">
      <c r="F958" s="40"/>
    </row>
    <row r="959">
      <c r="F959" s="40"/>
    </row>
    <row r="960">
      <c r="F960" s="40"/>
    </row>
    <row r="961">
      <c r="F961" s="40"/>
    </row>
    <row r="962">
      <c r="F962" s="40"/>
    </row>
    <row r="963">
      <c r="F963" s="40"/>
    </row>
    <row r="964">
      <c r="F964" s="40"/>
    </row>
    <row r="965">
      <c r="F965" s="40"/>
    </row>
    <row r="966">
      <c r="F966" s="40"/>
    </row>
    <row r="967">
      <c r="F967" s="40"/>
    </row>
    <row r="968">
      <c r="F968" s="40"/>
    </row>
    <row r="969">
      <c r="F969" s="40"/>
    </row>
    <row r="970">
      <c r="F970" s="40"/>
    </row>
    <row r="971">
      <c r="F971" s="40"/>
    </row>
    <row r="972">
      <c r="F972" s="40"/>
    </row>
    <row r="973">
      <c r="F973" s="40"/>
    </row>
    <row r="974">
      <c r="F974" s="40"/>
    </row>
    <row r="975">
      <c r="F975" s="40"/>
    </row>
    <row r="976">
      <c r="F976" s="40"/>
    </row>
    <row r="977">
      <c r="F977" s="40"/>
    </row>
    <row r="978">
      <c r="F978" s="40"/>
    </row>
    <row r="979">
      <c r="F979" s="40"/>
    </row>
    <row r="980">
      <c r="F980" s="40"/>
    </row>
    <row r="981">
      <c r="F981" s="40"/>
    </row>
    <row r="982">
      <c r="F982" s="40"/>
    </row>
    <row r="983">
      <c r="F983" s="40"/>
    </row>
    <row r="984">
      <c r="F984" s="40"/>
    </row>
    <row r="985">
      <c r="F985" s="40"/>
    </row>
    <row r="986">
      <c r="F986" s="40"/>
    </row>
    <row r="987">
      <c r="F987" s="40"/>
    </row>
    <row r="988">
      <c r="F988" s="40"/>
    </row>
    <row r="989">
      <c r="F989" s="40"/>
    </row>
    <row r="990">
      <c r="F990" s="40"/>
    </row>
    <row r="991">
      <c r="F991" s="40"/>
    </row>
    <row r="992">
      <c r="F992" s="40"/>
    </row>
    <row r="993">
      <c r="F993" s="40"/>
    </row>
    <row r="994">
      <c r="F994" s="40"/>
    </row>
    <row r="995">
      <c r="F995" s="40"/>
    </row>
    <row r="996">
      <c r="F996" s="40"/>
    </row>
    <row r="997">
      <c r="F997" s="40"/>
    </row>
    <row r="998">
      <c r="F998" s="40"/>
    </row>
    <row r="999">
      <c r="F999" s="40"/>
    </row>
    <row r="1000">
      <c r="F1000" s="40"/>
    </row>
    <row r="1001">
      <c r="F1001" s="4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1.25"/>
    <col customWidth="1" min="2" max="2" width="25.0"/>
    <col customWidth="1" min="3" max="3" width="19.13"/>
    <col customWidth="1" min="5" max="6" width="26.25"/>
    <col customWidth="1" min="7" max="7" width="21.38"/>
  </cols>
  <sheetData>
    <row r="1">
      <c r="A1" s="114" t="s">
        <v>100</v>
      </c>
      <c r="B1" s="114" t="s">
        <v>101</v>
      </c>
      <c r="C1" s="114" t="s">
        <v>102</v>
      </c>
      <c r="D1" s="115" t="s">
        <v>103</v>
      </c>
      <c r="E1" s="74" t="s">
        <v>109</v>
      </c>
      <c r="F1" s="74" t="s">
        <v>74</v>
      </c>
      <c r="G1" s="74" t="s">
        <v>122</v>
      </c>
    </row>
    <row r="3">
      <c r="A3" s="116">
        <v>3.0</v>
      </c>
      <c r="B3" s="116">
        <v>2.0</v>
      </c>
      <c r="C3" s="116">
        <v>4.0</v>
      </c>
      <c r="D3" s="117">
        <v>9.0</v>
      </c>
      <c r="E3" s="118">
        <v>45234.0</v>
      </c>
      <c r="F3" s="119" t="s">
        <v>123</v>
      </c>
      <c r="G3" s="120" t="s">
        <v>31</v>
      </c>
    </row>
    <row r="4">
      <c r="A4" s="25">
        <v>5.0</v>
      </c>
      <c r="B4" s="25">
        <v>4.0</v>
      </c>
      <c r="C4" s="25">
        <v>0.0</v>
      </c>
      <c r="D4" s="9">
        <v>9.0</v>
      </c>
      <c r="E4" s="118">
        <v>45264.0</v>
      </c>
      <c r="F4" s="119" t="s">
        <v>124</v>
      </c>
      <c r="G4" s="121" t="s">
        <v>35</v>
      </c>
    </row>
    <row r="5">
      <c r="A5" s="8">
        <v>5.0</v>
      </c>
      <c r="B5" s="8">
        <v>3.0</v>
      </c>
      <c r="C5" s="8">
        <v>1.0</v>
      </c>
      <c r="D5" s="28">
        <v>9.0</v>
      </c>
      <c r="E5" s="122">
        <v>45264.0</v>
      </c>
      <c r="F5" s="77" t="s">
        <v>124</v>
      </c>
      <c r="G5" s="123" t="s">
        <v>33</v>
      </c>
    </row>
    <row r="6">
      <c r="A6" s="18">
        <v>4.0</v>
      </c>
      <c r="B6" s="18">
        <v>3.0</v>
      </c>
      <c r="C6" s="18">
        <v>1.0</v>
      </c>
      <c r="D6" s="19">
        <v>8.0</v>
      </c>
      <c r="E6" s="124">
        <v>45264.0</v>
      </c>
      <c r="F6" s="125" t="s">
        <v>125</v>
      </c>
      <c r="G6" s="126" t="s">
        <v>34</v>
      </c>
    </row>
    <row r="7">
      <c r="A7" s="18">
        <v>4.0</v>
      </c>
      <c r="B7" s="18">
        <v>2.0</v>
      </c>
      <c r="C7" s="18">
        <v>2.0</v>
      </c>
      <c r="D7" s="19">
        <v>8.0</v>
      </c>
      <c r="E7" s="124">
        <v>45264.0</v>
      </c>
      <c r="F7" s="125" t="s">
        <v>124</v>
      </c>
      <c r="G7" s="126" t="s">
        <v>34</v>
      </c>
    </row>
    <row r="8">
      <c r="A8" s="18">
        <v>4.0</v>
      </c>
      <c r="B8" s="18">
        <v>2.0</v>
      </c>
      <c r="C8" s="18">
        <v>2.0</v>
      </c>
      <c r="D8" s="19">
        <v>8.0</v>
      </c>
      <c r="E8" s="124">
        <v>45264.0</v>
      </c>
      <c r="F8" s="125" t="s">
        <v>123</v>
      </c>
      <c r="G8" s="126" t="s">
        <v>34</v>
      </c>
    </row>
    <row r="9">
      <c r="A9" s="8">
        <v>5.0</v>
      </c>
      <c r="B9" s="8">
        <v>3.0</v>
      </c>
      <c r="C9" s="8">
        <v>0.0</v>
      </c>
      <c r="D9" s="28">
        <v>8.0</v>
      </c>
      <c r="E9" s="122">
        <v>45264.0</v>
      </c>
      <c r="F9" s="77" t="s">
        <v>125</v>
      </c>
      <c r="G9" s="123" t="s">
        <v>33</v>
      </c>
    </row>
    <row r="10">
      <c r="A10" s="127">
        <v>4.0</v>
      </c>
      <c r="B10" s="127">
        <v>2.0</v>
      </c>
      <c r="C10" s="127">
        <v>1.0</v>
      </c>
      <c r="D10" s="128">
        <v>7.0</v>
      </c>
      <c r="E10" s="124">
        <v>45234.0</v>
      </c>
      <c r="F10" s="125" t="s">
        <v>124</v>
      </c>
      <c r="G10" s="129" t="s">
        <v>29</v>
      </c>
    </row>
    <row r="11">
      <c r="A11" s="130">
        <v>3.0</v>
      </c>
      <c r="B11" s="130">
        <v>2.0</v>
      </c>
      <c r="C11" s="130">
        <v>2.0</v>
      </c>
      <c r="D11" s="131">
        <v>7.0</v>
      </c>
      <c r="E11" s="122">
        <v>45234.0</v>
      </c>
      <c r="F11" s="77" t="s">
        <v>125</v>
      </c>
      <c r="G11" s="83" t="s">
        <v>33</v>
      </c>
    </row>
    <row r="12">
      <c r="A12" s="8">
        <v>3.0</v>
      </c>
      <c r="B12" s="8">
        <v>3.0</v>
      </c>
      <c r="C12" s="8">
        <v>1.0</v>
      </c>
      <c r="D12" s="28">
        <v>7.0</v>
      </c>
      <c r="E12" s="122">
        <v>45264.0</v>
      </c>
      <c r="F12" s="77" t="s">
        <v>123</v>
      </c>
      <c r="G12" s="123" t="s">
        <v>33</v>
      </c>
    </row>
    <row r="13">
      <c r="A13" s="127">
        <v>3.0</v>
      </c>
      <c r="B13" s="127">
        <v>2.0</v>
      </c>
      <c r="C13" s="127">
        <v>1.0</v>
      </c>
      <c r="D13" s="128">
        <v>6.0</v>
      </c>
      <c r="E13" s="124">
        <v>45234.0</v>
      </c>
      <c r="F13" s="125" t="s">
        <v>125</v>
      </c>
      <c r="G13" s="125" t="s">
        <v>34</v>
      </c>
    </row>
    <row r="14">
      <c r="A14" s="127">
        <v>2.0</v>
      </c>
      <c r="B14" s="127">
        <v>2.0</v>
      </c>
      <c r="C14" s="127">
        <v>2.0</v>
      </c>
      <c r="D14" s="128">
        <v>6.0</v>
      </c>
      <c r="E14" s="124">
        <v>45234.0</v>
      </c>
      <c r="F14" s="125" t="s">
        <v>123</v>
      </c>
      <c r="G14" s="129" t="s">
        <v>29</v>
      </c>
    </row>
    <row r="15">
      <c r="A15" s="127">
        <v>3.0</v>
      </c>
      <c r="B15" s="127">
        <v>2.0</v>
      </c>
      <c r="C15" s="127">
        <v>1.0</v>
      </c>
      <c r="D15" s="128">
        <v>6.0</v>
      </c>
      <c r="E15" s="124">
        <v>45234.0</v>
      </c>
      <c r="F15" s="125" t="s">
        <v>126</v>
      </c>
      <c r="G15" s="129" t="s">
        <v>29</v>
      </c>
    </row>
    <row r="16">
      <c r="A16" s="116">
        <v>3.0</v>
      </c>
      <c r="B16" s="116">
        <v>2.0</v>
      </c>
      <c r="C16" s="116">
        <v>1.0</v>
      </c>
      <c r="D16" s="117">
        <v>6.0</v>
      </c>
      <c r="E16" s="118">
        <v>45234.0</v>
      </c>
      <c r="F16" s="119" t="s">
        <v>125</v>
      </c>
      <c r="G16" s="120" t="s">
        <v>31</v>
      </c>
    </row>
    <row r="17">
      <c r="A17" s="130">
        <v>3.0</v>
      </c>
      <c r="B17" s="130">
        <v>2.0</v>
      </c>
      <c r="C17" s="130">
        <v>1.0</v>
      </c>
      <c r="D17" s="131">
        <v>6.0</v>
      </c>
      <c r="E17" s="122">
        <v>45234.0</v>
      </c>
      <c r="F17" s="77" t="s">
        <v>124</v>
      </c>
      <c r="G17" s="83" t="s">
        <v>33</v>
      </c>
    </row>
    <row r="18">
      <c r="A18" s="130">
        <v>3.0</v>
      </c>
      <c r="B18" s="130">
        <v>2.0</v>
      </c>
      <c r="C18" s="130">
        <v>1.0</v>
      </c>
      <c r="D18" s="131">
        <v>6.0</v>
      </c>
      <c r="E18" s="122">
        <v>45234.0</v>
      </c>
      <c r="F18" s="77" t="s">
        <v>123</v>
      </c>
      <c r="G18" s="83" t="s">
        <v>33</v>
      </c>
    </row>
    <row r="19">
      <c r="A19" s="130">
        <v>2.0</v>
      </c>
      <c r="B19" s="130">
        <v>2.0</v>
      </c>
      <c r="C19" s="130">
        <v>2.0</v>
      </c>
      <c r="D19" s="131">
        <v>6.0</v>
      </c>
      <c r="E19" s="122">
        <v>45234.0</v>
      </c>
      <c r="F19" s="77" t="s">
        <v>127</v>
      </c>
      <c r="G19" s="83" t="s">
        <v>33</v>
      </c>
    </row>
    <row r="20">
      <c r="A20" s="25">
        <v>3.0</v>
      </c>
      <c r="B20" s="25">
        <v>2.0</v>
      </c>
      <c r="C20" s="25">
        <v>1.0</v>
      </c>
      <c r="D20" s="9">
        <v>6.0</v>
      </c>
      <c r="E20" s="118">
        <v>45264.0</v>
      </c>
      <c r="F20" s="119" t="s">
        <v>45</v>
      </c>
      <c r="G20" s="121" t="s">
        <v>128</v>
      </c>
    </row>
    <row r="21">
      <c r="A21" s="25">
        <v>3.0</v>
      </c>
      <c r="B21" s="25">
        <v>2.0</v>
      </c>
      <c r="C21" s="25">
        <v>1.0</v>
      </c>
      <c r="D21" s="9">
        <v>6.0</v>
      </c>
      <c r="E21" s="118">
        <v>45264.0</v>
      </c>
      <c r="F21" s="119" t="s">
        <v>123</v>
      </c>
      <c r="G21" s="121" t="s">
        <v>35</v>
      </c>
    </row>
    <row r="22">
      <c r="A22" s="116">
        <v>2.0</v>
      </c>
      <c r="B22" s="116">
        <v>2.0</v>
      </c>
      <c r="C22" s="116">
        <v>1.0</v>
      </c>
      <c r="D22" s="117">
        <v>5.0</v>
      </c>
      <c r="E22" s="118">
        <v>45234.0</v>
      </c>
      <c r="F22" s="119" t="s">
        <v>126</v>
      </c>
      <c r="G22" s="120" t="s">
        <v>31</v>
      </c>
    </row>
    <row r="23">
      <c r="A23" s="127">
        <v>2.0</v>
      </c>
      <c r="B23" s="127">
        <v>2.0</v>
      </c>
      <c r="C23" s="127">
        <v>0.0</v>
      </c>
      <c r="D23" s="128">
        <v>4.0</v>
      </c>
      <c r="E23" s="124">
        <v>45234.0</v>
      </c>
      <c r="F23" s="125" t="s">
        <v>127</v>
      </c>
      <c r="G23" s="129" t="s">
        <v>29</v>
      </c>
    </row>
    <row r="24">
      <c r="A24" s="116">
        <v>1.0</v>
      </c>
      <c r="B24" s="116">
        <v>1.0</v>
      </c>
      <c r="C24" s="116">
        <v>2.0</v>
      </c>
      <c r="D24" s="117">
        <v>4.0</v>
      </c>
      <c r="E24" s="118">
        <v>45234.0</v>
      </c>
      <c r="F24" s="119" t="s">
        <v>124</v>
      </c>
      <c r="G24" s="120" t="s">
        <v>31</v>
      </c>
    </row>
    <row r="25">
      <c r="A25" s="127">
        <v>1.0</v>
      </c>
      <c r="B25" s="127">
        <v>2.0</v>
      </c>
      <c r="C25" s="127">
        <v>0.0</v>
      </c>
      <c r="D25" s="128">
        <v>3.0</v>
      </c>
      <c r="E25" s="124">
        <v>45234.0</v>
      </c>
      <c r="F25" s="125" t="s">
        <v>129</v>
      </c>
      <c r="G25" s="129" t="s">
        <v>29</v>
      </c>
    </row>
    <row r="26">
      <c r="A26" s="130">
        <v>1.0</v>
      </c>
      <c r="B26" s="130">
        <v>2.0</v>
      </c>
      <c r="C26" s="130">
        <v>0.0</v>
      </c>
      <c r="D26" s="131">
        <v>3.0</v>
      </c>
      <c r="E26" s="122">
        <v>45234.0</v>
      </c>
      <c r="F26" s="77" t="s">
        <v>130</v>
      </c>
      <c r="G26" s="83" t="s">
        <v>33</v>
      </c>
    </row>
    <row r="27">
      <c r="A27" s="130">
        <v>1.0</v>
      </c>
      <c r="B27" s="130">
        <v>2.0</v>
      </c>
      <c r="C27" s="130">
        <v>0.0</v>
      </c>
      <c r="D27" s="131">
        <v>3.0</v>
      </c>
      <c r="E27" s="122">
        <v>45234.0</v>
      </c>
      <c r="F27" s="77" t="s">
        <v>126</v>
      </c>
      <c r="G27" s="83" t="s">
        <v>33</v>
      </c>
    </row>
    <row r="28">
      <c r="A28" s="116">
        <v>1.0</v>
      </c>
      <c r="B28" s="116">
        <v>1.0</v>
      </c>
      <c r="C28" s="116">
        <v>0.0</v>
      </c>
      <c r="D28" s="117">
        <v>2.0</v>
      </c>
      <c r="E28" s="118">
        <v>45234.0</v>
      </c>
      <c r="F28" s="119" t="s">
        <v>129</v>
      </c>
      <c r="G28" s="120" t="s">
        <v>31</v>
      </c>
    </row>
    <row r="29">
      <c r="A29" s="116">
        <v>0.0</v>
      </c>
      <c r="B29" s="116">
        <v>0.0</v>
      </c>
      <c r="C29" s="116">
        <v>0.0</v>
      </c>
      <c r="D29" s="117">
        <v>0.0</v>
      </c>
      <c r="E29" s="118">
        <v>45234.0</v>
      </c>
      <c r="F29" s="119" t="s">
        <v>131</v>
      </c>
      <c r="G29" s="120" t="s">
        <v>31</v>
      </c>
    </row>
  </sheetData>
  <mergeCells count="7"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13"/>
    <col customWidth="1" min="9" max="9" width="16.75"/>
  </cols>
  <sheetData>
    <row r="1">
      <c r="A1" s="115" t="s">
        <v>103</v>
      </c>
      <c r="B1" s="74" t="s">
        <v>109</v>
      </c>
      <c r="C1" s="74" t="s">
        <v>74</v>
      </c>
      <c r="F1" s="31" t="s">
        <v>26</v>
      </c>
      <c r="G1" s="31" t="s">
        <v>45</v>
      </c>
      <c r="H1" s="31" t="s">
        <v>132</v>
      </c>
      <c r="I1" s="31" t="s">
        <v>133</v>
      </c>
      <c r="J1" s="31" t="s">
        <v>40</v>
      </c>
      <c r="K1" s="31" t="s">
        <v>41</v>
      </c>
    </row>
    <row r="2">
      <c r="D2" s="31"/>
      <c r="E2" s="31"/>
      <c r="F2" s="31">
        <v>9.0</v>
      </c>
      <c r="G2" s="9">
        <v>6.0</v>
      </c>
      <c r="H2" s="132">
        <v>3.0</v>
      </c>
      <c r="I2" s="117">
        <v>0.0</v>
      </c>
      <c r="J2" s="31">
        <v>6.0</v>
      </c>
      <c r="K2" s="117">
        <v>9.0</v>
      </c>
    </row>
    <row r="3">
      <c r="A3" s="9">
        <v>9.0</v>
      </c>
      <c r="B3" s="118">
        <v>45264.0</v>
      </c>
      <c r="C3" s="119" t="s">
        <v>124</v>
      </c>
      <c r="D3" s="40"/>
      <c r="E3" s="40"/>
      <c r="F3" s="31">
        <v>9.0</v>
      </c>
      <c r="G3" s="19">
        <v>8.0</v>
      </c>
      <c r="H3" s="133">
        <v>3.0</v>
      </c>
      <c r="I3" s="131">
        <v>6.0</v>
      </c>
      <c r="J3" s="31">
        <v>5.0</v>
      </c>
      <c r="K3" s="19">
        <v>8.0</v>
      </c>
    </row>
    <row r="4">
      <c r="A4" s="28">
        <v>9.0</v>
      </c>
      <c r="B4" s="122">
        <v>45264.0</v>
      </c>
      <c r="C4" s="77" t="s">
        <v>124</v>
      </c>
      <c r="D4" s="40"/>
      <c r="E4" s="40"/>
      <c r="F4" s="31">
        <v>8.0</v>
      </c>
      <c r="G4" s="28">
        <v>8.0</v>
      </c>
      <c r="H4" s="132">
        <v>2.0</v>
      </c>
      <c r="I4" s="128">
        <v>4.0</v>
      </c>
      <c r="J4" s="31">
        <v>3.0</v>
      </c>
      <c r="K4" s="28">
        <v>7.0</v>
      </c>
    </row>
    <row r="5">
      <c r="A5" s="19">
        <v>8.0</v>
      </c>
      <c r="B5" s="124">
        <v>45264.0</v>
      </c>
      <c r="C5" s="125" t="s">
        <v>124</v>
      </c>
      <c r="F5" s="31">
        <v>7.0</v>
      </c>
      <c r="G5" s="131">
        <v>7.0</v>
      </c>
      <c r="H5" s="128"/>
      <c r="K5" s="128">
        <v>6.0</v>
      </c>
    </row>
    <row r="6">
      <c r="A6" s="128">
        <v>7.0</v>
      </c>
      <c r="B6" s="124">
        <v>45234.0</v>
      </c>
      <c r="C6" s="125" t="s">
        <v>124</v>
      </c>
      <c r="F6" s="31">
        <v>6.0</v>
      </c>
      <c r="G6" s="128">
        <v>6.0</v>
      </c>
      <c r="H6" s="117"/>
      <c r="K6" s="131">
        <v>6.0</v>
      </c>
    </row>
    <row r="7">
      <c r="A7" s="131">
        <v>6.0</v>
      </c>
      <c r="B7" s="122">
        <v>45234.0</v>
      </c>
      <c r="C7" s="77" t="s">
        <v>124</v>
      </c>
      <c r="F7" s="31">
        <v>4.0</v>
      </c>
      <c r="G7" s="117">
        <v>6.0</v>
      </c>
      <c r="K7" s="9">
        <v>6.0</v>
      </c>
    </row>
    <row r="8">
      <c r="A8" s="117">
        <v>4.0</v>
      </c>
      <c r="B8" s="118">
        <v>45234.0</v>
      </c>
      <c r="C8" s="119" t="s">
        <v>124</v>
      </c>
    </row>
    <row r="9">
      <c r="A9" s="117">
        <v>0.0</v>
      </c>
      <c r="B9" s="118">
        <v>45234.0</v>
      </c>
      <c r="C9" s="119" t="s">
        <v>131</v>
      </c>
      <c r="F9" s="31" t="s">
        <v>26</v>
      </c>
      <c r="G9" s="31" t="s">
        <v>45</v>
      </c>
      <c r="H9" s="31" t="s">
        <v>132</v>
      </c>
      <c r="I9" s="31" t="s">
        <v>133</v>
      </c>
      <c r="J9" s="31" t="s">
        <v>40</v>
      </c>
      <c r="K9" s="31" t="s">
        <v>41</v>
      </c>
    </row>
    <row r="10">
      <c r="A10" s="131">
        <v>6.0</v>
      </c>
      <c r="B10" s="122">
        <v>45234.0</v>
      </c>
      <c r="C10" s="77" t="s">
        <v>127</v>
      </c>
      <c r="E10" s="31" t="s">
        <v>134</v>
      </c>
      <c r="F10" s="134">
        <f>AVERAGE(F2:F7)</f>
        <v>7.166666667</v>
      </c>
      <c r="G10" s="134">
        <f t="shared" ref="G10:H10" si="1">Average(G2:G7)</f>
        <v>6.833333333</v>
      </c>
      <c r="H10" s="134">
        <f t="shared" si="1"/>
        <v>2.666666667</v>
      </c>
      <c r="I10" s="134">
        <f t="shared" ref="I10:J10" si="2">AVERAGE(I2:I4)</f>
        <v>3.333333333</v>
      </c>
      <c r="J10" s="134">
        <f t="shared" si="2"/>
        <v>4.666666667</v>
      </c>
      <c r="K10" s="134">
        <f>AVERAGE(K2:K7)</f>
        <v>7</v>
      </c>
    </row>
    <row r="11">
      <c r="A11" s="128">
        <v>4.0</v>
      </c>
      <c r="B11" s="124">
        <v>45234.0</v>
      </c>
      <c r="C11" s="125" t="s">
        <v>127</v>
      </c>
      <c r="E11" s="31" t="s">
        <v>135</v>
      </c>
      <c r="F11" s="134">
        <f t="shared" ref="F11:G11" si="3">STDEV(F2:F7)</f>
        <v>1.940790217</v>
      </c>
      <c r="G11" s="134">
        <f t="shared" si="3"/>
        <v>0.9831920803</v>
      </c>
      <c r="H11" s="134">
        <f>STDEV(H2:H4)</f>
        <v>0.5773502692</v>
      </c>
      <c r="I11" s="134">
        <f>STDEV(I2:I8)</f>
        <v>3.055050463</v>
      </c>
      <c r="J11" s="134">
        <f>STDEV(J2:J4)</f>
        <v>1.527525232</v>
      </c>
      <c r="K11" s="134">
        <f>STDEV(K2:K8)</f>
        <v>1.264911064</v>
      </c>
    </row>
    <row r="12">
      <c r="A12" s="131">
        <v>3.0</v>
      </c>
      <c r="B12" s="122">
        <v>45234.0</v>
      </c>
      <c r="C12" s="77" t="s">
        <v>130</v>
      </c>
      <c r="E12" s="31" t="s">
        <v>136</v>
      </c>
      <c r="F12" s="134">
        <f t="shared" ref="F12:G12" si="4">F11/sqrt(6)</f>
        <v>0.7923242883</v>
      </c>
      <c r="G12" s="134">
        <f t="shared" si="4"/>
        <v>0.401386486</v>
      </c>
      <c r="H12" s="134">
        <f t="shared" ref="H12:J12" si="5">H11/sqrt(3)</f>
        <v>0.3333333333</v>
      </c>
      <c r="I12" s="134">
        <f t="shared" si="5"/>
        <v>1.763834207</v>
      </c>
      <c r="J12" s="134">
        <f t="shared" si="5"/>
        <v>0.8819171037</v>
      </c>
      <c r="K12" s="134">
        <f>K11/sqrt(6)</f>
        <v>0.5163977795</v>
      </c>
    </row>
    <row r="13">
      <c r="A13" s="128">
        <v>3.0</v>
      </c>
      <c r="B13" s="124">
        <v>45234.0</v>
      </c>
      <c r="C13" s="125" t="s">
        <v>129</v>
      </c>
    </row>
    <row r="14">
      <c r="A14" s="117">
        <v>2.0</v>
      </c>
      <c r="B14" s="118">
        <v>45234.0</v>
      </c>
      <c r="C14" s="119" t="s">
        <v>129</v>
      </c>
    </row>
    <row r="15">
      <c r="A15" s="128">
        <v>6.0</v>
      </c>
      <c r="B15" s="124">
        <v>45234.0</v>
      </c>
      <c r="C15" s="125" t="s">
        <v>126</v>
      </c>
    </row>
    <row r="16">
      <c r="A16" s="117">
        <v>5.0</v>
      </c>
      <c r="B16" s="118">
        <v>45234.0</v>
      </c>
      <c r="C16" s="119" t="s">
        <v>126</v>
      </c>
    </row>
    <row r="17">
      <c r="A17" s="131">
        <v>3.0</v>
      </c>
      <c r="B17" s="122">
        <v>45234.0</v>
      </c>
      <c r="C17" s="77" t="s">
        <v>126</v>
      </c>
    </row>
    <row r="18">
      <c r="A18" s="117">
        <v>9.0</v>
      </c>
      <c r="B18" s="118">
        <v>45234.0</v>
      </c>
      <c r="C18" s="119" t="s">
        <v>123</v>
      </c>
    </row>
    <row r="19">
      <c r="A19" s="19">
        <v>8.0</v>
      </c>
      <c r="B19" s="124">
        <v>45264.0</v>
      </c>
      <c r="C19" s="125" t="s">
        <v>123</v>
      </c>
    </row>
    <row r="20">
      <c r="A20" s="28">
        <v>7.0</v>
      </c>
      <c r="B20" s="122">
        <v>45264.0</v>
      </c>
      <c r="C20" s="77" t="s">
        <v>123</v>
      </c>
    </row>
    <row r="21">
      <c r="A21" s="128">
        <v>6.0</v>
      </c>
      <c r="B21" s="124">
        <v>45234.0</v>
      </c>
      <c r="C21" s="125" t="s">
        <v>123</v>
      </c>
    </row>
    <row r="22">
      <c r="A22" s="131">
        <v>6.0</v>
      </c>
      <c r="B22" s="122">
        <v>45234.0</v>
      </c>
      <c r="C22" s="77" t="s">
        <v>123</v>
      </c>
    </row>
    <row r="23">
      <c r="A23" s="9">
        <v>6.0</v>
      </c>
      <c r="B23" s="118">
        <v>45264.0</v>
      </c>
      <c r="C23" s="119" t="s">
        <v>123</v>
      </c>
    </row>
    <row r="24">
      <c r="A24" s="9">
        <v>6.0</v>
      </c>
      <c r="B24" s="118">
        <v>45264.0</v>
      </c>
      <c r="C24" s="119" t="s">
        <v>45</v>
      </c>
    </row>
    <row r="25">
      <c r="A25" s="19">
        <v>8.0</v>
      </c>
      <c r="B25" s="124">
        <v>45264.0</v>
      </c>
      <c r="C25" s="125" t="s">
        <v>125</v>
      </c>
    </row>
    <row r="26">
      <c r="A26" s="28">
        <v>8.0</v>
      </c>
      <c r="B26" s="122">
        <v>45264.0</v>
      </c>
      <c r="C26" s="77" t="s">
        <v>125</v>
      </c>
    </row>
    <row r="27">
      <c r="A27" s="131">
        <v>7.0</v>
      </c>
      <c r="B27" s="122">
        <v>45234.0</v>
      </c>
      <c r="C27" s="77" t="s">
        <v>125</v>
      </c>
    </row>
    <row r="28">
      <c r="A28" s="128">
        <v>6.0</v>
      </c>
      <c r="B28" s="124">
        <v>45234.0</v>
      </c>
      <c r="C28" s="125" t="s">
        <v>125</v>
      </c>
    </row>
    <row r="29">
      <c r="A29" s="117">
        <v>6.0</v>
      </c>
      <c r="B29" s="118">
        <v>45234.0</v>
      </c>
      <c r="C29" s="119" t="s">
        <v>125</v>
      </c>
    </row>
    <row r="33">
      <c r="G33" s="31" t="s">
        <v>137</v>
      </c>
    </row>
    <row r="34">
      <c r="G34" s="31" t="s">
        <v>138</v>
      </c>
    </row>
  </sheetData>
  <mergeCells count="3">
    <mergeCell ref="A1:A2"/>
    <mergeCell ref="B1:B2"/>
    <mergeCell ref="C1:C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4" max="4" width="26.13"/>
    <col customWidth="1" min="5" max="5" width="20.5"/>
    <col customWidth="1" min="6" max="6" width="29.5"/>
    <col customWidth="1" min="9" max="9" width="32.13"/>
  </cols>
  <sheetData>
    <row r="1">
      <c r="A1" s="1" t="s">
        <v>74</v>
      </c>
      <c r="B1" s="2" t="s">
        <v>109</v>
      </c>
      <c r="C1" s="2" t="s">
        <v>89</v>
      </c>
      <c r="D1" s="2" t="s">
        <v>90</v>
      </c>
      <c r="E1" s="2" t="s">
        <v>91</v>
      </c>
      <c r="F1" s="2"/>
      <c r="G1" s="2" t="s">
        <v>92</v>
      </c>
      <c r="H1" s="2" t="s">
        <v>93</v>
      </c>
      <c r="I1" s="2" t="s">
        <v>94</v>
      </c>
      <c r="J1" s="1" t="s">
        <v>95</v>
      </c>
      <c r="K1" s="3" t="s">
        <v>5</v>
      </c>
      <c r="L1" s="3" t="s">
        <v>7</v>
      </c>
      <c r="M1" s="3" t="s">
        <v>8</v>
      </c>
      <c r="N1" s="4" t="s">
        <v>96</v>
      </c>
      <c r="O1" s="3" t="s">
        <v>10</v>
      </c>
      <c r="P1" s="5" t="s">
        <v>11</v>
      </c>
      <c r="Q1" s="5" t="s">
        <v>12</v>
      </c>
      <c r="R1" s="5" t="s">
        <v>13</v>
      </c>
      <c r="S1" s="6" t="s">
        <v>97</v>
      </c>
      <c r="T1" s="5" t="s">
        <v>15</v>
      </c>
      <c r="U1" s="7" t="s">
        <v>18</v>
      </c>
      <c r="V1" s="7" t="s">
        <v>19</v>
      </c>
      <c r="W1" s="7" t="s">
        <v>20</v>
      </c>
      <c r="X1" s="7" t="s">
        <v>99</v>
      </c>
      <c r="Y1" s="8" t="s">
        <v>100</v>
      </c>
      <c r="Z1" s="8" t="s">
        <v>101</v>
      </c>
      <c r="AA1" s="8" t="s">
        <v>102</v>
      </c>
      <c r="AB1" s="9" t="s">
        <v>103</v>
      </c>
      <c r="AC1" s="10"/>
      <c r="AD1" s="10"/>
      <c r="AE1" s="10"/>
      <c r="AF1" s="10"/>
      <c r="AG1" s="10"/>
      <c r="AH1" s="10"/>
      <c r="AI1" s="10"/>
      <c r="AJ1" s="10"/>
    </row>
    <row r="2">
      <c r="A2" s="11" t="s">
        <v>26</v>
      </c>
      <c r="B2" s="135">
        <v>45234.0</v>
      </c>
      <c r="C2" s="86">
        <v>0.4027777777777778</v>
      </c>
      <c r="D2" s="13"/>
      <c r="E2" s="13" t="s">
        <v>104</v>
      </c>
      <c r="F2" s="13"/>
      <c r="G2" s="13" t="s">
        <v>27</v>
      </c>
      <c r="H2" s="13" t="s">
        <v>28</v>
      </c>
      <c r="I2" s="13" t="s">
        <v>104</v>
      </c>
      <c r="J2" s="13" t="s">
        <v>29</v>
      </c>
      <c r="K2" s="14">
        <v>3.0</v>
      </c>
      <c r="L2" s="14">
        <v>3.0</v>
      </c>
      <c r="M2" s="14">
        <v>0.0</v>
      </c>
      <c r="N2" s="15">
        <v>13.0</v>
      </c>
      <c r="O2" s="14">
        <v>2.0</v>
      </c>
      <c r="P2" s="16">
        <v>112.0</v>
      </c>
      <c r="Q2" s="16">
        <v>0.0</v>
      </c>
      <c r="R2" s="16">
        <v>4.0</v>
      </c>
      <c r="S2" s="16">
        <v>0.0</v>
      </c>
      <c r="T2" s="16">
        <v>0.0</v>
      </c>
      <c r="U2" s="17">
        <v>0.0</v>
      </c>
      <c r="V2" s="17">
        <v>2.0</v>
      </c>
      <c r="W2" s="17">
        <v>0.0</v>
      </c>
      <c r="X2" s="17">
        <v>0.0</v>
      </c>
      <c r="Y2" s="18">
        <v>4.0</v>
      </c>
      <c r="Z2" s="18">
        <v>2.0</v>
      </c>
      <c r="AA2" s="18">
        <v>1.0</v>
      </c>
      <c r="AB2" s="19">
        <v>7.0</v>
      </c>
      <c r="AC2" s="10"/>
      <c r="AD2" s="10"/>
      <c r="AE2" s="10"/>
      <c r="AF2" s="10"/>
      <c r="AG2" s="10"/>
      <c r="AH2" s="10"/>
      <c r="AI2" s="10"/>
      <c r="AJ2" s="10"/>
    </row>
    <row r="3">
      <c r="A3" s="11" t="s">
        <v>26</v>
      </c>
      <c r="B3" s="135">
        <v>45234.0</v>
      </c>
      <c r="C3" s="87">
        <v>0.4791666666666667</v>
      </c>
      <c r="D3" s="20"/>
      <c r="E3" s="20" t="s">
        <v>104</v>
      </c>
      <c r="F3" s="20"/>
      <c r="G3" s="20" t="s">
        <v>30</v>
      </c>
      <c r="H3" s="20" t="s">
        <v>28</v>
      </c>
      <c r="I3" s="20" t="s">
        <v>104</v>
      </c>
      <c r="J3" s="20" t="s">
        <v>31</v>
      </c>
      <c r="K3" s="21">
        <v>0.0</v>
      </c>
      <c r="L3" s="21">
        <v>0.0</v>
      </c>
      <c r="M3" s="21">
        <v>0.0</v>
      </c>
      <c r="N3" s="22">
        <v>9.0</v>
      </c>
      <c r="O3" s="21">
        <v>0.0</v>
      </c>
      <c r="P3" s="23">
        <v>327.0</v>
      </c>
      <c r="Q3" s="23">
        <v>0.0</v>
      </c>
      <c r="R3" s="23">
        <v>0.0</v>
      </c>
      <c r="S3" s="23">
        <v>0.0</v>
      </c>
      <c r="T3" s="23">
        <v>0.0</v>
      </c>
      <c r="U3" s="24">
        <v>0.0</v>
      </c>
      <c r="V3" s="24">
        <v>1.0</v>
      </c>
      <c r="W3" s="24">
        <v>0.0</v>
      </c>
      <c r="X3" s="24">
        <v>9.0</v>
      </c>
      <c r="Y3" s="25">
        <v>1.0</v>
      </c>
      <c r="Z3" s="25">
        <v>1.0</v>
      </c>
      <c r="AA3" s="25">
        <v>2.0</v>
      </c>
      <c r="AB3" s="9">
        <v>4.0</v>
      </c>
      <c r="AC3" s="10"/>
      <c r="AD3" s="10"/>
      <c r="AE3" s="10"/>
      <c r="AF3" s="10"/>
      <c r="AG3" s="10"/>
      <c r="AH3" s="10"/>
      <c r="AI3" s="10"/>
      <c r="AJ3" s="10"/>
    </row>
    <row r="4">
      <c r="A4" s="11" t="s">
        <v>26</v>
      </c>
      <c r="B4" s="135">
        <v>45234.0</v>
      </c>
      <c r="C4" s="89">
        <v>0.5659722222222222</v>
      </c>
      <c r="D4" s="26"/>
      <c r="E4" s="26" t="s">
        <v>104</v>
      </c>
      <c r="F4" s="26"/>
      <c r="G4" s="26" t="s">
        <v>32</v>
      </c>
      <c r="H4" s="26" t="s">
        <v>28</v>
      </c>
      <c r="I4" s="26" t="s">
        <v>104</v>
      </c>
      <c r="J4" s="26" t="s">
        <v>33</v>
      </c>
      <c r="K4" s="3">
        <v>0.0</v>
      </c>
      <c r="L4" s="3">
        <v>11.0</v>
      </c>
      <c r="M4" s="3">
        <v>1.0</v>
      </c>
      <c r="N4" s="27">
        <v>0.0</v>
      </c>
      <c r="O4" s="3">
        <v>1.0</v>
      </c>
      <c r="P4" s="5">
        <v>48.0</v>
      </c>
      <c r="Q4" s="5">
        <v>0.0</v>
      </c>
      <c r="R4" s="5">
        <v>5.0</v>
      </c>
      <c r="S4" s="5">
        <v>0.0</v>
      </c>
      <c r="T4" s="5">
        <v>0.0</v>
      </c>
      <c r="U4" s="7">
        <v>0.0</v>
      </c>
      <c r="V4" s="7">
        <v>1.0</v>
      </c>
      <c r="W4" s="7">
        <v>0.0</v>
      </c>
      <c r="X4" s="7">
        <v>0.0</v>
      </c>
      <c r="Y4" s="8">
        <v>3.0</v>
      </c>
      <c r="Z4" s="8">
        <v>2.0</v>
      </c>
      <c r="AA4" s="8">
        <v>1.0</v>
      </c>
      <c r="AB4" s="28">
        <v>6.0</v>
      </c>
      <c r="AC4" s="10"/>
      <c r="AD4" s="10"/>
      <c r="AE4" s="10"/>
      <c r="AF4" s="10"/>
      <c r="AG4" s="10"/>
      <c r="AH4" s="10"/>
      <c r="AI4" s="10"/>
      <c r="AJ4" s="10"/>
    </row>
    <row r="5">
      <c r="A5" s="11" t="s">
        <v>26</v>
      </c>
      <c r="B5" s="136">
        <v>45264.0</v>
      </c>
      <c r="C5" s="86">
        <v>0.4479166666666667</v>
      </c>
      <c r="D5" s="13"/>
      <c r="E5" s="13" t="s">
        <v>104</v>
      </c>
      <c r="F5" s="13"/>
      <c r="G5" s="13" t="s">
        <v>30</v>
      </c>
      <c r="H5" s="13" t="s">
        <v>28</v>
      </c>
      <c r="I5" s="13" t="s">
        <v>104</v>
      </c>
      <c r="J5" s="13" t="s">
        <v>34</v>
      </c>
      <c r="K5" s="14">
        <v>0.0</v>
      </c>
      <c r="L5" s="14">
        <v>1.0</v>
      </c>
      <c r="M5" s="14">
        <v>4.0</v>
      </c>
      <c r="N5" s="15">
        <v>13.0</v>
      </c>
      <c r="O5" s="14">
        <v>2.0</v>
      </c>
      <c r="P5" s="16">
        <v>191.0</v>
      </c>
      <c r="Q5" s="16">
        <v>0.0</v>
      </c>
      <c r="R5" s="16">
        <v>27.0</v>
      </c>
      <c r="S5" s="16">
        <v>0.0</v>
      </c>
      <c r="T5" s="16">
        <v>0.0</v>
      </c>
      <c r="U5" s="17">
        <v>2.0</v>
      </c>
      <c r="V5" s="17">
        <v>0.0</v>
      </c>
      <c r="W5" s="17">
        <v>0.0</v>
      </c>
      <c r="X5" s="17">
        <v>2.0</v>
      </c>
      <c r="Y5" s="18">
        <v>4.0</v>
      </c>
      <c r="Z5" s="18">
        <v>2.0</v>
      </c>
      <c r="AA5" s="18">
        <v>2.0</v>
      </c>
      <c r="AB5" s="19">
        <v>8.0</v>
      </c>
    </row>
    <row r="6">
      <c r="A6" s="11" t="s">
        <v>26</v>
      </c>
      <c r="B6" s="136">
        <v>45264.0</v>
      </c>
      <c r="C6" s="87">
        <v>0.4583333333333333</v>
      </c>
      <c r="D6" s="20"/>
      <c r="E6" s="20" t="s">
        <v>104</v>
      </c>
      <c r="F6" s="20"/>
      <c r="G6" s="20" t="s">
        <v>30</v>
      </c>
      <c r="H6" s="20" t="s">
        <v>28</v>
      </c>
      <c r="I6" s="20" t="s">
        <v>104</v>
      </c>
      <c r="J6" s="20" t="s">
        <v>35</v>
      </c>
      <c r="K6" s="21">
        <v>5.0</v>
      </c>
      <c r="L6" s="21">
        <v>2.0</v>
      </c>
      <c r="M6" s="21">
        <v>6.0</v>
      </c>
      <c r="N6" s="22">
        <v>19.0</v>
      </c>
      <c r="O6" s="21">
        <v>5.0</v>
      </c>
      <c r="P6" s="23">
        <v>261.0</v>
      </c>
      <c r="Q6" s="23">
        <v>0.0</v>
      </c>
      <c r="R6" s="23">
        <v>22.0</v>
      </c>
      <c r="S6" s="23">
        <v>3.0</v>
      </c>
      <c r="T6" s="23">
        <v>1.0</v>
      </c>
      <c r="U6" s="24">
        <v>0.0</v>
      </c>
      <c r="V6" s="24">
        <v>0.0</v>
      </c>
      <c r="W6" s="24">
        <v>0.0</v>
      </c>
      <c r="X6" s="24">
        <v>0.0</v>
      </c>
      <c r="Y6" s="25">
        <v>5.0</v>
      </c>
      <c r="Z6" s="25">
        <v>4.0</v>
      </c>
      <c r="AA6" s="25">
        <v>0.0</v>
      </c>
      <c r="AB6" s="9">
        <v>9.0</v>
      </c>
    </row>
    <row r="7">
      <c r="A7" s="11" t="s">
        <v>26</v>
      </c>
      <c r="B7" s="136">
        <v>45264.0</v>
      </c>
      <c r="C7" s="89">
        <v>0.46875</v>
      </c>
      <c r="D7" s="26" t="s">
        <v>114</v>
      </c>
      <c r="E7" s="26" t="s">
        <v>104</v>
      </c>
      <c r="F7" s="26"/>
      <c r="G7" s="26" t="s">
        <v>32</v>
      </c>
      <c r="H7" s="26" t="s">
        <v>28</v>
      </c>
      <c r="I7" s="26" t="s">
        <v>104</v>
      </c>
      <c r="J7" s="26" t="s">
        <v>33</v>
      </c>
      <c r="K7" s="3">
        <v>5.0</v>
      </c>
      <c r="L7" s="3">
        <v>2.0</v>
      </c>
      <c r="M7" s="3">
        <v>8.0</v>
      </c>
      <c r="N7" s="27">
        <v>11.0</v>
      </c>
      <c r="O7" s="3">
        <v>7.0</v>
      </c>
      <c r="P7" s="5">
        <v>75.0</v>
      </c>
      <c r="Q7" s="5">
        <v>0.0</v>
      </c>
      <c r="R7" s="5">
        <v>22.0</v>
      </c>
      <c r="S7" s="5">
        <v>2.0</v>
      </c>
      <c r="T7" s="5">
        <v>0.0</v>
      </c>
      <c r="U7" s="7">
        <v>0.0</v>
      </c>
      <c r="V7" s="7">
        <v>0.0</v>
      </c>
      <c r="W7" s="7">
        <v>0.0</v>
      </c>
      <c r="X7" s="7">
        <v>1.0</v>
      </c>
      <c r="Y7" s="8">
        <v>5.0</v>
      </c>
      <c r="Z7" s="8">
        <v>3.0</v>
      </c>
      <c r="AA7" s="8">
        <v>1.0</v>
      </c>
      <c r="AB7" s="28">
        <v>9.0</v>
      </c>
    </row>
    <row r="8">
      <c r="A8" s="5" t="s">
        <v>36</v>
      </c>
      <c r="B8" s="135">
        <v>45234.0</v>
      </c>
      <c r="C8" s="86">
        <v>0.39444444444444443</v>
      </c>
      <c r="D8" s="13" t="s">
        <v>106</v>
      </c>
      <c r="E8" s="13" t="s">
        <v>104</v>
      </c>
      <c r="F8" s="13"/>
      <c r="G8" s="13" t="s">
        <v>27</v>
      </c>
      <c r="H8" s="13" t="s">
        <v>37</v>
      </c>
      <c r="I8" s="13" t="s">
        <v>104</v>
      </c>
      <c r="J8" s="13" t="s">
        <v>29</v>
      </c>
      <c r="K8" s="14">
        <v>0.0</v>
      </c>
      <c r="L8" s="14">
        <v>0.0</v>
      </c>
      <c r="M8" s="14">
        <v>0.0</v>
      </c>
      <c r="N8" s="15">
        <v>2.0</v>
      </c>
      <c r="O8" s="14">
        <v>1.0</v>
      </c>
      <c r="P8" s="16">
        <v>48.0</v>
      </c>
      <c r="Q8" s="16">
        <v>0.0</v>
      </c>
      <c r="R8" s="16">
        <v>3.0</v>
      </c>
      <c r="S8" s="16">
        <v>0.0</v>
      </c>
      <c r="T8" s="16">
        <v>0.0</v>
      </c>
      <c r="U8" s="17">
        <v>0.0</v>
      </c>
      <c r="V8" s="17">
        <v>0.0</v>
      </c>
      <c r="W8" s="17">
        <v>0.0</v>
      </c>
      <c r="X8" s="17">
        <v>0.0</v>
      </c>
      <c r="Y8" s="18">
        <v>2.0</v>
      </c>
      <c r="Z8" s="18">
        <v>2.0</v>
      </c>
      <c r="AA8" s="18">
        <v>0.0</v>
      </c>
      <c r="AB8" s="19">
        <v>4.0</v>
      </c>
      <c r="AC8" s="10"/>
      <c r="AD8" s="10"/>
      <c r="AE8" s="10"/>
      <c r="AF8" s="10"/>
      <c r="AG8" s="10"/>
      <c r="AH8" s="10"/>
      <c r="AI8" s="10"/>
      <c r="AJ8" s="10"/>
    </row>
    <row r="9">
      <c r="A9" s="5" t="s">
        <v>36</v>
      </c>
      <c r="B9" s="135">
        <v>45234.0</v>
      </c>
      <c r="C9" s="87">
        <v>0.4826388888888889</v>
      </c>
      <c r="D9" s="20" t="s">
        <v>107</v>
      </c>
      <c r="E9" s="20" t="s">
        <v>104</v>
      </c>
      <c r="F9" s="20"/>
      <c r="G9" s="20" t="s">
        <v>30</v>
      </c>
      <c r="H9" s="20" t="s">
        <v>38</v>
      </c>
      <c r="I9" s="20" t="s">
        <v>104</v>
      </c>
      <c r="J9" s="20" t="s">
        <v>31</v>
      </c>
      <c r="K9" s="21">
        <v>0.0</v>
      </c>
      <c r="L9" s="21">
        <v>0.0</v>
      </c>
      <c r="M9" s="21">
        <v>0.0</v>
      </c>
      <c r="N9" s="22">
        <v>0.0</v>
      </c>
      <c r="O9" s="21">
        <v>0.0</v>
      </c>
      <c r="P9" s="23">
        <v>0.0</v>
      </c>
      <c r="Q9" s="23">
        <v>0.0</v>
      </c>
      <c r="R9" s="23">
        <v>0.0</v>
      </c>
      <c r="S9" s="23">
        <v>0.0</v>
      </c>
      <c r="T9" s="23">
        <v>0.0</v>
      </c>
      <c r="U9" s="24">
        <v>0.0</v>
      </c>
      <c r="V9" s="24">
        <v>0.0</v>
      </c>
      <c r="W9" s="24">
        <v>0.0</v>
      </c>
      <c r="X9" s="24">
        <v>0.0</v>
      </c>
      <c r="Y9" s="25">
        <v>0.0</v>
      </c>
      <c r="Z9" s="25">
        <v>0.0</v>
      </c>
      <c r="AA9" s="25">
        <v>0.0</v>
      </c>
      <c r="AB9" s="9">
        <v>0.0</v>
      </c>
      <c r="AC9" s="10"/>
      <c r="AD9" s="10"/>
      <c r="AE9" s="10"/>
      <c r="AF9" s="10"/>
      <c r="AG9" s="10"/>
      <c r="AH9" s="10"/>
      <c r="AI9" s="10"/>
      <c r="AJ9" s="10"/>
    </row>
    <row r="10">
      <c r="A10" s="5" t="s">
        <v>36</v>
      </c>
      <c r="B10" s="135">
        <v>45234.0</v>
      </c>
      <c r="C10" s="89">
        <v>0.5625</v>
      </c>
      <c r="D10" s="26"/>
      <c r="E10" s="26" t="s">
        <v>104</v>
      </c>
      <c r="F10" s="26"/>
      <c r="G10" s="26" t="s">
        <v>32</v>
      </c>
      <c r="H10" s="26" t="s">
        <v>38</v>
      </c>
      <c r="I10" s="26" t="s">
        <v>104</v>
      </c>
      <c r="J10" s="26" t="s">
        <v>33</v>
      </c>
      <c r="K10" s="3">
        <v>0.0</v>
      </c>
      <c r="L10" s="3">
        <v>1.0</v>
      </c>
      <c r="M10" s="3">
        <v>0.0</v>
      </c>
      <c r="N10" s="27">
        <v>0.0</v>
      </c>
      <c r="O10" s="3">
        <v>1.0</v>
      </c>
      <c r="P10" s="5">
        <v>11.0</v>
      </c>
      <c r="Q10" s="5">
        <v>0.0</v>
      </c>
      <c r="R10" s="5">
        <v>8.0</v>
      </c>
      <c r="S10" s="5">
        <v>0.0</v>
      </c>
      <c r="T10" s="5">
        <v>0.0</v>
      </c>
      <c r="U10" s="7">
        <v>0.0</v>
      </c>
      <c r="V10" s="7">
        <v>1.0</v>
      </c>
      <c r="W10" s="7">
        <v>0.0</v>
      </c>
      <c r="X10" s="7">
        <v>1.0</v>
      </c>
      <c r="Y10" s="8">
        <v>2.0</v>
      </c>
      <c r="Z10" s="8">
        <v>2.0</v>
      </c>
      <c r="AA10" s="8">
        <v>2.0</v>
      </c>
      <c r="AB10" s="28">
        <v>6.0</v>
      </c>
      <c r="AC10" s="10"/>
      <c r="AD10" s="10"/>
      <c r="AE10" s="10"/>
      <c r="AF10" s="10"/>
      <c r="AG10" s="10"/>
      <c r="AH10" s="10"/>
      <c r="AI10" s="10"/>
      <c r="AJ10" s="10"/>
    </row>
    <row r="11">
      <c r="A11" s="3" t="s">
        <v>78</v>
      </c>
      <c r="B11" s="135">
        <v>45234.0</v>
      </c>
      <c r="C11" s="86">
        <v>0.3958333333333333</v>
      </c>
      <c r="D11" s="13"/>
      <c r="E11" s="13" t="s">
        <v>104</v>
      </c>
      <c r="F11" s="13"/>
      <c r="G11" s="13" t="s">
        <v>30</v>
      </c>
      <c r="H11" s="13" t="s">
        <v>38</v>
      </c>
      <c r="I11" s="13" t="s">
        <v>104</v>
      </c>
      <c r="J11" s="13" t="s">
        <v>29</v>
      </c>
      <c r="K11" s="14">
        <v>0.0</v>
      </c>
      <c r="L11" s="14">
        <v>0.0</v>
      </c>
      <c r="M11" s="14">
        <v>0.0</v>
      </c>
      <c r="N11" s="15">
        <v>11.0</v>
      </c>
      <c r="O11" s="14">
        <v>0.0</v>
      </c>
      <c r="P11" s="16">
        <v>11.0</v>
      </c>
      <c r="Q11" s="16">
        <v>0.0</v>
      </c>
      <c r="R11" s="16">
        <v>6.0</v>
      </c>
      <c r="S11" s="16">
        <v>0.0</v>
      </c>
      <c r="T11" s="16">
        <v>0.0</v>
      </c>
      <c r="U11" s="17">
        <v>0.0</v>
      </c>
      <c r="V11" s="17">
        <v>0.0</v>
      </c>
      <c r="W11" s="17">
        <v>0.0</v>
      </c>
      <c r="X11" s="17">
        <v>0.0</v>
      </c>
      <c r="Y11" s="18">
        <v>1.0</v>
      </c>
      <c r="Z11" s="18">
        <v>2.0</v>
      </c>
      <c r="AA11" s="18">
        <v>0.0</v>
      </c>
      <c r="AB11" s="19">
        <v>3.0</v>
      </c>
      <c r="AC11" s="10"/>
      <c r="AD11" s="10"/>
      <c r="AE11" s="10"/>
      <c r="AF11" s="10"/>
      <c r="AG11" s="10"/>
      <c r="AH11" s="10"/>
      <c r="AI11" s="10"/>
      <c r="AJ11" s="10"/>
    </row>
    <row r="12">
      <c r="A12" s="3" t="s">
        <v>78</v>
      </c>
      <c r="B12" s="135">
        <v>45234.0</v>
      </c>
      <c r="C12" s="87">
        <v>0.4791666666666667</v>
      </c>
      <c r="D12" s="20"/>
      <c r="E12" s="20" t="s">
        <v>104</v>
      </c>
      <c r="F12" s="20"/>
      <c r="G12" s="20" t="s">
        <v>30</v>
      </c>
      <c r="H12" s="20" t="s">
        <v>38</v>
      </c>
      <c r="I12" s="20" t="s">
        <v>104</v>
      </c>
      <c r="J12" s="20" t="s">
        <v>31</v>
      </c>
      <c r="K12" s="21">
        <v>3.0</v>
      </c>
      <c r="L12" s="21">
        <v>0.0</v>
      </c>
      <c r="M12" s="21">
        <v>0.0</v>
      </c>
      <c r="N12" s="22">
        <v>0.0</v>
      </c>
      <c r="O12" s="21">
        <v>0.0</v>
      </c>
      <c r="P12" s="23">
        <v>1.0</v>
      </c>
      <c r="Q12" s="23">
        <v>0.0</v>
      </c>
      <c r="R12" s="23">
        <v>0.0</v>
      </c>
      <c r="S12" s="23">
        <v>0.0</v>
      </c>
      <c r="T12" s="23">
        <v>0.0</v>
      </c>
      <c r="U12" s="24">
        <v>0.0</v>
      </c>
      <c r="V12" s="24">
        <v>0.0</v>
      </c>
      <c r="W12" s="24">
        <v>0.0</v>
      </c>
      <c r="X12" s="24">
        <v>0.0</v>
      </c>
      <c r="Y12" s="25">
        <v>1.0</v>
      </c>
      <c r="Z12" s="25">
        <v>1.0</v>
      </c>
      <c r="AA12" s="25">
        <v>0.0</v>
      </c>
      <c r="AB12" s="9">
        <v>2.0</v>
      </c>
      <c r="AC12" s="10"/>
      <c r="AD12" s="10"/>
      <c r="AE12" s="10"/>
      <c r="AF12" s="10"/>
      <c r="AG12" s="10"/>
      <c r="AH12" s="10"/>
      <c r="AI12" s="10"/>
      <c r="AJ12" s="10"/>
    </row>
    <row r="13">
      <c r="A13" s="3" t="s">
        <v>78</v>
      </c>
      <c r="B13" s="135">
        <v>45234.0</v>
      </c>
      <c r="C13" s="89">
        <v>0.5625</v>
      </c>
      <c r="D13" s="26"/>
      <c r="E13" s="26" t="s">
        <v>104</v>
      </c>
      <c r="F13" s="26"/>
      <c r="G13" s="26" t="s">
        <v>32</v>
      </c>
      <c r="H13" s="26" t="s">
        <v>38</v>
      </c>
      <c r="I13" s="26" t="s">
        <v>104</v>
      </c>
      <c r="J13" s="26" t="s">
        <v>33</v>
      </c>
      <c r="K13" s="3">
        <v>0.0</v>
      </c>
      <c r="L13" s="3">
        <v>0.0</v>
      </c>
      <c r="M13" s="3">
        <v>0.0</v>
      </c>
      <c r="N13" s="27">
        <v>0.0</v>
      </c>
      <c r="O13" s="3">
        <v>1.0</v>
      </c>
      <c r="P13" s="5">
        <v>12.0</v>
      </c>
      <c r="Q13" s="5">
        <v>0.0</v>
      </c>
      <c r="R13" s="5">
        <v>8.0</v>
      </c>
      <c r="S13" s="5">
        <v>0.0</v>
      </c>
      <c r="T13" s="5">
        <v>0.0</v>
      </c>
      <c r="U13" s="7">
        <v>0.0</v>
      </c>
      <c r="V13" s="7">
        <v>0.0</v>
      </c>
      <c r="W13" s="7">
        <v>0.0</v>
      </c>
      <c r="X13" s="7">
        <v>0.0</v>
      </c>
      <c r="Y13" s="8">
        <v>1.0</v>
      </c>
      <c r="Z13" s="8">
        <v>2.0</v>
      </c>
      <c r="AA13" s="8">
        <v>0.0</v>
      </c>
      <c r="AB13" s="28">
        <v>3.0</v>
      </c>
      <c r="AC13" s="10"/>
      <c r="AD13" s="10"/>
      <c r="AE13" s="10"/>
      <c r="AF13" s="10"/>
      <c r="AG13" s="10"/>
      <c r="AH13" s="10"/>
      <c r="AI13" s="10"/>
      <c r="AJ13" s="10"/>
    </row>
    <row r="14">
      <c r="A14" s="20" t="s">
        <v>40</v>
      </c>
      <c r="B14" s="135">
        <v>45234.0</v>
      </c>
      <c r="C14" s="86">
        <v>0.3958333333333333</v>
      </c>
      <c r="D14" s="13"/>
      <c r="E14" s="13" t="s">
        <v>104</v>
      </c>
      <c r="F14" s="13"/>
      <c r="G14" s="13" t="s">
        <v>30</v>
      </c>
      <c r="H14" s="13" t="s">
        <v>37</v>
      </c>
      <c r="I14" s="13" t="s">
        <v>104</v>
      </c>
      <c r="J14" s="13" t="s">
        <v>29</v>
      </c>
      <c r="K14" s="14">
        <v>12.0</v>
      </c>
      <c r="L14" s="14">
        <v>0.0</v>
      </c>
      <c r="M14" s="14">
        <v>0.0</v>
      </c>
      <c r="N14" s="15">
        <v>23.0</v>
      </c>
      <c r="O14" s="14">
        <v>1.0</v>
      </c>
      <c r="P14" s="16">
        <v>71.0</v>
      </c>
      <c r="Q14" s="16">
        <v>0.0</v>
      </c>
      <c r="R14" s="16">
        <v>11.0</v>
      </c>
      <c r="S14" s="16">
        <v>0.0</v>
      </c>
      <c r="T14" s="16">
        <v>0.0</v>
      </c>
      <c r="U14" s="17">
        <v>0.0</v>
      </c>
      <c r="V14" s="17">
        <v>0.0</v>
      </c>
      <c r="W14" s="17">
        <v>0.0</v>
      </c>
      <c r="X14" s="17">
        <v>6.0</v>
      </c>
      <c r="Y14" s="18">
        <v>3.0</v>
      </c>
      <c r="Z14" s="18">
        <v>2.0</v>
      </c>
      <c r="AA14" s="18">
        <v>1.0</v>
      </c>
      <c r="AB14" s="19">
        <v>6.0</v>
      </c>
      <c r="AC14" s="10"/>
      <c r="AD14" s="10"/>
      <c r="AE14" s="10"/>
      <c r="AF14" s="10"/>
      <c r="AG14" s="10"/>
      <c r="AH14" s="10"/>
      <c r="AI14" s="10"/>
      <c r="AJ14" s="10"/>
    </row>
    <row r="15">
      <c r="A15" s="20" t="s">
        <v>40</v>
      </c>
      <c r="B15" s="135">
        <v>45234.0</v>
      </c>
      <c r="C15" s="87">
        <v>0.4861111111111111</v>
      </c>
      <c r="D15" s="20" t="s">
        <v>108</v>
      </c>
      <c r="E15" s="20" t="s">
        <v>104</v>
      </c>
      <c r="F15" s="20"/>
      <c r="G15" s="20" t="s">
        <v>30</v>
      </c>
      <c r="H15" s="20" t="s">
        <v>38</v>
      </c>
      <c r="I15" s="20" t="s">
        <v>104</v>
      </c>
      <c r="J15" s="20" t="s">
        <v>31</v>
      </c>
      <c r="K15" s="21">
        <v>3.0</v>
      </c>
      <c r="L15" s="21">
        <v>0.0</v>
      </c>
      <c r="M15" s="21">
        <v>0.0</v>
      </c>
      <c r="N15" s="22">
        <v>4.0</v>
      </c>
      <c r="O15" s="21">
        <v>0.0</v>
      </c>
      <c r="P15" s="23">
        <v>24.0</v>
      </c>
      <c r="Q15" s="23">
        <v>0.0</v>
      </c>
      <c r="R15" s="23">
        <v>1.0</v>
      </c>
      <c r="S15" s="23">
        <v>0.0</v>
      </c>
      <c r="T15" s="23">
        <v>0.0</v>
      </c>
      <c r="U15" s="24">
        <v>0.0</v>
      </c>
      <c r="V15" s="24">
        <v>0.0</v>
      </c>
      <c r="W15" s="24">
        <v>0.0</v>
      </c>
      <c r="X15" s="24">
        <v>1.0</v>
      </c>
      <c r="Y15" s="25">
        <v>2.0</v>
      </c>
      <c r="Z15" s="25">
        <v>2.0</v>
      </c>
      <c r="AA15" s="25">
        <v>1.0</v>
      </c>
      <c r="AB15" s="9">
        <v>5.0</v>
      </c>
      <c r="AC15" s="10"/>
      <c r="AD15" s="10"/>
      <c r="AE15" s="10"/>
      <c r="AF15" s="10"/>
      <c r="AG15" s="10"/>
      <c r="AH15" s="10"/>
      <c r="AI15" s="10"/>
      <c r="AJ15" s="10"/>
    </row>
    <row r="16">
      <c r="A16" s="20" t="s">
        <v>40</v>
      </c>
      <c r="B16" s="135">
        <v>45234.0</v>
      </c>
      <c r="C16" s="89">
        <v>0.5625</v>
      </c>
      <c r="D16" s="26"/>
      <c r="E16" s="26" t="s">
        <v>104</v>
      </c>
      <c r="F16" s="26"/>
      <c r="G16" s="26" t="s">
        <v>32</v>
      </c>
      <c r="H16" s="26" t="s">
        <v>37</v>
      </c>
      <c r="I16" s="26" t="s">
        <v>104</v>
      </c>
      <c r="J16" s="26" t="s">
        <v>33</v>
      </c>
      <c r="K16" s="3">
        <v>0.0</v>
      </c>
      <c r="L16" s="3">
        <v>0.0</v>
      </c>
      <c r="M16" s="3">
        <v>0.0</v>
      </c>
      <c r="N16" s="27">
        <v>6.0</v>
      </c>
      <c r="O16" s="3">
        <v>0.0</v>
      </c>
      <c r="P16" s="5">
        <v>11.0</v>
      </c>
      <c r="Q16" s="5">
        <v>0.0</v>
      </c>
      <c r="R16" s="5">
        <v>1.0</v>
      </c>
      <c r="S16" s="5">
        <v>0.0</v>
      </c>
      <c r="T16" s="5">
        <v>0.0</v>
      </c>
      <c r="U16" s="7">
        <v>0.0</v>
      </c>
      <c r="V16" s="7">
        <v>0.0</v>
      </c>
      <c r="W16" s="7">
        <v>0.0</v>
      </c>
      <c r="X16" s="7">
        <v>0.0</v>
      </c>
      <c r="Y16" s="8">
        <v>1.0</v>
      </c>
      <c r="Z16" s="8">
        <v>2.0</v>
      </c>
      <c r="AA16" s="8">
        <v>0.0</v>
      </c>
      <c r="AB16" s="28">
        <v>3.0</v>
      </c>
      <c r="AC16" s="10"/>
      <c r="AD16" s="10"/>
      <c r="AE16" s="10"/>
      <c r="AF16" s="10"/>
      <c r="AG16" s="10"/>
      <c r="AH16" s="10"/>
      <c r="AI16" s="10"/>
      <c r="AJ16" s="10"/>
    </row>
    <row r="17">
      <c r="A17" s="26" t="s">
        <v>41</v>
      </c>
      <c r="B17" s="135">
        <v>45234.0</v>
      </c>
      <c r="C17" s="86">
        <v>0.3958333333333333</v>
      </c>
      <c r="D17" s="13" t="s">
        <v>105</v>
      </c>
      <c r="E17" s="13" t="s">
        <v>104</v>
      </c>
      <c r="F17" s="13"/>
      <c r="G17" s="13" t="s">
        <v>30</v>
      </c>
      <c r="H17" s="13" t="s">
        <v>42</v>
      </c>
      <c r="I17" s="13" t="s">
        <v>104</v>
      </c>
      <c r="J17" s="13" t="s">
        <v>29</v>
      </c>
      <c r="K17" s="14">
        <v>0.0</v>
      </c>
      <c r="L17" s="14">
        <v>0.0</v>
      </c>
      <c r="M17" s="14">
        <v>0.0</v>
      </c>
      <c r="N17" s="15">
        <v>5.0</v>
      </c>
      <c r="O17" s="14">
        <v>5.0</v>
      </c>
      <c r="P17" s="16">
        <v>133.0</v>
      </c>
      <c r="Q17" s="16">
        <v>0.0</v>
      </c>
      <c r="R17" s="16">
        <v>11.0</v>
      </c>
      <c r="S17" s="16">
        <v>0.0</v>
      </c>
      <c r="T17" s="16">
        <v>0.0</v>
      </c>
      <c r="U17" s="17">
        <v>1.0</v>
      </c>
      <c r="V17" s="17">
        <v>2.0</v>
      </c>
      <c r="W17" s="17">
        <v>0.0</v>
      </c>
      <c r="X17" s="17">
        <v>0.0</v>
      </c>
      <c r="Y17" s="18">
        <v>2.0</v>
      </c>
      <c r="Z17" s="18">
        <v>2.0</v>
      </c>
      <c r="AA17" s="18">
        <v>2.0</v>
      </c>
      <c r="AB17" s="19">
        <v>6.0</v>
      </c>
      <c r="AC17" s="10"/>
      <c r="AD17" s="10"/>
      <c r="AE17" s="10"/>
      <c r="AF17" s="10"/>
      <c r="AG17" s="10"/>
      <c r="AH17" s="10"/>
      <c r="AI17" s="10"/>
      <c r="AJ17" s="10"/>
    </row>
    <row r="18">
      <c r="A18" s="26" t="s">
        <v>41</v>
      </c>
      <c r="B18" s="135">
        <v>45234.0</v>
      </c>
      <c r="C18" s="87">
        <v>0.4791666666666667</v>
      </c>
      <c r="D18" s="20"/>
      <c r="E18" s="20" t="s">
        <v>104</v>
      </c>
      <c r="F18" s="20"/>
      <c r="G18" s="20" t="s">
        <v>30</v>
      </c>
      <c r="H18" s="20" t="s">
        <v>43</v>
      </c>
      <c r="I18" s="20" t="s">
        <v>104</v>
      </c>
      <c r="J18" s="20" t="s">
        <v>31</v>
      </c>
      <c r="K18" s="21">
        <v>0.0</v>
      </c>
      <c r="L18" s="21">
        <v>1.0</v>
      </c>
      <c r="M18" s="21">
        <v>0.0</v>
      </c>
      <c r="N18" s="22">
        <v>25.0</v>
      </c>
      <c r="O18" s="21">
        <v>5.0</v>
      </c>
      <c r="P18" s="23">
        <v>206.0</v>
      </c>
      <c r="Q18" s="23">
        <v>0.0</v>
      </c>
      <c r="R18" s="23">
        <v>7.0</v>
      </c>
      <c r="S18" s="23">
        <v>0.0</v>
      </c>
      <c r="T18" s="23">
        <v>0.0</v>
      </c>
      <c r="U18" s="24">
        <v>2.0</v>
      </c>
      <c r="V18" s="24">
        <v>1.0</v>
      </c>
      <c r="W18" s="24">
        <v>2.0</v>
      </c>
      <c r="X18" s="24">
        <v>2.0</v>
      </c>
      <c r="Y18" s="25">
        <v>3.0</v>
      </c>
      <c r="Z18" s="25">
        <v>2.0</v>
      </c>
      <c r="AA18" s="25">
        <v>4.0</v>
      </c>
      <c r="AB18" s="9">
        <v>9.0</v>
      </c>
      <c r="AC18" s="10"/>
      <c r="AD18" s="10"/>
      <c r="AE18" s="10"/>
      <c r="AF18" s="10"/>
      <c r="AG18" s="10"/>
      <c r="AH18" s="10"/>
      <c r="AI18" s="10"/>
      <c r="AJ18" s="10"/>
    </row>
    <row r="19">
      <c r="A19" s="26" t="s">
        <v>41</v>
      </c>
      <c r="B19" s="135">
        <v>45234.0</v>
      </c>
      <c r="C19" s="89">
        <v>0.5659722222222222</v>
      </c>
      <c r="D19" s="26"/>
      <c r="E19" s="26" t="s">
        <v>104</v>
      </c>
      <c r="F19" s="26"/>
      <c r="G19" s="26" t="s">
        <v>32</v>
      </c>
      <c r="H19" s="26" t="s">
        <v>43</v>
      </c>
      <c r="I19" s="26" t="s">
        <v>104</v>
      </c>
      <c r="J19" s="26" t="s">
        <v>33</v>
      </c>
      <c r="K19" s="3">
        <v>1.0</v>
      </c>
      <c r="L19" s="3">
        <v>11.0</v>
      </c>
      <c r="M19" s="3">
        <v>0.0</v>
      </c>
      <c r="N19" s="27">
        <v>0.0</v>
      </c>
      <c r="O19" s="3">
        <v>4.0</v>
      </c>
      <c r="P19" s="5">
        <v>53.0</v>
      </c>
      <c r="Q19" s="5">
        <v>0.0</v>
      </c>
      <c r="R19" s="5">
        <v>5.0</v>
      </c>
      <c r="S19" s="5">
        <v>0.0</v>
      </c>
      <c r="T19" s="5">
        <v>2.0</v>
      </c>
      <c r="U19" s="7">
        <v>3.0</v>
      </c>
      <c r="V19" s="7">
        <v>0.0</v>
      </c>
      <c r="W19" s="7">
        <v>0.0</v>
      </c>
      <c r="X19" s="7">
        <v>0.0</v>
      </c>
      <c r="Y19" s="8">
        <v>3.0</v>
      </c>
      <c r="Z19" s="8">
        <v>2.0</v>
      </c>
      <c r="AA19" s="8">
        <v>1.0</v>
      </c>
      <c r="AB19" s="28">
        <v>6.0</v>
      </c>
      <c r="AC19" s="10"/>
      <c r="AD19" s="10"/>
      <c r="AE19" s="10"/>
      <c r="AF19" s="10"/>
      <c r="AG19" s="10"/>
      <c r="AH19" s="10"/>
      <c r="AI19" s="10"/>
      <c r="AJ19" s="10"/>
    </row>
    <row r="20">
      <c r="A20" s="26" t="s">
        <v>41</v>
      </c>
      <c r="B20" s="136">
        <v>45264.0</v>
      </c>
      <c r="C20" s="86">
        <v>0.4479166666666667</v>
      </c>
      <c r="D20" s="13" t="s">
        <v>110</v>
      </c>
      <c r="E20" s="13" t="s">
        <v>104</v>
      </c>
      <c r="F20" s="13"/>
      <c r="G20" s="13" t="s">
        <v>30</v>
      </c>
      <c r="H20" s="13" t="s">
        <v>37</v>
      </c>
      <c r="I20" s="13" t="s">
        <v>104</v>
      </c>
      <c r="J20" s="13" t="s">
        <v>34</v>
      </c>
      <c r="K20" s="14">
        <v>1.0</v>
      </c>
      <c r="L20" s="14">
        <v>0.0</v>
      </c>
      <c r="M20" s="14">
        <v>5.0</v>
      </c>
      <c r="N20" s="15">
        <v>22.0</v>
      </c>
      <c r="O20" s="14">
        <v>2.0</v>
      </c>
      <c r="P20" s="16">
        <v>60.0</v>
      </c>
      <c r="Q20" s="16">
        <v>0.0</v>
      </c>
      <c r="R20" s="16">
        <v>1.0</v>
      </c>
      <c r="S20" s="16">
        <v>1.0</v>
      </c>
      <c r="T20" s="16">
        <v>0.0</v>
      </c>
      <c r="U20" s="17">
        <v>0.0</v>
      </c>
      <c r="V20" s="17">
        <v>1.0</v>
      </c>
      <c r="W20" s="17">
        <v>0.0</v>
      </c>
      <c r="X20" s="17">
        <v>2.0</v>
      </c>
      <c r="Y20" s="18">
        <v>4.0</v>
      </c>
      <c r="Z20" s="18">
        <v>2.0</v>
      </c>
      <c r="AA20" s="18">
        <v>2.0</v>
      </c>
      <c r="AB20" s="19">
        <v>8.0</v>
      </c>
    </row>
    <row r="21">
      <c r="A21" s="26" t="s">
        <v>41</v>
      </c>
      <c r="B21" s="136">
        <v>45264.0</v>
      </c>
      <c r="C21" s="87">
        <v>0.4583333333333333</v>
      </c>
      <c r="D21" s="20" t="s">
        <v>112</v>
      </c>
      <c r="E21" s="20" t="s">
        <v>104</v>
      </c>
      <c r="F21" s="20"/>
      <c r="G21" s="20" t="s">
        <v>30</v>
      </c>
      <c r="H21" s="20" t="s">
        <v>43</v>
      </c>
      <c r="I21" s="20" t="s">
        <v>104</v>
      </c>
      <c r="J21" s="20" t="s">
        <v>35</v>
      </c>
      <c r="K21" s="21">
        <v>0.0</v>
      </c>
      <c r="L21" s="21">
        <v>1.0</v>
      </c>
      <c r="M21" s="21">
        <v>4.0</v>
      </c>
      <c r="N21" s="22">
        <v>0.0</v>
      </c>
      <c r="O21" s="21">
        <v>8.0</v>
      </c>
      <c r="P21" s="23">
        <v>21.0</v>
      </c>
      <c r="Q21" s="23">
        <v>0.0</v>
      </c>
      <c r="R21" s="23">
        <v>0.0</v>
      </c>
      <c r="S21" s="23">
        <v>5.0</v>
      </c>
      <c r="T21" s="23">
        <v>0.0</v>
      </c>
      <c r="U21" s="24">
        <v>0.0</v>
      </c>
      <c r="V21" s="24">
        <v>1.0</v>
      </c>
      <c r="W21" s="24">
        <v>0.0</v>
      </c>
      <c r="X21" s="24">
        <v>0.0</v>
      </c>
      <c r="Y21" s="25">
        <v>3.0</v>
      </c>
      <c r="Z21" s="25">
        <v>2.0</v>
      </c>
      <c r="AA21" s="25">
        <v>1.0</v>
      </c>
      <c r="AB21" s="9">
        <v>6.0</v>
      </c>
    </row>
    <row r="22">
      <c r="A22" s="26" t="s">
        <v>41</v>
      </c>
      <c r="B22" s="136">
        <v>45264.0</v>
      </c>
      <c r="C22" s="89">
        <v>0.46875</v>
      </c>
      <c r="D22" s="26" t="s">
        <v>115</v>
      </c>
      <c r="E22" s="26" t="s">
        <v>104</v>
      </c>
      <c r="F22" s="26"/>
      <c r="G22" s="26" t="s">
        <v>32</v>
      </c>
      <c r="H22" s="26"/>
      <c r="I22" s="26" t="s">
        <v>104</v>
      </c>
      <c r="J22" s="26" t="s">
        <v>33</v>
      </c>
      <c r="K22" s="3">
        <v>0.0</v>
      </c>
      <c r="L22" s="3">
        <v>0.0</v>
      </c>
      <c r="M22" s="3">
        <v>3.0</v>
      </c>
      <c r="N22" s="27">
        <v>5.0</v>
      </c>
      <c r="O22" s="3">
        <v>12.0</v>
      </c>
      <c r="P22" s="5">
        <v>18.0</v>
      </c>
      <c r="Q22" s="5">
        <v>2.0</v>
      </c>
      <c r="R22" s="5">
        <v>0.0</v>
      </c>
      <c r="S22" s="5">
        <v>0.0</v>
      </c>
      <c r="T22" s="5">
        <v>2.0</v>
      </c>
      <c r="U22" s="7">
        <v>0.0</v>
      </c>
      <c r="V22" s="7">
        <v>1.0</v>
      </c>
      <c r="W22" s="7">
        <v>0.0</v>
      </c>
      <c r="X22" s="7">
        <v>0.0</v>
      </c>
      <c r="Y22" s="8">
        <v>3.0</v>
      </c>
      <c r="Z22" s="8">
        <v>3.0</v>
      </c>
      <c r="AA22" s="8">
        <v>1.0</v>
      </c>
      <c r="AB22" s="28">
        <v>7.0</v>
      </c>
    </row>
    <row r="23">
      <c r="A23" s="2" t="s">
        <v>45</v>
      </c>
      <c r="B23" s="135">
        <v>45234.0</v>
      </c>
      <c r="C23" s="86">
        <v>0.4027777777777778</v>
      </c>
      <c r="D23" s="13"/>
      <c r="E23" s="13" t="s">
        <v>104</v>
      </c>
      <c r="F23" s="13"/>
      <c r="G23" s="13" t="s">
        <v>27</v>
      </c>
      <c r="H23" s="13" t="s">
        <v>28</v>
      </c>
      <c r="I23" s="13" t="s">
        <v>104</v>
      </c>
      <c r="J23" s="13" t="s">
        <v>29</v>
      </c>
      <c r="K23" s="14">
        <v>0.0</v>
      </c>
      <c r="L23" s="14">
        <v>1.0</v>
      </c>
      <c r="M23" s="14">
        <v>0.0</v>
      </c>
      <c r="N23" s="15">
        <v>2.0</v>
      </c>
      <c r="O23" s="14">
        <v>1.0</v>
      </c>
      <c r="P23" s="16">
        <v>121.0</v>
      </c>
      <c r="Q23" s="16">
        <v>0.0</v>
      </c>
      <c r="R23" s="16">
        <v>13.0</v>
      </c>
      <c r="S23" s="16">
        <v>0.0</v>
      </c>
      <c r="T23" s="16">
        <v>0.0</v>
      </c>
      <c r="U23" s="17">
        <v>2.0</v>
      </c>
      <c r="V23" s="17">
        <v>0.0</v>
      </c>
      <c r="W23" s="17">
        <v>0.0</v>
      </c>
      <c r="X23" s="17">
        <v>0.0</v>
      </c>
      <c r="Y23" s="18">
        <v>3.0</v>
      </c>
      <c r="Z23" s="18">
        <v>2.0</v>
      </c>
      <c r="AA23" s="18">
        <v>1.0</v>
      </c>
      <c r="AB23" s="19">
        <v>6.0</v>
      </c>
      <c r="AC23" s="10"/>
      <c r="AD23" s="10"/>
      <c r="AE23" s="10"/>
      <c r="AF23" s="10"/>
      <c r="AG23" s="10"/>
      <c r="AH23" s="10"/>
      <c r="AI23" s="10"/>
      <c r="AJ23" s="10"/>
    </row>
    <row r="24">
      <c r="A24" s="2" t="s">
        <v>45</v>
      </c>
      <c r="B24" s="135">
        <v>45234.0</v>
      </c>
      <c r="C24" s="87">
        <v>0.4791666666666667</v>
      </c>
      <c r="D24" s="20"/>
      <c r="E24" s="20" t="s">
        <v>104</v>
      </c>
      <c r="F24" s="20"/>
      <c r="G24" s="20" t="s">
        <v>30</v>
      </c>
      <c r="H24" s="20" t="s">
        <v>28</v>
      </c>
      <c r="I24" s="20" t="s">
        <v>104</v>
      </c>
      <c r="J24" s="20" t="s">
        <v>31</v>
      </c>
      <c r="K24" s="21">
        <v>0.0</v>
      </c>
      <c r="L24" s="21">
        <v>1.0</v>
      </c>
      <c r="M24" s="21">
        <v>0.0</v>
      </c>
      <c r="N24" s="22">
        <v>14.0</v>
      </c>
      <c r="O24" s="21">
        <v>18.0</v>
      </c>
      <c r="P24" s="23">
        <v>260.0</v>
      </c>
      <c r="Q24" s="23">
        <v>0.0</v>
      </c>
      <c r="R24" s="23">
        <v>5.0</v>
      </c>
      <c r="S24" s="23">
        <v>0.0</v>
      </c>
      <c r="T24" s="23">
        <v>0.0</v>
      </c>
      <c r="U24" s="24">
        <v>0.0</v>
      </c>
      <c r="V24" s="24">
        <v>4.0</v>
      </c>
      <c r="W24" s="24">
        <v>0.0</v>
      </c>
      <c r="X24" s="24">
        <v>0.0</v>
      </c>
      <c r="Y24" s="25">
        <v>3.0</v>
      </c>
      <c r="Z24" s="25">
        <v>2.0</v>
      </c>
      <c r="AA24" s="25">
        <v>1.0</v>
      </c>
      <c r="AB24" s="9">
        <v>6.0</v>
      </c>
      <c r="AC24" s="10"/>
      <c r="AD24" s="10"/>
      <c r="AE24" s="10"/>
      <c r="AF24" s="10"/>
      <c r="AG24" s="10"/>
      <c r="AH24" s="10"/>
      <c r="AI24" s="10"/>
      <c r="AJ24" s="10"/>
    </row>
    <row r="25">
      <c r="A25" s="2" t="s">
        <v>45</v>
      </c>
      <c r="B25" s="135">
        <v>45234.0</v>
      </c>
      <c r="C25" s="88">
        <v>0.5659722222222222</v>
      </c>
      <c r="D25" s="26"/>
      <c r="E25" s="26" t="s">
        <v>104</v>
      </c>
      <c r="F25" s="26"/>
      <c r="G25" s="26" t="s">
        <v>32</v>
      </c>
      <c r="H25" s="26" t="s">
        <v>28</v>
      </c>
      <c r="I25" s="26" t="s">
        <v>104</v>
      </c>
      <c r="J25" s="26" t="s">
        <v>33</v>
      </c>
      <c r="K25" s="3">
        <v>0.0</v>
      </c>
      <c r="L25" s="3">
        <v>8.0</v>
      </c>
      <c r="M25" s="3">
        <v>0.0</v>
      </c>
      <c r="N25" s="27">
        <v>1.0</v>
      </c>
      <c r="O25" s="3">
        <v>2.0</v>
      </c>
      <c r="P25" s="5">
        <v>74.0</v>
      </c>
      <c r="Q25" s="5">
        <v>0.0</v>
      </c>
      <c r="R25" s="5">
        <v>7.0</v>
      </c>
      <c r="S25" s="5">
        <v>0.0</v>
      </c>
      <c r="T25" s="5">
        <v>0.0</v>
      </c>
      <c r="U25" s="7">
        <v>0.0</v>
      </c>
      <c r="V25" s="7">
        <v>1.0</v>
      </c>
      <c r="W25" s="7">
        <v>0.0</v>
      </c>
      <c r="X25" s="7">
        <v>3.0</v>
      </c>
      <c r="Y25" s="8">
        <v>3.0</v>
      </c>
      <c r="Z25" s="8">
        <v>2.0</v>
      </c>
      <c r="AA25" s="8">
        <v>2.0</v>
      </c>
      <c r="AB25" s="28">
        <v>7.0</v>
      </c>
      <c r="AC25" s="10"/>
      <c r="AD25" s="10"/>
      <c r="AE25" s="10"/>
      <c r="AF25" s="10"/>
      <c r="AG25" s="10"/>
      <c r="AH25" s="10"/>
      <c r="AI25" s="10"/>
      <c r="AJ25" s="10"/>
    </row>
    <row r="26">
      <c r="A26" s="2" t="s">
        <v>45</v>
      </c>
      <c r="B26" s="136">
        <v>45264.0</v>
      </c>
      <c r="C26" s="86">
        <v>0.4479166666666667</v>
      </c>
      <c r="D26" s="13"/>
      <c r="E26" s="13" t="s">
        <v>104</v>
      </c>
      <c r="F26" s="13"/>
      <c r="G26" s="13" t="s">
        <v>30</v>
      </c>
      <c r="H26" s="13" t="s">
        <v>28</v>
      </c>
      <c r="I26" s="13" t="s">
        <v>104</v>
      </c>
      <c r="J26" s="13" t="s">
        <v>34</v>
      </c>
      <c r="K26" s="14">
        <v>3.0</v>
      </c>
      <c r="L26" s="14">
        <v>2.0</v>
      </c>
      <c r="M26" s="14">
        <v>0.0</v>
      </c>
      <c r="N26" s="15">
        <v>6.0</v>
      </c>
      <c r="O26" s="14">
        <v>9.0</v>
      </c>
      <c r="P26" s="16">
        <v>124.0</v>
      </c>
      <c r="Q26" s="16">
        <v>0.0</v>
      </c>
      <c r="R26" s="16">
        <v>13.0</v>
      </c>
      <c r="S26" s="16">
        <v>0.0</v>
      </c>
      <c r="T26" s="16">
        <v>2.0</v>
      </c>
      <c r="U26" s="17">
        <v>0.0</v>
      </c>
      <c r="V26" s="17">
        <v>0.0</v>
      </c>
      <c r="W26" s="17">
        <v>0.0</v>
      </c>
      <c r="X26" s="17">
        <v>3.0</v>
      </c>
      <c r="Y26" s="18">
        <v>4.0</v>
      </c>
      <c r="Z26" s="18">
        <v>3.0</v>
      </c>
      <c r="AA26" s="18">
        <v>1.0</v>
      </c>
      <c r="AB26" s="19">
        <v>8.0</v>
      </c>
    </row>
    <row r="27">
      <c r="A27" s="2" t="s">
        <v>45</v>
      </c>
      <c r="B27" s="136">
        <v>45264.0</v>
      </c>
      <c r="C27" s="87">
        <v>0.4583333333333333</v>
      </c>
      <c r="D27" s="20" t="s">
        <v>111</v>
      </c>
      <c r="E27" s="20" t="s">
        <v>104</v>
      </c>
      <c r="F27" s="20"/>
      <c r="G27" s="20" t="s">
        <v>30</v>
      </c>
      <c r="H27" s="20" t="s">
        <v>28</v>
      </c>
      <c r="I27" s="20" t="s">
        <v>104</v>
      </c>
      <c r="J27" s="20" t="s">
        <v>35</v>
      </c>
      <c r="K27" s="21">
        <v>3.0</v>
      </c>
      <c r="L27" s="21">
        <v>0.0</v>
      </c>
      <c r="M27" s="21">
        <v>0.0</v>
      </c>
      <c r="N27" s="22">
        <v>10.0</v>
      </c>
      <c r="O27" s="21">
        <v>1.0</v>
      </c>
      <c r="P27" s="23">
        <v>133.0</v>
      </c>
      <c r="Q27" s="23">
        <v>0.0</v>
      </c>
      <c r="R27" s="23">
        <v>5.0</v>
      </c>
      <c r="S27" s="23">
        <v>0.0</v>
      </c>
      <c r="T27" s="23">
        <v>0.0</v>
      </c>
      <c r="U27" s="24">
        <v>0.0</v>
      </c>
      <c r="V27" s="24">
        <v>1.0</v>
      </c>
      <c r="W27" s="24">
        <v>0.0</v>
      </c>
      <c r="X27" s="24">
        <v>0.0</v>
      </c>
      <c r="Y27" s="25">
        <v>3.0</v>
      </c>
      <c r="Z27" s="25">
        <v>2.0</v>
      </c>
      <c r="AA27" s="25">
        <v>1.0</v>
      </c>
      <c r="AB27" s="9">
        <v>6.0</v>
      </c>
    </row>
    <row r="28">
      <c r="A28" s="2" t="s">
        <v>45</v>
      </c>
      <c r="B28" s="136">
        <v>45264.0</v>
      </c>
      <c r="C28" s="88">
        <v>0.46875</v>
      </c>
      <c r="D28" s="26" t="s">
        <v>113</v>
      </c>
      <c r="E28" s="26" t="s">
        <v>104</v>
      </c>
      <c r="F28" s="26"/>
      <c r="G28" s="26" t="s">
        <v>32</v>
      </c>
      <c r="H28" s="26" t="s">
        <v>28</v>
      </c>
      <c r="I28" s="26" t="s">
        <v>104</v>
      </c>
      <c r="J28" s="26" t="s">
        <v>33</v>
      </c>
      <c r="K28" s="3">
        <v>20.0</v>
      </c>
      <c r="L28" s="3">
        <v>1.0</v>
      </c>
      <c r="M28" s="3">
        <v>1.0</v>
      </c>
      <c r="N28" s="27">
        <v>4.0</v>
      </c>
      <c r="O28" s="3">
        <v>3.0</v>
      </c>
      <c r="P28" s="5">
        <v>60.0</v>
      </c>
      <c r="Q28" s="5">
        <v>0.0</v>
      </c>
      <c r="R28" s="5">
        <v>8.0</v>
      </c>
      <c r="S28" s="5">
        <v>2.0</v>
      </c>
      <c r="T28" s="5">
        <v>0.0</v>
      </c>
      <c r="U28" s="7">
        <v>0.0</v>
      </c>
      <c r="V28" s="7">
        <v>0.0</v>
      </c>
      <c r="W28" s="7">
        <v>0.0</v>
      </c>
      <c r="X28" s="7">
        <v>0.0</v>
      </c>
      <c r="Y28" s="8">
        <v>5.0</v>
      </c>
      <c r="Z28" s="8">
        <v>3.0</v>
      </c>
      <c r="AA28" s="8">
        <v>0.0</v>
      </c>
      <c r="AB28" s="28">
        <v>8.0</v>
      </c>
    </row>
    <row r="31">
      <c r="A31" s="31" t="s">
        <v>139</v>
      </c>
    </row>
    <row r="32">
      <c r="A32" s="7" t="s">
        <v>74</v>
      </c>
      <c r="B32" s="7" t="s">
        <v>140</v>
      </c>
      <c r="C32" s="7" t="s">
        <v>141</v>
      </c>
      <c r="D32" s="7" t="s">
        <v>142</v>
      </c>
      <c r="E32" s="7" t="s">
        <v>143</v>
      </c>
      <c r="F32" s="7" t="s">
        <v>144</v>
      </c>
      <c r="G32" s="7" t="s">
        <v>145</v>
      </c>
      <c r="H32" s="7" t="s">
        <v>146</v>
      </c>
      <c r="I32" s="7" t="s">
        <v>147</v>
      </c>
      <c r="J32" s="7" t="s">
        <v>148</v>
      </c>
      <c r="K32" s="39" t="s">
        <v>149</v>
      </c>
      <c r="L32" s="7" t="s">
        <v>150</v>
      </c>
      <c r="M32" s="7" t="s">
        <v>151</v>
      </c>
      <c r="N32" s="7" t="s">
        <v>152</v>
      </c>
      <c r="O32" s="7" t="s">
        <v>153</v>
      </c>
      <c r="P32" s="7" t="s">
        <v>154</v>
      </c>
    </row>
    <row r="33">
      <c r="A33" s="11" t="s">
        <v>26</v>
      </c>
      <c r="B33" s="35">
        <f t="shared" ref="B33:B59" si="1">SUM(K2:X2)</f>
        <v>139</v>
      </c>
      <c r="C33" s="35">
        <f t="shared" ref="C33:C39" si="2">K2/B33</f>
        <v>0.02158273381</v>
      </c>
      <c r="D33" s="35">
        <f t="shared" ref="D33:D39" si="3">L2/B33</f>
        <v>0.02158273381</v>
      </c>
      <c r="E33" s="35">
        <f t="shared" ref="E33:E39" si="4">M2/B33</f>
        <v>0</v>
      </c>
      <c r="F33" s="35">
        <f t="shared" ref="F33:F39" si="5">N2/B33</f>
        <v>0.09352517986</v>
      </c>
      <c r="G33" s="35">
        <f t="shared" ref="G33:G39" si="6">O2/B33</f>
        <v>0.01438848921</v>
      </c>
      <c r="H33" s="35">
        <f t="shared" ref="H33:H39" si="7">P2/B33</f>
        <v>0.8057553957</v>
      </c>
      <c r="I33" s="35">
        <f t="shared" ref="I33:I39" si="8">Q2/B33</f>
        <v>0</v>
      </c>
      <c r="J33" s="35">
        <f t="shared" ref="J33:J39" si="9">R2/B33</f>
        <v>0.02877697842</v>
      </c>
      <c r="K33" s="35">
        <f t="shared" ref="K33:K39" si="10">S2/B33</f>
        <v>0</v>
      </c>
      <c r="L33" s="35">
        <f t="shared" ref="L33:L39" si="11">T2/B33</f>
        <v>0</v>
      </c>
      <c r="M33" s="35">
        <f t="shared" ref="M33:M39" si="12">U2/B33</f>
        <v>0</v>
      </c>
      <c r="N33" s="35">
        <f t="shared" ref="N33:N39" si="13">V2/B33</f>
        <v>0.01438848921</v>
      </c>
      <c r="O33" s="35">
        <f t="shared" ref="O33:O39" si="14">W2/B33
</f>
        <v>0</v>
      </c>
      <c r="P33" s="35">
        <f t="shared" ref="P33:P39" si="15">X2/B33</f>
        <v>0</v>
      </c>
    </row>
    <row r="34">
      <c r="A34" s="11" t="s">
        <v>26</v>
      </c>
      <c r="B34" s="35">
        <f t="shared" si="1"/>
        <v>346</v>
      </c>
      <c r="C34" s="35">
        <f t="shared" si="2"/>
        <v>0</v>
      </c>
      <c r="D34" s="35">
        <f t="shared" si="3"/>
        <v>0</v>
      </c>
      <c r="E34" s="35">
        <f t="shared" si="4"/>
        <v>0</v>
      </c>
      <c r="F34" s="35">
        <f t="shared" si="5"/>
        <v>0.02601156069</v>
      </c>
      <c r="G34" s="35">
        <f t="shared" si="6"/>
        <v>0</v>
      </c>
      <c r="H34" s="35">
        <f t="shared" si="7"/>
        <v>0.9450867052</v>
      </c>
      <c r="I34" s="35">
        <f t="shared" si="8"/>
        <v>0</v>
      </c>
      <c r="J34" s="35">
        <f t="shared" si="9"/>
        <v>0</v>
      </c>
      <c r="K34" s="35">
        <f t="shared" si="10"/>
        <v>0</v>
      </c>
      <c r="L34" s="35">
        <f t="shared" si="11"/>
        <v>0</v>
      </c>
      <c r="M34" s="35">
        <f t="shared" si="12"/>
        <v>0</v>
      </c>
      <c r="N34" s="35">
        <f t="shared" si="13"/>
        <v>0.00289017341</v>
      </c>
      <c r="O34" s="35">
        <f t="shared" si="14"/>
        <v>0</v>
      </c>
      <c r="P34" s="35">
        <f t="shared" si="15"/>
        <v>0.02601156069</v>
      </c>
    </row>
    <row r="35">
      <c r="A35" s="11" t="s">
        <v>26</v>
      </c>
      <c r="B35" s="35">
        <f t="shared" si="1"/>
        <v>67</v>
      </c>
      <c r="C35" s="35">
        <f t="shared" si="2"/>
        <v>0</v>
      </c>
      <c r="D35" s="35">
        <f t="shared" si="3"/>
        <v>0.1641791045</v>
      </c>
      <c r="E35" s="35">
        <f t="shared" si="4"/>
        <v>0.01492537313</v>
      </c>
      <c r="F35" s="35">
        <f t="shared" si="5"/>
        <v>0</v>
      </c>
      <c r="G35" s="35">
        <f t="shared" si="6"/>
        <v>0.01492537313</v>
      </c>
      <c r="H35" s="35">
        <f t="shared" si="7"/>
        <v>0.7164179104</v>
      </c>
      <c r="I35" s="35">
        <f t="shared" si="8"/>
        <v>0</v>
      </c>
      <c r="J35" s="35">
        <f t="shared" si="9"/>
        <v>0.07462686567</v>
      </c>
      <c r="K35" s="35">
        <f t="shared" si="10"/>
        <v>0</v>
      </c>
      <c r="L35" s="35">
        <f t="shared" si="11"/>
        <v>0</v>
      </c>
      <c r="M35" s="35">
        <f t="shared" si="12"/>
        <v>0</v>
      </c>
      <c r="N35" s="35">
        <f t="shared" si="13"/>
        <v>0.01492537313</v>
      </c>
      <c r="O35" s="35">
        <f t="shared" si="14"/>
        <v>0</v>
      </c>
      <c r="P35" s="35">
        <f t="shared" si="15"/>
        <v>0</v>
      </c>
    </row>
    <row r="36">
      <c r="A36" s="11" t="s">
        <v>26</v>
      </c>
      <c r="B36" s="35">
        <f t="shared" si="1"/>
        <v>242</v>
      </c>
      <c r="C36" s="35">
        <f t="shared" si="2"/>
        <v>0</v>
      </c>
      <c r="D36" s="35">
        <f t="shared" si="3"/>
        <v>0.004132231405</v>
      </c>
      <c r="E36" s="35">
        <f t="shared" si="4"/>
        <v>0.01652892562</v>
      </c>
      <c r="F36" s="35">
        <f t="shared" si="5"/>
        <v>0.05371900826</v>
      </c>
      <c r="G36" s="35">
        <f t="shared" si="6"/>
        <v>0.00826446281</v>
      </c>
      <c r="H36" s="35">
        <f t="shared" si="7"/>
        <v>0.7892561983</v>
      </c>
      <c r="I36" s="35">
        <f t="shared" si="8"/>
        <v>0</v>
      </c>
      <c r="J36" s="35">
        <f t="shared" si="9"/>
        <v>0.1115702479</v>
      </c>
      <c r="K36" s="35">
        <f t="shared" si="10"/>
        <v>0</v>
      </c>
      <c r="L36" s="35">
        <f t="shared" si="11"/>
        <v>0</v>
      </c>
      <c r="M36" s="35">
        <f t="shared" si="12"/>
        <v>0.00826446281</v>
      </c>
      <c r="N36" s="35">
        <f t="shared" si="13"/>
        <v>0</v>
      </c>
      <c r="O36" s="35">
        <f t="shared" si="14"/>
        <v>0</v>
      </c>
      <c r="P36" s="35">
        <f t="shared" si="15"/>
        <v>0.00826446281</v>
      </c>
    </row>
    <row r="37">
      <c r="A37" s="11" t="s">
        <v>26</v>
      </c>
      <c r="B37" s="35">
        <f t="shared" si="1"/>
        <v>324</v>
      </c>
      <c r="C37" s="35">
        <f t="shared" si="2"/>
        <v>0.01543209877</v>
      </c>
      <c r="D37" s="35">
        <f t="shared" si="3"/>
        <v>0.006172839506</v>
      </c>
      <c r="E37" s="35">
        <f t="shared" si="4"/>
        <v>0.01851851852</v>
      </c>
      <c r="F37" s="35">
        <f t="shared" si="5"/>
        <v>0.05864197531</v>
      </c>
      <c r="G37" s="35">
        <f t="shared" si="6"/>
        <v>0.01543209877</v>
      </c>
      <c r="H37" s="35">
        <f t="shared" si="7"/>
        <v>0.8055555556</v>
      </c>
      <c r="I37" s="35">
        <f t="shared" si="8"/>
        <v>0</v>
      </c>
      <c r="J37" s="35">
        <f t="shared" si="9"/>
        <v>0.06790123457</v>
      </c>
      <c r="K37" s="35">
        <f t="shared" si="10"/>
        <v>0.009259259259</v>
      </c>
      <c r="L37" s="35">
        <f t="shared" si="11"/>
        <v>0.003086419753</v>
      </c>
      <c r="M37" s="35">
        <f t="shared" si="12"/>
        <v>0</v>
      </c>
      <c r="N37" s="35">
        <f t="shared" si="13"/>
        <v>0</v>
      </c>
      <c r="O37" s="35">
        <f t="shared" si="14"/>
        <v>0</v>
      </c>
      <c r="P37" s="35">
        <f t="shared" si="15"/>
        <v>0</v>
      </c>
    </row>
    <row r="38">
      <c r="A38" s="11" t="s">
        <v>26</v>
      </c>
      <c r="B38" s="35">
        <f t="shared" si="1"/>
        <v>133</v>
      </c>
      <c r="C38" s="35">
        <f t="shared" si="2"/>
        <v>0.03759398496</v>
      </c>
      <c r="D38" s="35">
        <f t="shared" si="3"/>
        <v>0.01503759398</v>
      </c>
      <c r="E38" s="35">
        <f t="shared" si="4"/>
        <v>0.06015037594</v>
      </c>
      <c r="F38" s="35">
        <f t="shared" si="5"/>
        <v>0.08270676692</v>
      </c>
      <c r="G38" s="35">
        <f t="shared" si="6"/>
        <v>0.05263157895</v>
      </c>
      <c r="H38" s="35">
        <f t="shared" si="7"/>
        <v>0.5639097744</v>
      </c>
      <c r="I38" s="35">
        <f t="shared" si="8"/>
        <v>0</v>
      </c>
      <c r="J38" s="35">
        <f t="shared" si="9"/>
        <v>0.1654135338</v>
      </c>
      <c r="K38" s="35">
        <f t="shared" si="10"/>
        <v>0.01503759398</v>
      </c>
      <c r="L38" s="35">
        <f t="shared" si="11"/>
        <v>0</v>
      </c>
      <c r="M38" s="35">
        <f t="shared" si="12"/>
        <v>0</v>
      </c>
      <c r="N38" s="35">
        <f t="shared" si="13"/>
        <v>0</v>
      </c>
      <c r="O38" s="35">
        <f t="shared" si="14"/>
        <v>0</v>
      </c>
      <c r="P38" s="35">
        <f t="shared" si="15"/>
        <v>0.007518796992</v>
      </c>
    </row>
    <row r="39">
      <c r="A39" s="5" t="s">
        <v>36</v>
      </c>
      <c r="B39" s="35">
        <f t="shared" si="1"/>
        <v>54</v>
      </c>
      <c r="C39" s="35">
        <f t="shared" si="2"/>
        <v>0</v>
      </c>
      <c r="D39" s="35">
        <f t="shared" si="3"/>
        <v>0</v>
      </c>
      <c r="E39" s="35">
        <f t="shared" si="4"/>
        <v>0</v>
      </c>
      <c r="F39" s="35">
        <f t="shared" si="5"/>
        <v>0.03703703704</v>
      </c>
      <c r="G39" s="35">
        <f t="shared" si="6"/>
        <v>0.01851851852</v>
      </c>
      <c r="H39" s="35">
        <f t="shared" si="7"/>
        <v>0.8888888889</v>
      </c>
      <c r="I39" s="35">
        <f t="shared" si="8"/>
        <v>0</v>
      </c>
      <c r="J39" s="35">
        <f t="shared" si="9"/>
        <v>0.05555555556</v>
      </c>
      <c r="K39" s="35">
        <f t="shared" si="10"/>
        <v>0</v>
      </c>
      <c r="L39" s="35">
        <f t="shared" si="11"/>
        <v>0</v>
      </c>
      <c r="M39" s="35">
        <f t="shared" si="12"/>
        <v>0</v>
      </c>
      <c r="N39" s="35">
        <f t="shared" si="13"/>
        <v>0</v>
      </c>
      <c r="O39" s="35">
        <f t="shared" si="14"/>
        <v>0</v>
      </c>
      <c r="P39" s="35">
        <f t="shared" si="15"/>
        <v>0</v>
      </c>
    </row>
    <row r="40">
      <c r="A40" s="5" t="s">
        <v>36</v>
      </c>
      <c r="B40" s="35">
        <f t="shared" si="1"/>
        <v>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</row>
    <row r="41">
      <c r="A41" s="5" t="s">
        <v>36</v>
      </c>
      <c r="B41" s="35">
        <f t="shared" si="1"/>
        <v>23</v>
      </c>
      <c r="C41" s="35">
        <f t="shared" ref="C41:C59" si="16">K10/B41</f>
        <v>0</v>
      </c>
      <c r="D41" s="35">
        <f t="shared" ref="D41:D59" si="17">L10/B41</f>
        <v>0.04347826087</v>
      </c>
      <c r="E41" s="35">
        <f t="shared" ref="E41:E59" si="18">M10/B41</f>
        <v>0</v>
      </c>
      <c r="F41" s="35">
        <f t="shared" ref="F41:F59" si="19">N10/B41</f>
        <v>0</v>
      </c>
      <c r="G41" s="35">
        <f t="shared" ref="G41:G59" si="20">O10/B41</f>
        <v>0.04347826087</v>
      </c>
      <c r="H41" s="35">
        <f t="shared" ref="H41:H59" si="21">P10/B41</f>
        <v>0.4782608696</v>
      </c>
      <c r="I41" s="35">
        <f t="shared" ref="I41:I59" si="22">Q10/B41</f>
        <v>0</v>
      </c>
      <c r="J41" s="35">
        <f t="shared" ref="J41:J59" si="23">R10/B41</f>
        <v>0.347826087</v>
      </c>
      <c r="K41" s="35">
        <f t="shared" ref="K41:K59" si="24">S10/B41</f>
        <v>0</v>
      </c>
      <c r="L41" s="35">
        <f t="shared" ref="L41:L59" si="25">T10/B41</f>
        <v>0</v>
      </c>
      <c r="M41" s="35">
        <f t="shared" ref="M41:M59" si="26">U10/B41</f>
        <v>0</v>
      </c>
      <c r="N41" s="35">
        <f t="shared" ref="N41:N59" si="27">V10/B41</f>
        <v>0.04347826087</v>
      </c>
      <c r="O41" s="35">
        <f t="shared" ref="O41:O59" si="28">W10/B41
</f>
        <v>0</v>
      </c>
      <c r="P41" s="35">
        <f t="shared" ref="P41:P59" si="29">X10/B41</f>
        <v>0.04347826087</v>
      </c>
    </row>
    <row r="42">
      <c r="A42" s="3" t="s">
        <v>78</v>
      </c>
      <c r="B42" s="35">
        <f t="shared" si="1"/>
        <v>28</v>
      </c>
      <c r="C42" s="35">
        <f t="shared" si="16"/>
        <v>0</v>
      </c>
      <c r="D42" s="35">
        <f t="shared" si="17"/>
        <v>0</v>
      </c>
      <c r="E42" s="35">
        <f t="shared" si="18"/>
        <v>0</v>
      </c>
      <c r="F42" s="35">
        <f t="shared" si="19"/>
        <v>0.3928571429</v>
      </c>
      <c r="G42" s="35">
        <f t="shared" si="20"/>
        <v>0</v>
      </c>
      <c r="H42" s="35">
        <f t="shared" si="21"/>
        <v>0.3928571429</v>
      </c>
      <c r="I42" s="35">
        <f t="shared" si="22"/>
        <v>0</v>
      </c>
      <c r="J42" s="35">
        <f t="shared" si="23"/>
        <v>0.2142857143</v>
      </c>
      <c r="K42" s="35">
        <f t="shared" si="24"/>
        <v>0</v>
      </c>
      <c r="L42" s="35">
        <f t="shared" si="25"/>
        <v>0</v>
      </c>
      <c r="M42" s="35">
        <f t="shared" si="26"/>
        <v>0</v>
      </c>
      <c r="N42" s="35">
        <f t="shared" si="27"/>
        <v>0</v>
      </c>
      <c r="O42" s="35">
        <f t="shared" si="28"/>
        <v>0</v>
      </c>
      <c r="P42" s="35">
        <f t="shared" si="29"/>
        <v>0</v>
      </c>
    </row>
    <row r="43">
      <c r="A43" s="3" t="s">
        <v>78</v>
      </c>
      <c r="B43" s="35">
        <f t="shared" si="1"/>
        <v>4</v>
      </c>
      <c r="C43" s="35">
        <f t="shared" si="16"/>
        <v>0.75</v>
      </c>
      <c r="D43" s="35">
        <f t="shared" si="17"/>
        <v>0</v>
      </c>
      <c r="E43" s="35">
        <f t="shared" si="18"/>
        <v>0</v>
      </c>
      <c r="F43" s="35">
        <f t="shared" si="19"/>
        <v>0</v>
      </c>
      <c r="G43" s="35">
        <f t="shared" si="20"/>
        <v>0</v>
      </c>
      <c r="H43" s="35">
        <f t="shared" si="21"/>
        <v>0.25</v>
      </c>
      <c r="I43" s="35">
        <f t="shared" si="22"/>
        <v>0</v>
      </c>
      <c r="J43" s="35">
        <f t="shared" si="23"/>
        <v>0</v>
      </c>
      <c r="K43" s="35">
        <f t="shared" si="24"/>
        <v>0</v>
      </c>
      <c r="L43" s="35">
        <f t="shared" si="25"/>
        <v>0</v>
      </c>
      <c r="M43" s="35">
        <f t="shared" si="26"/>
        <v>0</v>
      </c>
      <c r="N43" s="35">
        <f t="shared" si="27"/>
        <v>0</v>
      </c>
      <c r="O43" s="35">
        <f t="shared" si="28"/>
        <v>0</v>
      </c>
      <c r="P43" s="35">
        <f t="shared" si="29"/>
        <v>0</v>
      </c>
    </row>
    <row r="44">
      <c r="A44" s="3" t="s">
        <v>78</v>
      </c>
      <c r="B44" s="35">
        <f t="shared" si="1"/>
        <v>21</v>
      </c>
      <c r="C44" s="35">
        <f t="shared" si="16"/>
        <v>0</v>
      </c>
      <c r="D44" s="35">
        <f t="shared" si="17"/>
        <v>0</v>
      </c>
      <c r="E44" s="35">
        <f t="shared" si="18"/>
        <v>0</v>
      </c>
      <c r="F44" s="35">
        <f t="shared" si="19"/>
        <v>0</v>
      </c>
      <c r="G44" s="35">
        <f t="shared" si="20"/>
        <v>0.04761904762</v>
      </c>
      <c r="H44" s="35">
        <f t="shared" si="21"/>
        <v>0.5714285714</v>
      </c>
      <c r="I44" s="35">
        <f t="shared" si="22"/>
        <v>0</v>
      </c>
      <c r="J44" s="35">
        <f t="shared" si="23"/>
        <v>0.380952381</v>
      </c>
      <c r="K44" s="35">
        <f t="shared" si="24"/>
        <v>0</v>
      </c>
      <c r="L44" s="35">
        <f t="shared" si="25"/>
        <v>0</v>
      </c>
      <c r="M44" s="35">
        <f t="shared" si="26"/>
        <v>0</v>
      </c>
      <c r="N44" s="35">
        <f t="shared" si="27"/>
        <v>0</v>
      </c>
      <c r="O44" s="35">
        <f t="shared" si="28"/>
        <v>0</v>
      </c>
      <c r="P44" s="35">
        <f t="shared" si="29"/>
        <v>0</v>
      </c>
    </row>
    <row r="45">
      <c r="A45" s="20" t="s">
        <v>40</v>
      </c>
      <c r="B45" s="35">
        <f t="shared" si="1"/>
        <v>124</v>
      </c>
      <c r="C45" s="35">
        <f t="shared" si="16"/>
        <v>0.09677419355</v>
      </c>
      <c r="D45" s="35">
        <f t="shared" si="17"/>
        <v>0</v>
      </c>
      <c r="E45" s="35">
        <f t="shared" si="18"/>
        <v>0</v>
      </c>
      <c r="F45" s="35">
        <f t="shared" si="19"/>
        <v>0.185483871</v>
      </c>
      <c r="G45" s="35">
        <f t="shared" si="20"/>
        <v>0.008064516129</v>
      </c>
      <c r="H45" s="35">
        <f t="shared" si="21"/>
        <v>0.5725806452</v>
      </c>
      <c r="I45" s="35">
        <f t="shared" si="22"/>
        <v>0</v>
      </c>
      <c r="J45" s="35">
        <f t="shared" si="23"/>
        <v>0.08870967742</v>
      </c>
      <c r="K45" s="35">
        <f t="shared" si="24"/>
        <v>0</v>
      </c>
      <c r="L45" s="35">
        <f t="shared" si="25"/>
        <v>0</v>
      </c>
      <c r="M45" s="35">
        <f t="shared" si="26"/>
        <v>0</v>
      </c>
      <c r="N45" s="35">
        <f t="shared" si="27"/>
        <v>0</v>
      </c>
      <c r="O45" s="35">
        <f t="shared" si="28"/>
        <v>0</v>
      </c>
      <c r="P45" s="35">
        <f t="shared" si="29"/>
        <v>0.04838709677</v>
      </c>
    </row>
    <row r="46">
      <c r="A46" s="20" t="s">
        <v>40</v>
      </c>
      <c r="B46" s="35">
        <f t="shared" si="1"/>
        <v>33</v>
      </c>
      <c r="C46" s="35">
        <f t="shared" si="16"/>
        <v>0.09090909091</v>
      </c>
      <c r="D46" s="35">
        <f t="shared" si="17"/>
        <v>0</v>
      </c>
      <c r="E46" s="35">
        <f t="shared" si="18"/>
        <v>0</v>
      </c>
      <c r="F46" s="35">
        <f t="shared" si="19"/>
        <v>0.1212121212</v>
      </c>
      <c r="G46" s="35">
        <f t="shared" si="20"/>
        <v>0</v>
      </c>
      <c r="H46" s="35">
        <f t="shared" si="21"/>
        <v>0.7272727273</v>
      </c>
      <c r="I46" s="35">
        <f t="shared" si="22"/>
        <v>0</v>
      </c>
      <c r="J46" s="35">
        <f t="shared" si="23"/>
        <v>0.0303030303</v>
      </c>
      <c r="K46" s="35">
        <f t="shared" si="24"/>
        <v>0</v>
      </c>
      <c r="L46" s="35">
        <f t="shared" si="25"/>
        <v>0</v>
      </c>
      <c r="M46" s="35">
        <f t="shared" si="26"/>
        <v>0</v>
      </c>
      <c r="N46" s="35">
        <f t="shared" si="27"/>
        <v>0</v>
      </c>
      <c r="O46" s="35">
        <f t="shared" si="28"/>
        <v>0</v>
      </c>
      <c r="P46" s="35">
        <f t="shared" si="29"/>
        <v>0.0303030303</v>
      </c>
    </row>
    <row r="47">
      <c r="A47" s="20" t="s">
        <v>40</v>
      </c>
      <c r="B47" s="35">
        <f t="shared" si="1"/>
        <v>18</v>
      </c>
      <c r="C47" s="35">
        <f t="shared" si="16"/>
        <v>0</v>
      </c>
      <c r="D47" s="35">
        <f t="shared" si="17"/>
        <v>0</v>
      </c>
      <c r="E47" s="35">
        <f t="shared" si="18"/>
        <v>0</v>
      </c>
      <c r="F47" s="35">
        <f t="shared" si="19"/>
        <v>0.3333333333</v>
      </c>
      <c r="G47" s="35">
        <f t="shared" si="20"/>
        <v>0</v>
      </c>
      <c r="H47" s="35">
        <f t="shared" si="21"/>
        <v>0.6111111111</v>
      </c>
      <c r="I47" s="35">
        <f t="shared" si="22"/>
        <v>0</v>
      </c>
      <c r="J47" s="35">
        <f t="shared" si="23"/>
        <v>0.05555555556</v>
      </c>
      <c r="K47" s="35">
        <f t="shared" si="24"/>
        <v>0</v>
      </c>
      <c r="L47" s="35">
        <f t="shared" si="25"/>
        <v>0</v>
      </c>
      <c r="M47" s="35">
        <f t="shared" si="26"/>
        <v>0</v>
      </c>
      <c r="N47" s="35">
        <f t="shared" si="27"/>
        <v>0</v>
      </c>
      <c r="O47" s="35">
        <f t="shared" si="28"/>
        <v>0</v>
      </c>
      <c r="P47" s="35">
        <f t="shared" si="29"/>
        <v>0</v>
      </c>
    </row>
    <row r="48">
      <c r="A48" s="26" t="s">
        <v>41</v>
      </c>
      <c r="B48" s="35">
        <f t="shared" si="1"/>
        <v>157</v>
      </c>
      <c r="C48" s="35">
        <f t="shared" si="16"/>
        <v>0</v>
      </c>
      <c r="D48" s="35">
        <f t="shared" si="17"/>
        <v>0</v>
      </c>
      <c r="E48" s="35">
        <f t="shared" si="18"/>
        <v>0</v>
      </c>
      <c r="F48" s="35">
        <f t="shared" si="19"/>
        <v>0.03184713376</v>
      </c>
      <c r="G48" s="35">
        <f t="shared" si="20"/>
        <v>0.03184713376</v>
      </c>
      <c r="H48" s="35">
        <f t="shared" si="21"/>
        <v>0.847133758</v>
      </c>
      <c r="I48" s="35">
        <f t="shared" si="22"/>
        <v>0</v>
      </c>
      <c r="J48" s="35">
        <f t="shared" si="23"/>
        <v>0.07006369427</v>
      </c>
      <c r="K48" s="35">
        <f t="shared" si="24"/>
        <v>0</v>
      </c>
      <c r="L48" s="35">
        <f t="shared" si="25"/>
        <v>0</v>
      </c>
      <c r="M48" s="35">
        <f t="shared" si="26"/>
        <v>0.006369426752</v>
      </c>
      <c r="N48" s="35">
        <f t="shared" si="27"/>
        <v>0.0127388535</v>
      </c>
      <c r="O48" s="35">
        <f t="shared" si="28"/>
        <v>0</v>
      </c>
      <c r="P48" s="35">
        <f t="shared" si="29"/>
        <v>0</v>
      </c>
    </row>
    <row r="49">
      <c r="A49" s="26" t="s">
        <v>41</v>
      </c>
      <c r="B49" s="35">
        <f t="shared" si="1"/>
        <v>251</v>
      </c>
      <c r="C49" s="35">
        <f t="shared" si="16"/>
        <v>0</v>
      </c>
      <c r="D49" s="35">
        <f t="shared" si="17"/>
        <v>0.003984063745</v>
      </c>
      <c r="E49" s="35">
        <f t="shared" si="18"/>
        <v>0</v>
      </c>
      <c r="F49" s="35">
        <f t="shared" si="19"/>
        <v>0.09960159363</v>
      </c>
      <c r="G49" s="35">
        <f t="shared" si="20"/>
        <v>0.01992031873</v>
      </c>
      <c r="H49" s="35">
        <f t="shared" si="21"/>
        <v>0.8207171315</v>
      </c>
      <c r="I49" s="35">
        <f t="shared" si="22"/>
        <v>0</v>
      </c>
      <c r="J49" s="35">
        <f t="shared" si="23"/>
        <v>0.02788844622</v>
      </c>
      <c r="K49" s="35">
        <f t="shared" si="24"/>
        <v>0</v>
      </c>
      <c r="L49" s="35">
        <f t="shared" si="25"/>
        <v>0</v>
      </c>
      <c r="M49" s="35">
        <f t="shared" si="26"/>
        <v>0.00796812749</v>
      </c>
      <c r="N49" s="35">
        <f t="shared" si="27"/>
        <v>0.003984063745</v>
      </c>
      <c r="O49" s="35">
        <f t="shared" si="28"/>
        <v>0.00796812749</v>
      </c>
      <c r="P49" s="35">
        <f t="shared" si="29"/>
        <v>0.00796812749</v>
      </c>
    </row>
    <row r="50">
      <c r="A50" s="26" t="s">
        <v>41</v>
      </c>
      <c r="B50" s="35">
        <f t="shared" si="1"/>
        <v>79</v>
      </c>
      <c r="C50" s="35">
        <f t="shared" si="16"/>
        <v>0.01265822785</v>
      </c>
      <c r="D50" s="35">
        <f t="shared" si="17"/>
        <v>0.1392405063</v>
      </c>
      <c r="E50" s="35">
        <f t="shared" si="18"/>
        <v>0</v>
      </c>
      <c r="F50" s="35">
        <f t="shared" si="19"/>
        <v>0</v>
      </c>
      <c r="G50" s="35">
        <f t="shared" si="20"/>
        <v>0.05063291139</v>
      </c>
      <c r="H50" s="35">
        <f t="shared" si="21"/>
        <v>0.6708860759</v>
      </c>
      <c r="I50" s="35">
        <f t="shared" si="22"/>
        <v>0</v>
      </c>
      <c r="J50" s="35">
        <f t="shared" si="23"/>
        <v>0.06329113924</v>
      </c>
      <c r="K50" s="35">
        <f t="shared" si="24"/>
        <v>0</v>
      </c>
      <c r="L50" s="35">
        <f t="shared" si="25"/>
        <v>0.0253164557</v>
      </c>
      <c r="M50" s="35">
        <f t="shared" si="26"/>
        <v>0.03797468354</v>
      </c>
      <c r="N50" s="35">
        <f t="shared" si="27"/>
        <v>0</v>
      </c>
      <c r="O50" s="35">
        <f t="shared" si="28"/>
        <v>0</v>
      </c>
      <c r="P50" s="35">
        <f t="shared" si="29"/>
        <v>0</v>
      </c>
    </row>
    <row r="51">
      <c r="A51" s="26" t="s">
        <v>41</v>
      </c>
      <c r="B51" s="35">
        <f t="shared" si="1"/>
        <v>95</v>
      </c>
      <c r="C51" s="35">
        <f t="shared" si="16"/>
        <v>0.01052631579</v>
      </c>
      <c r="D51" s="35">
        <f t="shared" si="17"/>
        <v>0</v>
      </c>
      <c r="E51" s="35">
        <f t="shared" si="18"/>
        <v>0.05263157895</v>
      </c>
      <c r="F51" s="35">
        <f t="shared" si="19"/>
        <v>0.2315789474</v>
      </c>
      <c r="G51" s="35">
        <f t="shared" si="20"/>
        <v>0.02105263158</v>
      </c>
      <c r="H51" s="35">
        <f t="shared" si="21"/>
        <v>0.6315789474</v>
      </c>
      <c r="I51" s="35">
        <f t="shared" si="22"/>
        <v>0</v>
      </c>
      <c r="J51" s="35">
        <f t="shared" si="23"/>
        <v>0.01052631579</v>
      </c>
      <c r="K51" s="35">
        <f t="shared" si="24"/>
        <v>0.01052631579</v>
      </c>
      <c r="L51" s="35">
        <f t="shared" si="25"/>
        <v>0</v>
      </c>
      <c r="M51" s="35">
        <f t="shared" si="26"/>
        <v>0</v>
      </c>
      <c r="N51" s="35">
        <f t="shared" si="27"/>
        <v>0.01052631579</v>
      </c>
      <c r="O51" s="35">
        <f t="shared" si="28"/>
        <v>0</v>
      </c>
      <c r="P51" s="35">
        <f t="shared" si="29"/>
        <v>0.02105263158</v>
      </c>
    </row>
    <row r="52">
      <c r="A52" s="26" t="s">
        <v>41</v>
      </c>
      <c r="B52" s="35">
        <f t="shared" si="1"/>
        <v>40</v>
      </c>
      <c r="C52" s="35">
        <f t="shared" si="16"/>
        <v>0</v>
      </c>
      <c r="D52" s="35">
        <f t="shared" si="17"/>
        <v>0.025</v>
      </c>
      <c r="E52" s="35">
        <f t="shared" si="18"/>
        <v>0.1</v>
      </c>
      <c r="F52" s="35">
        <f t="shared" si="19"/>
        <v>0</v>
      </c>
      <c r="G52" s="35">
        <f t="shared" si="20"/>
        <v>0.2</v>
      </c>
      <c r="H52" s="35">
        <f t="shared" si="21"/>
        <v>0.525</v>
      </c>
      <c r="I52" s="35">
        <f t="shared" si="22"/>
        <v>0</v>
      </c>
      <c r="J52" s="35">
        <f t="shared" si="23"/>
        <v>0</v>
      </c>
      <c r="K52" s="35">
        <f t="shared" si="24"/>
        <v>0.125</v>
      </c>
      <c r="L52" s="35">
        <f t="shared" si="25"/>
        <v>0</v>
      </c>
      <c r="M52" s="35">
        <f t="shared" si="26"/>
        <v>0</v>
      </c>
      <c r="N52" s="35">
        <f t="shared" si="27"/>
        <v>0.025</v>
      </c>
      <c r="O52" s="35">
        <f t="shared" si="28"/>
        <v>0</v>
      </c>
      <c r="P52" s="35">
        <f t="shared" si="29"/>
        <v>0</v>
      </c>
    </row>
    <row r="53">
      <c r="A53" s="26" t="s">
        <v>41</v>
      </c>
      <c r="B53" s="35">
        <f t="shared" si="1"/>
        <v>43</v>
      </c>
      <c r="C53" s="35">
        <f t="shared" si="16"/>
        <v>0</v>
      </c>
      <c r="D53" s="35">
        <f t="shared" si="17"/>
        <v>0</v>
      </c>
      <c r="E53" s="35">
        <f t="shared" si="18"/>
        <v>0.06976744186</v>
      </c>
      <c r="F53" s="35">
        <f t="shared" si="19"/>
        <v>0.1162790698</v>
      </c>
      <c r="G53" s="35">
        <f t="shared" si="20"/>
        <v>0.2790697674</v>
      </c>
      <c r="H53" s="35">
        <f t="shared" si="21"/>
        <v>0.4186046512</v>
      </c>
      <c r="I53" s="35">
        <f t="shared" si="22"/>
        <v>0.04651162791</v>
      </c>
      <c r="J53" s="35">
        <f t="shared" si="23"/>
        <v>0</v>
      </c>
      <c r="K53" s="35">
        <f t="shared" si="24"/>
        <v>0</v>
      </c>
      <c r="L53" s="35">
        <f t="shared" si="25"/>
        <v>0.04651162791</v>
      </c>
      <c r="M53" s="35">
        <f t="shared" si="26"/>
        <v>0</v>
      </c>
      <c r="N53" s="35">
        <f t="shared" si="27"/>
        <v>0.02325581395</v>
      </c>
      <c r="O53" s="35">
        <f t="shared" si="28"/>
        <v>0</v>
      </c>
      <c r="P53" s="35">
        <f t="shared" si="29"/>
        <v>0</v>
      </c>
    </row>
    <row r="54">
      <c r="A54" s="2" t="s">
        <v>45</v>
      </c>
      <c r="B54" s="35">
        <f t="shared" si="1"/>
        <v>140</v>
      </c>
      <c r="C54" s="35">
        <f t="shared" si="16"/>
        <v>0</v>
      </c>
      <c r="D54" s="35">
        <f t="shared" si="17"/>
        <v>0.007142857143</v>
      </c>
      <c r="E54" s="35">
        <f t="shared" si="18"/>
        <v>0</v>
      </c>
      <c r="F54" s="35">
        <f t="shared" si="19"/>
        <v>0.01428571429</v>
      </c>
      <c r="G54" s="35">
        <f t="shared" si="20"/>
        <v>0.007142857143</v>
      </c>
      <c r="H54" s="35">
        <f t="shared" si="21"/>
        <v>0.8642857143</v>
      </c>
      <c r="I54" s="35">
        <f t="shared" si="22"/>
        <v>0</v>
      </c>
      <c r="J54" s="35">
        <f t="shared" si="23"/>
        <v>0.09285714286</v>
      </c>
      <c r="K54" s="35">
        <f t="shared" si="24"/>
        <v>0</v>
      </c>
      <c r="L54" s="35">
        <f t="shared" si="25"/>
        <v>0</v>
      </c>
      <c r="M54" s="35">
        <f t="shared" si="26"/>
        <v>0.01428571429</v>
      </c>
      <c r="N54" s="35">
        <f t="shared" si="27"/>
        <v>0</v>
      </c>
      <c r="O54" s="35">
        <f t="shared" si="28"/>
        <v>0</v>
      </c>
      <c r="P54" s="35">
        <f t="shared" si="29"/>
        <v>0</v>
      </c>
    </row>
    <row r="55">
      <c r="A55" s="2" t="s">
        <v>45</v>
      </c>
      <c r="B55" s="35">
        <f t="shared" si="1"/>
        <v>302</v>
      </c>
      <c r="C55" s="35">
        <f t="shared" si="16"/>
        <v>0</v>
      </c>
      <c r="D55" s="35">
        <f t="shared" si="17"/>
        <v>0.003311258278</v>
      </c>
      <c r="E55" s="35">
        <f t="shared" si="18"/>
        <v>0</v>
      </c>
      <c r="F55" s="35">
        <f t="shared" si="19"/>
        <v>0.04635761589</v>
      </c>
      <c r="G55" s="35">
        <f t="shared" si="20"/>
        <v>0.05960264901</v>
      </c>
      <c r="H55" s="35">
        <f t="shared" si="21"/>
        <v>0.8609271523</v>
      </c>
      <c r="I55" s="35">
        <f t="shared" si="22"/>
        <v>0</v>
      </c>
      <c r="J55" s="35">
        <f t="shared" si="23"/>
        <v>0.01655629139</v>
      </c>
      <c r="K55" s="35">
        <f t="shared" si="24"/>
        <v>0</v>
      </c>
      <c r="L55" s="35">
        <f t="shared" si="25"/>
        <v>0</v>
      </c>
      <c r="M55" s="35">
        <f t="shared" si="26"/>
        <v>0</v>
      </c>
      <c r="N55" s="35">
        <f t="shared" si="27"/>
        <v>0.01324503311</v>
      </c>
      <c r="O55" s="35">
        <f t="shared" si="28"/>
        <v>0</v>
      </c>
      <c r="P55" s="35">
        <f t="shared" si="29"/>
        <v>0</v>
      </c>
    </row>
    <row r="56">
      <c r="A56" s="2" t="s">
        <v>45</v>
      </c>
      <c r="B56" s="35">
        <f t="shared" si="1"/>
        <v>96</v>
      </c>
      <c r="C56" s="35">
        <f t="shared" si="16"/>
        <v>0</v>
      </c>
      <c r="D56" s="35">
        <f t="shared" si="17"/>
        <v>0.08333333333</v>
      </c>
      <c r="E56" s="35">
        <f t="shared" si="18"/>
        <v>0</v>
      </c>
      <c r="F56" s="35">
        <f t="shared" si="19"/>
        <v>0.01041666667</v>
      </c>
      <c r="G56" s="35">
        <f t="shared" si="20"/>
        <v>0.02083333333</v>
      </c>
      <c r="H56" s="35">
        <f t="shared" si="21"/>
        <v>0.7708333333</v>
      </c>
      <c r="I56" s="35">
        <f t="shared" si="22"/>
        <v>0</v>
      </c>
      <c r="J56" s="35">
        <f t="shared" si="23"/>
        <v>0.07291666667</v>
      </c>
      <c r="K56" s="35">
        <f t="shared" si="24"/>
        <v>0</v>
      </c>
      <c r="L56" s="35">
        <f t="shared" si="25"/>
        <v>0</v>
      </c>
      <c r="M56" s="35">
        <f t="shared" si="26"/>
        <v>0</v>
      </c>
      <c r="N56" s="35">
        <f t="shared" si="27"/>
        <v>0.01041666667</v>
      </c>
      <c r="O56" s="35">
        <f t="shared" si="28"/>
        <v>0</v>
      </c>
      <c r="P56" s="35">
        <f t="shared" si="29"/>
        <v>0.03125</v>
      </c>
    </row>
    <row r="57">
      <c r="A57" s="2" t="s">
        <v>45</v>
      </c>
      <c r="B57" s="35">
        <f t="shared" si="1"/>
        <v>162</v>
      </c>
      <c r="C57" s="35">
        <f t="shared" si="16"/>
        <v>0.01851851852</v>
      </c>
      <c r="D57" s="35">
        <f t="shared" si="17"/>
        <v>0.01234567901</v>
      </c>
      <c r="E57" s="35">
        <f t="shared" si="18"/>
        <v>0</v>
      </c>
      <c r="F57" s="35">
        <f t="shared" si="19"/>
        <v>0.03703703704</v>
      </c>
      <c r="G57" s="35">
        <f t="shared" si="20"/>
        <v>0.05555555556</v>
      </c>
      <c r="H57" s="35">
        <f t="shared" si="21"/>
        <v>0.7654320988</v>
      </c>
      <c r="I57" s="35">
        <f t="shared" si="22"/>
        <v>0</v>
      </c>
      <c r="J57" s="35">
        <f t="shared" si="23"/>
        <v>0.08024691358</v>
      </c>
      <c r="K57" s="35">
        <f t="shared" si="24"/>
        <v>0</v>
      </c>
      <c r="L57" s="35">
        <f t="shared" si="25"/>
        <v>0.01234567901</v>
      </c>
      <c r="M57" s="35">
        <f t="shared" si="26"/>
        <v>0</v>
      </c>
      <c r="N57" s="35">
        <f t="shared" si="27"/>
        <v>0</v>
      </c>
      <c r="O57" s="35">
        <f t="shared" si="28"/>
        <v>0</v>
      </c>
      <c r="P57" s="35">
        <f t="shared" si="29"/>
        <v>0.01851851852</v>
      </c>
    </row>
    <row r="58">
      <c r="A58" s="2" t="s">
        <v>45</v>
      </c>
      <c r="B58" s="35">
        <f t="shared" si="1"/>
        <v>153</v>
      </c>
      <c r="C58" s="35">
        <f t="shared" si="16"/>
        <v>0.01960784314</v>
      </c>
      <c r="D58" s="35">
        <f t="shared" si="17"/>
        <v>0</v>
      </c>
      <c r="E58" s="35">
        <f t="shared" si="18"/>
        <v>0</v>
      </c>
      <c r="F58" s="35">
        <f t="shared" si="19"/>
        <v>0.06535947712</v>
      </c>
      <c r="G58" s="35">
        <f t="shared" si="20"/>
        <v>0.006535947712</v>
      </c>
      <c r="H58" s="35">
        <f t="shared" si="21"/>
        <v>0.8692810458</v>
      </c>
      <c r="I58" s="35">
        <f t="shared" si="22"/>
        <v>0</v>
      </c>
      <c r="J58" s="35">
        <f t="shared" si="23"/>
        <v>0.03267973856</v>
      </c>
      <c r="K58" s="35">
        <f t="shared" si="24"/>
        <v>0</v>
      </c>
      <c r="L58" s="35">
        <f t="shared" si="25"/>
        <v>0</v>
      </c>
      <c r="M58" s="35">
        <f t="shared" si="26"/>
        <v>0</v>
      </c>
      <c r="N58" s="35">
        <f t="shared" si="27"/>
        <v>0.006535947712</v>
      </c>
      <c r="O58" s="35">
        <f t="shared" si="28"/>
        <v>0</v>
      </c>
      <c r="P58" s="35">
        <f t="shared" si="29"/>
        <v>0</v>
      </c>
    </row>
    <row r="59">
      <c r="A59" s="2" t="s">
        <v>45</v>
      </c>
      <c r="B59" s="35">
        <f t="shared" si="1"/>
        <v>99</v>
      </c>
      <c r="C59" s="35">
        <f t="shared" si="16"/>
        <v>0.202020202</v>
      </c>
      <c r="D59" s="35">
        <f t="shared" si="17"/>
        <v>0.0101010101</v>
      </c>
      <c r="E59" s="35">
        <f t="shared" si="18"/>
        <v>0.0101010101</v>
      </c>
      <c r="F59" s="35">
        <f t="shared" si="19"/>
        <v>0.0404040404</v>
      </c>
      <c r="G59" s="35">
        <f t="shared" si="20"/>
        <v>0.0303030303</v>
      </c>
      <c r="H59" s="35">
        <f t="shared" si="21"/>
        <v>0.6060606061</v>
      </c>
      <c r="I59" s="35">
        <f t="shared" si="22"/>
        <v>0</v>
      </c>
      <c r="J59" s="35">
        <f t="shared" si="23"/>
        <v>0.08080808081</v>
      </c>
      <c r="K59" s="35">
        <f t="shared" si="24"/>
        <v>0.0202020202</v>
      </c>
      <c r="L59" s="35">
        <f t="shared" si="25"/>
        <v>0</v>
      </c>
      <c r="M59" s="35">
        <f t="shared" si="26"/>
        <v>0</v>
      </c>
      <c r="N59" s="35">
        <f t="shared" si="27"/>
        <v>0</v>
      </c>
      <c r="O59" s="35">
        <f t="shared" si="28"/>
        <v>0</v>
      </c>
      <c r="P59" s="35">
        <f t="shared" si="29"/>
        <v>0</v>
      </c>
    </row>
    <row r="61">
      <c r="A61" s="7" t="s">
        <v>74</v>
      </c>
      <c r="B61" s="7" t="s">
        <v>155</v>
      </c>
      <c r="C61" s="7" t="s">
        <v>156</v>
      </c>
      <c r="D61" s="7" t="s">
        <v>157</v>
      </c>
      <c r="E61" s="7" t="s">
        <v>158</v>
      </c>
      <c r="F61" s="7" t="s">
        <v>159</v>
      </c>
      <c r="G61" s="7" t="s">
        <v>160</v>
      </c>
      <c r="H61" s="7" t="s">
        <v>161</v>
      </c>
      <c r="I61" s="7" t="s">
        <v>162</v>
      </c>
      <c r="J61" s="39" t="s">
        <v>163</v>
      </c>
      <c r="K61" s="7" t="s">
        <v>164</v>
      </c>
      <c r="L61" s="7" t="s">
        <v>165</v>
      </c>
      <c r="M61" s="7" t="s">
        <v>166</v>
      </c>
      <c r="N61" s="7" t="s">
        <v>167</v>
      </c>
      <c r="O61" s="7" t="s">
        <v>168</v>
      </c>
    </row>
    <row r="62">
      <c r="A62" s="11" t="s">
        <v>26</v>
      </c>
      <c r="B62" s="134">
        <f t="shared" ref="B62:O62" si="30">ln(C33)</f>
        <v>-3.835861644</v>
      </c>
      <c r="C62" s="134">
        <f t="shared" si="30"/>
        <v>-3.835861644</v>
      </c>
      <c r="D62" s="134" t="str">
        <f t="shared" si="30"/>
        <v>#NUM!</v>
      </c>
      <c r="E62" s="134">
        <f t="shared" si="30"/>
        <v>-2.369524576</v>
      </c>
      <c r="F62" s="134">
        <f t="shared" si="30"/>
        <v>-4.241326753</v>
      </c>
      <c r="G62" s="134">
        <f t="shared" si="30"/>
        <v>-0.2159750618</v>
      </c>
      <c r="H62" s="134" t="str">
        <f t="shared" si="30"/>
        <v>#NUM!</v>
      </c>
      <c r="I62" s="134">
        <f t="shared" si="30"/>
        <v>-3.548179572</v>
      </c>
      <c r="J62" s="134" t="str">
        <f t="shared" si="30"/>
        <v>#NUM!</v>
      </c>
      <c r="K62" s="134" t="str">
        <f t="shared" si="30"/>
        <v>#NUM!</v>
      </c>
      <c r="L62" s="134" t="str">
        <f t="shared" si="30"/>
        <v>#NUM!</v>
      </c>
      <c r="M62" s="134">
        <f t="shared" si="30"/>
        <v>-4.241326753</v>
      </c>
      <c r="N62" s="134" t="str">
        <f t="shared" si="30"/>
        <v>#NUM!</v>
      </c>
      <c r="O62" s="134" t="str">
        <f t="shared" si="30"/>
        <v>#NUM!</v>
      </c>
    </row>
    <row r="63">
      <c r="A63" s="11" t="s">
        <v>26</v>
      </c>
      <c r="C63" s="31">
        <v>0.0</v>
      </c>
      <c r="D63" s="134" t="str">
        <f t="shared" ref="D63:O63" si="31">ln(E34)</f>
        <v>#NUM!</v>
      </c>
      <c r="E63" s="134">
        <f t="shared" si="31"/>
        <v>-3.649214198</v>
      </c>
      <c r="F63" s="134" t="str">
        <f t="shared" si="31"/>
        <v>#NUM!</v>
      </c>
      <c r="G63" s="134">
        <f t="shared" si="31"/>
        <v>-0.05647860416</v>
      </c>
      <c r="H63" s="134" t="str">
        <f t="shared" si="31"/>
        <v>#NUM!</v>
      </c>
      <c r="I63" s="134" t="str">
        <f t="shared" si="31"/>
        <v>#NUM!</v>
      </c>
      <c r="J63" s="134" t="str">
        <f t="shared" si="31"/>
        <v>#NUM!</v>
      </c>
      <c r="K63" s="134" t="str">
        <f t="shared" si="31"/>
        <v>#NUM!</v>
      </c>
      <c r="L63" s="134" t="str">
        <f t="shared" si="31"/>
        <v>#NUM!</v>
      </c>
      <c r="M63" s="134">
        <f t="shared" si="31"/>
        <v>-5.846438775</v>
      </c>
      <c r="N63" s="134" t="str">
        <f t="shared" si="31"/>
        <v>#NUM!</v>
      </c>
      <c r="O63" s="134">
        <f t="shared" si="31"/>
        <v>-3.649214198</v>
      </c>
    </row>
    <row r="64">
      <c r="A64" s="11" t="s">
        <v>26</v>
      </c>
      <c r="C64" s="134">
        <f t="shared" ref="C64:O64" si="32">ln(D35)</f>
        <v>-1.806797347</v>
      </c>
      <c r="D64" s="134">
        <f t="shared" si="32"/>
        <v>-4.204692619</v>
      </c>
      <c r="E64" s="134" t="str">
        <f t="shared" si="32"/>
        <v>#NUM!</v>
      </c>
      <c r="F64" s="134">
        <f t="shared" si="32"/>
        <v>-4.204692619</v>
      </c>
      <c r="G64" s="134">
        <f t="shared" si="32"/>
        <v>-0.3334916085</v>
      </c>
      <c r="H64" s="134" t="str">
        <f t="shared" si="32"/>
        <v>#NUM!</v>
      </c>
      <c r="I64" s="134">
        <f t="shared" si="32"/>
        <v>-2.595254707</v>
      </c>
      <c r="J64" s="134" t="str">
        <f t="shared" si="32"/>
        <v>#NUM!</v>
      </c>
      <c r="K64" s="134" t="str">
        <f t="shared" si="32"/>
        <v>#NUM!</v>
      </c>
      <c r="L64" s="134" t="str">
        <f t="shared" si="32"/>
        <v>#NUM!</v>
      </c>
      <c r="M64" s="134">
        <f t="shared" si="32"/>
        <v>-4.204692619</v>
      </c>
      <c r="N64" s="134" t="str">
        <f t="shared" si="32"/>
        <v>#NUM!</v>
      </c>
      <c r="O64" s="134" t="str">
        <f t="shared" si="32"/>
        <v>#NUM!</v>
      </c>
    </row>
    <row r="65">
      <c r="A65" s="11" t="s">
        <v>26</v>
      </c>
      <c r="C65" s="134">
        <f t="shared" ref="C65:O65" si="33">ln(D36)</f>
        <v>-5.488937726</v>
      </c>
      <c r="D65" s="134">
        <f t="shared" si="33"/>
        <v>-4.102643365</v>
      </c>
      <c r="E65" s="134">
        <f t="shared" si="33"/>
        <v>-2.923988369</v>
      </c>
      <c r="F65" s="134">
        <f t="shared" si="33"/>
        <v>-4.795790546</v>
      </c>
      <c r="G65" s="134">
        <f t="shared" si="33"/>
        <v>-0.2366642981</v>
      </c>
      <c r="H65" s="134" t="str">
        <f t="shared" si="33"/>
        <v>#NUM!</v>
      </c>
      <c r="I65" s="134">
        <f t="shared" si="33"/>
        <v>-2.19310086</v>
      </c>
      <c r="J65" s="134" t="str">
        <f t="shared" si="33"/>
        <v>#NUM!</v>
      </c>
      <c r="K65" s="134" t="str">
        <f t="shared" si="33"/>
        <v>#NUM!</v>
      </c>
      <c r="L65" s="134">
        <f t="shared" si="33"/>
        <v>-4.795790546</v>
      </c>
      <c r="M65" s="134" t="str">
        <f t="shared" si="33"/>
        <v>#NUM!</v>
      </c>
      <c r="N65" s="134" t="str">
        <f t="shared" si="33"/>
        <v>#NUM!</v>
      </c>
      <c r="O65" s="134">
        <f t="shared" si="33"/>
        <v>-4.795790546</v>
      </c>
    </row>
    <row r="66">
      <c r="A66" s="11" t="s">
        <v>26</v>
      </c>
      <c r="B66" s="134">
        <f t="shared" ref="B66:O66" si="34">ln(C37)</f>
        <v>-4.171305603</v>
      </c>
      <c r="C66" s="134">
        <f t="shared" si="34"/>
        <v>-5.087596335</v>
      </c>
      <c r="D66" s="134">
        <f t="shared" si="34"/>
        <v>-3.988984047</v>
      </c>
      <c r="E66" s="134">
        <f t="shared" si="34"/>
        <v>-2.836304537</v>
      </c>
      <c r="F66" s="134">
        <f t="shared" si="34"/>
        <v>-4.171305603</v>
      </c>
      <c r="G66" s="134">
        <f t="shared" si="34"/>
        <v>-0.2162231085</v>
      </c>
      <c r="H66" s="134" t="str">
        <f t="shared" si="34"/>
        <v>#NUM!</v>
      </c>
      <c r="I66" s="134">
        <f t="shared" si="34"/>
        <v>-2.689701062</v>
      </c>
      <c r="J66" s="134">
        <f t="shared" si="34"/>
        <v>-4.682131227</v>
      </c>
      <c r="K66" s="134">
        <f t="shared" si="34"/>
        <v>-5.780743516</v>
      </c>
      <c r="L66" s="134" t="str">
        <f t="shared" si="34"/>
        <v>#NUM!</v>
      </c>
      <c r="M66" s="134" t="str">
        <f t="shared" si="34"/>
        <v>#NUM!</v>
      </c>
      <c r="N66" s="134" t="str">
        <f t="shared" si="34"/>
        <v>#NUM!</v>
      </c>
      <c r="O66" s="134" t="str">
        <f t="shared" si="34"/>
        <v>#NUM!</v>
      </c>
    </row>
    <row r="67">
      <c r="A67" s="11" t="s">
        <v>26</v>
      </c>
      <c r="B67" s="134">
        <f t="shared" ref="B67:O67" si="35">ln(C38)</f>
        <v>-3.280911216</v>
      </c>
      <c r="C67" s="134">
        <f t="shared" si="35"/>
        <v>-4.197201948</v>
      </c>
      <c r="D67" s="134">
        <f t="shared" si="35"/>
        <v>-2.810907587</v>
      </c>
      <c r="E67" s="134">
        <f t="shared" si="35"/>
        <v>-2.492453855</v>
      </c>
      <c r="F67" s="134">
        <f t="shared" si="35"/>
        <v>-2.944438979</v>
      </c>
      <c r="G67" s="134">
        <f t="shared" si="35"/>
        <v>-0.5728610147</v>
      </c>
      <c r="H67" s="134" t="str">
        <f t="shared" si="35"/>
        <v>#NUM!</v>
      </c>
      <c r="I67" s="134">
        <f t="shared" si="35"/>
        <v>-1.799306675</v>
      </c>
      <c r="J67" s="134">
        <f t="shared" si="35"/>
        <v>-4.197201948</v>
      </c>
      <c r="K67" s="134" t="str">
        <f t="shared" si="35"/>
        <v>#NUM!</v>
      </c>
      <c r="L67" s="134" t="str">
        <f t="shared" si="35"/>
        <v>#NUM!</v>
      </c>
      <c r="M67" s="134" t="str">
        <f t="shared" si="35"/>
        <v>#NUM!</v>
      </c>
      <c r="N67" s="134" t="str">
        <f t="shared" si="35"/>
        <v>#NUM!</v>
      </c>
      <c r="O67" s="134">
        <f t="shared" si="35"/>
        <v>-4.890349128</v>
      </c>
    </row>
    <row r="68">
      <c r="A68" s="5" t="s">
        <v>36</v>
      </c>
      <c r="C68" s="31">
        <v>0.0</v>
      </c>
      <c r="D68" s="134" t="str">
        <f t="shared" ref="D68:O68" si="36">ln(E39)</f>
        <v>#NUM!</v>
      </c>
      <c r="E68" s="134">
        <f t="shared" si="36"/>
        <v>-3.295836866</v>
      </c>
      <c r="F68" s="134">
        <f t="shared" si="36"/>
        <v>-3.988984047</v>
      </c>
      <c r="G68" s="134">
        <f t="shared" si="36"/>
        <v>-0.1177830357</v>
      </c>
      <c r="H68" s="134" t="str">
        <f t="shared" si="36"/>
        <v>#NUM!</v>
      </c>
      <c r="I68" s="134">
        <f t="shared" si="36"/>
        <v>-2.890371758</v>
      </c>
      <c r="J68" s="134" t="str">
        <f t="shared" si="36"/>
        <v>#NUM!</v>
      </c>
      <c r="K68" s="134" t="str">
        <f t="shared" si="36"/>
        <v>#NUM!</v>
      </c>
      <c r="L68" s="134" t="str">
        <f t="shared" si="36"/>
        <v>#NUM!</v>
      </c>
      <c r="M68" s="134" t="str">
        <f t="shared" si="36"/>
        <v>#NUM!</v>
      </c>
      <c r="N68" s="134" t="str">
        <f t="shared" si="36"/>
        <v>#NUM!</v>
      </c>
      <c r="O68" s="134" t="str">
        <f t="shared" si="36"/>
        <v>#NUM!</v>
      </c>
    </row>
    <row r="69">
      <c r="A69" s="5" t="s">
        <v>36</v>
      </c>
      <c r="C69" s="31">
        <v>0.0</v>
      </c>
      <c r="D69" s="134" t="str">
        <f t="shared" ref="D69:O69" si="37">ln(E40)</f>
        <v>#NUM!</v>
      </c>
      <c r="E69" s="134" t="str">
        <f t="shared" si="37"/>
        <v>#NUM!</v>
      </c>
      <c r="F69" s="134" t="str">
        <f t="shared" si="37"/>
        <v>#NUM!</v>
      </c>
      <c r="G69" s="134" t="str">
        <f t="shared" si="37"/>
        <v>#NUM!</v>
      </c>
      <c r="H69" s="134" t="str">
        <f t="shared" si="37"/>
        <v>#NUM!</v>
      </c>
      <c r="I69" s="134" t="str">
        <f t="shared" si="37"/>
        <v>#NUM!</v>
      </c>
      <c r="J69" s="134" t="str">
        <f t="shared" si="37"/>
        <v>#NUM!</v>
      </c>
      <c r="K69" s="134" t="str">
        <f t="shared" si="37"/>
        <v>#NUM!</v>
      </c>
      <c r="L69" s="134" t="str">
        <f t="shared" si="37"/>
        <v>#NUM!</v>
      </c>
      <c r="M69" s="134" t="str">
        <f t="shared" si="37"/>
        <v>#NUM!</v>
      </c>
      <c r="N69" s="134" t="str">
        <f t="shared" si="37"/>
        <v>#NUM!</v>
      </c>
      <c r="O69" s="134" t="str">
        <f t="shared" si="37"/>
        <v>#NUM!</v>
      </c>
    </row>
    <row r="70">
      <c r="A70" s="5" t="s">
        <v>36</v>
      </c>
      <c r="B70" s="31">
        <v>0.0</v>
      </c>
      <c r="C70" s="134">
        <f t="shared" ref="C70:O70" si="38">ln(D41)</f>
        <v>-3.135494216</v>
      </c>
      <c r="D70" s="134" t="str">
        <f t="shared" si="38"/>
        <v>#NUM!</v>
      </c>
      <c r="E70" s="134" t="str">
        <f t="shared" si="38"/>
        <v>#NUM!</v>
      </c>
      <c r="F70" s="134">
        <f t="shared" si="38"/>
        <v>-3.135494216</v>
      </c>
      <c r="G70" s="134">
        <f t="shared" si="38"/>
        <v>-0.7375989431</v>
      </c>
      <c r="H70" s="134" t="str">
        <f t="shared" si="38"/>
        <v>#NUM!</v>
      </c>
      <c r="I70" s="134">
        <f t="shared" si="38"/>
        <v>-1.056052674</v>
      </c>
      <c r="J70" s="134" t="str">
        <f t="shared" si="38"/>
        <v>#NUM!</v>
      </c>
      <c r="K70" s="134" t="str">
        <f t="shared" si="38"/>
        <v>#NUM!</v>
      </c>
      <c r="L70" s="134" t="str">
        <f t="shared" si="38"/>
        <v>#NUM!</v>
      </c>
      <c r="M70" s="134">
        <f t="shared" si="38"/>
        <v>-3.135494216</v>
      </c>
      <c r="N70" s="134" t="str">
        <f t="shared" si="38"/>
        <v>#NUM!</v>
      </c>
      <c r="O70" s="134">
        <f t="shared" si="38"/>
        <v>-3.135494216</v>
      </c>
    </row>
    <row r="71">
      <c r="A71" s="3" t="s">
        <v>78</v>
      </c>
      <c r="B71" s="31">
        <v>0.0</v>
      </c>
      <c r="C71" s="31">
        <v>0.0</v>
      </c>
      <c r="D71" s="134" t="str">
        <f t="shared" ref="D71:O71" si="39">ln(E42)</f>
        <v>#NUM!</v>
      </c>
      <c r="E71" s="134">
        <f t="shared" si="39"/>
        <v>-0.9343092374</v>
      </c>
      <c r="F71" s="134" t="str">
        <f t="shared" si="39"/>
        <v>#NUM!</v>
      </c>
      <c r="G71" s="134">
        <f t="shared" si="39"/>
        <v>-0.9343092374</v>
      </c>
      <c r="H71" s="134" t="str">
        <f t="shared" si="39"/>
        <v>#NUM!</v>
      </c>
      <c r="I71" s="134">
        <f t="shared" si="39"/>
        <v>-1.540445041</v>
      </c>
      <c r="J71" s="134" t="str">
        <f t="shared" si="39"/>
        <v>#NUM!</v>
      </c>
      <c r="K71" s="134" t="str">
        <f t="shared" si="39"/>
        <v>#NUM!</v>
      </c>
      <c r="L71" s="134" t="str">
        <f t="shared" si="39"/>
        <v>#NUM!</v>
      </c>
      <c r="M71" s="134" t="str">
        <f t="shared" si="39"/>
        <v>#NUM!</v>
      </c>
      <c r="N71" s="134" t="str">
        <f t="shared" si="39"/>
        <v>#NUM!</v>
      </c>
      <c r="O71" s="134" t="str">
        <f t="shared" si="39"/>
        <v>#NUM!</v>
      </c>
    </row>
    <row r="72">
      <c r="A72" s="3" t="s">
        <v>78</v>
      </c>
      <c r="B72" s="134">
        <f>ln(C43)</f>
        <v>-0.2876820725</v>
      </c>
      <c r="C72" s="31">
        <v>0.0</v>
      </c>
      <c r="D72" s="134" t="str">
        <f t="shared" ref="D72:O72" si="40">ln(E43)</f>
        <v>#NUM!</v>
      </c>
      <c r="E72" s="134" t="str">
        <f t="shared" si="40"/>
        <v>#NUM!</v>
      </c>
      <c r="F72" s="134" t="str">
        <f t="shared" si="40"/>
        <v>#NUM!</v>
      </c>
      <c r="G72" s="134">
        <f t="shared" si="40"/>
        <v>-1.386294361</v>
      </c>
      <c r="H72" s="134" t="str">
        <f t="shared" si="40"/>
        <v>#NUM!</v>
      </c>
      <c r="I72" s="134" t="str">
        <f t="shared" si="40"/>
        <v>#NUM!</v>
      </c>
      <c r="J72" s="134" t="str">
        <f t="shared" si="40"/>
        <v>#NUM!</v>
      </c>
      <c r="K72" s="134" t="str">
        <f t="shared" si="40"/>
        <v>#NUM!</v>
      </c>
      <c r="L72" s="134" t="str">
        <f t="shared" si="40"/>
        <v>#NUM!</v>
      </c>
      <c r="M72" s="134" t="str">
        <f t="shared" si="40"/>
        <v>#NUM!</v>
      </c>
      <c r="N72" s="134" t="str">
        <f t="shared" si="40"/>
        <v>#NUM!</v>
      </c>
      <c r="O72" s="134" t="str">
        <f t="shared" si="40"/>
        <v>#NUM!</v>
      </c>
    </row>
    <row r="73">
      <c r="A73" s="3" t="s">
        <v>78</v>
      </c>
      <c r="B73" s="31">
        <v>0.0</v>
      </c>
      <c r="C73" s="31">
        <v>0.0</v>
      </c>
      <c r="D73" s="134" t="str">
        <f t="shared" ref="D73:O73" si="41">ln(E44)</f>
        <v>#NUM!</v>
      </c>
      <c r="E73" s="134" t="str">
        <f t="shared" si="41"/>
        <v>#NUM!</v>
      </c>
      <c r="F73" s="134">
        <f t="shared" si="41"/>
        <v>-3.044522438</v>
      </c>
      <c r="G73" s="134">
        <f t="shared" si="41"/>
        <v>-0.5596157879</v>
      </c>
      <c r="H73" s="134" t="str">
        <f t="shared" si="41"/>
        <v>#NUM!</v>
      </c>
      <c r="I73" s="134">
        <f t="shared" si="41"/>
        <v>-0.965080896</v>
      </c>
      <c r="J73" s="134" t="str">
        <f t="shared" si="41"/>
        <v>#NUM!</v>
      </c>
      <c r="K73" s="134" t="str">
        <f t="shared" si="41"/>
        <v>#NUM!</v>
      </c>
      <c r="L73" s="134" t="str">
        <f t="shared" si="41"/>
        <v>#NUM!</v>
      </c>
      <c r="M73" s="134" t="str">
        <f t="shared" si="41"/>
        <v>#NUM!</v>
      </c>
      <c r="N73" s="134" t="str">
        <f t="shared" si="41"/>
        <v>#NUM!</v>
      </c>
      <c r="O73" s="134" t="str">
        <f t="shared" si="41"/>
        <v>#NUM!</v>
      </c>
    </row>
    <row r="74">
      <c r="A74" s="20" t="s">
        <v>40</v>
      </c>
      <c r="B74" s="134">
        <f t="shared" ref="B74:B75" si="43">ln(C45)</f>
        <v>-2.335374916</v>
      </c>
      <c r="C74" s="31">
        <v>0.0</v>
      </c>
      <c r="D74" s="134" t="str">
        <f t="shared" ref="D74:O74" si="42">ln(E45)</f>
        <v>#NUM!</v>
      </c>
      <c r="E74" s="134">
        <f t="shared" si="42"/>
        <v>-1.68478735</v>
      </c>
      <c r="F74" s="134">
        <f t="shared" si="42"/>
        <v>-4.820281566</v>
      </c>
      <c r="G74" s="134">
        <f t="shared" si="42"/>
        <v>-0.5576016886</v>
      </c>
      <c r="H74" s="134" t="str">
        <f t="shared" si="42"/>
        <v>#NUM!</v>
      </c>
      <c r="I74" s="134">
        <f t="shared" si="42"/>
        <v>-2.422386293</v>
      </c>
      <c r="J74" s="134" t="str">
        <f t="shared" si="42"/>
        <v>#NUM!</v>
      </c>
      <c r="K74" s="134" t="str">
        <f t="shared" si="42"/>
        <v>#NUM!</v>
      </c>
      <c r="L74" s="134" t="str">
        <f t="shared" si="42"/>
        <v>#NUM!</v>
      </c>
      <c r="M74" s="134" t="str">
        <f t="shared" si="42"/>
        <v>#NUM!</v>
      </c>
      <c r="N74" s="134" t="str">
        <f t="shared" si="42"/>
        <v>#NUM!</v>
      </c>
      <c r="O74" s="134">
        <f t="shared" si="42"/>
        <v>-3.028522096</v>
      </c>
    </row>
    <row r="75">
      <c r="A75" s="20" t="s">
        <v>40</v>
      </c>
      <c r="B75" s="134">
        <f t="shared" si="43"/>
        <v>-2.397895273</v>
      </c>
      <c r="C75" s="31">
        <v>0.0</v>
      </c>
      <c r="D75" s="134" t="str">
        <f t="shared" ref="D75:O75" si="44">ln(E46)</f>
        <v>#NUM!</v>
      </c>
      <c r="E75" s="134">
        <f t="shared" si="44"/>
        <v>-2.1102132</v>
      </c>
      <c r="F75" s="134" t="str">
        <f t="shared" si="44"/>
        <v>#NUM!</v>
      </c>
      <c r="G75" s="134">
        <f t="shared" si="44"/>
        <v>-0.3184537311</v>
      </c>
      <c r="H75" s="134" t="str">
        <f t="shared" si="44"/>
        <v>#NUM!</v>
      </c>
      <c r="I75" s="134">
        <f t="shared" si="44"/>
        <v>-3.496507561</v>
      </c>
      <c r="J75" s="134" t="str">
        <f t="shared" si="44"/>
        <v>#NUM!</v>
      </c>
      <c r="K75" s="134" t="str">
        <f t="shared" si="44"/>
        <v>#NUM!</v>
      </c>
      <c r="L75" s="134" t="str">
        <f t="shared" si="44"/>
        <v>#NUM!</v>
      </c>
      <c r="M75" s="134" t="str">
        <f t="shared" si="44"/>
        <v>#NUM!</v>
      </c>
      <c r="N75" s="134" t="str">
        <f t="shared" si="44"/>
        <v>#NUM!</v>
      </c>
      <c r="O75" s="134">
        <f t="shared" si="44"/>
        <v>-3.496507561</v>
      </c>
    </row>
    <row r="76">
      <c r="A76" s="20" t="s">
        <v>40</v>
      </c>
      <c r="B76" s="31">
        <v>0.0</v>
      </c>
      <c r="C76" s="31">
        <v>0.0</v>
      </c>
      <c r="D76" s="134" t="str">
        <f t="shared" ref="D76:O76" si="45">ln(E47)</f>
        <v>#NUM!</v>
      </c>
      <c r="E76" s="134">
        <f t="shared" si="45"/>
        <v>-1.098612289</v>
      </c>
      <c r="F76" s="134" t="str">
        <f t="shared" si="45"/>
        <v>#NUM!</v>
      </c>
      <c r="G76" s="134">
        <f t="shared" si="45"/>
        <v>-0.4924764851</v>
      </c>
      <c r="H76" s="134" t="str">
        <f t="shared" si="45"/>
        <v>#NUM!</v>
      </c>
      <c r="I76" s="134">
        <f t="shared" si="45"/>
        <v>-2.890371758</v>
      </c>
      <c r="J76" s="134" t="str">
        <f t="shared" si="45"/>
        <v>#NUM!</v>
      </c>
      <c r="K76" s="134" t="str">
        <f t="shared" si="45"/>
        <v>#NUM!</v>
      </c>
      <c r="L76" s="134" t="str">
        <f t="shared" si="45"/>
        <v>#NUM!</v>
      </c>
      <c r="M76" s="134" t="str">
        <f t="shared" si="45"/>
        <v>#NUM!</v>
      </c>
      <c r="N76" s="134" t="str">
        <f t="shared" si="45"/>
        <v>#NUM!</v>
      </c>
      <c r="O76" s="134" t="str">
        <f t="shared" si="45"/>
        <v>#NUM!</v>
      </c>
    </row>
    <row r="77">
      <c r="A77" s="26" t="s">
        <v>41</v>
      </c>
      <c r="B77" s="31">
        <v>0.0</v>
      </c>
      <c r="C77" s="31">
        <v>0.0</v>
      </c>
      <c r="D77" s="134" t="str">
        <f t="shared" ref="D77:O77" si="46">ln(E48)</f>
        <v>#NUM!</v>
      </c>
      <c r="E77" s="134">
        <f t="shared" si="46"/>
        <v>-3.446807893</v>
      </c>
      <c r="F77" s="134">
        <f t="shared" si="46"/>
        <v>-3.446807893</v>
      </c>
      <c r="G77" s="134">
        <f t="shared" si="46"/>
        <v>-0.1658966771</v>
      </c>
      <c r="H77" s="134" t="str">
        <f t="shared" si="46"/>
        <v>#NUM!</v>
      </c>
      <c r="I77" s="134">
        <f t="shared" si="46"/>
        <v>-2.658350533</v>
      </c>
      <c r="J77" s="134" t="str">
        <f t="shared" si="46"/>
        <v>#NUM!</v>
      </c>
      <c r="K77" s="134" t="str">
        <f t="shared" si="46"/>
        <v>#NUM!</v>
      </c>
      <c r="L77" s="134">
        <f t="shared" si="46"/>
        <v>-5.056245805</v>
      </c>
      <c r="M77" s="134">
        <f t="shared" si="46"/>
        <v>-4.363098625</v>
      </c>
      <c r="N77" s="134" t="str">
        <f t="shared" si="46"/>
        <v>#NUM!</v>
      </c>
      <c r="O77" s="134" t="str">
        <f t="shared" si="46"/>
        <v>#NUM!</v>
      </c>
    </row>
    <row r="78">
      <c r="A78" s="26" t="s">
        <v>41</v>
      </c>
      <c r="B78" s="134" t="str">
        <f t="shared" ref="B78:O78" si="47">ln(C49)</f>
        <v>#NUM!</v>
      </c>
      <c r="C78" s="134">
        <f t="shared" si="47"/>
        <v>-5.525452939</v>
      </c>
      <c r="D78" s="134" t="str">
        <f t="shared" si="47"/>
        <v>#NUM!</v>
      </c>
      <c r="E78" s="134">
        <f t="shared" si="47"/>
        <v>-2.306577114</v>
      </c>
      <c r="F78" s="134">
        <f t="shared" si="47"/>
        <v>-3.916015027</v>
      </c>
      <c r="G78" s="134">
        <f t="shared" si="47"/>
        <v>-0.1975767703</v>
      </c>
      <c r="H78" s="134" t="str">
        <f t="shared" si="47"/>
        <v>#NUM!</v>
      </c>
      <c r="I78" s="134">
        <f t="shared" si="47"/>
        <v>-3.57954279</v>
      </c>
      <c r="J78" s="134" t="str">
        <f t="shared" si="47"/>
        <v>#NUM!</v>
      </c>
      <c r="K78" s="134" t="str">
        <f t="shared" si="47"/>
        <v>#NUM!</v>
      </c>
      <c r="L78" s="134">
        <f t="shared" si="47"/>
        <v>-4.832305759</v>
      </c>
      <c r="M78" s="134">
        <f t="shared" si="47"/>
        <v>-5.525452939</v>
      </c>
      <c r="N78" s="134">
        <f t="shared" si="47"/>
        <v>-4.832305759</v>
      </c>
      <c r="O78" s="134">
        <f t="shared" si="47"/>
        <v>-4.832305759</v>
      </c>
    </row>
    <row r="79">
      <c r="A79" s="26" t="s">
        <v>41</v>
      </c>
      <c r="B79" s="134">
        <f t="shared" ref="B79:O79" si="48">ln(C50)</f>
        <v>-4.369447852</v>
      </c>
      <c r="C79" s="134">
        <f t="shared" si="48"/>
        <v>-1.97155258</v>
      </c>
      <c r="D79" s="134" t="str">
        <f t="shared" si="48"/>
        <v>#NUM!</v>
      </c>
      <c r="E79" s="134" t="str">
        <f t="shared" si="48"/>
        <v>#NUM!</v>
      </c>
      <c r="F79" s="134">
        <f t="shared" si="48"/>
        <v>-2.983153491</v>
      </c>
      <c r="G79" s="134">
        <f t="shared" si="48"/>
        <v>-0.3991559389</v>
      </c>
      <c r="H79" s="134" t="str">
        <f t="shared" si="48"/>
        <v>#NUM!</v>
      </c>
      <c r="I79" s="134">
        <f t="shared" si="48"/>
        <v>-2.76000994</v>
      </c>
      <c r="J79" s="134" t="str">
        <f t="shared" si="48"/>
        <v>#NUM!</v>
      </c>
      <c r="K79" s="134">
        <f t="shared" si="48"/>
        <v>-3.676300672</v>
      </c>
      <c r="L79" s="134">
        <f t="shared" si="48"/>
        <v>-3.270835564</v>
      </c>
      <c r="M79" s="134" t="str">
        <f t="shared" si="48"/>
        <v>#NUM!</v>
      </c>
      <c r="N79" s="134" t="str">
        <f t="shared" si="48"/>
        <v>#NUM!</v>
      </c>
      <c r="O79" s="134" t="str">
        <f t="shared" si="48"/>
        <v>#NUM!</v>
      </c>
    </row>
    <row r="80">
      <c r="A80" s="26" t="s">
        <v>41</v>
      </c>
      <c r="B80" s="134">
        <f t="shared" ref="B80:O80" si="49">ln(C51)</f>
        <v>-4.553876892</v>
      </c>
      <c r="C80" s="134" t="str">
        <f t="shared" si="49"/>
        <v>#NUM!</v>
      </c>
      <c r="D80" s="134">
        <f t="shared" si="49"/>
        <v>-2.944438979</v>
      </c>
      <c r="E80" s="134">
        <f t="shared" si="49"/>
        <v>-1.462834438</v>
      </c>
      <c r="F80" s="134">
        <f t="shared" si="49"/>
        <v>-3.860729711</v>
      </c>
      <c r="G80" s="134">
        <f t="shared" si="49"/>
        <v>-0.4595323294</v>
      </c>
      <c r="H80" s="134" t="str">
        <f t="shared" si="49"/>
        <v>#NUM!</v>
      </c>
      <c r="I80" s="134">
        <f t="shared" si="49"/>
        <v>-4.553876892</v>
      </c>
      <c r="J80" s="134">
        <f t="shared" si="49"/>
        <v>-4.553876892</v>
      </c>
      <c r="K80" s="134" t="str">
        <f t="shared" si="49"/>
        <v>#NUM!</v>
      </c>
      <c r="L80" s="134" t="str">
        <f t="shared" si="49"/>
        <v>#NUM!</v>
      </c>
      <c r="M80" s="134">
        <f t="shared" si="49"/>
        <v>-4.553876892</v>
      </c>
      <c r="N80" s="134" t="str">
        <f t="shared" si="49"/>
        <v>#NUM!</v>
      </c>
      <c r="O80" s="134">
        <f t="shared" si="49"/>
        <v>-3.860729711</v>
      </c>
    </row>
    <row r="81">
      <c r="A81" s="26" t="s">
        <v>41</v>
      </c>
      <c r="B81" s="134" t="str">
        <f t="shared" ref="B81:O81" si="50">ln(C52)</f>
        <v>#NUM!</v>
      </c>
      <c r="C81" s="134">
        <f t="shared" si="50"/>
        <v>-3.688879454</v>
      </c>
      <c r="D81" s="134">
        <f t="shared" si="50"/>
        <v>-2.302585093</v>
      </c>
      <c r="E81" s="134" t="str">
        <f t="shared" si="50"/>
        <v>#NUM!</v>
      </c>
      <c r="F81" s="134">
        <f t="shared" si="50"/>
        <v>-1.609437912</v>
      </c>
      <c r="G81" s="134">
        <f t="shared" si="50"/>
        <v>-0.6443570164</v>
      </c>
      <c r="H81" s="134" t="str">
        <f t="shared" si="50"/>
        <v>#NUM!</v>
      </c>
      <c r="I81" s="134" t="str">
        <f t="shared" si="50"/>
        <v>#NUM!</v>
      </c>
      <c r="J81" s="134">
        <f t="shared" si="50"/>
        <v>-2.079441542</v>
      </c>
      <c r="K81" s="134" t="str">
        <f t="shared" si="50"/>
        <v>#NUM!</v>
      </c>
      <c r="L81" s="134" t="str">
        <f t="shared" si="50"/>
        <v>#NUM!</v>
      </c>
      <c r="M81" s="134">
        <f t="shared" si="50"/>
        <v>-3.688879454</v>
      </c>
      <c r="N81" s="134" t="str">
        <f t="shared" si="50"/>
        <v>#NUM!</v>
      </c>
      <c r="O81" s="134" t="str">
        <f t="shared" si="50"/>
        <v>#NUM!</v>
      </c>
    </row>
    <row r="82">
      <c r="A82" s="26" t="s">
        <v>41</v>
      </c>
      <c r="B82" s="134" t="str">
        <f t="shared" ref="B82:O82" si="51">ln(C53)</f>
        <v>#NUM!</v>
      </c>
      <c r="C82" s="134" t="str">
        <f t="shared" si="51"/>
        <v>#NUM!</v>
      </c>
      <c r="D82" s="134">
        <f t="shared" si="51"/>
        <v>-2.662587827</v>
      </c>
      <c r="E82" s="134">
        <f t="shared" si="51"/>
        <v>-2.151762203</v>
      </c>
      <c r="F82" s="134">
        <f t="shared" si="51"/>
        <v>-1.276293466</v>
      </c>
      <c r="G82" s="134">
        <f t="shared" si="51"/>
        <v>-0.8708283578</v>
      </c>
      <c r="H82" s="134">
        <f t="shared" si="51"/>
        <v>-3.068052935</v>
      </c>
      <c r="I82" s="134" t="str">
        <f t="shared" si="51"/>
        <v>#NUM!</v>
      </c>
      <c r="J82" s="134" t="str">
        <f t="shared" si="51"/>
        <v>#NUM!</v>
      </c>
      <c r="K82" s="134">
        <f t="shared" si="51"/>
        <v>-3.068052935</v>
      </c>
      <c r="L82" s="134" t="str">
        <f t="shared" si="51"/>
        <v>#NUM!</v>
      </c>
      <c r="M82" s="134">
        <f t="shared" si="51"/>
        <v>-3.761200116</v>
      </c>
      <c r="N82" s="134" t="str">
        <f t="shared" si="51"/>
        <v>#NUM!</v>
      </c>
      <c r="O82" s="134" t="str">
        <f t="shared" si="51"/>
        <v>#NUM!</v>
      </c>
    </row>
    <row r="83">
      <c r="A83" s="2" t="s">
        <v>45</v>
      </c>
      <c r="B83" s="134" t="str">
        <f t="shared" ref="B83:O83" si="52">ln(C54)</f>
        <v>#NUM!</v>
      </c>
      <c r="C83" s="134">
        <f t="shared" si="52"/>
        <v>-4.941642423</v>
      </c>
      <c r="D83" s="134" t="str">
        <f t="shared" si="52"/>
        <v>#NUM!</v>
      </c>
      <c r="E83" s="134">
        <f t="shared" si="52"/>
        <v>-4.248495242</v>
      </c>
      <c r="F83" s="134">
        <f t="shared" si="52"/>
        <v>-4.941642423</v>
      </c>
      <c r="G83" s="134">
        <f t="shared" si="52"/>
        <v>-0.145851877</v>
      </c>
      <c r="H83" s="134" t="str">
        <f t="shared" si="52"/>
        <v>#NUM!</v>
      </c>
      <c r="I83" s="134">
        <f t="shared" si="52"/>
        <v>-2.376693065</v>
      </c>
      <c r="J83" s="134" t="str">
        <f t="shared" si="52"/>
        <v>#NUM!</v>
      </c>
      <c r="K83" s="134" t="str">
        <f t="shared" si="52"/>
        <v>#NUM!</v>
      </c>
      <c r="L83" s="134">
        <f t="shared" si="52"/>
        <v>-4.248495242</v>
      </c>
      <c r="M83" s="134" t="str">
        <f t="shared" si="52"/>
        <v>#NUM!</v>
      </c>
      <c r="N83" s="134" t="str">
        <f t="shared" si="52"/>
        <v>#NUM!</v>
      </c>
      <c r="O83" s="134" t="str">
        <f t="shared" si="52"/>
        <v>#NUM!</v>
      </c>
    </row>
    <row r="84">
      <c r="A84" s="2" t="s">
        <v>45</v>
      </c>
      <c r="B84" s="134" t="str">
        <f t="shared" ref="B84:O84" si="53">ln(C55)</f>
        <v>#NUM!</v>
      </c>
      <c r="C84" s="134">
        <f t="shared" si="53"/>
        <v>-5.710427017</v>
      </c>
      <c r="D84" s="134" t="str">
        <f t="shared" si="53"/>
        <v>#NUM!</v>
      </c>
      <c r="E84" s="134">
        <f t="shared" si="53"/>
        <v>-3.071369688</v>
      </c>
      <c r="F84" s="134">
        <f t="shared" si="53"/>
        <v>-2.820055259</v>
      </c>
      <c r="G84" s="134">
        <f t="shared" si="53"/>
        <v>-0.1497453864</v>
      </c>
      <c r="H84" s="134" t="str">
        <f t="shared" si="53"/>
        <v>#NUM!</v>
      </c>
      <c r="I84" s="134">
        <f t="shared" si="53"/>
        <v>-4.100989105</v>
      </c>
      <c r="J84" s="134" t="str">
        <f t="shared" si="53"/>
        <v>#NUM!</v>
      </c>
      <c r="K84" s="134" t="str">
        <f t="shared" si="53"/>
        <v>#NUM!</v>
      </c>
      <c r="L84" s="134" t="str">
        <f t="shared" si="53"/>
        <v>#NUM!</v>
      </c>
      <c r="M84" s="134">
        <f t="shared" si="53"/>
        <v>-4.324132656</v>
      </c>
      <c r="N84" s="134" t="str">
        <f t="shared" si="53"/>
        <v>#NUM!</v>
      </c>
      <c r="O84" s="134" t="str">
        <f t="shared" si="53"/>
        <v>#NUM!</v>
      </c>
    </row>
    <row r="85">
      <c r="A85" s="2" t="s">
        <v>45</v>
      </c>
      <c r="B85" s="134" t="str">
        <f t="shared" ref="B85:O85" si="54">ln(C56)</f>
        <v>#NUM!</v>
      </c>
      <c r="C85" s="134">
        <f t="shared" si="54"/>
        <v>-2.48490665</v>
      </c>
      <c r="D85" s="134" t="str">
        <f t="shared" si="54"/>
        <v>#NUM!</v>
      </c>
      <c r="E85" s="134">
        <f t="shared" si="54"/>
        <v>-4.564348191</v>
      </c>
      <c r="F85" s="134">
        <f t="shared" si="54"/>
        <v>-3.871201011</v>
      </c>
      <c r="G85" s="134">
        <f t="shared" si="54"/>
        <v>-0.2602830983</v>
      </c>
      <c r="H85" s="134" t="str">
        <f t="shared" si="54"/>
        <v>#NUM!</v>
      </c>
      <c r="I85" s="134">
        <f t="shared" si="54"/>
        <v>-2.618438042</v>
      </c>
      <c r="J85" s="134" t="str">
        <f t="shared" si="54"/>
        <v>#NUM!</v>
      </c>
      <c r="K85" s="134" t="str">
        <f t="shared" si="54"/>
        <v>#NUM!</v>
      </c>
      <c r="L85" s="134" t="str">
        <f t="shared" si="54"/>
        <v>#NUM!</v>
      </c>
      <c r="M85" s="134">
        <f t="shared" si="54"/>
        <v>-4.564348191</v>
      </c>
      <c r="N85" s="134" t="str">
        <f t="shared" si="54"/>
        <v>#NUM!</v>
      </c>
      <c r="O85" s="134">
        <f t="shared" si="54"/>
        <v>-3.465735903</v>
      </c>
    </row>
    <row r="86">
      <c r="A86" s="2" t="s">
        <v>45</v>
      </c>
      <c r="B86" s="134">
        <f t="shared" ref="B86:O86" si="55">ln(C57)</f>
        <v>-3.988984047</v>
      </c>
      <c r="C86" s="134">
        <f t="shared" si="55"/>
        <v>-4.394449155</v>
      </c>
      <c r="D86" s="134" t="str">
        <f t="shared" si="55"/>
        <v>#NUM!</v>
      </c>
      <c r="E86" s="134">
        <f t="shared" si="55"/>
        <v>-3.295836866</v>
      </c>
      <c r="F86" s="134">
        <f t="shared" si="55"/>
        <v>-2.890371758</v>
      </c>
      <c r="G86" s="134">
        <f t="shared" si="55"/>
        <v>-0.2673147696</v>
      </c>
      <c r="H86" s="134" t="str">
        <f t="shared" si="55"/>
        <v>#NUM!</v>
      </c>
      <c r="I86" s="134">
        <f t="shared" si="55"/>
        <v>-2.522646978</v>
      </c>
      <c r="J86" s="134" t="str">
        <f t="shared" si="55"/>
        <v>#NUM!</v>
      </c>
      <c r="K86" s="134">
        <f t="shared" si="55"/>
        <v>-4.394449155</v>
      </c>
      <c r="L86" s="134" t="str">
        <f t="shared" si="55"/>
        <v>#NUM!</v>
      </c>
      <c r="M86" s="134" t="str">
        <f t="shared" si="55"/>
        <v>#NUM!</v>
      </c>
      <c r="N86" s="134" t="str">
        <f t="shared" si="55"/>
        <v>#NUM!</v>
      </c>
      <c r="O86" s="134">
        <f t="shared" si="55"/>
        <v>-3.988984047</v>
      </c>
    </row>
    <row r="87">
      <c r="A87" s="2" t="s">
        <v>45</v>
      </c>
      <c r="B87" s="134">
        <f t="shared" ref="B87:O87" si="56">ln(C58)</f>
        <v>-3.931825633</v>
      </c>
      <c r="C87" s="134" t="str">
        <f t="shared" si="56"/>
        <v>#NUM!</v>
      </c>
      <c r="D87" s="134" t="str">
        <f t="shared" si="56"/>
        <v>#NUM!</v>
      </c>
      <c r="E87" s="134">
        <f t="shared" si="56"/>
        <v>-2.727852828</v>
      </c>
      <c r="F87" s="134">
        <f t="shared" si="56"/>
        <v>-5.030437921</v>
      </c>
      <c r="G87" s="134">
        <f t="shared" si="56"/>
        <v>-0.1400887932</v>
      </c>
      <c r="H87" s="134" t="str">
        <f t="shared" si="56"/>
        <v>#NUM!</v>
      </c>
      <c r="I87" s="134">
        <f t="shared" si="56"/>
        <v>-3.421000009</v>
      </c>
      <c r="J87" s="134" t="str">
        <f t="shared" si="56"/>
        <v>#NUM!</v>
      </c>
      <c r="K87" s="134" t="str">
        <f t="shared" si="56"/>
        <v>#NUM!</v>
      </c>
      <c r="L87" s="134" t="str">
        <f t="shared" si="56"/>
        <v>#NUM!</v>
      </c>
      <c r="M87" s="134">
        <f t="shared" si="56"/>
        <v>-5.030437921</v>
      </c>
      <c r="N87" s="134" t="str">
        <f t="shared" si="56"/>
        <v>#NUM!</v>
      </c>
      <c r="O87" s="134" t="str">
        <f t="shared" si="56"/>
        <v>#NUM!</v>
      </c>
    </row>
    <row r="88">
      <c r="A88" s="2" t="s">
        <v>45</v>
      </c>
      <c r="B88" s="134">
        <f t="shared" ref="B88:O88" si="57">ln(C59)</f>
        <v>-1.599387577</v>
      </c>
      <c r="C88" s="134">
        <f t="shared" si="57"/>
        <v>-4.59511985</v>
      </c>
      <c r="D88" s="134">
        <f t="shared" si="57"/>
        <v>-4.59511985</v>
      </c>
      <c r="E88" s="134">
        <f t="shared" si="57"/>
        <v>-3.208825489</v>
      </c>
      <c r="F88" s="134">
        <f t="shared" si="57"/>
        <v>-3.496507561</v>
      </c>
      <c r="G88" s="134">
        <f t="shared" si="57"/>
        <v>-0.5007752879</v>
      </c>
      <c r="H88" s="134" t="str">
        <f t="shared" si="57"/>
        <v>#NUM!</v>
      </c>
      <c r="I88" s="134">
        <f t="shared" si="57"/>
        <v>-2.515678308</v>
      </c>
      <c r="J88" s="134">
        <f t="shared" si="57"/>
        <v>-3.90197267</v>
      </c>
      <c r="K88" s="134" t="str">
        <f t="shared" si="57"/>
        <v>#NUM!</v>
      </c>
      <c r="L88" s="134" t="str">
        <f t="shared" si="57"/>
        <v>#NUM!</v>
      </c>
      <c r="M88" s="134" t="str">
        <f t="shared" si="57"/>
        <v>#NUM!</v>
      </c>
      <c r="N88" s="134" t="str">
        <f t="shared" si="57"/>
        <v>#NUM!</v>
      </c>
      <c r="O88" s="134" t="str">
        <f t="shared" si="57"/>
        <v>#NUM!</v>
      </c>
    </row>
    <row r="90">
      <c r="A90" s="31" t="s">
        <v>169</v>
      </c>
    </row>
    <row r="91">
      <c r="A91" s="7" t="s">
        <v>74</v>
      </c>
      <c r="B91" s="3" t="s">
        <v>5</v>
      </c>
      <c r="C91" s="3" t="s">
        <v>7</v>
      </c>
      <c r="D91" s="3" t="s">
        <v>8</v>
      </c>
      <c r="E91" s="4" t="s">
        <v>96</v>
      </c>
      <c r="F91" s="3" t="s">
        <v>10</v>
      </c>
      <c r="G91" s="5" t="s">
        <v>11</v>
      </c>
      <c r="H91" s="5" t="s">
        <v>12</v>
      </c>
      <c r="I91" s="5" t="s">
        <v>13</v>
      </c>
      <c r="J91" s="6" t="s">
        <v>97</v>
      </c>
      <c r="K91" s="5" t="s">
        <v>98</v>
      </c>
      <c r="L91" s="7" t="s">
        <v>18</v>
      </c>
      <c r="M91" s="7" t="s">
        <v>19</v>
      </c>
      <c r="N91" s="7" t="s">
        <v>20</v>
      </c>
      <c r="O91" s="7" t="s">
        <v>99</v>
      </c>
    </row>
    <row r="92">
      <c r="A92" s="11" t="s">
        <v>26</v>
      </c>
      <c r="B92" s="134">
        <f t="shared" ref="B92:C92" si="58">C33*B62</f>
        <v>-0.08278838082</v>
      </c>
      <c r="C92" s="134">
        <f t="shared" si="58"/>
        <v>-0.08278838082</v>
      </c>
      <c r="D92" s="31">
        <v>0.0</v>
      </c>
      <c r="E92" s="134">
        <f t="shared" ref="E92:G92" si="59">F33*E62</f>
        <v>-0.2216102121</v>
      </c>
      <c r="F92" s="134">
        <f t="shared" si="59"/>
        <v>-0.06102628421</v>
      </c>
      <c r="G92" s="134">
        <f t="shared" si="59"/>
        <v>-0.1740230714</v>
      </c>
      <c r="H92" s="31">
        <v>0.0</v>
      </c>
      <c r="I92" s="134">
        <f>J33*I62</f>
        <v>-0.102105887</v>
      </c>
      <c r="J92" s="31">
        <v>0.0</v>
      </c>
      <c r="K92" s="31">
        <v>0.0</v>
      </c>
      <c r="L92" s="31">
        <v>0.0</v>
      </c>
      <c r="M92" s="134">
        <f t="shared" ref="M92:M94" si="61">N33*M62</f>
        <v>-0.06102628421</v>
      </c>
      <c r="N92" s="31">
        <v>0.0</v>
      </c>
      <c r="O92" s="31">
        <v>0.0</v>
      </c>
    </row>
    <row r="93">
      <c r="A93" s="11" t="s">
        <v>26</v>
      </c>
      <c r="B93" s="134">
        <f t="shared" ref="B93:C93" si="60">C34*B63</f>
        <v>0</v>
      </c>
      <c r="C93" s="134">
        <f t="shared" si="60"/>
        <v>0</v>
      </c>
      <c r="D93" s="31">
        <v>0.0</v>
      </c>
      <c r="E93" s="134">
        <f>F34*E63</f>
        <v>-0.09492175659</v>
      </c>
      <c r="F93" s="31">
        <v>0.0</v>
      </c>
      <c r="G93" s="134">
        <f>H34*G63</f>
        <v>-0.05337717792</v>
      </c>
      <c r="H93" s="31">
        <v>0.0</v>
      </c>
      <c r="I93" s="31">
        <v>0.0</v>
      </c>
      <c r="J93" s="31">
        <v>0.0</v>
      </c>
      <c r="K93" s="31">
        <v>0.0</v>
      </c>
      <c r="L93" s="31">
        <v>0.0</v>
      </c>
      <c r="M93" s="134">
        <f t="shared" si="61"/>
        <v>-0.01689722189</v>
      </c>
      <c r="O93" s="134">
        <f>P34/O63
</f>
        <v>-0.007127989557</v>
      </c>
    </row>
    <row r="94">
      <c r="A94" s="11" t="s">
        <v>26</v>
      </c>
      <c r="B94" s="134">
        <f t="shared" ref="B94:D94" si="62">C35*B64</f>
        <v>0</v>
      </c>
      <c r="C94" s="134">
        <f t="shared" si="62"/>
        <v>-0.2966383703</v>
      </c>
      <c r="D94" s="134">
        <f t="shared" si="62"/>
        <v>-0.06275660626</v>
      </c>
      <c r="E94" s="31">
        <v>0.0</v>
      </c>
      <c r="F94" s="134">
        <f t="shared" ref="F94:G94" si="63">G35*F64</f>
        <v>-0.06275660626</v>
      </c>
      <c r="G94" s="134">
        <f t="shared" si="63"/>
        <v>-0.2389193613</v>
      </c>
      <c r="H94" s="31">
        <v>0.0</v>
      </c>
      <c r="I94" s="134">
        <f t="shared" ref="I94:I98" si="65">J35*I64</f>
        <v>-0.1936757244</v>
      </c>
      <c r="J94" s="31">
        <v>0.0</v>
      </c>
      <c r="K94" s="31">
        <v>0.0</v>
      </c>
      <c r="L94" s="31">
        <v>0.0</v>
      </c>
      <c r="M94" s="134">
        <f t="shared" si="61"/>
        <v>-0.06275660626</v>
      </c>
      <c r="O94" s="31">
        <v>0.0</v>
      </c>
    </row>
    <row r="95">
      <c r="A95" s="11" t="s">
        <v>26</v>
      </c>
      <c r="B95" s="134">
        <f t="shared" ref="B95:G95" si="64">C36*B65</f>
        <v>0</v>
      </c>
      <c r="C95" s="134">
        <f t="shared" si="64"/>
        <v>-0.02268156085</v>
      </c>
      <c r="D95" s="134">
        <f t="shared" si="64"/>
        <v>-0.06781228703</v>
      </c>
      <c r="E95" s="134">
        <f t="shared" si="64"/>
        <v>-0.1570737553</v>
      </c>
      <c r="F95" s="134">
        <f t="shared" si="64"/>
        <v>-0.03963463261</v>
      </c>
      <c r="G95" s="134">
        <f t="shared" si="64"/>
        <v>-0.1867887642</v>
      </c>
      <c r="H95" s="31">
        <v>0.0</v>
      </c>
      <c r="I95" s="134">
        <f t="shared" si="65"/>
        <v>-0.2446848067</v>
      </c>
      <c r="J95" s="31">
        <v>0.0</v>
      </c>
      <c r="K95" s="31">
        <v>0.0</v>
      </c>
      <c r="L95" s="134">
        <f>M36*L65</f>
        <v>-0.03963463261</v>
      </c>
      <c r="O95" s="134">
        <f>P36/O65
</f>
        <v>-0.001723274345</v>
      </c>
    </row>
    <row r="96">
      <c r="A96" s="11" t="s">
        <v>26</v>
      </c>
      <c r="B96" s="134">
        <f t="shared" ref="B96:G96" si="66">C37*B66</f>
        <v>-0.06437200005</v>
      </c>
      <c r="C96" s="134">
        <f t="shared" si="66"/>
        <v>-0.03140491565</v>
      </c>
      <c r="D96" s="134">
        <f t="shared" si="66"/>
        <v>-0.07387007494</v>
      </c>
      <c r="E96" s="134">
        <f t="shared" si="66"/>
        <v>-0.1663265006</v>
      </c>
      <c r="F96" s="134">
        <f t="shared" si="66"/>
        <v>-0.06437200005</v>
      </c>
      <c r="G96" s="134">
        <f t="shared" si="66"/>
        <v>-0.1741797263</v>
      </c>
      <c r="H96" s="31">
        <v>0.0</v>
      </c>
      <c r="I96" s="134">
        <f t="shared" si="65"/>
        <v>-0.1826340228</v>
      </c>
      <c r="J96" s="134">
        <f t="shared" ref="J96:K96" si="67">K37*J66</f>
        <v>-0.04335306692</v>
      </c>
      <c r="K96" s="134">
        <f t="shared" si="67"/>
        <v>-0.01784180097</v>
      </c>
      <c r="O96" s="31">
        <v>0.0</v>
      </c>
    </row>
    <row r="97">
      <c r="A97" s="11" t="s">
        <v>26</v>
      </c>
      <c r="B97" s="134">
        <f t="shared" ref="B97:G97" si="68">C38*B67</f>
        <v>-0.1233425269</v>
      </c>
      <c r="C97" s="134">
        <f t="shared" si="68"/>
        <v>-0.06311581876</v>
      </c>
      <c r="D97" s="134">
        <f t="shared" si="68"/>
        <v>-0.1690771481</v>
      </c>
      <c r="E97" s="134">
        <f t="shared" si="68"/>
        <v>-0.2061428001</v>
      </c>
      <c r="F97" s="134">
        <f t="shared" si="68"/>
        <v>-0.1549704726</v>
      </c>
      <c r="G97" s="134">
        <f t="shared" si="68"/>
        <v>-0.3230419256</v>
      </c>
      <c r="H97" s="31">
        <v>0.0</v>
      </c>
      <c r="I97" s="134">
        <f t="shared" si="65"/>
        <v>-0.2976296755</v>
      </c>
      <c r="J97" s="134">
        <f>K38*J67</f>
        <v>-0.06311581876</v>
      </c>
      <c r="O97" s="134">
        <f>P38/O67
</f>
        <v>-0.001537476527</v>
      </c>
    </row>
    <row r="98">
      <c r="A98" s="5" t="s">
        <v>36</v>
      </c>
      <c r="B98" s="134">
        <f t="shared" ref="B98:C98" si="69">C39*B68</f>
        <v>0</v>
      </c>
      <c r="C98" s="134">
        <f t="shared" si="69"/>
        <v>0</v>
      </c>
      <c r="D98" s="31">
        <v>0.0</v>
      </c>
      <c r="E98" s="134">
        <f t="shared" ref="E98:G98" si="70">F39*E68</f>
        <v>-0.1220680321</v>
      </c>
      <c r="F98" s="134">
        <f t="shared" si="70"/>
        <v>-0.07387007494</v>
      </c>
      <c r="G98" s="134">
        <f t="shared" si="70"/>
        <v>-0.1046960317</v>
      </c>
      <c r="H98" s="31">
        <v>0.0</v>
      </c>
      <c r="I98" s="134">
        <f t="shared" si="65"/>
        <v>-0.1605762088</v>
      </c>
      <c r="J98" s="31">
        <v>0.0</v>
      </c>
      <c r="O98" s="31">
        <v>0.0</v>
      </c>
    </row>
    <row r="99">
      <c r="A99" s="5" t="s">
        <v>36</v>
      </c>
      <c r="B99" s="134">
        <f t="shared" ref="B99:C99" si="71">C40*B69</f>
        <v>0</v>
      </c>
      <c r="C99" s="134">
        <f t="shared" si="71"/>
        <v>0</v>
      </c>
      <c r="D99" s="31">
        <v>0.0</v>
      </c>
      <c r="E99" s="31">
        <v>0.0</v>
      </c>
      <c r="F99" s="31">
        <v>0.0</v>
      </c>
      <c r="G99" s="31">
        <v>0.0</v>
      </c>
      <c r="H99" s="31">
        <v>0.0</v>
      </c>
      <c r="I99" s="31">
        <v>0.0</v>
      </c>
      <c r="J99" s="31">
        <v>0.0</v>
      </c>
      <c r="O99" s="31">
        <v>0.0</v>
      </c>
    </row>
    <row r="100">
      <c r="A100" s="5" t="s">
        <v>36</v>
      </c>
      <c r="B100" s="134">
        <f t="shared" ref="B100:C100" si="72">C41*B70</f>
        <v>0</v>
      </c>
      <c r="C100" s="134">
        <f t="shared" si="72"/>
        <v>-0.1363258355</v>
      </c>
      <c r="D100" s="31">
        <v>0.0</v>
      </c>
      <c r="E100" s="31">
        <v>0.0</v>
      </c>
      <c r="F100" s="134">
        <f t="shared" ref="F100:G100" si="73">G41*F70</f>
        <v>-0.1363258355</v>
      </c>
      <c r="G100" s="134">
        <f t="shared" si="73"/>
        <v>-0.3527647119</v>
      </c>
      <c r="H100" s="31">
        <v>0.0</v>
      </c>
      <c r="I100" s="134">
        <f t="shared" ref="I100:I101" si="75">J41*I70</f>
        <v>-0.3673226693</v>
      </c>
      <c r="J100" s="31">
        <v>0.0</v>
      </c>
      <c r="M100" s="134">
        <f>N41*M70</f>
        <v>-0.1363258355</v>
      </c>
      <c r="O100" s="134">
        <f>P41/O70
</f>
        <v>-0.01386647778</v>
      </c>
    </row>
    <row r="101">
      <c r="A101" s="3" t="s">
        <v>78</v>
      </c>
      <c r="B101" s="134">
        <f t="shared" ref="B101:C101" si="74">C42*B71</f>
        <v>0</v>
      </c>
      <c r="C101" s="134">
        <f t="shared" si="74"/>
        <v>0</v>
      </c>
      <c r="D101" s="31">
        <v>0.0</v>
      </c>
      <c r="E101" s="134">
        <f>F42*E71</f>
        <v>-0.3670500575</v>
      </c>
      <c r="F101" s="31">
        <v>0.0</v>
      </c>
      <c r="G101" s="134">
        <f t="shared" ref="G101:G102" si="77">H42*G71</f>
        <v>-0.3670500575</v>
      </c>
      <c r="H101" s="31">
        <v>0.0</v>
      </c>
      <c r="I101" s="134">
        <f t="shared" si="75"/>
        <v>-0.3300953659</v>
      </c>
      <c r="J101" s="31">
        <v>0.0</v>
      </c>
      <c r="O101" s="31">
        <v>0.0</v>
      </c>
    </row>
    <row r="102">
      <c r="A102" s="3" t="s">
        <v>78</v>
      </c>
      <c r="B102" s="134">
        <f t="shared" ref="B102:C102" si="76">C43*B72</f>
        <v>-0.2157615543</v>
      </c>
      <c r="C102" s="134">
        <f t="shared" si="76"/>
        <v>0</v>
      </c>
      <c r="D102" s="31">
        <v>0.0</v>
      </c>
      <c r="E102" s="31">
        <v>0.0</v>
      </c>
      <c r="F102" s="31">
        <v>0.0</v>
      </c>
      <c r="G102" s="134">
        <f t="shared" si="77"/>
        <v>-0.3465735903</v>
      </c>
      <c r="H102" s="31">
        <v>0.0</v>
      </c>
      <c r="I102" s="31">
        <v>0.0</v>
      </c>
      <c r="J102" s="31">
        <v>0.0</v>
      </c>
      <c r="O102" s="31">
        <v>0.0</v>
      </c>
    </row>
    <row r="103">
      <c r="A103" s="3" t="s">
        <v>78</v>
      </c>
      <c r="B103" s="134">
        <f t="shared" ref="B103:C103" si="78">C44*B73</f>
        <v>0</v>
      </c>
      <c r="C103" s="134">
        <f t="shared" si="78"/>
        <v>0</v>
      </c>
      <c r="D103" s="31">
        <v>0.0</v>
      </c>
      <c r="E103" s="31">
        <v>0.0</v>
      </c>
      <c r="F103" s="134">
        <f t="shared" ref="F103:G103" si="79">G44*F73</f>
        <v>-0.1449772589</v>
      </c>
      <c r="G103" s="134">
        <f t="shared" si="79"/>
        <v>-0.3197804502</v>
      </c>
      <c r="H103" s="31">
        <v>0.0</v>
      </c>
      <c r="I103" s="134">
        <f t="shared" ref="I103:I110" si="82">J44*I73</f>
        <v>-0.3676498652</v>
      </c>
      <c r="J103" s="31">
        <v>0.0</v>
      </c>
      <c r="O103" s="31">
        <v>0.0</v>
      </c>
    </row>
    <row r="104">
      <c r="A104" s="20" t="s">
        <v>40</v>
      </c>
      <c r="B104" s="134">
        <f t="shared" ref="B104:C104" si="80">C45*B74</f>
        <v>-0.2260040241</v>
      </c>
      <c r="C104" s="134">
        <f t="shared" si="80"/>
        <v>0</v>
      </c>
      <c r="D104" s="31">
        <v>0.0</v>
      </c>
      <c r="E104" s="134">
        <f t="shared" ref="E104:G104" si="81">F45*E74</f>
        <v>-0.3125008794</v>
      </c>
      <c r="F104" s="134">
        <f t="shared" si="81"/>
        <v>-0.03887323843</v>
      </c>
      <c r="G104" s="134">
        <f t="shared" si="81"/>
        <v>-0.3192719346</v>
      </c>
      <c r="H104" s="31">
        <v>0.0</v>
      </c>
      <c r="I104" s="134">
        <f t="shared" si="82"/>
        <v>-0.2148891066</v>
      </c>
      <c r="J104" s="31">
        <v>0.0</v>
      </c>
      <c r="K104" s="31">
        <v>0.0</v>
      </c>
      <c r="O104" s="134">
        <f t="shared" ref="O104:O105" si="84">P45/O74
</f>
        <v>-0.01597713183</v>
      </c>
    </row>
    <row r="105">
      <c r="A105" s="20" t="s">
        <v>40</v>
      </c>
      <c r="B105" s="134">
        <f t="shared" ref="B105:C105" si="83">C46*B75</f>
        <v>-0.2179904793</v>
      </c>
      <c r="C105" s="134">
        <f t="shared" si="83"/>
        <v>0</v>
      </c>
      <c r="D105" s="31">
        <v>0.0</v>
      </c>
      <c r="E105" s="134">
        <f t="shared" ref="E105:E108" si="86">F46*E75</f>
        <v>-0.2557834182</v>
      </c>
      <c r="F105" s="31">
        <v>0.0</v>
      </c>
      <c r="G105" s="134">
        <f t="shared" ref="G105:G106" si="87">H46*G75</f>
        <v>-0.2316027135</v>
      </c>
      <c r="H105" s="31">
        <v>0.0</v>
      </c>
      <c r="I105" s="134">
        <f t="shared" si="82"/>
        <v>-0.1059547746</v>
      </c>
      <c r="J105" s="31">
        <v>0.0</v>
      </c>
      <c r="K105" s="31">
        <v>0.0</v>
      </c>
      <c r="O105" s="134">
        <f t="shared" si="84"/>
        <v>-0.008666656591</v>
      </c>
    </row>
    <row r="106">
      <c r="A106" s="20" t="s">
        <v>40</v>
      </c>
      <c r="B106" s="134">
        <f t="shared" ref="B106:C106" si="85">C47*B76</f>
        <v>0</v>
      </c>
      <c r="C106" s="134">
        <f t="shared" si="85"/>
        <v>0</v>
      </c>
      <c r="D106" s="31">
        <v>0.0</v>
      </c>
      <c r="E106" s="134">
        <f t="shared" si="86"/>
        <v>-0.3662040962</v>
      </c>
      <c r="F106" s="31">
        <v>0.0</v>
      </c>
      <c r="G106" s="134">
        <f t="shared" si="87"/>
        <v>-0.300957852</v>
      </c>
      <c r="H106" s="31">
        <v>0.0</v>
      </c>
      <c r="I106" s="134">
        <f t="shared" si="82"/>
        <v>-0.1605762088</v>
      </c>
      <c r="J106" s="31">
        <v>0.0</v>
      </c>
      <c r="K106" s="31">
        <v>0.0</v>
      </c>
      <c r="O106" s="31">
        <v>0.0</v>
      </c>
    </row>
    <row r="107">
      <c r="A107" s="26" t="s">
        <v>41</v>
      </c>
      <c r="B107" s="134">
        <f t="shared" ref="B107:C107" si="88">C48*B77</f>
        <v>0</v>
      </c>
      <c r="C107" s="134">
        <f t="shared" si="88"/>
        <v>0</v>
      </c>
      <c r="D107" s="31">
        <v>0.0</v>
      </c>
      <c r="E107" s="134">
        <f t="shared" si="86"/>
        <v>-0.109770952</v>
      </c>
      <c r="F107" s="134">
        <f t="shared" ref="F107:G107" si="89">G48*F77</f>
        <v>-0.109770952</v>
      </c>
      <c r="G107" s="134">
        <f t="shared" si="89"/>
        <v>-0.1405366755</v>
      </c>
      <c r="H107" s="31">
        <v>0.0</v>
      </c>
      <c r="I107" s="134">
        <f t="shared" si="82"/>
        <v>-0.186253859</v>
      </c>
      <c r="J107" s="31">
        <v>0.0</v>
      </c>
      <c r="K107" s="31">
        <v>0.0</v>
      </c>
      <c r="L107" s="134">
        <f t="shared" ref="L107:M107" si="90">M48*L77</f>
        <v>-0.0322053873</v>
      </c>
      <c r="M107" s="134">
        <f t="shared" si="90"/>
        <v>-0.0555808742</v>
      </c>
      <c r="O107" s="31">
        <v>0.0</v>
      </c>
    </row>
    <row r="108">
      <c r="A108" s="26" t="s">
        <v>41</v>
      </c>
      <c r="B108" s="31">
        <v>0.0</v>
      </c>
      <c r="C108" s="134">
        <f>D49*C78</f>
        <v>-0.02201375673</v>
      </c>
      <c r="D108" s="31">
        <v>0.0</v>
      </c>
      <c r="E108" s="134">
        <f t="shared" si="86"/>
        <v>-0.2297387564</v>
      </c>
      <c r="F108" s="134">
        <f t="shared" ref="F108:G108" si="91">G49*F78</f>
        <v>-0.07800826746</v>
      </c>
      <c r="G108" s="134">
        <f t="shared" si="91"/>
        <v>-0.1621546402</v>
      </c>
      <c r="H108" s="31">
        <v>0.0</v>
      </c>
      <c r="I108" s="134">
        <f t="shared" si="82"/>
        <v>-0.09982788658</v>
      </c>
      <c r="J108" s="31">
        <v>0.0</v>
      </c>
      <c r="K108" s="31">
        <v>0.0</v>
      </c>
      <c r="L108" s="134">
        <f t="shared" ref="L108:N108" si="92">M49*L78</f>
        <v>-0.03850442836</v>
      </c>
      <c r="M108" s="134">
        <f t="shared" si="92"/>
        <v>-0.02201375673</v>
      </c>
      <c r="N108" s="134">
        <f t="shared" si="92"/>
        <v>-0.03850442836</v>
      </c>
      <c r="O108" s="134">
        <f>P49/O78
</f>
        <v>-0.001648928666</v>
      </c>
    </row>
    <row r="109">
      <c r="A109" s="26" t="s">
        <v>41</v>
      </c>
      <c r="B109" s="134">
        <f t="shared" ref="B109:C109" si="93">C50*B79</f>
        <v>-0.05530946649</v>
      </c>
      <c r="C109" s="134">
        <f t="shared" si="93"/>
        <v>-0.2745199794</v>
      </c>
      <c r="D109" s="31">
        <v>0.0</v>
      </c>
      <c r="E109" s="31">
        <v>0.0</v>
      </c>
      <c r="F109" s="134">
        <f t="shared" ref="F109:G109" si="94">G50*F79</f>
        <v>-0.1510457464</v>
      </c>
      <c r="G109" s="134">
        <f t="shared" si="94"/>
        <v>-0.2677881616</v>
      </c>
      <c r="H109" s="31">
        <v>0.0</v>
      </c>
      <c r="I109" s="134">
        <f t="shared" si="82"/>
        <v>-0.1746841734</v>
      </c>
      <c r="J109" s="31">
        <v>0.0</v>
      </c>
      <c r="K109" s="134">
        <f t="shared" ref="K109:L109" si="95">L50*K79</f>
        <v>-0.09307090309</v>
      </c>
      <c r="L109" s="134">
        <f t="shared" si="95"/>
        <v>-0.1242089455</v>
      </c>
      <c r="M109" s="31">
        <v>0.0</v>
      </c>
      <c r="O109" s="31">
        <v>0.0</v>
      </c>
    </row>
    <row r="110">
      <c r="A110" s="26" t="s">
        <v>41</v>
      </c>
      <c r="B110" s="134">
        <f>C51*B80</f>
        <v>-0.04793554623</v>
      </c>
      <c r="C110" s="31">
        <v>0.0</v>
      </c>
      <c r="D110" s="134">
        <f t="shared" ref="D110:G110" si="96">E51*D80</f>
        <v>-0.1549704726</v>
      </c>
      <c r="E110" s="134">
        <f t="shared" si="96"/>
        <v>-0.3387616594</v>
      </c>
      <c r="F110" s="134">
        <f t="shared" si="96"/>
        <v>-0.08127852023</v>
      </c>
      <c r="G110" s="134">
        <f t="shared" si="96"/>
        <v>-0.2902309449</v>
      </c>
      <c r="H110" s="31">
        <v>0.0</v>
      </c>
      <c r="I110" s="134">
        <f t="shared" si="82"/>
        <v>-0.04793554623</v>
      </c>
      <c r="J110" s="134">
        <f t="shared" ref="J110:J111" si="99">K51*J80</f>
        <v>-0.04793554623</v>
      </c>
      <c r="K110" s="31">
        <v>0.0</v>
      </c>
      <c r="L110" s="31">
        <v>0.0</v>
      </c>
      <c r="M110" s="134">
        <f t="shared" ref="M110:M112" si="100">N51*M80</f>
        <v>-0.04793554623</v>
      </c>
      <c r="O110" s="134">
        <f>P51/O80
</f>
        <v>-0.00545301877</v>
      </c>
    </row>
    <row r="111">
      <c r="A111" s="26" t="s">
        <v>41</v>
      </c>
      <c r="B111" s="31">
        <v>0.0</v>
      </c>
      <c r="C111" s="134">
        <f t="shared" ref="C111:D111" si="97">D52*C81</f>
        <v>-0.09222198635</v>
      </c>
      <c r="D111" s="134">
        <f t="shared" si="97"/>
        <v>-0.2302585093</v>
      </c>
      <c r="E111" s="31">
        <v>0.0</v>
      </c>
      <c r="F111" s="134">
        <f t="shared" ref="F111:G111" si="98">G52*F81</f>
        <v>-0.3218875825</v>
      </c>
      <c r="G111" s="134">
        <f t="shared" si="98"/>
        <v>-0.3382874336</v>
      </c>
      <c r="H111" s="31">
        <v>0.0</v>
      </c>
      <c r="I111" s="31">
        <v>0.0</v>
      </c>
      <c r="J111" s="134">
        <f t="shared" si="99"/>
        <v>-0.2599301927</v>
      </c>
      <c r="K111" s="31">
        <v>0.0</v>
      </c>
      <c r="L111" s="31">
        <v>0.0</v>
      </c>
      <c r="M111" s="134">
        <f t="shared" si="100"/>
        <v>-0.09222198635</v>
      </c>
    </row>
    <row r="112">
      <c r="A112" s="26" t="s">
        <v>41</v>
      </c>
      <c r="B112" s="31">
        <v>0.0</v>
      </c>
      <c r="C112" s="31">
        <v>0.0</v>
      </c>
      <c r="D112" s="134">
        <f t="shared" ref="D112:H112" si="101">E53*D82</f>
        <v>-0.1857619414</v>
      </c>
      <c r="E112" s="134">
        <f t="shared" si="101"/>
        <v>-0.2502049074</v>
      </c>
      <c r="F112" s="134">
        <f t="shared" si="101"/>
        <v>-0.3561749207</v>
      </c>
      <c r="G112" s="134">
        <f t="shared" si="101"/>
        <v>-0.3645328009</v>
      </c>
      <c r="H112" s="134">
        <f t="shared" si="101"/>
        <v>-0.1427001365</v>
      </c>
      <c r="I112" s="31">
        <v>0.0</v>
      </c>
      <c r="J112" s="31">
        <v>0.0</v>
      </c>
      <c r="K112" s="134">
        <f>L53*K82</f>
        <v>-0.1427001365</v>
      </c>
      <c r="L112" s="31">
        <v>0.0</v>
      </c>
      <c r="M112" s="134">
        <f t="shared" si="100"/>
        <v>-0.08746977013</v>
      </c>
      <c r="O112" s="31">
        <v>0.0</v>
      </c>
    </row>
    <row r="113">
      <c r="A113" s="2" t="s">
        <v>45</v>
      </c>
      <c r="B113" s="31">
        <v>0.0</v>
      </c>
      <c r="C113" s="134">
        <f t="shared" ref="C113:C115" si="103">D54*C83</f>
        <v>-0.03529744588</v>
      </c>
      <c r="D113" s="31">
        <v>0.0</v>
      </c>
      <c r="E113" s="134">
        <f t="shared" ref="E113:G113" si="102">F54*E83</f>
        <v>-0.06069278917</v>
      </c>
      <c r="F113" s="134">
        <f t="shared" si="102"/>
        <v>-0.03529744588</v>
      </c>
      <c r="G113" s="134">
        <f t="shared" si="102"/>
        <v>-0.1260576937</v>
      </c>
      <c r="H113" s="31">
        <v>0.0</v>
      </c>
      <c r="I113" s="134">
        <f t="shared" ref="I113:I118" si="105">J54*I83</f>
        <v>-0.2206929275</v>
      </c>
      <c r="J113" s="31">
        <v>0.0</v>
      </c>
      <c r="K113" s="31">
        <v>0.0</v>
      </c>
      <c r="L113" s="134">
        <f>M54*L83</f>
        <v>-0.06069278917</v>
      </c>
      <c r="M113" s="31">
        <v>0.0</v>
      </c>
      <c r="O113" s="31">
        <v>0.0</v>
      </c>
    </row>
    <row r="114">
      <c r="A114" s="2" t="s">
        <v>45</v>
      </c>
      <c r="B114" s="31">
        <v>0.0</v>
      </c>
      <c r="C114" s="134">
        <f t="shared" si="103"/>
        <v>-0.01890869873</v>
      </c>
      <c r="D114" s="31">
        <v>0.0</v>
      </c>
      <c r="E114" s="134">
        <f t="shared" ref="E114:G114" si="104">F55*E84</f>
        <v>-0.1423813763</v>
      </c>
      <c r="F114" s="134">
        <f t="shared" si="104"/>
        <v>-0.1680827638</v>
      </c>
      <c r="G114" s="134">
        <f t="shared" si="104"/>
        <v>-0.1289198691</v>
      </c>
      <c r="H114" s="31">
        <v>0.0</v>
      </c>
      <c r="I114" s="134">
        <f t="shared" si="105"/>
        <v>-0.06789717061</v>
      </c>
      <c r="J114" s="31">
        <v>0.0</v>
      </c>
      <c r="K114" s="31">
        <v>0.0</v>
      </c>
      <c r="L114" s="31">
        <v>0.0</v>
      </c>
      <c r="M114" s="134">
        <f t="shared" ref="M114:M115" si="107">N55*M84</f>
        <v>-0.05727328022</v>
      </c>
      <c r="O114" s="31">
        <v>0.0</v>
      </c>
    </row>
    <row r="115">
      <c r="A115" s="2" t="s">
        <v>45</v>
      </c>
      <c r="B115" s="31">
        <v>0.0</v>
      </c>
      <c r="C115" s="134">
        <f t="shared" si="103"/>
        <v>-0.2070755541</v>
      </c>
      <c r="D115" s="31">
        <v>0.0</v>
      </c>
      <c r="E115" s="134">
        <f t="shared" ref="E115:G115" si="106">F56*E85</f>
        <v>-0.04754529366</v>
      </c>
      <c r="F115" s="134">
        <f t="shared" si="106"/>
        <v>-0.08065002106</v>
      </c>
      <c r="G115" s="134">
        <f t="shared" si="106"/>
        <v>-0.2006348882</v>
      </c>
      <c r="H115" s="31">
        <v>0.0</v>
      </c>
      <c r="I115" s="134">
        <f t="shared" si="105"/>
        <v>-0.1909277739</v>
      </c>
      <c r="J115" s="31">
        <v>0.0</v>
      </c>
      <c r="K115" s="31">
        <v>0.0</v>
      </c>
      <c r="L115" s="31">
        <v>0.0</v>
      </c>
      <c r="M115" s="134">
        <f t="shared" si="107"/>
        <v>-0.04754529366</v>
      </c>
      <c r="O115" s="134">
        <f t="shared" ref="O115:O116" si="110">P56/O85
</f>
        <v>-0.009016844006</v>
      </c>
    </row>
    <row r="116">
      <c r="A116" s="2" t="s">
        <v>45</v>
      </c>
      <c r="B116" s="134">
        <f t="shared" ref="B116:C116" si="108">C57*B86</f>
        <v>-0.07387007494</v>
      </c>
      <c r="C116" s="134">
        <f t="shared" si="108"/>
        <v>-0.0542524587</v>
      </c>
      <c r="D116" s="31">
        <v>0.0</v>
      </c>
      <c r="E116" s="134">
        <f t="shared" ref="E116:G116" si="109">F57*E86</f>
        <v>-0.1220680321</v>
      </c>
      <c r="F116" s="134">
        <f t="shared" si="109"/>
        <v>-0.1605762088</v>
      </c>
      <c r="G116" s="134">
        <f t="shared" si="109"/>
        <v>-0.2046113051</v>
      </c>
      <c r="H116" s="31">
        <v>0.0</v>
      </c>
      <c r="I116" s="134">
        <f t="shared" si="105"/>
        <v>-0.202434634</v>
      </c>
      <c r="J116" s="31">
        <v>0.0</v>
      </c>
      <c r="K116" s="134">
        <f>L57*K86</f>
        <v>-0.0542524587</v>
      </c>
      <c r="L116" s="31">
        <v>0.0</v>
      </c>
      <c r="M116" s="31">
        <v>0.0</v>
      </c>
      <c r="O116" s="134">
        <f t="shared" si="110"/>
        <v>-0.004642414786</v>
      </c>
    </row>
    <row r="117">
      <c r="A117" s="2" t="s">
        <v>45</v>
      </c>
      <c r="B117" s="134">
        <f t="shared" ref="B117:B118" si="112">C58*B87</f>
        <v>-0.07709462025</v>
      </c>
      <c r="C117" s="31">
        <v>0.0</v>
      </c>
      <c r="D117" s="31">
        <v>0.0</v>
      </c>
      <c r="E117" s="134">
        <f t="shared" ref="E117:G117" si="111">F58*E87</f>
        <v>-0.1782910345</v>
      </c>
      <c r="F117" s="134">
        <f t="shared" si="111"/>
        <v>-0.03287867922</v>
      </c>
      <c r="G117" s="134">
        <f t="shared" si="111"/>
        <v>-0.1217765326</v>
      </c>
      <c r="H117" s="31">
        <v>0.0</v>
      </c>
      <c r="I117" s="134">
        <f t="shared" si="105"/>
        <v>-0.1117973859</v>
      </c>
      <c r="J117" s="31">
        <v>0.0</v>
      </c>
      <c r="K117" s="31">
        <v>0.0</v>
      </c>
      <c r="L117" s="31">
        <v>0.0</v>
      </c>
      <c r="M117" s="134">
        <f>N58*M87</f>
        <v>-0.03287867922</v>
      </c>
      <c r="O117" s="31">
        <v>0.0</v>
      </c>
    </row>
    <row r="118">
      <c r="A118" s="2" t="s">
        <v>45</v>
      </c>
      <c r="B118" s="134">
        <f t="shared" si="112"/>
        <v>-0.3231086013</v>
      </c>
      <c r="C118" s="134">
        <f t="shared" ref="C118:G118" si="113">D59*C88</f>
        <v>-0.04641535202</v>
      </c>
      <c r="D118" s="134">
        <f t="shared" si="113"/>
        <v>-0.04641535202</v>
      </c>
      <c r="E118" s="134">
        <f t="shared" si="113"/>
        <v>-0.1296495147</v>
      </c>
      <c r="F118" s="134">
        <f t="shared" si="113"/>
        <v>-0.1059547746</v>
      </c>
      <c r="G118" s="134">
        <f t="shared" si="113"/>
        <v>-0.3035001745</v>
      </c>
      <c r="H118" s="31">
        <v>0.0</v>
      </c>
      <c r="I118" s="134">
        <f t="shared" si="105"/>
        <v>-0.203287136</v>
      </c>
      <c r="J118" s="134">
        <f>K59*J88</f>
        <v>-0.0788277307</v>
      </c>
      <c r="K118" s="31">
        <v>0.0</v>
      </c>
      <c r="L118" s="31">
        <v>0.0</v>
      </c>
      <c r="M118" s="31">
        <v>0.0</v>
      </c>
      <c r="O118" s="31">
        <v>0.0</v>
      </c>
    </row>
    <row r="121">
      <c r="A121" s="31" t="s">
        <v>170</v>
      </c>
      <c r="B121" s="3" t="s">
        <v>171</v>
      </c>
      <c r="C121" s="2" t="s">
        <v>109</v>
      </c>
      <c r="D121" s="2" t="s">
        <v>92</v>
      </c>
      <c r="E121" s="2" t="s">
        <v>93</v>
      </c>
      <c r="F121" s="1" t="s">
        <v>95</v>
      </c>
      <c r="G121" s="5"/>
      <c r="H121" s="5"/>
      <c r="I121" s="5"/>
      <c r="J121" s="6"/>
      <c r="K121" s="5"/>
      <c r="L121" s="7"/>
      <c r="M121" s="7"/>
      <c r="N121" s="7"/>
      <c r="O121" s="7"/>
    </row>
    <row r="122">
      <c r="A122" s="11" t="s">
        <v>26</v>
      </c>
      <c r="B122" s="134">
        <f t="shared" ref="B122:B148" si="114">-SUM(B92:O92)</f>
        <v>0.7853685005</v>
      </c>
      <c r="C122" s="135">
        <v>45234.0</v>
      </c>
      <c r="D122" s="13" t="s">
        <v>27</v>
      </c>
      <c r="E122" s="13" t="s">
        <v>28</v>
      </c>
      <c r="F122" s="13" t="s">
        <v>29</v>
      </c>
    </row>
    <row r="123">
      <c r="A123" s="11" t="s">
        <v>26</v>
      </c>
      <c r="B123" s="134">
        <f t="shared" si="114"/>
        <v>0.172324146</v>
      </c>
      <c r="C123" s="135">
        <v>45234.0</v>
      </c>
      <c r="D123" s="20" t="s">
        <v>30</v>
      </c>
      <c r="E123" s="20" t="s">
        <v>28</v>
      </c>
      <c r="F123" s="20" t="s">
        <v>31</v>
      </c>
      <c r="H123" s="31" t="s">
        <v>74</v>
      </c>
      <c r="I123" s="31" t="s">
        <v>172</v>
      </c>
    </row>
    <row r="124">
      <c r="A124" s="11" t="s">
        <v>26</v>
      </c>
      <c r="B124" s="134">
        <f t="shared" si="114"/>
        <v>0.9175032748</v>
      </c>
      <c r="C124" s="135">
        <v>45234.0</v>
      </c>
      <c r="D124" s="26" t="s">
        <v>32</v>
      </c>
      <c r="E124" s="26" t="s">
        <v>28</v>
      </c>
      <c r="F124" s="26" t="s">
        <v>33</v>
      </c>
      <c r="H124" s="31" t="s">
        <v>26</v>
      </c>
      <c r="I124" s="134">
        <f>AVERAGE(B122:B127)</f>
        <v>0.8092595677</v>
      </c>
    </row>
    <row r="125">
      <c r="A125" s="11" t="s">
        <v>26</v>
      </c>
      <c r="B125" s="134">
        <f t="shared" si="114"/>
        <v>0.7600337137</v>
      </c>
      <c r="C125" s="136">
        <v>45264.0</v>
      </c>
      <c r="D125" s="13" t="s">
        <v>30</v>
      </c>
      <c r="E125" s="13" t="s">
        <v>28</v>
      </c>
      <c r="F125" s="13" t="s">
        <v>34</v>
      </c>
      <c r="H125" s="31" t="s">
        <v>131</v>
      </c>
      <c r="I125" s="134">
        <f>AVERAGE(B128,B130,B129)</f>
        <v>0.5347139043</v>
      </c>
    </row>
    <row r="126">
      <c r="A126" s="11" t="s">
        <v>26</v>
      </c>
      <c r="B126" s="134">
        <f t="shared" si="114"/>
        <v>0.8183541082</v>
      </c>
      <c r="C126" s="136">
        <v>45264.0</v>
      </c>
      <c r="D126" s="20" t="s">
        <v>30</v>
      </c>
      <c r="E126" s="20" t="s">
        <v>28</v>
      </c>
      <c r="F126" s="20" t="s">
        <v>35</v>
      </c>
      <c r="H126" s="31" t="s">
        <v>130</v>
      </c>
      <c r="I126" s="134">
        <f>AVERAGE(B131:B133)</f>
        <v>0.8196460667</v>
      </c>
    </row>
    <row r="127">
      <c r="A127" s="11" t="s">
        <v>26</v>
      </c>
      <c r="B127" s="134">
        <f t="shared" si="114"/>
        <v>1.401973663</v>
      </c>
      <c r="C127" s="136">
        <v>45264.0</v>
      </c>
      <c r="D127" s="26" t="s">
        <v>32</v>
      </c>
      <c r="E127" s="26" t="s">
        <v>28</v>
      </c>
      <c r="F127" s="26" t="s">
        <v>33</v>
      </c>
      <c r="H127" s="31" t="s">
        <v>40</v>
      </c>
      <c r="I127" s="134">
        <f>AVERAGE(B134:B136)</f>
        <v>0.9250841714</v>
      </c>
    </row>
    <row r="128">
      <c r="A128" s="5" t="s">
        <v>36</v>
      </c>
      <c r="B128" s="134">
        <f t="shared" si="114"/>
        <v>0.4612103475</v>
      </c>
      <c r="C128" s="135">
        <v>45234.0</v>
      </c>
      <c r="D128" s="13" t="s">
        <v>27</v>
      </c>
      <c r="E128" s="13" t="s">
        <v>37</v>
      </c>
      <c r="F128" s="13" t="s">
        <v>29</v>
      </c>
      <c r="H128" s="31" t="s">
        <v>41</v>
      </c>
      <c r="I128" s="134">
        <f>AVERAGE(B137:B142)</f>
        <v>1.065658338</v>
      </c>
    </row>
    <row r="129">
      <c r="A129" s="5" t="s">
        <v>36</v>
      </c>
      <c r="B129" s="134">
        <f t="shared" si="114"/>
        <v>0</v>
      </c>
      <c r="C129" s="135">
        <v>45234.0</v>
      </c>
      <c r="D129" s="20" t="s">
        <v>30</v>
      </c>
      <c r="E129" s="20" t="s">
        <v>38</v>
      </c>
      <c r="F129" s="20" t="s">
        <v>31</v>
      </c>
      <c r="H129" s="31" t="s">
        <v>45</v>
      </c>
      <c r="I129" s="134">
        <f>AVERAGE(B143:B148)</f>
        <v>0.7623621789</v>
      </c>
    </row>
    <row r="130">
      <c r="A130" s="5" t="s">
        <v>36</v>
      </c>
      <c r="B130" s="134">
        <f t="shared" si="114"/>
        <v>1.142931365</v>
      </c>
      <c r="C130" s="135">
        <v>45234.0</v>
      </c>
      <c r="D130" s="26" t="s">
        <v>32</v>
      </c>
      <c r="E130" s="26" t="s">
        <v>38</v>
      </c>
      <c r="F130" s="26" t="s">
        <v>33</v>
      </c>
    </row>
    <row r="131">
      <c r="A131" s="3" t="s">
        <v>78</v>
      </c>
      <c r="B131" s="134">
        <f t="shared" si="114"/>
        <v>1.064195481</v>
      </c>
      <c r="C131" s="135">
        <v>45234.0</v>
      </c>
      <c r="D131" s="13" t="s">
        <v>30</v>
      </c>
      <c r="E131" s="13" t="s">
        <v>38</v>
      </c>
      <c r="F131" s="13" t="s">
        <v>29</v>
      </c>
    </row>
    <row r="132">
      <c r="A132" s="3" t="s">
        <v>78</v>
      </c>
      <c r="B132" s="134">
        <f t="shared" si="114"/>
        <v>0.5623351446</v>
      </c>
      <c r="C132" s="135">
        <v>45234.0</v>
      </c>
      <c r="D132" s="20" t="s">
        <v>30</v>
      </c>
      <c r="E132" s="20" t="s">
        <v>38</v>
      </c>
      <c r="F132" s="20" t="s">
        <v>31</v>
      </c>
    </row>
    <row r="133">
      <c r="A133" s="3" t="s">
        <v>78</v>
      </c>
      <c r="B133" s="134">
        <f t="shared" si="114"/>
        <v>0.8324075743</v>
      </c>
      <c r="C133" s="135">
        <v>45234.0</v>
      </c>
      <c r="D133" s="26" t="s">
        <v>32</v>
      </c>
      <c r="E133" s="26" t="s">
        <v>38</v>
      </c>
      <c r="F133" s="26" t="s">
        <v>33</v>
      </c>
      <c r="H133" s="137" t="s">
        <v>74</v>
      </c>
      <c r="I133" s="137" t="s">
        <v>172</v>
      </c>
    </row>
    <row r="134">
      <c r="A134" s="20" t="s">
        <v>40</v>
      </c>
      <c r="B134" s="134">
        <f t="shared" si="114"/>
        <v>1.127516315</v>
      </c>
      <c r="C134" s="135">
        <v>45234.0</v>
      </c>
      <c r="D134" s="13" t="s">
        <v>30</v>
      </c>
      <c r="E134" s="13" t="s">
        <v>37</v>
      </c>
      <c r="F134" s="13" t="s">
        <v>29</v>
      </c>
      <c r="H134" s="137" t="s">
        <v>41</v>
      </c>
      <c r="I134" s="134">
        <v>1.0656583384143734</v>
      </c>
    </row>
    <row r="135">
      <c r="A135" s="20" t="s">
        <v>40</v>
      </c>
      <c r="B135" s="134">
        <f t="shared" si="114"/>
        <v>0.8199980423</v>
      </c>
      <c r="C135" s="135">
        <v>45234.0</v>
      </c>
      <c r="D135" s="20" t="s">
        <v>30</v>
      </c>
      <c r="E135" s="20" t="s">
        <v>38</v>
      </c>
      <c r="F135" s="20" t="s">
        <v>31</v>
      </c>
      <c r="H135" s="137" t="s">
        <v>40</v>
      </c>
      <c r="I135" s="134">
        <v>0.9250841714120899</v>
      </c>
    </row>
    <row r="136">
      <c r="A136" s="20" t="s">
        <v>40</v>
      </c>
      <c r="B136" s="134">
        <f t="shared" si="114"/>
        <v>0.827738157</v>
      </c>
      <c r="C136" s="135">
        <v>45234.0</v>
      </c>
      <c r="D136" s="26" t="s">
        <v>32</v>
      </c>
      <c r="E136" s="26" t="s">
        <v>37</v>
      </c>
      <c r="F136" s="26" t="s">
        <v>33</v>
      </c>
      <c r="H136" s="137" t="s">
        <v>130</v>
      </c>
      <c r="I136" s="134">
        <v>0.8196460666551125</v>
      </c>
    </row>
    <row r="137">
      <c r="A137" s="26" t="s">
        <v>41</v>
      </c>
      <c r="B137" s="134">
        <f t="shared" si="114"/>
        <v>0.6341187</v>
      </c>
      <c r="C137" s="135">
        <v>45234.0</v>
      </c>
      <c r="D137" s="13" t="s">
        <v>30</v>
      </c>
      <c r="E137" s="13" t="s">
        <v>42</v>
      </c>
      <c r="F137" s="13" t="s">
        <v>29</v>
      </c>
      <c r="H137" s="137" t="s">
        <v>26</v>
      </c>
      <c r="I137" s="134">
        <v>0.8092595676706886</v>
      </c>
    </row>
    <row r="138">
      <c r="A138" s="26" t="s">
        <v>41</v>
      </c>
      <c r="B138" s="134">
        <f t="shared" si="114"/>
        <v>0.6924148495</v>
      </c>
      <c r="C138" s="135">
        <v>45234.0</v>
      </c>
      <c r="D138" s="20" t="s">
        <v>30</v>
      </c>
      <c r="E138" s="20" t="s">
        <v>43</v>
      </c>
      <c r="F138" s="20" t="s">
        <v>31</v>
      </c>
      <c r="H138" s="137" t="s">
        <v>45</v>
      </c>
      <c r="I138" s="134">
        <v>0.7623621789109484</v>
      </c>
    </row>
    <row r="139">
      <c r="A139" s="26" t="s">
        <v>41</v>
      </c>
      <c r="B139" s="134">
        <f t="shared" si="114"/>
        <v>1.140627376</v>
      </c>
      <c r="C139" s="135">
        <v>45234.0</v>
      </c>
      <c r="D139" s="26" t="s">
        <v>32</v>
      </c>
      <c r="E139" s="26" t="s">
        <v>43</v>
      </c>
      <c r="F139" s="26" t="s">
        <v>33</v>
      </c>
      <c r="H139" s="137" t="s">
        <v>131</v>
      </c>
      <c r="I139" s="134">
        <v>0.5347139043057901</v>
      </c>
    </row>
    <row r="140">
      <c r="A140" s="26" t="s">
        <v>41</v>
      </c>
      <c r="B140" s="134">
        <f t="shared" si="114"/>
        <v>1.062436801</v>
      </c>
      <c r="C140" s="136">
        <v>45264.0</v>
      </c>
      <c r="D140" s="13" t="s">
        <v>30</v>
      </c>
      <c r="E140" s="13" t="s">
        <v>37</v>
      </c>
      <c r="F140" s="13" t="s">
        <v>34</v>
      </c>
    </row>
    <row r="141">
      <c r="A141" s="26" t="s">
        <v>41</v>
      </c>
      <c r="B141" s="134">
        <f t="shared" si="114"/>
        <v>1.334807691</v>
      </c>
      <c r="C141" s="136">
        <v>45264.0</v>
      </c>
      <c r="D141" s="20" t="s">
        <v>30</v>
      </c>
      <c r="E141" s="20" t="s">
        <v>43</v>
      </c>
      <c r="F141" s="20" t="s">
        <v>35</v>
      </c>
    </row>
    <row r="142">
      <c r="A142" s="26" t="s">
        <v>41</v>
      </c>
      <c r="B142" s="134">
        <f t="shared" si="114"/>
        <v>1.529544614</v>
      </c>
      <c r="C142" s="136">
        <v>45264.0</v>
      </c>
      <c r="D142" s="26" t="s">
        <v>32</v>
      </c>
      <c r="E142" s="26"/>
      <c r="F142" s="26" t="s">
        <v>33</v>
      </c>
    </row>
    <row r="143">
      <c r="A143" s="2" t="s">
        <v>45</v>
      </c>
      <c r="B143" s="134">
        <f t="shared" si="114"/>
        <v>0.5387310913</v>
      </c>
      <c r="C143" s="135">
        <v>45234.0</v>
      </c>
      <c r="D143" s="13" t="s">
        <v>27</v>
      </c>
      <c r="E143" s="13" t="s">
        <v>28</v>
      </c>
      <c r="F143" s="13" t="s">
        <v>29</v>
      </c>
    </row>
    <row r="144">
      <c r="A144" s="2" t="s">
        <v>45</v>
      </c>
      <c r="B144" s="134">
        <f t="shared" si="114"/>
        <v>0.5834631587</v>
      </c>
      <c r="C144" s="135">
        <v>45234.0</v>
      </c>
      <c r="D144" s="20" t="s">
        <v>30</v>
      </c>
      <c r="E144" s="20" t="s">
        <v>28</v>
      </c>
      <c r="F144" s="20" t="s">
        <v>31</v>
      </c>
    </row>
    <row r="145">
      <c r="A145" s="2" t="s">
        <v>45</v>
      </c>
      <c r="B145" s="134">
        <f t="shared" si="114"/>
        <v>0.7833956687</v>
      </c>
      <c r="C145" s="135">
        <v>45234.0</v>
      </c>
      <c r="D145" s="26" t="s">
        <v>32</v>
      </c>
      <c r="E145" s="26" t="s">
        <v>28</v>
      </c>
      <c r="F145" s="26" t="s">
        <v>33</v>
      </c>
    </row>
    <row r="146">
      <c r="A146" s="2" t="s">
        <v>45</v>
      </c>
      <c r="B146" s="134">
        <f t="shared" si="114"/>
        <v>0.8767075871</v>
      </c>
      <c r="C146" s="136">
        <v>45264.0</v>
      </c>
      <c r="D146" s="13" t="s">
        <v>30</v>
      </c>
      <c r="E146" s="13" t="s">
        <v>28</v>
      </c>
      <c r="F146" s="13" t="s">
        <v>34</v>
      </c>
    </row>
    <row r="147">
      <c r="A147" s="2" t="s">
        <v>45</v>
      </c>
      <c r="B147" s="134">
        <f t="shared" si="114"/>
        <v>0.5547169318</v>
      </c>
      <c r="C147" s="136">
        <v>45264.0</v>
      </c>
      <c r="D147" s="20" t="s">
        <v>30</v>
      </c>
      <c r="E147" s="20" t="s">
        <v>28</v>
      </c>
      <c r="F147" s="20" t="s">
        <v>35</v>
      </c>
    </row>
    <row r="148">
      <c r="A148" s="2" t="s">
        <v>45</v>
      </c>
      <c r="B148" s="134">
        <f t="shared" si="114"/>
        <v>1.237158636</v>
      </c>
      <c r="C148" s="136">
        <v>45264.0</v>
      </c>
      <c r="D148" s="26" t="s">
        <v>32</v>
      </c>
      <c r="E148" s="26" t="s">
        <v>28</v>
      </c>
      <c r="F148" s="26" t="s">
        <v>33</v>
      </c>
    </row>
    <row r="152">
      <c r="D152" s="7" t="s">
        <v>145</v>
      </c>
      <c r="E152" s="7" t="s">
        <v>146</v>
      </c>
      <c r="F152" s="7" t="s">
        <v>148</v>
      </c>
      <c r="H152" s="31" t="s">
        <v>74</v>
      </c>
      <c r="I152" s="31" t="s">
        <v>135</v>
      </c>
      <c r="J152" s="31" t="s">
        <v>173</v>
      </c>
      <c r="P152" s="40" t="s">
        <v>74</v>
      </c>
      <c r="Q152" s="40" t="s">
        <v>135</v>
      </c>
      <c r="R152" s="40" t="s">
        <v>173</v>
      </c>
    </row>
    <row r="153">
      <c r="D153" s="35" t="str">
        <f t="shared" ref="D153:F153" si="115">L122/#REF!</f>
        <v>#REF!</v>
      </c>
      <c r="E153" s="35" t="str">
        <f t="shared" si="115"/>
        <v>#REF!</v>
      </c>
      <c r="F153" s="35" t="str">
        <f t="shared" si="115"/>
        <v>#REF!</v>
      </c>
      <c r="H153" s="31" t="s">
        <v>26</v>
      </c>
      <c r="I153" s="134">
        <f>STDEV(B122:B127)</f>
        <v>0.3928842345</v>
      </c>
      <c r="J153" s="134">
        <f>(I153/sqrt(6))</f>
        <v>0.1603943171</v>
      </c>
      <c r="P153" s="40" t="s">
        <v>45</v>
      </c>
      <c r="Q153" s="41">
        <v>0.2698448543507556</v>
      </c>
      <c r="R153" s="41">
        <v>0.1101637004791661</v>
      </c>
    </row>
    <row r="154">
      <c r="D154" s="35" t="str">
        <f t="shared" ref="D154:F154" si="116">L123/#REF!</f>
        <v>#REF!</v>
      </c>
      <c r="E154" s="35" t="str">
        <f t="shared" si="116"/>
        <v>#REF!</v>
      </c>
      <c r="F154" s="35" t="str">
        <f t="shared" si="116"/>
        <v>#REF!</v>
      </c>
      <c r="H154" s="31" t="s">
        <v>36</v>
      </c>
      <c r="I154" s="134">
        <f>STDEV(B128,B129,B130)</f>
        <v>0.5750000923</v>
      </c>
      <c r="J154" s="134">
        <f t="shared" ref="J154:J155" si="118">(I154/sqrt(3))</f>
        <v>0.3319764581</v>
      </c>
      <c r="P154" s="137" t="s">
        <v>26</v>
      </c>
      <c r="Q154" s="134">
        <v>0.3928842344981662</v>
      </c>
      <c r="R154" s="134">
        <v>0.16039431708407983</v>
      </c>
    </row>
    <row r="155">
      <c r="D155" s="35" t="str">
        <f t="shared" ref="D155:F155" si="117">L124/#REF!</f>
        <v>#REF!</v>
      </c>
      <c r="E155" s="35" t="str">
        <f t="shared" si="117"/>
        <v>#REF!</v>
      </c>
      <c r="F155" s="35" t="str">
        <f t="shared" si="117"/>
        <v>#REF!</v>
      </c>
      <c r="H155" s="31" t="s">
        <v>78</v>
      </c>
      <c r="I155" s="134">
        <f>STDEV(B131:B133)</f>
        <v>0.2511734289</v>
      </c>
      <c r="J155" s="134">
        <f t="shared" si="118"/>
        <v>0.1450150468</v>
      </c>
      <c r="P155" s="40" t="s">
        <v>40</v>
      </c>
      <c r="Q155" s="41">
        <v>0.1753540900461111</v>
      </c>
      <c r="R155" s="41">
        <v>0.10124073109162413</v>
      </c>
    </row>
    <row r="156">
      <c r="D156" s="35" t="str">
        <f t="shared" ref="D156:F156" si="119">L125/#REF!</f>
        <v>#REF!</v>
      </c>
      <c r="E156" s="35" t="str">
        <f t="shared" si="119"/>
        <v>#REF!</v>
      </c>
      <c r="F156" s="35" t="str">
        <f t="shared" si="119"/>
        <v>#REF!</v>
      </c>
      <c r="H156" s="31" t="s">
        <v>40</v>
      </c>
      <c r="I156" s="134">
        <f>STDEV(B134:B136)</f>
        <v>0.17535409</v>
      </c>
      <c r="J156" s="134">
        <f>I156/sqrt(3)</f>
        <v>0.1012407311</v>
      </c>
      <c r="P156" s="137" t="s">
        <v>78</v>
      </c>
      <c r="Q156" s="134">
        <v>0.2511734288631218</v>
      </c>
      <c r="R156" s="134">
        <v>0.14501504676740468</v>
      </c>
    </row>
    <row r="157">
      <c r="D157" s="35" t="str">
        <f t="shared" ref="D157:F157" si="120">L126/#REF!</f>
        <v>#REF!</v>
      </c>
      <c r="E157" s="35" t="str">
        <f t="shared" si="120"/>
        <v>#REF!</v>
      </c>
      <c r="F157" s="35" t="str">
        <f t="shared" si="120"/>
        <v>#REF!</v>
      </c>
      <c r="H157" s="31" t="s">
        <v>41</v>
      </c>
      <c r="I157" s="134">
        <f>STDEV(B137:B142)</f>
        <v>0.3517953231</v>
      </c>
      <c r="J157" s="134">
        <f t="shared" ref="J157:J158" si="122">I157/sqrt(6)</f>
        <v>0.1436198392</v>
      </c>
      <c r="P157" s="137" t="s">
        <v>36</v>
      </c>
      <c r="Q157" s="134">
        <v>0.5750000923274584</v>
      </c>
      <c r="R157" s="134">
        <v>0.3319764580893178</v>
      </c>
    </row>
    <row r="158">
      <c r="D158" s="35" t="str">
        <f t="shared" ref="D158:F158" si="121">L127/#REF!</f>
        <v>#REF!</v>
      </c>
      <c r="E158" s="35" t="str">
        <f t="shared" si="121"/>
        <v>#REF!</v>
      </c>
      <c r="F158" s="35" t="str">
        <f t="shared" si="121"/>
        <v>#REF!</v>
      </c>
      <c r="H158" s="31" t="s">
        <v>45</v>
      </c>
      <c r="I158" s="134">
        <f>stdev(B143:B148)</f>
        <v>0.2698448544</v>
      </c>
      <c r="J158" s="134">
        <f t="shared" si="122"/>
        <v>0.1101637005</v>
      </c>
      <c r="P158" s="137" t="s">
        <v>41</v>
      </c>
      <c r="Q158" s="134">
        <v>0.3517953230601117</v>
      </c>
      <c r="R158" s="134">
        <v>0.143619839232473</v>
      </c>
    </row>
    <row r="159">
      <c r="D159" s="35" t="str">
        <f t="shared" ref="D159:F159" si="123">L128/#REF!</f>
        <v>#REF!</v>
      </c>
      <c r="E159" s="35" t="str">
        <f t="shared" si="123"/>
        <v>#REF!</v>
      </c>
      <c r="F159" s="35" t="str">
        <f t="shared" si="123"/>
        <v>#REF!</v>
      </c>
    </row>
    <row r="160">
      <c r="D160" s="3">
        <v>0.0</v>
      </c>
      <c r="E160" s="3">
        <v>0.0</v>
      </c>
      <c r="F160" s="3">
        <v>0.0</v>
      </c>
    </row>
    <row r="161">
      <c r="D161" s="35" t="str">
        <f t="shared" ref="D161:F161" si="124">L130/#REF!</f>
        <v>#REF!</v>
      </c>
      <c r="E161" s="35" t="str">
        <f t="shared" si="124"/>
        <v>#REF!</v>
      </c>
      <c r="F161" s="35" t="str">
        <f t="shared" si="124"/>
        <v>#REF!</v>
      </c>
    </row>
    <row r="162">
      <c r="D162" s="35" t="str">
        <f t="shared" ref="D162:F162" si="125">L131/#REF!</f>
        <v>#REF!</v>
      </c>
      <c r="E162" s="35" t="str">
        <f t="shared" si="125"/>
        <v>#REF!</v>
      </c>
      <c r="F162" s="35" t="str">
        <f t="shared" si="125"/>
        <v>#REF!</v>
      </c>
    </row>
    <row r="163">
      <c r="D163" s="35" t="str">
        <f t="shared" ref="D163:F163" si="126">L132/#REF!</f>
        <v>#REF!</v>
      </c>
      <c r="E163" s="35" t="str">
        <f t="shared" si="126"/>
        <v>#REF!</v>
      </c>
      <c r="F163" s="35" t="str">
        <f t="shared" si="126"/>
        <v>#REF!</v>
      </c>
    </row>
    <row r="164">
      <c r="D164" s="35" t="str">
        <f t="shared" ref="D164:F164" si="127">L133/#REF!</f>
        <v>#REF!</v>
      </c>
      <c r="E164" s="35" t="str">
        <f t="shared" si="127"/>
        <v>#REF!</v>
      </c>
      <c r="F164" s="35" t="str">
        <f t="shared" si="127"/>
        <v>#REF!</v>
      </c>
    </row>
    <row r="165">
      <c r="D165" s="35" t="str">
        <f t="shared" ref="D165:F165" si="128">L134/#REF!</f>
        <v>#REF!</v>
      </c>
      <c r="E165" s="35" t="str">
        <f t="shared" si="128"/>
        <v>#REF!</v>
      </c>
      <c r="F165" s="35" t="str">
        <f t="shared" si="128"/>
        <v>#REF!</v>
      </c>
    </row>
    <row r="166">
      <c r="D166" s="35" t="str">
        <f t="shared" ref="D166:F166" si="129">L135/#REF!</f>
        <v>#REF!</v>
      </c>
      <c r="E166" s="35" t="str">
        <f t="shared" si="129"/>
        <v>#REF!</v>
      </c>
      <c r="F166" s="35" t="str">
        <f t="shared" si="129"/>
        <v>#REF!</v>
      </c>
    </row>
    <row r="167">
      <c r="D167" s="35" t="str">
        <f t="shared" ref="D167:F167" si="130">L136/#REF!</f>
        <v>#REF!</v>
      </c>
      <c r="E167" s="35" t="str">
        <f t="shared" si="130"/>
        <v>#REF!</v>
      </c>
      <c r="F167" s="35" t="str">
        <f t="shared" si="130"/>
        <v>#REF!</v>
      </c>
    </row>
    <row r="168">
      <c r="D168" s="35" t="str">
        <f t="shared" ref="D168:F168" si="131">L137/#REF!</f>
        <v>#REF!</v>
      </c>
      <c r="E168" s="35" t="str">
        <f t="shared" si="131"/>
        <v>#REF!</v>
      </c>
      <c r="F168" s="35" t="str">
        <f t="shared" si="131"/>
        <v>#REF!</v>
      </c>
    </row>
    <row r="169">
      <c r="D169" s="35" t="str">
        <f t="shared" ref="D169:F169" si="132">L138/#REF!</f>
        <v>#REF!</v>
      </c>
      <c r="E169" s="35" t="str">
        <f t="shared" si="132"/>
        <v>#REF!</v>
      </c>
      <c r="F169" s="35" t="str">
        <f t="shared" si="132"/>
        <v>#REF!</v>
      </c>
    </row>
    <row r="170">
      <c r="D170" s="35" t="str">
        <f t="shared" ref="D170:F170" si="133">L139/#REF!</f>
        <v>#REF!</v>
      </c>
      <c r="E170" s="35" t="str">
        <f t="shared" si="133"/>
        <v>#REF!</v>
      </c>
      <c r="F170" s="35" t="str">
        <f t="shared" si="133"/>
        <v>#REF!</v>
      </c>
    </row>
    <row r="171">
      <c r="D171" s="35" t="str">
        <f t="shared" ref="D171:F171" si="134">L140/#REF!</f>
        <v>#REF!</v>
      </c>
      <c r="E171" s="35" t="str">
        <f t="shared" si="134"/>
        <v>#REF!</v>
      </c>
      <c r="F171" s="35" t="str">
        <f t="shared" si="134"/>
        <v>#REF!</v>
      </c>
    </row>
    <row r="172">
      <c r="D172" s="35" t="str">
        <f t="shared" ref="D172:F172" si="135">L141/#REF!</f>
        <v>#REF!</v>
      </c>
      <c r="E172" s="35" t="str">
        <f t="shared" si="135"/>
        <v>#REF!</v>
      </c>
      <c r="F172" s="35" t="str">
        <f t="shared" si="135"/>
        <v>#REF!</v>
      </c>
    </row>
    <row r="173">
      <c r="D173" s="35" t="str">
        <f t="shared" ref="D173:F173" si="136">L142/#REF!</f>
        <v>#REF!</v>
      </c>
      <c r="E173" s="35" t="str">
        <f t="shared" si="136"/>
        <v>#REF!</v>
      </c>
      <c r="F173" s="35" t="str">
        <f t="shared" si="136"/>
        <v>#REF!</v>
      </c>
    </row>
    <row r="174">
      <c r="D174" s="35" t="str">
        <f t="shared" ref="D174:F174" si="137">L143/#REF!</f>
        <v>#REF!</v>
      </c>
      <c r="E174" s="35" t="str">
        <f t="shared" si="137"/>
        <v>#REF!</v>
      </c>
      <c r="F174" s="35" t="str">
        <f t="shared" si="137"/>
        <v>#REF!</v>
      </c>
    </row>
    <row r="175">
      <c r="D175" s="35" t="str">
        <f t="shared" ref="D175:F175" si="138">L144/#REF!</f>
        <v>#REF!</v>
      </c>
      <c r="E175" s="35" t="str">
        <f t="shared" si="138"/>
        <v>#REF!</v>
      </c>
      <c r="F175" s="35" t="str">
        <f t="shared" si="138"/>
        <v>#REF!</v>
      </c>
    </row>
    <row r="176">
      <c r="D176" s="35" t="str">
        <f t="shared" ref="D176:F176" si="139">L145/#REF!</f>
        <v>#REF!</v>
      </c>
      <c r="E176" s="35" t="str">
        <f t="shared" si="139"/>
        <v>#REF!</v>
      </c>
      <c r="F176" s="35" t="str">
        <f t="shared" si="139"/>
        <v>#REF!</v>
      </c>
    </row>
    <row r="177">
      <c r="D177" s="35" t="str">
        <f t="shared" ref="D177:F177" si="140">L146/#REF!</f>
        <v>#REF!</v>
      </c>
      <c r="E177" s="35" t="str">
        <f t="shared" si="140"/>
        <v>#REF!</v>
      </c>
      <c r="F177" s="35" t="str">
        <f t="shared" si="140"/>
        <v>#REF!</v>
      </c>
    </row>
    <row r="178">
      <c r="D178" s="35" t="str">
        <f t="shared" ref="D178:F178" si="141">L147/#REF!</f>
        <v>#REF!</v>
      </c>
      <c r="E178" s="35" t="str">
        <f t="shared" si="141"/>
        <v>#REF!</v>
      </c>
      <c r="F178" s="35" t="str">
        <f t="shared" si="141"/>
        <v>#REF!</v>
      </c>
    </row>
    <row r="179">
      <c r="D179" s="35" t="str">
        <f t="shared" ref="D179:F179" si="142">L148/#REF!</f>
        <v>#REF!</v>
      </c>
      <c r="E179" s="35" t="str">
        <f t="shared" si="142"/>
        <v>#REF!</v>
      </c>
      <c r="F179" s="35" t="str">
        <f t="shared" si="142"/>
        <v>#REF!</v>
      </c>
    </row>
    <row r="181">
      <c r="D181" s="7" t="s">
        <v>160</v>
      </c>
      <c r="E181" s="7" t="s">
        <v>161</v>
      </c>
      <c r="F181" s="39" t="s">
        <v>163</v>
      </c>
    </row>
    <row r="182">
      <c r="D182" s="134" t="str">
        <f t="shared" ref="D182:F182" si="143">ln(E153)</f>
        <v>#REF!</v>
      </c>
      <c r="E182" s="134" t="str">
        <f t="shared" si="143"/>
        <v>#REF!</v>
      </c>
      <c r="F182" s="134" t="str">
        <f t="shared" si="143"/>
        <v>#NUM!</v>
      </c>
    </row>
    <row r="183">
      <c r="D183" s="134" t="str">
        <f t="shared" ref="D183:F183" si="144">ln(E154)</f>
        <v>#REF!</v>
      </c>
      <c r="E183" s="134" t="str">
        <f t="shared" si="144"/>
        <v>#REF!</v>
      </c>
      <c r="F183" s="134" t="str">
        <f t="shared" si="144"/>
        <v>#NUM!</v>
      </c>
    </row>
    <row r="184">
      <c r="D184" s="134" t="str">
        <f t="shared" ref="D184:F184" si="145">ln(E155)</f>
        <v>#REF!</v>
      </c>
      <c r="E184" s="134" t="str">
        <f t="shared" si="145"/>
        <v>#REF!</v>
      </c>
      <c r="F184" s="134" t="str">
        <f t="shared" si="145"/>
        <v>#NUM!</v>
      </c>
    </row>
    <row r="185">
      <c r="D185" s="134" t="str">
        <f t="shared" ref="D185:F185" si="146">ln(E156)</f>
        <v>#REF!</v>
      </c>
      <c r="E185" s="134" t="str">
        <f t="shared" si="146"/>
        <v>#REF!</v>
      </c>
      <c r="F185" s="134" t="str">
        <f t="shared" si="146"/>
        <v>#NUM!</v>
      </c>
    </row>
    <row r="186">
      <c r="D186" s="134" t="str">
        <f t="shared" ref="D186:F186" si="147">ln(E157)</f>
        <v>#REF!</v>
      </c>
      <c r="E186" s="134" t="str">
        <f t="shared" si="147"/>
        <v>#REF!</v>
      </c>
      <c r="F186" s="134" t="str">
        <f t="shared" si="147"/>
        <v>#NUM!</v>
      </c>
    </row>
    <row r="187">
      <c r="D187" s="134" t="str">
        <f t="shared" ref="D187:F187" si="148">ln(E158)</f>
        <v>#REF!</v>
      </c>
      <c r="E187" s="134" t="str">
        <f t="shared" si="148"/>
        <v>#REF!</v>
      </c>
      <c r="F187" s="134" t="str">
        <f t="shared" si="148"/>
        <v>#NUM!</v>
      </c>
    </row>
    <row r="188">
      <c r="D188" s="134" t="str">
        <f t="shared" ref="D188:F188" si="149">ln(E159)</f>
        <v>#REF!</v>
      </c>
      <c r="E188" s="134" t="str">
        <f t="shared" si="149"/>
        <v>#REF!</v>
      </c>
      <c r="F188" s="134" t="str">
        <f t="shared" si="149"/>
        <v>#NUM!</v>
      </c>
    </row>
    <row r="189">
      <c r="D189" s="134" t="str">
        <f t="shared" ref="D189:F189" si="150">ln(E160)</f>
        <v>#NUM!</v>
      </c>
      <c r="E189" s="134" t="str">
        <f t="shared" si="150"/>
        <v>#NUM!</v>
      </c>
      <c r="F189" s="134" t="str">
        <f t="shared" si="150"/>
        <v>#NUM!</v>
      </c>
    </row>
    <row r="190">
      <c r="D190" s="134" t="str">
        <f t="shared" ref="D190:F190" si="151">ln(E161)</f>
        <v>#REF!</v>
      </c>
      <c r="E190" s="134" t="str">
        <f t="shared" si="151"/>
        <v>#REF!</v>
      </c>
      <c r="F190" s="134" t="str">
        <f t="shared" si="151"/>
        <v>#NUM!</v>
      </c>
    </row>
    <row r="191">
      <c r="D191" s="134" t="str">
        <f t="shared" ref="D191:F191" si="152">ln(E162)</f>
        <v>#REF!</v>
      </c>
      <c r="E191" s="134" t="str">
        <f t="shared" si="152"/>
        <v>#REF!</v>
      </c>
      <c r="F191" s="134" t="str">
        <f t="shared" si="152"/>
        <v>#NUM!</v>
      </c>
    </row>
    <row r="192">
      <c r="D192" s="134" t="str">
        <f t="shared" ref="D192:F192" si="153">ln(E163)</f>
        <v>#REF!</v>
      </c>
      <c r="E192" s="134" t="str">
        <f t="shared" si="153"/>
        <v>#REF!</v>
      </c>
      <c r="F192" s="134" t="str">
        <f t="shared" si="153"/>
        <v>#NUM!</v>
      </c>
    </row>
    <row r="193">
      <c r="D193" s="134" t="str">
        <f t="shared" ref="D193:F193" si="154">ln(E164)</f>
        <v>#REF!</v>
      </c>
      <c r="E193" s="134" t="str">
        <f t="shared" si="154"/>
        <v>#REF!</v>
      </c>
      <c r="F193" s="134" t="str">
        <f t="shared" si="154"/>
        <v>#NUM!</v>
      </c>
    </row>
    <row r="194">
      <c r="D194" s="134" t="str">
        <f t="shared" ref="D194:F194" si="155">ln(E165)</f>
        <v>#REF!</v>
      </c>
      <c r="E194" s="134" t="str">
        <f t="shared" si="155"/>
        <v>#REF!</v>
      </c>
      <c r="F194" s="134" t="str">
        <f t="shared" si="155"/>
        <v>#NUM!</v>
      </c>
    </row>
    <row r="195">
      <c r="D195" s="134" t="str">
        <f t="shared" ref="D195:F195" si="156">ln(E166)</f>
        <v>#REF!</v>
      </c>
      <c r="E195" s="134" t="str">
        <f t="shared" si="156"/>
        <v>#REF!</v>
      </c>
      <c r="F195" s="134" t="str">
        <f t="shared" si="156"/>
        <v>#NUM!</v>
      </c>
    </row>
    <row r="196">
      <c r="D196" s="134" t="str">
        <f t="shared" ref="D196:F196" si="157">ln(E167)</f>
        <v>#REF!</v>
      </c>
      <c r="E196" s="134" t="str">
        <f t="shared" si="157"/>
        <v>#REF!</v>
      </c>
      <c r="F196" s="134" t="str">
        <f t="shared" si="157"/>
        <v>#NUM!</v>
      </c>
    </row>
    <row r="197">
      <c r="D197" s="134" t="str">
        <f t="shared" ref="D197:F197" si="158">ln(E168)</f>
        <v>#REF!</v>
      </c>
      <c r="E197" s="134" t="str">
        <f t="shared" si="158"/>
        <v>#REF!</v>
      </c>
      <c r="F197" s="134" t="str">
        <f t="shared" si="158"/>
        <v>#NUM!</v>
      </c>
    </row>
    <row r="198">
      <c r="D198" s="134" t="str">
        <f t="shared" ref="D198:F198" si="159">ln(E169)</f>
        <v>#REF!</v>
      </c>
      <c r="E198" s="134" t="str">
        <f t="shared" si="159"/>
        <v>#REF!</v>
      </c>
      <c r="F198" s="134" t="str">
        <f t="shared" si="159"/>
        <v>#NUM!</v>
      </c>
    </row>
    <row r="199">
      <c r="D199" s="134" t="str">
        <f t="shared" ref="D199:F199" si="160">ln(E170)</f>
        <v>#REF!</v>
      </c>
      <c r="E199" s="134" t="str">
        <f t="shared" si="160"/>
        <v>#REF!</v>
      </c>
      <c r="F199" s="134" t="str">
        <f t="shared" si="160"/>
        <v>#NUM!</v>
      </c>
    </row>
    <row r="200">
      <c r="D200" s="134" t="str">
        <f t="shared" ref="D200:F200" si="161">ln(E171)</f>
        <v>#REF!</v>
      </c>
      <c r="E200" s="134" t="str">
        <f t="shared" si="161"/>
        <v>#REF!</v>
      </c>
      <c r="F200" s="134" t="str">
        <f t="shared" si="161"/>
        <v>#NUM!</v>
      </c>
    </row>
    <row r="201">
      <c r="D201" s="134" t="str">
        <f t="shared" ref="D201:F201" si="162">ln(E172)</f>
        <v>#REF!</v>
      </c>
      <c r="E201" s="134" t="str">
        <f t="shared" si="162"/>
        <v>#REF!</v>
      </c>
      <c r="F201" s="134" t="str">
        <f t="shared" si="162"/>
        <v>#NUM!</v>
      </c>
    </row>
    <row r="202">
      <c r="D202" s="134" t="str">
        <f t="shared" ref="D202:F202" si="163">ln(E173)</f>
        <v>#REF!</v>
      </c>
      <c r="E202" s="134" t="str">
        <f t="shared" si="163"/>
        <v>#REF!</v>
      </c>
      <c r="F202" s="134" t="str">
        <f t="shared" si="163"/>
        <v>#NUM!</v>
      </c>
    </row>
    <row r="203">
      <c r="D203" s="134" t="str">
        <f t="shared" ref="D203:F203" si="164">ln(E174)</f>
        <v>#REF!</v>
      </c>
      <c r="E203" s="134" t="str">
        <f t="shared" si="164"/>
        <v>#REF!</v>
      </c>
      <c r="F203" s="134" t="str">
        <f t="shared" si="164"/>
        <v>#NUM!</v>
      </c>
    </row>
    <row r="204">
      <c r="D204" s="134" t="str">
        <f t="shared" ref="D204:F204" si="165">ln(E175)</f>
        <v>#REF!</v>
      </c>
      <c r="E204" s="134" t="str">
        <f t="shared" si="165"/>
        <v>#REF!</v>
      </c>
      <c r="F204" s="134" t="str">
        <f t="shared" si="165"/>
        <v>#NUM!</v>
      </c>
    </row>
    <row r="205">
      <c r="D205" s="134" t="str">
        <f t="shared" ref="D205:F205" si="166">ln(E176)</f>
        <v>#REF!</v>
      </c>
      <c r="E205" s="134" t="str">
        <f t="shared" si="166"/>
        <v>#REF!</v>
      </c>
      <c r="F205" s="134" t="str">
        <f t="shared" si="166"/>
        <v>#NUM!</v>
      </c>
    </row>
    <row r="206">
      <c r="D206" s="134" t="str">
        <f t="shared" ref="D206:F206" si="167">ln(E177)</f>
        <v>#REF!</v>
      </c>
      <c r="E206" s="134" t="str">
        <f t="shared" si="167"/>
        <v>#REF!</v>
      </c>
      <c r="F206" s="134" t="str">
        <f t="shared" si="167"/>
        <v>#NUM!</v>
      </c>
    </row>
    <row r="207">
      <c r="D207" s="134" t="str">
        <f t="shared" ref="D207:F207" si="168">ln(E178)</f>
        <v>#REF!</v>
      </c>
      <c r="E207" s="134" t="str">
        <f t="shared" si="168"/>
        <v>#REF!</v>
      </c>
      <c r="F207" s="134" t="str">
        <f t="shared" si="168"/>
        <v>#NUM!</v>
      </c>
    </row>
    <row r="208">
      <c r="D208" s="134" t="str">
        <f t="shared" ref="D208:F208" si="169">ln(E179)</f>
        <v>#REF!</v>
      </c>
      <c r="E208" s="134" t="str">
        <f t="shared" si="169"/>
        <v>#REF!</v>
      </c>
      <c r="F208" s="134" t="str">
        <f t="shared" si="169"/>
        <v>#NUM!</v>
      </c>
    </row>
    <row r="211">
      <c r="D211" s="5" t="s">
        <v>11</v>
      </c>
      <c r="E211" s="5" t="s">
        <v>12</v>
      </c>
      <c r="F211" s="6" t="s">
        <v>97</v>
      </c>
    </row>
    <row r="212">
      <c r="D212" s="134" t="str">
        <f t="shared" ref="D212:D218" si="170">E153*D182</f>
        <v>#REF!</v>
      </c>
      <c r="E212" s="31">
        <v>0.0</v>
      </c>
      <c r="F212" s="31">
        <v>0.0</v>
      </c>
    </row>
    <row r="213">
      <c r="D213" s="134" t="str">
        <f t="shared" si="170"/>
        <v>#REF!</v>
      </c>
      <c r="E213" s="31">
        <v>0.0</v>
      </c>
      <c r="F213" s="31">
        <v>0.0</v>
      </c>
    </row>
    <row r="214">
      <c r="D214" s="134" t="str">
        <f t="shared" si="170"/>
        <v>#REF!</v>
      </c>
      <c r="E214" s="31">
        <v>0.0</v>
      </c>
      <c r="F214" s="31">
        <v>0.0</v>
      </c>
    </row>
    <row r="215">
      <c r="D215" s="134" t="str">
        <f t="shared" si="170"/>
        <v>#REF!</v>
      </c>
      <c r="E215" s="31">
        <v>0.0</v>
      </c>
      <c r="F215" s="31">
        <v>0.0</v>
      </c>
    </row>
    <row r="216">
      <c r="D216" s="134" t="str">
        <f t="shared" si="170"/>
        <v>#REF!</v>
      </c>
      <c r="E216" s="31">
        <v>0.0</v>
      </c>
      <c r="F216" s="134" t="str">
        <f t="shared" ref="F216:F217" si="171">G157*F186</f>
        <v>#NUM!</v>
      </c>
    </row>
    <row r="217">
      <c r="D217" s="134" t="str">
        <f t="shared" si="170"/>
        <v>#REF!</v>
      </c>
      <c r="E217" s="31">
        <v>0.0</v>
      </c>
      <c r="F217" s="134" t="str">
        <f t="shared" si="171"/>
        <v>#NUM!</v>
      </c>
    </row>
    <row r="218">
      <c r="D218" s="134" t="str">
        <f t="shared" si="170"/>
        <v>#REF!</v>
      </c>
      <c r="E218" s="31">
        <v>0.0</v>
      </c>
      <c r="F218" s="31">
        <v>0.0</v>
      </c>
    </row>
    <row r="219">
      <c r="D219" s="31">
        <v>0.0</v>
      </c>
      <c r="E219" s="31">
        <v>0.0</v>
      </c>
      <c r="F219" s="31">
        <v>0.0</v>
      </c>
    </row>
    <row r="220">
      <c r="D220" s="134" t="str">
        <f t="shared" ref="D220:D238" si="172">E161*D190</f>
        <v>#REF!</v>
      </c>
      <c r="E220" s="31">
        <v>0.0</v>
      </c>
      <c r="F220" s="31">
        <v>0.0</v>
      </c>
    </row>
    <row r="221">
      <c r="D221" s="134" t="str">
        <f t="shared" si="172"/>
        <v>#REF!</v>
      </c>
      <c r="E221" s="31">
        <v>0.0</v>
      </c>
      <c r="F221" s="31">
        <v>0.0</v>
      </c>
    </row>
    <row r="222">
      <c r="D222" s="134" t="str">
        <f t="shared" si="172"/>
        <v>#REF!</v>
      </c>
      <c r="E222" s="31">
        <v>0.0</v>
      </c>
      <c r="F222" s="31">
        <v>0.0</v>
      </c>
    </row>
    <row r="223">
      <c r="D223" s="134" t="str">
        <f t="shared" si="172"/>
        <v>#REF!</v>
      </c>
      <c r="E223" s="31">
        <v>0.0</v>
      </c>
      <c r="F223" s="31">
        <v>0.0</v>
      </c>
    </row>
    <row r="224">
      <c r="D224" s="134" t="str">
        <f t="shared" si="172"/>
        <v>#REF!</v>
      </c>
      <c r="E224" s="31">
        <v>0.0</v>
      </c>
      <c r="F224" s="31">
        <v>0.0</v>
      </c>
    </row>
    <row r="225">
      <c r="D225" s="134" t="str">
        <f t="shared" si="172"/>
        <v>#REF!</v>
      </c>
      <c r="E225" s="31">
        <v>0.0</v>
      </c>
      <c r="F225" s="31">
        <v>0.0</v>
      </c>
    </row>
    <row r="226">
      <c r="D226" s="134" t="str">
        <f t="shared" si="172"/>
        <v>#REF!</v>
      </c>
      <c r="E226" s="31">
        <v>0.0</v>
      </c>
      <c r="F226" s="31">
        <v>0.0</v>
      </c>
    </row>
    <row r="227">
      <c r="D227" s="134" t="str">
        <f t="shared" si="172"/>
        <v>#REF!</v>
      </c>
      <c r="E227" s="31">
        <v>0.0</v>
      </c>
      <c r="F227" s="31">
        <v>0.0</v>
      </c>
    </row>
    <row r="228">
      <c r="D228" s="134" t="str">
        <f t="shared" si="172"/>
        <v>#REF!</v>
      </c>
      <c r="E228" s="31">
        <v>0.0</v>
      </c>
      <c r="F228" s="31">
        <v>0.0</v>
      </c>
    </row>
    <row r="229">
      <c r="D229" s="134" t="str">
        <f t="shared" si="172"/>
        <v>#REF!</v>
      </c>
      <c r="E229" s="31">
        <v>0.0</v>
      </c>
      <c r="F229" s="31">
        <v>0.0</v>
      </c>
    </row>
    <row r="230">
      <c r="D230" s="134" t="str">
        <f t="shared" si="172"/>
        <v>#REF!</v>
      </c>
      <c r="E230" s="31">
        <v>0.0</v>
      </c>
      <c r="F230" s="134" t="str">
        <f t="shared" ref="F230:F231" si="173">G171*F200</f>
        <v>#NUM!</v>
      </c>
    </row>
    <row r="231">
      <c r="D231" s="134" t="str">
        <f t="shared" si="172"/>
        <v>#REF!</v>
      </c>
      <c r="E231" s="31">
        <v>0.0</v>
      </c>
      <c r="F231" s="134" t="str">
        <f t="shared" si="173"/>
        <v>#NUM!</v>
      </c>
    </row>
    <row r="232">
      <c r="D232" s="134" t="str">
        <f t="shared" si="172"/>
        <v>#REF!</v>
      </c>
      <c r="E232" s="134" t="str">
        <f>F173*E202</f>
        <v>#REF!</v>
      </c>
      <c r="F232" s="31">
        <v>0.0</v>
      </c>
    </row>
    <row r="233">
      <c r="D233" s="134" t="str">
        <f t="shared" si="172"/>
        <v>#REF!</v>
      </c>
      <c r="E233" s="31">
        <v>0.0</v>
      </c>
      <c r="F233" s="31">
        <v>0.0</v>
      </c>
    </row>
    <row r="234">
      <c r="D234" s="134" t="str">
        <f t="shared" si="172"/>
        <v>#REF!</v>
      </c>
      <c r="E234" s="31">
        <v>0.0</v>
      </c>
      <c r="F234" s="31">
        <v>0.0</v>
      </c>
    </row>
    <row r="235">
      <c r="D235" s="134" t="str">
        <f t="shared" si="172"/>
        <v>#REF!</v>
      </c>
      <c r="E235" s="31">
        <v>0.0</v>
      </c>
      <c r="F235" s="31">
        <v>0.0</v>
      </c>
    </row>
    <row r="236">
      <c r="D236" s="134" t="str">
        <f t="shared" si="172"/>
        <v>#REF!</v>
      </c>
      <c r="E236" s="31">
        <v>0.0</v>
      </c>
      <c r="F236" s="31">
        <v>0.0</v>
      </c>
    </row>
    <row r="237">
      <c r="D237" s="134" t="str">
        <f t="shared" si="172"/>
        <v>#REF!</v>
      </c>
      <c r="E237" s="31">
        <v>0.0</v>
      </c>
      <c r="F237" s="31">
        <v>0.0</v>
      </c>
    </row>
    <row r="238">
      <c r="D238" s="134" t="str">
        <f t="shared" si="172"/>
        <v>#REF!</v>
      </c>
      <c r="E238" s="31">
        <v>0.0</v>
      </c>
      <c r="F238" s="134" t="str">
        <f>G179*F208</f>
        <v>#NUM!</v>
      </c>
    </row>
    <row r="241">
      <c r="D241" s="5"/>
      <c r="E241" s="5"/>
      <c r="F241" s="6"/>
    </row>
  </sheetData>
  <customSheetViews>
    <customSheetView guid="{EC947244-E147-4BD0-A804-D8B2913E502E}" filter="1" showAutoFilter="1">
      <autoFilter ref="$K$1:$X$28"/>
    </customSheetView>
  </customSheetView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138" t="s">
        <v>174</v>
      </c>
      <c r="B1" s="139" t="s">
        <v>175</v>
      </c>
      <c r="C1" s="26" t="s">
        <v>176</v>
      </c>
      <c r="D1" s="21" t="s">
        <v>177</v>
      </c>
    </row>
    <row r="2">
      <c r="A2" s="20" t="s">
        <v>5</v>
      </c>
      <c r="B2" s="11" t="s">
        <v>13</v>
      </c>
      <c r="C2" s="7" t="s">
        <v>5</v>
      </c>
      <c r="D2" s="140" t="s">
        <v>17</v>
      </c>
    </row>
    <row r="3">
      <c r="A3" s="20" t="s">
        <v>6</v>
      </c>
      <c r="B3" s="11" t="s">
        <v>12</v>
      </c>
      <c r="C3" s="141" t="s">
        <v>9</v>
      </c>
      <c r="D3" s="3" t="s">
        <v>12</v>
      </c>
    </row>
    <row r="4">
      <c r="A4" s="20" t="s">
        <v>7</v>
      </c>
      <c r="B4" s="142" t="s">
        <v>18</v>
      </c>
      <c r="C4" s="141" t="s">
        <v>21</v>
      </c>
      <c r="D4" s="3" t="s">
        <v>16</v>
      </c>
    </row>
    <row r="5">
      <c r="A5" s="20" t="s">
        <v>10</v>
      </c>
      <c r="B5" s="11" t="s">
        <v>20</v>
      </c>
      <c r="C5" s="7" t="s">
        <v>19</v>
      </c>
      <c r="D5" s="3" t="s">
        <v>8</v>
      </c>
    </row>
    <row r="6">
      <c r="A6" s="20" t="s">
        <v>11</v>
      </c>
      <c r="B6" s="143"/>
      <c r="C6" s="7" t="s">
        <v>20</v>
      </c>
      <c r="D6" s="35"/>
    </row>
    <row r="7">
      <c r="A7" s="144" t="s">
        <v>14</v>
      </c>
      <c r="B7" s="143"/>
      <c r="C7" s="37"/>
      <c r="D7" s="35"/>
    </row>
    <row r="8">
      <c r="A8" s="20" t="s">
        <v>15</v>
      </c>
      <c r="B8" s="143"/>
      <c r="C8" s="37"/>
      <c r="D8" s="35"/>
    </row>
    <row r="9">
      <c r="B9" s="143"/>
      <c r="C9" s="37"/>
      <c r="D9" s="35"/>
    </row>
    <row r="10">
      <c r="A10" s="31"/>
      <c r="B10" s="143"/>
      <c r="C10" s="37"/>
      <c r="D10" s="35"/>
    </row>
    <row r="11">
      <c r="B11" s="143"/>
      <c r="C11" s="37"/>
      <c r="D11" s="35"/>
    </row>
    <row r="12">
      <c r="B12" s="143"/>
      <c r="C12" s="37"/>
      <c r="D12" s="35"/>
    </row>
    <row r="13">
      <c r="B13" s="143"/>
      <c r="C13" s="37"/>
      <c r="D13" s="35"/>
    </row>
    <row r="14">
      <c r="B14" s="143"/>
      <c r="C14" s="37"/>
      <c r="D14" s="35"/>
    </row>
    <row r="15">
      <c r="B15" s="143"/>
      <c r="C15" s="37"/>
      <c r="D15" s="35"/>
    </row>
    <row r="16">
      <c r="B16" s="143"/>
      <c r="C16" s="37"/>
      <c r="D16" s="35"/>
    </row>
    <row r="17">
      <c r="C17" s="37"/>
      <c r="D17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48</v>
      </c>
      <c r="B1" s="31" t="s">
        <v>49</v>
      </c>
      <c r="C1" s="42" t="s">
        <v>50</v>
      </c>
      <c r="D1" s="42" t="s">
        <v>51</v>
      </c>
      <c r="E1" s="42" t="s">
        <v>52</v>
      </c>
      <c r="F1" s="42" t="s">
        <v>53</v>
      </c>
      <c r="G1" s="42" t="s">
        <v>54</v>
      </c>
      <c r="H1" s="31" t="s">
        <v>55</v>
      </c>
      <c r="I1" s="31" t="s">
        <v>56</v>
      </c>
      <c r="J1" s="31" t="s">
        <v>57</v>
      </c>
      <c r="K1" s="31" t="s">
        <v>58</v>
      </c>
      <c r="L1" s="31" t="s">
        <v>59</v>
      </c>
      <c r="M1" s="31" t="s">
        <v>60</v>
      </c>
      <c r="N1" s="31" t="s">
        <v>61</v>
      </c>
      <c r="O1" s="31" t="s">
        <v>62</v>
      </c>
      <c r="P1" s="31" t="s">
        <v>63</v>
      </c>
      <c r="Q1" s="31" t="s">
        <v>64</v>
      </c>
    </row>
    <row r="2">
      <c r="A2" s="31" t="s">
        <v>65</v>
      </c>
      <c r="B2" s="43">
        <v>44844.0</v>
      </c>
      <c r="C2" s="31">
        <v>5.2</v>
      </c>
      <c r="D2" s="31">
        <v>6.5</v>
      </c>
      <c r="E2" s="31">
        <v>6.3</v>
      </c>
      <c r="F2" s="31">
        <f t="shared" ref="F2:F7" si="1">average(C2:E2)</f>
        <v>6</v>
      </c>
      <c r="G2" s="31">
        <f t="shared" ref="G2:G13" si="2">stdev(C2:E2)/sqrt(3)</f>
        <v>0.4041451884</v>
      </c>
      <c r="H2" s="31">
        <v>0.67</v>
      </c>
      <c r="I2" s="31">
        <v>0.69</v>
      </c>
      <c r="J2" s="31">
        <v>0.59</v>
      </c>
      <c r="K2" s="31">
        <f t="shared" ref="K2:K7" si="3">average(H2:J2)</f>
        <v>0.65</v>
      </c>
      <c r="L2" s="31">
        <f t="shared" ref="L2:L13" si="4">stdev(H2:J2)/sqrt(3)</f>
        <v>0.03055050463</v>
      </c>
      <c r="M2" s="31">
        <v>0.44</v>
      </c>
      <c r="N2" s="31">
        <v>0.78</v>
      </c>
      <c r="O2" s="31">
        <v>0.51</v>
      </c>
      <c r="P2" s="31">
        <f t="shared" ref="P2:P7" si="5">average(M2:O2)</f>
        <v>0.5766666667</v>
      </c>
      <c r="Q2" s="31">
        <f t="shared" ref="Q2:Q13" si="6">stdev(M2:O2)/sqrt(3)</f>
        <v>0.103655412</v>
      </c>
    </row>
    <row r="3">
      <c r="A3" s="31" t="s">
        <v>66</v>
      </c>
      <c r="B3" s="43">
        <v>44844.0</v>
      </c>
      <c r="C3" s="31">
        <v>0.0</v>
      </c>
      <c r="D3" s="31">
        <v>0.0</v>
      </c>
      <c r="E3" s="31">
        <v>0.0</v>
      </c>
      <c r="F3" s="31">
        <f t="shared" si="1"/>
        <v>0</v>
      </c>
      <c r="G3" s="31">
        <f t="shared" si="2"/>
        <v>0</v>
      </c>
      <c r="H3" s="31">
        <v>0.0</v>
      </c>
      <c r="I3" s="31">
        <v>0.0</v>
      </c>
      <c r="J3" s="31">
        <v>0.0</v>
      </c>
      <c r="K3" s="31">
        <f t="shared" si="3"/>
        <v>0</v>
      </c>
      <c r="L3" s="31">
        <f t="shared" si="4"/>
        <v>0</v>
      </c>
      <c r="M3" s="31">
        <v>0.25</v>
      </c>
      <c r="N3" s="31">
        <v>0.25</v>
      </c>
      <c r="O3" s="31">
        <v>0.25</v>
      </c>
      <c r="P3" s="31">
        <f t="shared" si="5"/>
        <v>0.25</v>
      </c>
      <c r="Q3" s="31">
        <f t="shared" si="6"/>
        <v>0</v>
      </c>
    </row>
    <row r="4">
      <c r="A4" s="31" t="s">
        <v>67</v>
      </c>
      <c r="B4" s="43">
        <v>44844.0</v>
      </c>
      <c r="C4" s="31">
        <v>8.0</v>
      </c>
      <c r="D4" s="31">
        <v>8.0</v>
      </c>
      <c r="E4" s="31">
        <v>8.0</v>
      </c>
      <c r="F4" s="31">
        <f t="shared" si="1"/>
        <v>8</v>
      </c>
      <c r="G4" s="31">
        <f t="shared" si="2"/>
        <v>0</v>
      </c>
      <c r="H4" s="31">
        <v>8.0</v>
      </c>
      <c r="I4" s="31">
        <v>8.0</v>
      </c>
      <c r="J4" s="31">
        <v>8.0</v>
      </c>
      <c r="K4" s="31">
        <f t="shared" si="3"/>
        <v>8</v>
      </c>
      <c r="L4" s="31">
        <f t="shared" si="4"/>
        <v>0</v>
      </c>
      <c r="M4" s="31">
        <v>8.0</v>
      </c>
      <c r="N4" s="31">
        <v>8.0</v>
      </c>
      <c r="O4" s="31">
        <v>8.0</v>
      </c>
      <c r="P4" s="31">
        <f t="shared" si="5"/>
        <v>8</v>
      </c>
      <c r="Q4" s="31">
        <f t="shared" si="6"/>
        <v>0</v>
      </c>
    </row>
    <row r="5">
      <c r="A5" s="31" t="s">
        <v>68</v>
      </c>
      <c r="B5" s="43">
        <v>44844.0</v>
      </c>
      <c r="C5" s="31">
        <v>91.4</v>
      </c>
      <c r="D5" s="31">
        <v>90.7</v>
      </c>
      <c r="E5" s="31">
        <v>90.8</v>
      </c>
      <c r="F5" s="31">
        <f t="shared" si="1"/>
        <v>90.96666667</v>
      </c>
      <c r="G5" s="31">
        <f t="shared" si="2"/>
        <v>0.2185812841</v>
      </c>
      <c r="H5" s="31">
        <v>92.1</v>
      </c>
      <c r="I5" s="31">
        <v>91.9</v>
      </c>
      <c r="J5" s="31">
        <v>91.5</v>
      </c>
      <c r="K5" s="31">
        <f t="shared" si="3"/>
        <v>91.83333333</v>
      </c>
      <c r="L5" s="31">
        <f t="shared" si="4"/>
        <v>0.1763834207</v>
      </c>
      <c r="M5" s="31">
        <v>93.0</v>
      </c>
      <c r="N5" s="31">
        <v>92.4</v>
      </c>
      <c r="O5" s="31">
        <v>92.9</v>
      </c>
      <c r="P5" s="31">
        <f t="shared" si="5"/>
        <v>92.76666667</v>
      </c>
      <c r="Q5" s="31">
        <f t="shared" si="6"/>
        <v>0.1855921454</v>
      </c>
    </row>
    <row r="6">
      <c r="A6" s="31" t="s">
        <v>69</v>
      </c>
      <c r="B6" s="43">
        <v>44844.0</v>
      </c>
      <c r="C6" s="31">
        <v>14.9</v>
      </c>
      <c r="D6" s="31">
        <v>14.7</v>
      </c>
      <c r="E6" s="31">
        <v>14.6</v>
      </c>
      <c r="F6" s="31">
        <f t="shared" si="1"/>
        <v>14.73333333</v>
      </c>
      <c r="G6" s="31">
        <f t="shared" si="2"/>
        <v>0.08819171037</v>
      </c>
      <c r="H6" s="31">
        <v>14.7</v>
      </c>
      <c r="I6" s="31">
        <v>14.9</v>
      </c>
      <c r="J6" s="31">
        <v>15.0</v>
      </c>
      <c r="K6" s="31">
        <f t="shared" si="3"/>
        <v>14.86666667</v>
      </c>
      <c r="L6" s="31">
        <f t="shared" si="4"/>
        <v>0.08819171037</v>
      </c>
      <c r="M6" s="31">
        <v>14.9</v>
      </c>
      <c r="N6" s="31">
        <v>14.9</v>
      </c>
      <c r="O6" s="31">
        <v>15.0</v>
      </c>
      <c r="P6" s="31">
        <f t="shared" si="5"/>
        <v>14.93333333</v>
      </c>
      <c r="Q6" s="31">
        <f t="shared" si="6"/>
        <v>0.03333333333</v>
      </c>
    </row>
    <row r="7">
      <c r="A7" s="31" t="s">
        <v>70</v>
      </c>
      <c r="B7" s="43">
        <v>44844.0</v>
      </c>
      <c r="C7" s="31">
        <v>121.5</v>
      </c>
      <c r="D7" s="31">
        <v>122.0</v>
      </c>
      <c r="E7" s="31">
        <v>122.3</v>
      </c>
      <c r="F7" s="31">
        <f t="shared" si="1"/>
        <v>121.9333333</v>
      </c>
      <c r="G7" s="31">
        <f t="shared" si="2"/>
        <v>0.2333333333</v>
      </c>
      <c r="H7" s="31">
        <v>122.8</v>
      </c>
      <c r="I7" s="31">
        <v>122.8</v>
      </c>
      <c r="J7" s="31">
        <v>123.3</v>
      </c>
      <c r="K7" s="31">
        <f t="shared" si="3"/>
        <v>122.9666667</v>
      </c>
      <c r="L7" s="31">
        <f t="shared" si="4"/>
        <v>0.1666666667</v>
      </c>
      <c r="M7" s="31">
        <v>123.5</v>
      </c>
      <c r="N7" s="31">
        <v>123.8</v>
      </c>
      <c r="O7" s="31">
        <v>124.1</v>
      </c>
      <c r="P7" s="31">
        <f t="shared" si="5"/>
        <v>123.8</v>
      </c>
      <c r="Q7" s="31">
        <f t="shared" si="6"/>
        <v>0.1732050808</v>
      </c>
    </row>
    <row r="8">
      <c r="A8" s="42" t="s">
        <v>65</v>
      </c>
      <c r="B8" s="43">
        <v>44869.0</v>
      </c>
      <c r="C8" s="42">
        <v>0.1467</v>
      </c>
      <c r="D8" s="42">
        <v>0.10758</v>
      </c>
      <c r="E8" s="42">
        <v>0.10432</v>
      </c>
      <c r="F8" s="40">
        <f t="shared" ref="F8:F13" si="7">AVERAGE(C8:E8)</f>
        <v>0.1195333333</v>
      </c>
      <c r="G8" s="40">
        <f t="shared" si="2"/>
        <v>0.01361589431</v>
      </c>
      <c r="H8" s="42">
        <v>0.0</v>
      </c>
      <c r="I8" s="42">
        <v>0.0</v>
      </c>
      <c r="J8" s="42">
        <v>0.0</v>
      </c>
      <c r="K8" s="40">
        <f>AVERAGE(H8:J8)</f>
        <v>0</v>
      </c>
      <c r="L8" s="44">
        <f t="shared" si="4"/>
        <v>0</v>
      </c>
      <c r="M8" s="41">
        <v>0.41</v>
      </c>
      <c r="N8" s="41">
        <v>0.6</v>
      </c>
      <c r="O8" s="41">
        <v>0.39</v>
      </c>
      <c r="P8" s="40">
        <f t="shared" ref="P8:P13" si="8">AVERAGE(M8:O8)</f>
        <v>0.4666666667</v>
      </c>
      <c r="Q8" s="44">
        <f t="shared" si="6"/>
        <v>0.06691619967</v>
      </c>
    </row>
    <row r="9">
      <c r="A9" s="40" t="s">
        <v>66</v>
      </c>
      <c r="B9" s="43">
        <v>44869.0</v>
      </c>
      <c r="C9" s="42">
        <v>0.2</v>
      </c>
      <c r="D9" s="42">
        <v>0.2</v>
      </c>
      <c r="E9" s="42">
        <v>0.19</v>
      </c>
      <c r="F9" s="40">
        <f t="shared" si="7"/>
        <v>0.1966666667</v>
      </c>
      <c r="G9" s="40">
        <f t="shared" si="2"/>
        <v>0.003333333333</v>
      </c>
      <c r="H9" s="42">
        <v>0.0</v>
      </c>
      <c r="I9" s="42">
        <v>0.0</v>
      </c>
      <c r="J9" s="42">
        <v>0.0</v>
      </c>
      <c r="K9" s="40">
        <f t="shared" ref="K9:K13" si="9">AVERAGE(H9,I9,J9)</f>
        <v>0</v>
      </c>
      <c r="L9" s="44">
        <f t="shared" si="4"/>
        <v>0</v>
      </c>
      <c r="M9" s="41">
        <v>0.1</v>
      </c>
      <c r="N9" s="41">
        <v>0.1</v>
      </c>
      <c r="O9" s="41">
        <v>0.15</v>
      </c>
      <c r="P9" s="40">
        <f t="shared" si="8"/>
        <v>0.1166666667</v>
      </c>
      <c r="Q9" s="44">
        <f t="shared" si="6"/>
        <v>0.01666666667</v>
      </c>
    </row>
    <row r="10">
      <c r="A10" s="40" t="s">
        <v>67</v>
      </c>
      <c r="B10" s="43">
        <v>44869.0</v>
      </c>
      <c r="C10" s="42">
        <v>7.9</v>
      </c>
      <c r="D10" s="42">
        <v>8.0</v>
      </c>
      <c r="E10" s="42">
        <v>8.0</v>
      </c>
      <c r="F10" s="40">
        <f t="shared" si="7"/>
        <v>7.966666667</v>
      </c>
      <c r="G10" s="40">
        <f t="shared" si="2"/>
        <v>0.03333333333</v>
      </c>
      <c r="H10" s="42">
        <v>7.8</v>
      </c>
      <c r="I10" s="42">
        <v>7.8</v>
      </c>
      <c r="J10" s="42">
        <v>7.9</v>
      </c>
      <c r="K10" s="40">
        <f t="shared" si="9"/>
        <v>7.833333333</v>
      </c>
      <c r="L10" s="44">
        <f t="shared" si="4"/>
        <v>0.03333333333</v>
      </c>
      <c r="M10" s="41">
        <v>8.4</v>
      </c>
      <c r="N10" s="41">
        <v>8.0</v>
      </c>
      <c r="O10" s="41">
        <v>8.0</v>
      </c>
      <c r="P10" s="40">
        <f t="shared" si="8"/>
        <v>8.133333333</v>
      </c>
      <c r="Q10" s="44">
        <f t="shared" si="6"/>
        <v>0.1333333333</v>
      </c>
    </row>
    <row r="11">
      <c r="A11" s="40" t="s">
        <v>68</v>
      </c>
      <c r="B11" s="43">
        <v>44869.0</v>
      </c>
      <c r="C11" s="45">
        <v>0.86</v>
      </c>
      <c r="D11" s="46">
        <v>0.826</v>
      </c>
      <c r="E11" s="46">
        <v>0.803</v>
      </c>
      <c r="F11" s="47">
        <f t="shared" si="7"/>
        <v>0.8296666667</v>
      </c>
      <c r="G11" s="40">
        <f t="shared" si="2"/>
        <v>0.01655630125</v>
      </c>
      <c r="H11" s="46">
        <v>0.843</v>
      </c>
      <c r="I11" s="45">
        <v>0.85</v>
      </c>
      <c r="J11" s="46">
        <v>0.842</v>
      </c>
      <c r="K11" s="48">
        <f t="shared" si="9"/>
        <v>0.845</v>
      </c>
      <c r="L11" s="44">
        <f t="shared" si="4"/>
        <v>0.002516611478</v>
      </c>
      <c r="M11" s="49">
        <v>0.91</v>
      </c>
      <c r="N11" s="49">
        <v>0.905</v>
      </c>
      <c r="O11" s="49">
        <v>0.91</v>
      </c>
      <c r="P11" s="48">
        <f t="shared" si="8"/>
        <v>0.9083333333</v>
      </c>
      <c r="Q11" s="44">
        <f t="shared" si="6"/>
        <v>0.001666666667</v>
      </c>
    </row>
    <row r="12">
      <c r="A12" s="42" t="s">
        <v>69</v>
      </c>
      <c r="B12" s="43">
        <v>44869.0</v>
      </c>
      <c r="C12" s="42">
        <v>13.3</v>
      </c>
      <c r="D12" s="42">
        <v>13.2</v>
      </c>
      <c r="E12" s="42">
        <v>13.2</v>
      </c>
      <c r="F12" s="40">
        <f t="shared" si="7"/>
        <v>13.23333333</v>
      </c>
      <c r="G12" s="40">
        <f t="shared" si="2"/>
        <v>0.03333333333</v>
      </c>
      <c r="H12" s="42">
        <v>13.5</v>
      </c>
      <c r="I12" s="42">
        <v>13.6</v>
      </c>
      <c r="J12" s="42">
        <v>13.6</v>
      </c>
      <c r="K12" s="40">
        <f t="shared" si="9"/>
        <v>13.56666667</v>
      </c>
      <c r="L12" s="44">
        <f t="shared" si="4"/>
        <v>0.03333333333</v>
      </c>
      <c r="M12" s="41">
        <v>14.4</v>
      </c>
      <c r="N12" s="41">
        <v>14.3</v>
      </c>
      <c r="O12" s="41">
        <v>14.2</v>
      </c>
      <c r="P12" s="40">
        <f t="shared" si="8"/>
        <v>14.3</v>
      </c>
      <c r="Q12" s="44">
        <f t="shared" si="6"/>
        <v>0.05773502692</v>
      </c>
    </row>
    <row r="13">
      <c r="A13" s="50" t="s">
        <v>70</v>
      </c>
      <c r="B13" s="43">
        <v>44869.0</v>
      </c>
      <c r="C13" s="42">
        <v>126.2</v>
      </c>
      <c r="D13" s="42">
        <v>126.2</v>
      </c>
      <c r="E13" s="42">
        <v>126.1</v>
      </c>
      <c r="F13" s="40">
        <f t="shared" si="7"/>
        <v>126.1666667</v>
      </c>
      <c r="G13" s="40">
        <f t="shared" si="2"/>
        <v>0.03333333333</v>
      </c>
      <c r="H13" s="42">
        <v>125.3</v>
      </c>
      <c r="I13" s="42">
        <v>125.4</v>
      </c>
      <c r="J13" s="42">
        <v>125.7</v>
      </c>
      <c r="K13" s="40">
        <f t="shared" si="9"/>
        <v>125.4666667</v>
      </c>
      <c r="L13" s="44">
        <f t="shared" si="4"/>
        <v>0.1201850425</v>
      </c>
      <c r="M13" s="41">
        <v>125.8</v>
      </c>
      <c r="N13" s="41">
        <v>125.2</v>
      </c>
      <c r="O13" s="41">
        <v>124.7</v>
      </c>
      <c r="P13" s="40">
        <f t="shared" si="8"/>
        <v>125.2333333</v>
      </c>
      <c r="Q13" s="44">
        <f t="shared" si="6"/>
        <v>0.3179797338</v>
      </c>
    </row>
    <row r="14">
      <c r="A14" s="42" t="s">
        <v>65</v>
      </c>
      <c r="B14" s="43">
        <v>44899.0</v>
      </c>
      <c r="C14" s="42">
        <v>0.14344</v>
      </c>
      <c r="D14" s="42">
        <v>0.15974</v>
      </c>
      <c r="E14" s="42">
        <v>0.33578</v>
      </c>
      <c r="F14" s="42">
        <v>0.21298667</v>
      </c>
      <c r="G14" s="42">
        <v>0.06157671236</v>
      </c>
      <c r="H14" s="42">
        <v>0.1467</v>
      </c>
      <c r="I14" s="42">
        <v>0.10106</v>
      </c>
      <c r="J14" s="42">
        <v>0.13366</v>
      </c>
      <c r="K14" s="42">
        <v>0.12714</v>
      </c>
      <c r="L14" s="42">
        <v>0.01357246232</v>
      </c>
      <c r="M14" s="42">
        <v>0.14344</v>
      </c>
      <c r="N14" s="42">
        <v>0.24124</v>
      </c>
      <c r="O14" s="42">
        <v>0.11084</v>
      </c>
      <c r="P14" s="42">
        <v>0.1651733</v>
      </c>
      <c r="Q14" s="42">
        <v>0.03918032385</v>
      </c>
    </row>
    <row r="15">
      <c r="A15" s="40" t="s">
        <v>66</v>
      </c>
      <c r="B15" s="43">
        <v>44899.0</v>
      </c>
      <c r="C15" s="42">
        <v>0.0</v>
      </c>
      <c r="D15" s="42">
        <v>0.0</v>
      </c>
      <c r="E15" s="42">
        <v>0.0</v>
      </c>
      <c r="F15" s="42">
        <v>0.0</v>
      </c>
      <c r="G15" s="42">
        <v>0.0</v>
      </c>
      <c r="H15" s="42">
        <v>0.0</v>
      </c>
      <c r="I15" s="42">
        <v>0.0</v>
      </c>
      <c r="J15" s="42">
        <v>0.0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</row>
    <row r="16">
      <c r="A16" s="42" t="s">
        <v>71</v>
      </c>
      <c r="B16" s="43">
        <v>44899.0</v>
      </c>
      <c r="C16" s="42">
        <v>1.2</v>
      </c>
      <c r="D16" s="42">
        <v>1.0</v>
      </c>
      <c r="E16" s="42">
        <v>1.4</v>
      </c>
      <c r="F16" s="42">
        <v>1.2</v>
      </c>
      <c r="G16" s="42">
        <v>0.1154700538</v>
      </c>
      <c r="H16" s="42">
        <v>0.5</v>
      </c>
      <c r="I16" s="42">
        <v>0.7</v>
      </c>
      <c r="J16" s="42">
        <v>0.4</v>
      </c>
      <c r="K16" s="42">
        <v>0.5333</v>
      </c>
      <c r="L16" s="42">
        <v>0.08819171037</v>
      </c>
      <c r="M16" s="42">
        <v>0.1</v>
      </c>
      <c r="N16" s="42">
        <v>0.5</v>
      </c>
      <c r="O16" s="42">
        <v>0.6</v>
      </c>
      <c r="P16" s="42">
        <v>0.4</v>
      </c>
      <c r="Q16" s="42">
        <v>0.1527525231</v>
      </c>
    </row>
    <row r="17">
      <c r="A17" s="40" t="s">
        <v>67</v>
      </c>
      <c r="B17" s="43">
        <v>44899.0</v>
      </c>
      <c r="C17" s="42">
        <v>7.4</v>
      </c>
      <c r="D17" s="42">
        <v>7.4</v>
      </c>
      <c r="E17" s="42">
        <v>7.4</v>
      </c>
      <c r="F17" s="42">
        <v>7.4</v>
      </c>
      <c r="G17" s="42">
        <v>0.0</v>
      </c>
      <c r="H17" s="42">
        <v>7.8</v>
      </c>
      <c r="I17" s="42">
        <v>7.8</v>
      </c>
      <c r="J17" s="42">
        <v>7.8</v>
      </c>
      <c r="K17" s="42">
        <v>7.8</v>
      </c>
      <c r="L17" s="42">
        <v>0.0</v>
      </c>
      <c r="M17" s="42">
        <v>7.4</v>
      </c>
      <c r="N17" s="42">
        <v>7.4</v>
      </c>
      <c r="O17" s="42">
        <v>7.4</v>
      </c>
      <c r="P17" s="42">
        <v>7.4</v>
      </c>
      <c r="Q17" s="42">
        <v>0.0</v>
      </c>
    </row>
    <row r="18">
      <c r="A18" s="51" t="s">
        <v>69</v>
      </c>
      <c r="B18" s="52">
        <v>44899.0</v>
      </c>
      <c r="C18" s="51">
        <v>7.2</v>
      </c>
      <c r="D18" s="51" t="s">
        <v>44</v>
      </c>
      <c r="E18" s="51" t="s">
        <v>44</v>
      </c>
      <c r="F18" s="51">
        <v>7.2</v>
      </c>
      <c r="G18" s="51" t="s">
        <v>44</v>
      </c>
      <c r="H18" s="51">
        <v>7.3</v>
      </c>
      <c r="I18" s="51" t="s">
        <v>44</v>
      </c>
      <c r="J18" s="51" t="s">
        <v>44</v>
      </c>
      <c r="K18" s="51">
        <v>7.3</v>
      </c>
      <c r="L18" s="51" t="s">
        <v>44</v>
      </c>
      <c r="M18" s="51">
        <v>7.1</v>
      </c>
      <c r="N18" s="51" t="s">
        <v>44</v>
      </c>
      <c r="O18" s="51" t="s">
        <v>44</v>
      </c>
      <c r="P18" s="51">
        <v>7.1</v>
      </c>
      <c r="Q18" s="51" t="s">
        <v>44</v>
      </c>
    </row>
    <row r="19">
      <c r="A19" s="51" t="s">
        <v>72</v>
      </c>
      <c r="B19" s="52">
        <v>44899.0</v>
      </c>
      <c r="C19" s="51">
        <v>6.1</v>
      </c>
      <c r="D19" s="51" t="s">
        <v>44</v>
      </c>
      <c r="E19" s="51" t="s">
        <v>44</v>
      </c>
      <c r="F19" s="51">
        <v>6.1</v>
      </c>
      <c r="G19" s="51" t="s">
        <v>44</v>
      </c>
      <c r="H19" s="51">
        <v>0.0</v>
      </c>
      <c r="I19" s="51">
        <v>0.0</v>
      </c>
      <c r="J19" s="51">
        <v>0.0</v>
      </c>
      <c r="K19" s="51">
        <v>0.0</v>
      </c>
      <c r="L19" s="51">
        <v>0.0</v>
      </c>
      <c r="M19" s="51">
        <v>9.17</v>
      </c>
      <c r="N19" s="51" t="s">
        <v>44</v>
      </c>
      <c r="O19" s="51" t="s">
        <v>44</v>
      </c>
      <c r="P19" s="51">
        <v>9.17</v>
      </c>
      <c r="Q19" s="51" t="s">
        <v>44</v>
      </c>
    </row>
    <row r="20">
      <c r="A20" s="51" t="s">
        <v>65</v>
      </c>
      <c r="B20" s="53">
        <v>44988.0</v>
      </c>
      <c r="C20" s="51">
        <v>0.11736</v>
      </c>
      <c r="D20" s="51">
        <v>0.08476</v>
      </c>
      <c r="E20" s="51">
        <v>0.15974</v>
      </c>
      <c r="F20" s="54">
        <f>AVERAGE(C20:E20)</f>
        <v>0.12062</v>
      </c>
      <c r="G20" s="55">
        <f t="shared" ref="G20:G26" si="10">stdev(C20:E20)/sqrt(3)</f>
        <v>0.02170614967</v>
      </c>
      <c r="H20" s="51">
        <v>0.12714</v>
      </c>
      <c r="I20" s="51">
        <v>0.10432</v>
      </c>
      <c r="J20" s="51">
        <v>0.12388</v>
      </c>
      <c r="K20" s="54">
        <f>AVERAGE(H20:J20)</f>
        <v>0.1184466667</v>
      </c>
      <c r="L20" s="55">
        <f t="shared" ref="L20:L26" si="11">stdev(H20:J20)/sqrt(3)</f>
        <v>0.007125749863</v>
      </c>
      <c r="M20" s="56">
        <v>0.14018</v>
      </c>
      <c r="N20" s="56">
        <v>0.09128</v>
      </c>
      <c r="O20" s="56">
        <v>0.14344</v>
      </c>
      <c r="P20" s="54">
        <f>AVERAGE(M20:O20)</f>
        <v>0.1249666667</v>
      </c>
      <c r="Q20" s="55">
        <f t="shared" ref="Q20:Q30" si="12">stdev(M20:O20)/sqrt(3)</f>
        <v>0.01686960317</v>
      </c>
    </row>
    <row r="21">
      <c r="A21" s="54" t="s">
        <v>66</v>
      </c>
      <c r="B21" s="53">
        <v>44988.0</v>
      </c>
      <c r="C21" s="51">
        <v>0.0</v>
      </c>
      <c r="D21" s="51">
        <v>0.0</v>
      </c>
      <c r="E21" s="51">
        <v>0.0</v>
      </c>
      <c r="F21" s="51">
        <v>0.0</v>
      </c>
      <c r="G21" s="55">
        <f t="shared" si="10"/>
        <v>0</v>
      </c>
      <c r="H21" s="51">
        <v>0.0</v>
      </c>
      <c r="I21" s="51">
        <v>0.0</v>
      </c>
      <c r="J21" s="51">
        <v>0.0</v>
      </c>
      <c r="K21" s="51">
        <v>0.0</v>
      </c>
      <c r="L21" s="55">
        <f t="shared" si="11"/>
        <v>0</v>
      </c>
      <c r="M21" s="51">
        <v>0.0</v>
      </c>
      <c r="N21" s="51">
        <v>0.0</v>
      </c>
      <c r="O21" s="51">
        <v>0.0</v>
      </c>
      <c r="P21" s="51">
        <v>0.0</v>
      </c>
      <c r="Q21" s="55">
        <f t="shared" si="12"/>
        <v>0</v>
      </c>
    </row>
    <row r="22">
      <c r="A22" s="54" t="s">
        <v>67</v>
      </c>
      <c r="B22" s="53">
        <v>44988.0</v>
      </c>
      <c r="C22" s="51">
        <v>7.6</v>
      </c>
      <c r="D22" s="51">
        <v>7.6</v>
      </c>
      <c r="E22" s="51">
        <v>7.9</v>
      </c>
      <c r="F22" s="54">
        <f t="shared" ref="F22:F26" si="13">AVERAGE(C22:E22)</f>
        <v>7.7</v>
      </c>
      <c r="G22" s="55">
        <f t="shared" si="10"/>
        <v>0.1</v>
      </c>
      <c r="H22" s="51">
        <v>7.6</v>
      </c>
      <c r="I22" s="51">
        <v>7.8</v>
      </c>
      <c r="J22" s="51">
        <v>7.6</v>
      </c>
      <c r="K22" s="54">
        <f t="shared" ref="K22:K26" si="14">AVERAGE(H22:J22)</f>
        <v>7.666666667</v>
      </c>
      <c r="L22" s="55">
        <f t="shared" si="11"/>
        <v>0.06666666667</v>
      </c>
      <c r="M22" s="56">
        <v>7.6</v>
      </c>
      <c r="N22" s="56">
        <v>8.0</v>
      </c>
      <c r="O22" s="56">
        <v>7.6</v>
      </c>
      <c r="P22" s="54">
        <f t="shared" ref="P22:P35" si="15">AVERAGE(M22:O22)</f>
        <v>7.733333333</v>
      </c>
      <c r="Q22" s="55">
        <f t="shared" si="12"/>
        <v>0.1333333333</v>
      </c>
    </row>
    <row r="23">
      <c r="A23" s="54" t="s">
        <v>68</v>
      </c>
      <c r="B23" s="53">
        <v>44988.0</v>
      </c>
      <c r="C23" s="57">
        <v>1.029</v>
      </c>
      <c r="D23" s="58">
        <v>1.015</v>
      </c>
      <c r="E23" s="58">
        <v>1.025</v>
      </c>
      <c r="F23" s="59">
        <f t="shared" si="13"/>
        <v>1.023</v>
      </c>
      <c r="G23" s="55">
        <f t="shared" si="10"/>
        <v>0.004163331999</v>
      </c>
      <c r="H23" s="51">
        <v>118.1</v>
      </c>
      <c r="I23" s="51">
        <v>112.5</v>
      </c>
      <c r="J23" s="51">
        <v>114.1</v>
      </c>
      <c r="K23" s="54">
        <f t="shared" si="14"/>
        <v>114.9</v>
      </c>
      <c r="L23" s="55">
        <f t="shared" si="11"/>
        <v>1.6653328</v>
      </c>
      <c r="M23" s="60">
        <v>1.152</v>
      </c>
      <c r="N23" s="60">
        <v>1.106</v>
      </c>
      <c r="O23" s="60">
        <v>1.08</v>
      </c>
      <c r="P23" s="61">
        <f t="shared" si="15"/>
        <v>1.112666667</v>
      </c>
      <c r="Q23" s="55">
        <f t="shared" si="12"/>
        <v>0.02105020454</v>
      </c>
    </row>
    <row r="24">
      <c r="A24" s="51" t="s">
        <v>69</v>
      </c>
      <c r="B24" s="53">
        <v>44988.0</v>
      </c>
      <c r="C24" s="51">
        <v>5.5</v>
      </c>
      <c r="D24" s="51">
        <v>5.5</v>
      </c>
      <c r="E24" s="51">
        <v>5.5</v>
      </c>
      <c r="F24" s="54">
        <f t="shared" si="13"/>
        <v>5.5</v>
      </c>
      <c r="G24" s="55">
        <f t="shared" si="10"/>
        <v>0</v>
      </c>
      <c r="H24" s="51">
        <v>5.0</v>
      </c>
      <c r="I24" s="51">
        <v>5.3</v>
      </c>
      <c r="J24" s="51">
        <v>5.3</v>
      </c>
      <c r="K24" s="54">
        <f t="shared" si="14"/>
        <v>5.2</v>
      </c>
      <c r="L24" s="55">
        <f t="shared" si="11"/>
        <v>0.1</v>
      </c>
      <c r="M24" s="56">
        <v>5.2</v>
      </c>
      <c r="N24" s="56">
        <v>5.1</v>
      </c>
      <c r="O24" s="56">
        <v>5.1</v>
      </c>
      <c r="P24" s="54">
        <f t="shared" si="15"/>
        <v>5.133333333</v>
      </c>
      <c r="Q24" s="55">
        <f t="shared" si="12"/>
        <v>0.03333333333</v>
      </c>
    </row>
    <row r="25">
      <c r="A25" s="62" t="s">
        <v>70</v>
      </c>
      <c r="B25" s="53">
        <v>44988.0</v>
      </c>
      <c r="C25" s="51">
        <v>427.3</v>
      </c>
      <c r="D25" s="51">
        <v>426.9</v>
      </c>
      <c r="E25" s="51">
        <v>426.5</v>
      </c>
      <c r="F25" s="54">
        <f t="shared" si="13"/>
        <v>426.9</v>
      </c>
      <c r="G25" s="55">
        <f t="shared" si="10"/>
        <v>0.2309401077</v>
      </c>
      <c r="H25" s="51">
        <v>431.3</v>
      </c>
      <c r="I25" s="51">
        <v>431.3</v>
      </c>
      <c r="J25" s="51">
        <v>431.0</v>
      </c>
      <c r="K25" s="54">
        <f t="shared" si="14"/>
        <v>431.2</v>
      </c>
      <c r="L25" s="55">
        <f t="shared" si="11"/>
        <v>0.1</v>
      </c>
      <c r="M25" s="56">
        <v>434.8</v>
      </c>
      <c r="N25" s="56">
        <v>432.6</v>
      </c>
      <c r="O25" s="56">
        <v>444.1</v>
      </c>
      <c r="P25" s="54">
        <f t="shared" si="15"/>
        <v>437.1666667</v>
      </c>
      <c r="Q25" s="55">
        <f t="shared" si="12"/>
        <v>3.524359674</v>
      </c>
    </row>
    <row r="26">
      <c r="A26" s="51" t="s">
        <v>71</v>
      </c>
      <c r="B26" s="53">
        <v>44988.0</v>
      </c>
      <c r="C26" s="51">
        <v>0.88</v>
      </c>
      <c r="D26" s="51">
        <v>0.0</v>
      </c>
      <c r="E26" s="51">
        <v>0.0</v>
      </c>
      <c r="F26" s="54">
        <f t="shared" si="13"/>
        <v>0.2933333333</v>
      </c>
      <c r="G26" s="55">
        <f t="shared" si="10"/>
        <v>0.2933333333</v>
      </c>
      <c r="H26" s="51">
        <v>16.28</v>
      </c>
      <c r="I26" s="51">
        <v>14.96</v>
      </c>
      <c r="J26" s="51">
        <v>0.0</v>
      </c>
      <c r="K26" s="54">
        <f t="shared" si="14"/>
        <v>10.41333333</v>
      </c>
      <c r="L26" s="55">
        <f t="shared" si="11"/>
        <v>5.220591708</v>
      </c>
      <c r="M26" s="51">
        <v>5.28</v>
      </c>
      <c r="N26" s="51">
        <v>0.0</v>
      </c>
      <c r="O26" s="51">
        <v>0.0</v>
      </c>
      <c r="P26" s="54">
        <f t="shared" si="15"/>
        <v>1.76</v>
      </c>
      <c r="Q26" s="55">
        <f t="shared" si="12"/>
        <v>1.76</v>
      </c>
    </row>
    <row r="27">
      <c r="A27" s="51" t="s">
        <v>72</v>
      </c>
      <c r="B27" s="53">
        <v>44988.0</v>
      </c>
      <c r="C27" s="51">
        <v>4.0</v>
      </c>
      <c r="D27" s="51" t="s">
        <v>44</v>
      </c>
      <c r="E27" s="51" t="s">
        <v>44</v>
      </c>
      <c r="F27" s="51">
        <v>4.0</v>
      </c>
      <c r="G27" s="63">
        <v>0.0</v>
      </c>
      <c r="H27" s="51">
        <v>0.0</v>
      </c>
      <c r="I27" s="51" t="s">
        <v>44</v>
      </c>
      <c r="J27" s="51" t="s">
        <v>44</v>
      </c>
      <c r="K27" s="51">
        <v>0.0</v>
      </c>
      <c r="L27" s="63" t="s">
        <v>44</v>
      </c>
      <c r="M27" s="51">
        <v>8.0</v>
      </c>
      <c r="N27" s="51">
        <v>7.0</v>
      </c>
      <c r="O27" s="51" t="s">
        <v>44</v>
      </c>
      <c r="P27" s="54">
        <f t="shared" si="15"/>
        <v>7.5</v>
      </c>
      <c r="Q27" s="55">
        <f t="shared" si="12"/>
        <v>0.4082482905</v>
      </c>
    </row>
    <row r="28">
      <c r="A28" s="51" t="s">
        <v>65</v>
      </c>
      <c r="B28" s="43">
        <v>45011.0</v>
      </c>
      <c r="C28" s="64">
        <v>0.21516</v>
      </c>
      <c r="D28" s="64">
        <v>0.12062</v>
      </c>
      <c r="E28" s="65" t="s">
        <v>44</v>
      </c>
      <c r="F28" s="54">
        <f t="shared" ref="F28:F35" si="16">AVERAGE(C28:E28)</f>
        <v>0.16789</v>
      </c>
      <c r="G28" s="55">
        <f t="shared" ref="G28:G30" si="17">stdev(C28:E28)/sqrt(3)</f>
        <v>0.03859579338</v>
      </c>
      <c r="H28" s="64">
        <v>0.1467</v>
      </c>
      <c r="I28" s="64">
        <v>0.10758</v>
      </c>
      <c r="J28" s="65" t="s">
        <v>44</v>
      </c>
      <c r="K28" s="54">
        <f t="shared" ref="K28:K35" si="18">AVERAGE(H28:J28)</f>
        <v>0.12714</v>
      </c>
      <c r="L28" s="55">
        <f t="shared" ref="L28:L30" si="19">stdev(H28:J28)/sqrt(3)</f>
        <v>0.01597067312</v>
      </c>
      <c r="M28" s="64">
        <v>0.49552</v>
      </c>
      <c r="N28" s="64">
        <v>0.25102</v>
      </c>
      <c r="O28" s="65" t="s">
        <v>44</v>
      </c>
      <c r="P28" s="54">
        <f t="shared" si="15"/>
        <v>0.37327</v>
      </c>
      <c r="Q28" s="55">
        <f t="shared" si="12"/>
        <v>0.09981670702</v>
      </c>
    </row>
    <row r="29">
      <c r="A29" s="54" t="s">
        <v>66</v>
      </c>
      <c r="B29" s="43">
        <v>45011.0</v>
      </c>
      <c r="C29" s="64">
        <v>0.0</v>
      </c>
      <c r="D29" s="64">
        <v>0.0</v>
      </c>
      <c r="E29" s="65" t="s">
        <v>44</v>
      </c>
      <c r="F29" s="54">
        <f t="shared" si="16"/>
        <v>0</v>
      </c>
      <c r="G29" s="55">
        <f t="shared" si="17"/>
        <v>0</v>
      </c>
      <c r="H29" s="64">
        <v>0.0</v>
      </c>
      <c r="I29" s="64">
        <v>0.0</v>
      </c>
      <c r="J29" s="65" t="s">
        <v>44</v>
      </c>
      <c r="K29" s="54">
        <f t="shared" si="18"/>
        <v>0</v>
      </c>
      <c r="L29" s="55">
        <f t="shared" si="19"/>
        <v>0</v>
      </c>
      <c r="M29" s="64">
        <v>0.0</v>
      </c>
      <c r="N29" s="64">
        <v>0.0</v>
      </c>
      <c r="O29" s="65" t="s">
        <v>44</v>
      </c>
      <c r="P29" s="54">
        <f t="shared" si="15"/>
        <v>0</v>
      </c>
      <c r="Q29" s="55">
        <f t="shared" si="12"/>
        <v>0</v>
      </c>
    </row>
    <row r="30">
      <c r="A30" s="54" t="s">
        <v>67</v>
      </c>
      <c r="B30" s="43">
        <v>45011.0</v>
      </c>
      <c r="C30" s="64">
        <v>8.2</v>
      </c>
      <c r="D30" s="64">
        <v>8.4</v>
      </c>
      <c r="E30" s="65" t="s">
        <v>44</v>
      </c>
      <c r="F30" s="54">
        <f t="shared" si="16"/>
        <v>8.3</v>
      </c>
      <c r="G30" s="55">
        <f t="shared" si="17"/>
        <v>0.08164965809</v>
      </c>
      <c r="H30" s="64">
        <v>8.2</v>
      </c>
      <c r="I30" s="64">
        <v>8.2</v>
      </c>
      <c r="J30" s="65" t="s">
        <v>44</v>
      </c>
      <c r="K30" s="54">
        <f t="shared" si="18"/>
        <v>8.2</v>
      </c>
      <c r="L30" s="55">
        <f t="shared" si="19"/>
        <v>0</v>
      </c>
      <c r="M30" s="64">
        <v>8.2</v>
      </c>
      <c r="N30" s="64">
        <v>8.2</v>
      </c>
      <c r="O30" s="64">
        <v>8.2</v>
      </c>
      <c r="P30" s="54">
        <f t="shared" si="15"/>
        <v>8.2</v>
      </c>
      <c r="Q30" s="55">
        <f t="shared" si="12"/>
        <v>0</v>
      </c>
    </row>
    <row r="31">
      <c r="A31" s="54" t="s">
        <v>68</v>
      </c>
      <c r="B31" s="43">
        <v>45011.0</v>
      </c>
      <c r="C31" s="64">
        <v>161.6</v>
      </c>
      <c r="D31" s="65" t="s">
        <v>44</v>
      </c>
      <c r="E31" s="65" t="s">
        <v>44</v>
      </c>
      <c r="F31" s="54">
        <f t="shared" si="16"/>
        <v>161.6</v>
      </c>
      <c r="G31" s="63" t="s">
        <v>44</v>
      </c>
      <c r="H31" s="64">
        <v>124.1</v>
      </c>
      <c r="I31" s="65" t="s">
        <v>44</v>
      </c>
      <c r="J31" s="65" t="s">
        <v>44</v>
      </c>
      <c r="K31" s="54">
        <f t="shared" si="18"/>
        <v>124.1</v>
      </c>
      <c r="L31" s="63" t="s">
        <v>44</v>
      </c>
      <c r="M31" s="64">
        <v>135.9</v>
      </c>
      <c r="N31" s="65" t="s">
        <v>44</v>
      </c>
      <c r="O31" s="65" t="s">
        <v>44</v>
      </c>
      <c r="P31" s="54">
        <f t="shared" si="15"/>
        <v>135.9</v>
      </c>
      <c r="Q31" s="63" t="s">
        <v>44</v>
      </c>
    </row>
    <row r="32">
      <c r="A32" s="51" t="s">
        <v>69</v>
      </c>
      <c r="B32" s="43">
        <v>45011.0</v>
      </c>
      <c r="C32" s="64">
        <v>10.6</v>
      </c>
      <c r="D32" s="64">
        <v>11.0</v>
      </c>
      <c r="E32" s="65" t="s">
        <v>44</v>
      </c>
      <c r="F32" s="54">
        <f t="shared" si="16"/>
        <v>10.8</v>
      </c>
      <c r="G32" s="55">
        <f>stdev(C32:E32)/sqrt(3)</f>
        <v>0.1632993162</v>
      </c>
      <c r="H32" s="64">
        <v>8.5</v>
      </c>
      <c r="I32" s="64">
        <v>8.4</v>
      </c>
      <c r="J32" s="65" t="s">
        <v>44</v>
      </c>
      <c r="K32" s="54">
        <f t="shared" si="18"/>
        <v>8.45</v>
      </c>
      <c r="L32" s="55">
        <f>stdev(H32:J32)/sqrt(3)</f>
        <v>0.04082482905</v>
      </c>
      <c r="M32" s="64">
        <v>9.4</v>
      </c>
      <c r="N32" s="64">
        <v>9.5</v>
      </c>
      <c r="O32" s="65" t="s">
        <v>44</v>
      </c>
      <c r="P32" s="54">
        <f t="shared" si="15"/>
        <v>9.45</v>
      </c>
      <c r="Q32" s="55">
        <f>stdev(M32:O32)/sqrt(3)</f>
        <v>0.04082482905</v>
      </c>
    </row>
    <row r="33">
      <c r="A33" s="62" t="s">
        <v>70</v>
      </c>
      <c r="B33" s="43">
        <v>45011.0</v>
      </c>
      <c r="C33" s="64">
        <v>0.618</v>
      </c>
      <c r="D33" s="65" t="s">
        <v>44</v>
      </c>
      <c r="E33" s="65" t="s">
        <v>44</v>
      </c>
      <c r="F33" s="54">
        <f t="shared" si="16"/>
        <v>0.618</v>
      </c>
      <c r="G33" s="63" t="s">
        <v>44</v>
      </c>
      <c r="H33" s="64">
        <v>0.58</v>
      </c>
      <c r="I33" s="65" t="s">
        <v>44</v>
      </c>
      <c r="J33" s="65" t="s">
        <v>44</v>
      </c>
      <c r="K33" s="54">
        <f t="shared" si="18"/>
        <v>0.58</v>
      </c>
      <c r="L33" s="63" t="s">
        <v>44</v>
      </c>
      <c r="M33" s="64">
        <v>0.595</v>
      </c>
      <c r="N33" s="65" t="s">
        <v>44</v>
      </c>
      <c r="O33" s="65" t="s">
        <v>44</v>
      </c>
      <c r="P33" s="54">
        <f t="shared" si="15"/>
        <v>0.595</v>
      </c>
      <c r="Q33" s="63" t="s">
        <v>44</v>
      </c>
    </row>
    <row r="34">
      <c r="A34" s="51" t="s">
        <v>71</v>
      </c>
      <c r="B34" s="43">
        <v>45011.0</v>
      </c>
      <c r="C34" s="64">
        <v>0.0</v>
      </c>
      <c r="D34" s="64">
        <v>5.72</v>
      </c>
      <c r="E34" s="64">
        <v>3.08</v>
      </c>
      <c r="F34" s="54">
        <f t="shared" si="16"/>
        <v>2.933333333</v>
      </c>
      <c r="G34" s="55">
        <f t="shared" ref="G34:G35" si="20">stdev(C34:E34)/sqrt(3)</f>
        <v>1.652849392</v>
      </c>
      <c r="H34" s="64">
        <v>9.68</v>
      </c>
      <c r="I34" s="64">
        <v>13.64</v>
      </c>
      <c r="J34" s="64">
        <v>2.64</v>
      </c>
      <c r="K34" s="54">
        <f t="shared" si="18"/>
        <v>8.653333333</v>
      </c>
      <c r="L34" s="55">
        <f t="shared" ref="L34:L35" si="21">stdev(H34:J34)/sqrt(3)</f>
        <v>3.216651123</v>
      </c>
      <c r="M34" s="64">
        <v>11.44</v>
      </c>
      <c r="N34" s="64">
        <v>8.8</v>
      </c>
      <c r="O34" s="65" t="s">
        <v>44</v>
      </c>
      <c r="P34" s="54">
        <f t="shared" si="15"/>
        <v>10.12</v>
      </c>
      <c r="Q34" s="55">
        <f t="shared" ref="Q34:Q35" si="22">stdev(M34:O34)/sqrt(3)</f>
        <v>1.077775487</v>
      </c>
    </row>
    <row r="35">
      <c r="A35" s="51" t="s">
        <v>72</v>
      </c>
      <c r="B35" s="43">
        <v>45011.0</v>
      </c>
      <c r="C35" s="64">
        <v>2.78</v>
      </c>
      <c r="D35" s="64">
        <v>3.06</v>
      </c>
      <c r="E35" s="64">
        <v>2.95</v>
      </c>
      <c r="F35" s="54">
        <f t="shared" si="16"/>
        <v>2.93</v>
      </c>
      <c r="G35" s="55">
        <f t="shared" si="20"/>
        <v>0.08144527815</v>
      </c>
      <c r="H35" s="64">
        <v>4.7</v>
      </c>
      <c r="I35" s="64">
        <v>3.57</v>
      </c>
      <c r="J35" s="64">
        <v>2.9</v>
      </c>
      <c r="K35" s="54">
        <f t="shared" si="18"/>
        <v>3.723333333</v>
      </c>
      <c r="L35" s="55">
        <f t="shared" si="21"/>
        <v>0.5252406856</v>
      </c>
      <c r="M35" s="64">
        <v>12.24</v>
      </c>
      <c r="N35" s="64">
        <v>7.59</v>
      </c>
      <c r="O35" s="64">
        <v>4.69</v>
      </c>
      <c r="P35" s="54">
        <f t="shared" si="15"/>
        <v>8.173333333</v>
      </c>
      <c r="Q35" s="55">
        <f t="shared" si="22"/>
        <v>2.198926506</v>
      </c>
    </row>
    <row r="36">
      <c r="A36" s="66" t="s">
        <v>65</v>
      </c>
      <c r="B36" s="67">
        <v>45032.0</v>
      </c>
      <c r="C36" s="68" t="s">
        <v>44</v>
      </c>
      <c r="D36" s="68" t="s">
        <v>44</v>
      </c>
      <c r="E36" s="68" t="s">
        <v>44</v>
      </c>
      <c r="F36" s="68" t="s">
        <v>44</v>
      </c>
      <c r="G36" s="68" t="s">
        <v>44</v>
      </c>
      <c r="H36" s="68" t="s">
        <v>44</v>
      </c>
      <c r="I36" s="68" t="s">
        <v>44</v>
      </c>
      <c r="J36" s="68" t="s">
        <v>44</v>
      </c>
      <c r="K36" s="68" t="s">
        <v>44</v>
      </c>
      <c r="L36" s="68" t="s">
        <v>44</v>
      </c>
      <c r="M36" s="68" t="s">
        <v>44</v>
      </c>
      <c r="N36" s="68" t="s">
        <v>44</v>
      </c>
      <c r="O36" s="68" t="s">
        <v>44</v>
      </c>
      <c r="P36" s="68" t="s">
        <v>44</v>
      </c>
      <c r="Q36" s="68" t="s">
        <v>44</v>
      </c>
    </row>
    <row r="37">
      <c r="A37" s="66" t="s">
        <v>66</v>
      </c>
      <c r="B37" s="67">
        <v>45032.0</v>
      </c>
      <c r="C37" s="68">
        <v>0.125</v>
      </c>
      <c r="D37" s="68">
        <v>0.0</v>
      </c>
      <c r="E37" s="68">
        <v>0.1</v>
      </c>
      <c r="F37" s="68">
        <v>0.075</v>
      </c>
      <c r="G37" s="69">
        <v>0.038188131</v>
      </c>
      <c r="H37" s="68">
        <v>0.0</v>
      </c>
      <c r="I37" s="68">
        <v>0.0</v>
      </c>
      <c r="J37" s="68">
        <v>0.0</v>
      </c>
      <c r="K37" s="68">
        <v>0.0</v>
      </c>
      <c r="L37" s="69">
        <v>0.0</v>
      </c>
      <c r="M37" s="68">
        <v>0.0</v>
      </c>
      <c r="N37" s="68">
        <v>0.0</v>
      </c>
      <c r="O37" s="68">
        <v>0.0</v>
      </c>
      <c r="P37" s="68">
        <v>0.0</v>
      </c>
      <c r="Q37" s="69">
        <v>0.0</v>
      </c>
    </row>
    <row r="38">
      <c r="A38" s="66" t="s">
        <v>67</v>
      </c>
      <c r="B38" s="67">
        <v>45032.0</v>
      </c>
      <c r="C38" s="68">
        <v>7.9</v>
      </c>
      <c r="D38" s="68">
        <v>7.9</v>
      </c>
      <c r="E38" s="68">
        <v>7.8</v>
      </c>
      <c r="F38" s="68">
        <v>7.866666667</v>
      </c>
      <c r="G38" s="69">
        <v>0.033333333</v>
      </c>
      <c r="H38" s="68">
        <v>8.1</v>
      </c>
      <c r="I38" s="68">
        <v>8.0</v>
      </c>
      <c r="J38" s="68">
        <v>8.1</v>
      </c>
      <c r="K38" s="68">
        <v>8.066666667</v>
      </c>
      <c r="L38" s="69">
        <v>0.033333333</v>
      </c>
      <c r="M38" s="68">
        <v>8.1</v>
      </c>
      <c r="N38" s="68">
        <v>8.1</v>
      </c>
      <c r="O38" s="68">
        <v>8.2</v>
      </c>
      <c r="P38" s="68">
        <v>8.133333333</v>
      </c>
      <c r="Q38" s="69">
        <v>0.033333333</v>
      </c>
    </row>
    <row r="39">
      <c r="A39" s="66" t="s">
        <v>73</v>
      </c>
      <c r="B39" s="67">
        <v>45032.0</v>
      </c>
      <c r="C39" s="68">
        <v>80.6</v>
      </c>
      <c r="D39" s="68">
        <v>80.5</v>
      </c>
      <c r="E39" s="68">
        <v>76.5</v>
      </c>
      <c r="F39" s="68">
        <v>79.2</v>
      </c>
      <c r="G39" s="69">
        <v>1.350308607</v>
      </c>
      <c r="H39" s="68">
        <v>120.1</v>
      </c>
      <c r="I39" s="70"/>
      <c r="J39" s="70"/>
      <c r="K39" s="68">
        <v>120.1</v>
      </c>
      <c r="L39" s="69" t="s">
        <v>44</v>
      </c>
      <c r="M39" s="70"/>
      <c r="N39" s="70"/>
      <c r="O39" s="70"/>
      <c r="P39" s="68" t="s">
        <v>44</v>
      </c>
      <c r="Q39" s="69">
        <v>0.0</v>
      </c>
    </row>
    <row r="40">
      <c r="A40" s="66" t="s">
        <v>69</v>
      </c>
      <c r="B40" s="67">
        <v>45032.0</v>
      </c>
      <c r="C40" s="68">
        <v>17.2</v>
      </c>
      <c r="D40" s="68">
        <v>17.0</v>
      </c>
      <c r="E40" s="68">
        <v>17.0</v>
      </c>
      <c r="F40" s="68">
        <v>17.06666667</v>
      </c>
      <c r="G40" s="69">
        <v>0.066666667</v>
      </c>
      <c r="H40" s="68">
        <v>18.4</v>
      </c>
      <c r="I40" s="68">
        <v>18.2</v>
      </c>
      <c r="J40" s="71"/>
      <c r="K40" s="68">
        <v>18.3</v>
      </c>
      <c r="L40" s="69">
        <v>0.081649658</v>
      </c>
      <c r="M40" s="70"/>
      <c r="N40" s="70"/>
      <c r="O40" s="70"/>
      <c r="P40" s="68" t="s">
        <v>44</v>
      </c>
      <c r="Q40" s="69">
        <v>0.0</v>
      </c>
    </row>
    <row r="41">
      <c r="A41" s="66" t="s">
        <v>70</v>
      </c>
      <c r="B41" s="67">
        <v>45032.0</v>
      </c>
      <c r="C41" s="68">
        <v>0.78</v>
      </c>
      <c r="D41" s="68">
        <v>0.771</v>
      </c>
      <c r="E41" s="68">
        <v>0.781</v>
      </c>
      <c r="F41" s="68">
        <v>0.777333333</v>
      </c>
      <c r="G41" s="69">
        <v>0.003179797</v>
      </c>
      <c r="H41" s="68">
        <v>120.6</v>
      </c>
      <c r="I41" s="70"/>
      <c r="J41" s="70"/>
      <c r="K41" s="68" t="s">
        <v>44</v>
      </c>
      <c r="L41" s="69" t="s">
        <v>44</v>
      </c>
      <c r="M41" s="70"/>
      <c r="N41" s="70"/>
      <c r="O41" s="70"/>
      <c r="P41" s="68" t="s">
        <v>44</v>
      </c>
      <c r="Q41" s="69">
        <v>0.0</v>
      </c>
    </row>
    <row r="42">
      <c r="A42" s="66" t="s">
        <v>71</v>
      </c>
      <c r="B42" s="67">
        <v>45032.0</v>
      </c>
      <c r="C42" s="68">
        <v>1.0</v>
      </c>
      <c r="D42" s="68">
        <v>1.0</v>
      </c>
      <c r="E42" s="68">
        <v>0.9</v>
      </c>
      <c r="F42" s="68">
        <v>0.966666667</v>
      </c>
      <c r="G42" s="69">
        <v>0.033333333</v>
      </c>
      <c r="H42" s="68">
        <v>0.7</v>
      </c>
      <c r="I42" s="68">
        <v>0.9</v>
      </c>
      <c r="J42" s="68">
        <v>0.8</v>
      </c>
      <c r="K42" s="68">
        <v>0.8</v>
      </c>
      <c r="L42" s="69">
        <v>0.057735027</v>
      </c>
      <c r="M42" s="68">
        <v>0.8</v>
      </c>
      <c r="N42" s="68">
        <v>0.8</v>
      </c>
      <c r="O42" s="68">
        <v>0.9</v>
      </c>
      <c r="P42" s="68">
        <v>0.833333333</v>
      </c>
      <c r="Q42" s="69">
        <v>0.033333333</v>
      </c>
    </row>
    <row r="43">
      <c r="A43" s="66" t="s">
        <v>72</v>
      </c>
      <c r="B43" s="67">
        <v>45032.0</v>
      </c>
      <c r="C43" s="68">
        <v>10.09</v>
      </c>
      <c r="D43" s="68">
        <v>6.89</v>
      </c>
      <c r="E43" s="68">
        <v>5.85</v>
      </c>
      <c r="F43" s="68">
        <v>7.61</v>
      </c>
      <c r="G43" s="69">
        <v>1.275826529</v>
      </c>
      <c r="H43" s="68">
        <v>2.98</v>
      </c>
      <c r="I43" s="68">
        <v>3.04</v>
      </c>
      <c r="J43" s="68">
        <v>4.99</v>
      </c>
      <c r="K43" s="68">
        <v>3.67</v>
      </c>
      <c r="L43" s="69">
        <v>0.660227234</v>
      </c>
      <c r="M43" s="68" t="s">
        <v>44</v>
      </c>
      <c r="N43" s="68" t="s">
        <v>44</v>
      </c>
      <c r="O43" s="68" t="s">
        <v>44</v>
      </c>
      <c r="P43" s="68" t="s">
        <v>44</v>
      </c>
      <c r="Q43" s="68" t="s">
        <v>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74</v>
      </c>
      <c r="B1" s="31" t="s">
        <v>75</v>
      </c>
      <c r="C1" s="31" t="s">
        <v>76</v>
      </c>
    </row>
    <row r="2">
      <c r="A2" s="31" t="s">
        <v>26</v>
      </c>
      <c r="B2" s="72" t="s">
        <v>77</v>
      </c>
      <c r="C2" s="73">
        <v>2234.0</v>
      </c>
    </row>
    <row r="3">
      <c r="A3" s="74" t="s">
        <v>78</v>
      </c>
      <c r="B3" s="72" t="s">
        <v>77</v>
      </c>
      <c r="C3" s="73">
        <v>827.0</v>
      </c>
      <c r="D3" s="75"/>
      <c r="E3" s="75"/>
    </row>
    <row r="4">
      <c r="A4" s="76" t="s">
        <v>40</v>
      </c>
      <c r="B4" s="72" t="s">
        <v>77</v>
      </c>
      <c r="C4" s="73">
        <v>1303.0</v>
      </c>
      <c r="D4" s="75"/>
      <c r="E4" s="75"/>
    </row>
    <row r="5">
      <c r="A5" s="76" t="s">
        <v>41</v>
      </c>
      <c r="B5" s="72" t="s">
        <v>77</v>
      </c>
      <c r="C5" s="73">
        <v>1368.0</v>
      </c>
    </row>
    <row r="6">
      <c r="A6" s="76" t="s">
        <v>45</v>
      </c>
      <c r="B6" s="72" t="s">
        <v>77</v>
      </c>
      <c r="C6" s="73">
        <v>2627.0</v>
      </c>
    </row>
    <row r="7">
      <c r="A7" s="77" t="s">
        <v>26</v>
      </c>
      <c r="B7" s="78" t="s">
        <v>79</v>
      </c>
      <c r="C7" s="75">
        <v>46.0</v>
      </c>
      <c r="D7" s="75"/>
      <c r="E7" s="78"/>
    </row>
    <row r="8">
      <c r="A8" s="74" t="s">
        <v>78</v>
      </c>
      <c r="B8" s="78" t="s">
        <v>79</v>
      </c>
      <c r="C8" s="75">
        <v>3.0</v>
      </c>
      <c r="D8" s="75"/>
      <c r="E8" s="75"/>
      <c r="H8" s="73"/>
    </row>
    <row r="9">
      <c r="A9" s="76" t="s">
        <v>40</v>
      </c>
      <c r="B9" s="78" t="s">
        <v>79</v>
      </c>
      <c r="C9" s="75">
        <v>8.0</v>
      </c>
      <c r="D9" s="75"/>
      <c r="H9" s="73"/>
    </row>
    <row r="10">
      <c r="A10" s="76" t="s">
        <v>41</v>
      </c>
      <c r="B10" s="78" t="s">
        <v>79</v>
      </c>
      <c r="C10" s="75">
        <v>30.0</v>
      </c>
      <c r="D10" s="75"/>
      <c r="H10" s="73"/>
    </row>
    <row r="11">
      <c r="A11" s="76" t="s">
        <v>45</v>
      </c>
      <c r="B11" s="78" t="s">
        <v>79</v>
      </c>
      <c r="C11" s="75">
        <v>35.0</v>
      </c>
      <c r="D11" s="75"/>
      <c r="H11" s="73"/>
    </row>
    <row r="12">
      <c r="A12" s="31" t="s">
        <v>26</v>
      </c>
      <c r="B12" s="78" t="s">
        <v>80</v>
      </c>
      <c r="C12" s="75">
        <v>192.0</v>
      </c>
      <c r="H12" s="73"/>
    </row>
    <row r="13">
      <c r="A13" s="74" t="s">
        <v>78</v>
      </c>
      <c r="B13" s="78" t="s">
        <v>80</v>
      </c>
      <c r="C13" s="75">
        <v>33.0</v>
      </c>
      <c r="D13" s="75"/>
      <c r="E13" s="75"/>
    </row>
    <row r="14">
      <c r="A14" s="76" t="s">
        <v>40</v>
      </c>
      <c r="B14" s="78" t="s">
        <v>80</v>
      </c>
      <c r="C14" s="75">
        <v>141.0</v>
      </c>
    </row>
    <row r="15">
      <c r="A15" s="76" t="s">
        <v>41</v>
      </c>
      <c r="B15" s="78" t="s">
        <v>80</v>
      </c>
      <c r="C15" s="75">
        <v>150.0</v>
      </c>
    </row>
    <row r="16">
      <c r="A16" s="76" t="s">
        <v>45</v>
      </c>
      <c r="B16" s="78" t="s">
        <v>80</v>
      </c>
      <c r="C16" s="75">
        <v>330.0</v>
      </c>
    </row>
    <row r="17">
      <c r="A17" s="31" t="s">
        <v>26</v>
      </c>
      <c r="B17" s="78" t="s">
        <v>81</v>
      </c>
      <c r="C17" s="75">
        <v>112.0</v>
      </c>
      <c r="D17" s="75"/>
    </row>
    <row r="18">
      <c r="A18" s="74" t="s">
        <v>78</v>
      </c>
      <c r="B18" s="78" t="s">
        <v>81</v>
      </c>
      <c r="C18" s="75">
        <v>18.0</v>
      </c>
      <c r="D18" s="75"/>
      <c r="E18" s="75"/>
    </row>
    <row r="19">
      <c r="A19" s="76" t="s">
        <v>40</v>
      </c>
      <c r="B19" s="78" t="s">
        <v>81</v>
      </c>
      <c r="C19" s="75">
        <v>31.0</v>
      </c>
      <c r="D19" s="75"/>
    </row>
    <row r="20">
      <c r="A20" s="76" t="s">
        <v>41</v>
      </c>
      <c r="B20" s="78" t="s">
        <v>81</v>
      </c>
      <c r="C20" s="75">
        <v>52.0</v>
      </c>
      <c r="D20" s="75"/>
    </row>
    <row r="21">
      <c r="A21" s="76" t="s">
        <v>45</v>
      </c>
      <c r="B21" s="78" t="s">
        <v>81</v>
      </c>
      <c r="C21" s="75">
        <v>97.0</v>
      </c>
      <c r="D21" s="7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34</v>
      </c>
    </row>
    <row r="2">
      <c r="A2" s="79" t="s">
        <v>65</v>
      </c>
      <c r="B2" s="79" t="s">
        <v>82</v>
      </c>
      <c r="C2" s="79" t="s">
        <v>67</v>
      </c>
      <c r="D2" s="31" t="s">
        <v>73</v>
      </c>
    </row>
    <row r="3">
      <c r="A3" s="41">
        <v>5.2</v>
      </c>
      <c r="B3" s="41">
        <v>0.0</v>
      </c>
      <c r="C3" s="41">
        <v>8.0</v>
      </c>
      <c r="D3" s="41"/>
      <c r="E3" s="41"/>
    </row>
    <row r="4">
      <c r="A4" s="41">
        <v>0.1467</v>
      </c>
      <c r="B4" s="41">
        <v>0.2</v>
      </c>
      <c r="C4" s="41">
        <v>7.9</v>
      </c>
      <c r="D4" s="41"/>
      <c r="E4" s="41"/>
    </row>
    <row r="5">
      <c r="A5" s="41">
        <v>0.14344</v>
      </c>
      <c r="B5" s="41">
        <v>0.0</v>
      </c>
      <c r="C5" s="41">
        <v>7.4</v>
      </c>
      <c r="D5" s="41"/>
      <c r="E5" s="41"/>
    </row>
    <row r="6">
      <c r="A6" s="41">
        <v>0.11736</v>
      </c>
      <c r="B6" s="41">
        <v>0.0</v>
      </c>
      <c r="C6" s="41">
        <v>7.6</v>
      </c>
      <c r="D6" s="41"/>
      <c r="E6" s="41"/>
    </row>
    <row r="7">
      <c r="A7" s="80">
        <v>0.21516</v>
      </c>
      <c r="B7" s="80">
        <v>0.0</v>
      </c>
      <c r="C7" s="80">
        <v>8.2</v>
      </c>
      <c r="D7" s="80"/>
      <c r="E7" s="81"/>
    </row>
    <row r="8">
      <c r="A8" s="41">
        <v>6.5</v>
      </c>
      <c r="B8" s="82">
        <v>0.125</v>
      </c>
      <c r="C8" s="82">
        <v>7.9</v>
      </c>
      <c r="D8" s="82"/>
      <c r="E8" s="82"/>
    </row>
    <row r="9">
      <c r="A9" s="41">
        <v>0.10758</v>
      </c>
      <c r="B9" s="41">
        <v>0.0</v>
      </c>
      <c r="C9" s="41">
        <v>8.0</v>
      </c>
    </row>
    <row r="10">
      <c r="A10" s="41">
        <v>0.15974</v>
      </c>
      <c r="B10" s="41">
        <v>0.2</v>
      </c>
      <c r="C10" s="41">
        <v>8.0</v>
      </c>
    </row>
    <row r="11">
      <c r="A11" s="41">
        <v>0.08476</v>
      </c>
      <c r="B11" s="41">
        <v>0.0</v>
      </c>
      <c r="C11" s="41">
        <v>7.4</v>
      </c>
    </row>
    <row r="12">
      <c r="A12" s="80">
        <v>0.12062</v>
      </c>
      <c r="B12" s="41">
        <v>0.0</v>
      </c>
      <c r="C12" s="41">
        <v>7.6</v>
      </c>
    </row>
    <row r="13">
      <c r="A13" s="41">
        <v>6.3</v>
      </c>
      <c r="B13" s="80">
        <v>0.0</v>
      </c>
      <c r="C13" s="80">
        <v>8.4</v>
      </c>
    </row>
    <row r="14">
      <c r="A14" s="41">
        <v>0.10432</v>
      </c>
      <c r="B14" s="82">
        <v>0.0</v>
      </c>
      <c r="C14" s="82">
        <v>7.9</v>
      </c>
    </row>
    <row r="15">
      <c r="A15" s="41">
        <v>0.33578</v>
      </c>
      <c r="B15" s="41">
        <v>0.0</v>
      </c>
      <c r="C15" s="41">
        <v>8.0</v>
      </c>
    </row>
    <row r="16">
      <c r="A16" s="41">
        <v>0.15974</v>
      </c>
      <c r="B16" s="41">
        <v>0.19</v>
      </c>
      <c r="C16" s="41">
        <v>8.0</v>
      </c>
    </row>
    <row r="17">
      <c r="B17" s="41">
        <v>0.0</v>
      </c>
      <c r="C17" s="41">
        <v>7.4</v>
      </c>
    </row>
    <row r="18">
      <c r="B18" s="41">
        <v>0.0</v>
      </c>
      <c r="C18" s="41">
        <v>7.9</v>
      </c>
    </row>
    <row r="19">
      <c r="B19" s="82">
        <v>0.1</v>
      </c>
      <c r="C19" s="82">
        <v>7.8</v>
      </c>
    </row>
  </sheetData>
  <mergeCells count="1">
    <mergeCell ref="A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3"/>
      <c r="B1" s="72" t="s">
        <v>77</v>
      </c>
      <c r="C1" s="78" t="s">
        <v>81</v>
      </c>
      <c r="D1" s="78" t="s">
        <v>80</v>
      </c>
      <c r="E1" s="78" t="s">
        <v>79</v>
      </c>
    </row>
    <row r="2">
      <c r="A2" s="83" t="s">
        <v>26</v>
      </c>
      <c r="B2" s="73">
        <v>2234.0</v>
      </c>
      <c r="C2" s="75">
        <v>112.0</v>
      </c>
      <c r="D2" s="75">
        <v>192.0</v>
      </c>
      <c r="E2" s="75">
        <v>46.0</v>
      </c>
    </row>
    <row r="3">
      <c r="A3" s="76" t="s">
        <v>36</v>
      </c>
      <c r="B3" s="73">
        <v>62.0</v>
      </c>
      <c r="C3" s="75">
        <v>11.0</v>
      </c>
      <c r="D3" s="75">
        <v>4.0</v>
      </c>
      <c r="E3" s="75">
        <v>0.0</v>
      </c>
    </row>
    <row r="4">
      <c r="A4" s="74" t="s">
        <v>78</v>
      </c>
      <c r="B4" s="73">
        <v>827.0</v>
      </c>
      <c r="C4" s="75">
        <v>18.0</v>
      </c>
      <c r="D4" s="75">
        <v>33.0</v>
      </c>
      <c r="E4" s="75">
        <v>3.0</v>
      </c>
    </row>
    <row r="5">
      <c r="A5" s="76" t="s">
        <v>40</v>
      </c>
      <c r="B5" s="73">
        <v>1303.0</v>
      </c>
      <c r="C5" s="75">
        <v>31.0</v>
      </c>
      <c r="D5" s="75">
        <v>141.0</v>
      </c>
      <c r="E5" s="75">
        <v>8.0</v>
      </c>
    </row>
    <row r="6">
      <c r="A6" s="76" t="s">
        <v>41</v>
      </c>
      <c r="B6" s="73">
        <v>1368.0</v>
      </c>
      <c r="C6" s="75">
        <v>52.0</v>
      </c>
      <c r="D6" s="75">
        <v>150.0</v>
      </c>
      <c r="E6" s="75">
        <v>30.0</v>
      </c>
    </row>
    <row r="7">
      <c r="A7" s="76" t="s">
        <v>45</v>
      </c>
      <c r="B7" s="73">
        <v>2627.0</v>
      </c>
      <c r="C7" s="75">
        <v>97.0</v>
      </c>
      <c r="D7" s="75">
        <v>330.0</v>
      </c>
      <c r="E7" s="75">
        <v>35.0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31" t="s">
        <v>48</v>
      </c>
      <c r="B1" s="31" t="s">
        <v>49</v>
      </c>
      <c r="C1" s="42" t="s">
        <v>50</v>
      </c>
      <c r="D1" s="42" t="s">
        <v>51</v>
      </c>
      <c r="E1" s="42" t="s">
        <v>52</v>
      </c>
      <c r="F1" s="42" t="s">
        <v>53</v>
      </c>
      <c r="G1" s="42" t="s">
        <v>54</v>
      </c>
      <c r="H1" s="31" t="s">
        <v>55</v>
      </c>
      <c r="I1" s="31" t="s">
        <v>56</v>
      </c>
      <c r="J1" s="31" t="s">
        <v>57</v>
      </c>
      <c r="K1" s="31" t="s">
        <v>58</v>
      </c>
      <c r="L1" s="31" t="s">
        <v>59</v>
      </c>
      <c r="M1" s="31" t="s">
        <v>60</v>
      </c>
      <c r="N1" s="31" t="s">
        <v>61</v>
      </c>
      <c r="O1" s="31" t="s">
        <v>62</v>
      </c>
      <c r="P1" s="31" t="s">
        <v>63</v>
      </c>
      <c r="Q1" s="31" t="s">
        <v>64</v>
      </c>
    </row>
    <row r="2">
      <c r="A2" s="31" t="s">
        <v>83</v>
      </c>
      <c r="B2" s="43">
        <v>44844.0</v>
      </c>
      <c r="C2" s="31">
        <v>5.2</v>
      </c>
      <c r="D2" s="31">
        <v>6.5</v>
      </c>
      <c r="E2" s="31">
        <v>6.3</v>
      </c>
      <c r="F2" s="31">
        <f t="shared" ref="F2:F7" si="1">average(C2:E2)</f>
        <v>6</v>
      </c>
      <c r="G2" s="31">
        <f t="shared" ref="G2:G13" si="2">stdev(C2:E2)/sqrt(3)</f>
        <v>0.4041451884</v>
      </c>
      <c r="H2" s="31">
        <v>0.67</v>
      </c>
      <c r="I2" s="31">
        <v>0.69</v>
      </c>
      <c r="J2" s="31">
        <v>0.59</v>
      </c>
      <c r="K2" s="31">
        <f t="shared" ref="K2:K7" si="3">average(H2:J2)</f>
        <v>0.65</v>
      </c>
      <c r="L2" s="31">
        <f t="shared" ref="L2:L13" si="4">stdev(H2:J2)/sqrt(3)</f>
        <v>0.03055050463</v>
      </c>
      <c r="M2" s="31">
        <v>0.44</v>
      </c>
      <c r="N2" s="31">
        <v>0.78</v>
      </c>
      <c r="O2" s="31">
        <v>0.51</v>
      </c>
      <c r="P2" s="31">
        <f t="shared" ref="P2:P7" si="5">average(M2:O2)</f>
        <v>0.5766666667</v>
      </c>
      <c r="Q2" s="31">
        <f t="shared" ref="Q2:Q13" si="6">stdev(M2:O2)/sqrt(3)</f>
        <v>0.103655412</v>
      </c>
    </row>
    <row r="3">
      <c r="A3" s="31" t="s">
        <v>66</v>
      </c>
      <c r="B3" s="43">
        <v>44844.0</v>
      </c>
      <c r="C3" s="31">
        <v>0.0</v>
      </c>
      <c r="D3" s="31">
        <v>0.0</v>
      </c>
      <c r="E3" s="31">
        <v>0.0</v>
      </c>
      <c r="F3" s="31">
        <f t="shared" si="1"/>
        <v>0</v>
      </c>
      <c r="G3" s="31">
        <f t="shared" si="2"/>
        <v>0</v>
      </c>
      <c r="H3" s="31">
        <v>0.0</v>
      </c>
      <c r="I3" s="31">
        <v>0.0</v>
      </c>
      <c r="J3" s="31">
        <v>0.0</v>
      </c>
      <c r="K3" s="31">
        <f t="shared" si="3"/>
        <v>0</v>
      </c>
      <c r="L3" s="31">
        <f t="shared" si="4"/>
        <v>0</v>
      </c>
      <c r="M3" s="31">
        <v>0.25</v>
      </c>
      <c r="N3" s="31">
        <v>0.25</v>
      </c>
      <c r="O3" s="31">
        <v>0.25</v>
      </c>
      <c r="P3" s="31">
        <f t="shared" si="5"/>
        <v>0.25</v>
      </c>
      <c r="Q3" s="31">
        <f t="shared" si="6"/>
        <v>0</v>
      </c>
    </row>
    <row r="4">
      <c r="A4" s="31" t="s">
        <v>67</v>
      </c>
      <c r="B4" s="43">
        <v>44844.0</v>
      </c>
      <c r="C4" s="31">
        <v>8.0</v>
      </c>
      <c r="D4" s="31">
        <v>8.0</v>
      </c>
      <c r="E4" s="31">
        <v>8.0</v>
      </c>
      <c r="F4" s="31">
        <f t="shared" si="1"/>
        <v>8</v>
      </c>
      <c r="G4" s="31">
        <f t="shared" si="2"/>
        <v>0</v>
      </c>
      <c r="H4" s="31">
        <v>8.0</v>
      </c>
      <c r="I4" s="31">
        <v>8.0</v>
      </c>
      <c r="J4" s="31">
        <v>8.0</v>
      </c>
      <c r="K4" s="31">
        <f t="shared" si="3"/>
        <v>8</v>
      </c>
      <c r="L4" s="31">
        <f t="shared" si="4"/>
        <v>0</v>
      </c>
      <c r="M4" s="31">
        <v>8.0</v>
      </c>
      <c r="N4" s="31">
        <v>8.0</v>
      </c>
      <c r="O4" s="31">
        <v>8.0</v>
      </c>
      <c r="P4" s="31">
        <f t="shared" si="5"/>
        <v>8</v>
      </c>
      <c r="Q4" s="31">
        <f t="shared" si="6"/>
        <v>0</v>
      </c>
    </row>
    <row r="5">
      <c r="A5" s="31" t="s">
        <v>68</v>
      </c>
      <c r="B5" s="43">
        <v>44844.0</v>
      </c>
      <c r="C5" s="31">
        <v>91.4</v>
      </c>
      <c r="D5" s="31">
        <v>90.7</v>
      </c>
      <c r="E5" s="31">
        <v>90.8</v>
      </c>
      <c r="F5" s="31">
        <f t="shared" si="1"/>
        <v>90.96666667</v>
      </c>
      <c r="G5" s="31">
        <f t="shared" si="2"/>
        <v>0.2185812841</v>
      </c>
      <c r="H5" s="31">
        <v>92.1</v>
      </c>
      <c r="I5" s="31">
        <v>91.9</v>
      </c>
      <c r="J5" s="31">
        <v>91.5</v>
      </c>
      <c r="K5" s="31">
        <f t="shared" si="3"/>
        <v>91.83333333</v>
      </c>
      <c r="L5" s="31">
        <f t="shared" si="4"/>
        <v>0.1763834207</v>
      </c>
      <c r="M5" s="31">
        <v>93.0</v>
      </c>
      <c r="N5" s="31">
        <v>92.4</v>
      </c>
      <c r="O5" s="31">
        <v>92.9</v>
      </c>
      <c r="P5" s="31">
        <f t="shared" si="5"/>
        <v>92.76666667</v>
      </c>
      <c r="Q5" s="31">
        <f t="shared" si="6"/>
        <v>0.1855921454</v>
      </c>
    </row>
    <row r="6">
      <c r="A6" s="31" t="s">
        <v>84</v>
      </c>
      <c r="B6" s="43">
        <v>44844.0</v>
      </c>
      <c r="C6" s="31">
        <v>14.9</v>
      </c>
      <c r="D6" s="31">
        <v>14.7</v>
      </c>
      <c r="E6" s="31">
        <v>14.6</v>
      </c>
      <c r="F6" s="31">
        <f t="shared" si="1"/>
        <v>14.73333333</v>
      </c>
      <c r="G6" s="31">
        <f t="shared" si="2"/>
        <v>0.08819171037</v>
      </c>
      <c r="H6" s="31">
        <v>14.7</v>
      </c>
      <c r="I6" s="31">
        <v>14.9</v>
      </c>
      <c r="J6" s="31">
        <v>15.0</v>
      </c>
      <c r="K6" s="31">
        <f t="shared" si="3"/>
        <v>14.86666667</v>
      </c>
      <c r="L6" s="31">
        <f t="shared" si="4"/>
        <v>0.08819171037</v>
      </c>
      <c r="M6" s="31">
        <v>14.9</v>
      </c>
      <c r="N6" s="31">
        <v>14.9</v>
      </c>
      <c r="O6" s="31">
        <v>15.0</v>
      </c>
      <c r="P6" s="31">
        <f t="shared" si="5"/>
        <v>14.93333333</v>
      </c>
      <c r="Q6" s="31">
        <f t="shared" si="6"/>
        <v>0.03333333333</v>
      </c>
    </row>
    <row r="7">
      <c r="A7" s="31" t="s">
        <v>85</v>
      </c>
      <c r="B7" s="43">
        <v>44844.0</v>
      </c>
      <c r="C7" s="31">
        <v>121.5</v>
      </c>
      <c r="D7" s="31">
        <v>122.0</v>
      </c>
      <c r="E7" s="31">
        <v>122.3</v>
      </c>
      <c r="F7" s="31">
        <f t="shared" si="1"/>
        <v>121.9333333</v>
      </c>
      <c r="G7" s="31">
        <f t="shared" si="2"/>
        <v>0.2333333333</v>
      </c>
      <c r="H7" s="31">
        <v>122.8</v>
      </c>
      <c r="I7" s="31">
        <v>122.8</v>
      </c>
      <c r="J7" s="31">
        <v>123.3</v>
      </c>
      <c r="K7" s="31">
        <f t="shared" si="3"/>
        <v>122.9666667</v>
      </c>
      <c r="L7" s="31">
        <f t="shared" si="4"/>
        <v>0.1666666667</v>
      </c>
      <c r="M7" s="31">
        <v>123.5</v>
      </c>
      <c r="N7" s="31">
        <v>123.8</v>
      </c>
      <c r="O7" s="31">
        <v>124.1</v>
      </c>
      <c r="P7" s="31">
        <f t="shared" si="5"/>
        <v>123.8</v>
      </c>
      <c r="Q7" s="31">
        <f t="shared" si="6"/>
        <v>0.1732050808</v>
      </c>
    </row>
    <row r="8">
      <c r="A8" s="40" t="s">
        <v>83</v>
      </c>
      <c r="B8" s="43">
        <v>44869.0</v>
      </c>
      <c r="C8" s="42">
        <v>0.1467</v>
      </c>
      <c r="D8" s="42">
        <v>0.10758</v>
      </c>
      <c r="E8" s="42">
        <v>0.10432</v>
      </c>
      <c r="F8" s="40">
        <f t="shared" ref="F8:F13" si="7">AVERAGE(C8:E8)</f>
        <v>0.1195333333</v>
      </c>
      <c r="G8" s="40">
        <f t="shared" si="2"/>
        <v>0.01361589431</v>
      </c>
      <c r="H8" s="42">
        <v>0.0</v>
      </c>
      <c r="I8" s="42">
        <v>0.0</v>
      </c>
      <c r="J8" s="42">
        <v>0.0</v>
      </c>
      <c r="K8" s="40">
        <f>AVERAGE(H8:J8)</f>
        <v>0</v>
      </c>
      <c r="L8" s="44">
        <f t="shared" si="4"/>
        <v>0</v>
      </c>
      <c r="M8" s="41">
        <v>0.41</v>
      </c>
      <c r="N8" s="41">
        <v>0.6</v>
      </c>
      <c r="O8" s="41">
        <v>0.39</v>
      </c>
      <c r="P8" s="40">
        <f t="shared" ref="P8:P13" si="8">AVERAGE(M8:O8)</f>
        <v>0.4666666667</v>
      </c>
      <c r="Q8" s="44">
        <f t="shared" si="6"/>
        <v>0.06691619967</v>
      </c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>
      <c r="A9" s="40" t="s">
        <v>66</v>
      </c>
      <c r="B9" s="43">
        <v>44869.0</v>
      </c>
      <c r="C9" s="42">
        <v>0.2</v>
      </c>
      <c r="D9" s="42">
        <v>0.2</v>
      </c>
      <c r="E9" s="42">
        <v>0.19</v>
      </c>
      <c r="F9" s="40">
        <f t="shared" si="7"/>
        <v>0.1966666667</v>
      </c>
      <c r="G9" s="40">
        <f t="shared" si="2"/>
        <v>0.003333333333</v>
      </c>
      <c r="H9" s="42">
        <v>0.0</v>
      </c>
      <c r="I9" s="42">
        <v>0.0</v>
      </c>
      <c r="J9" s="42">
        <v>0.0</v>
      </c>
      <c r="K9" s="40">
        <f t="shared" ref="K9:K13" si="9">AVERAGE(H9,I9,J9)</f>
        <v>0</v>
      </c>
      <c r="L9" s="44">
        <f t="shared" si="4"/>
        <v>0</v>
      </c>
      <c r="M9" s="41">
        <v>0.1</v>
      </c>
      <c r="N9" s="41">
        <v>0.1</v>
      </c>
      <c r="O9" s="41">
        <v>0.15</v>
      </c>
      <c r="P9" s="40">
        <f t="shared" si="8"/>
        <v>0.1166666667</v>
      </c>
      <c r="Q9" s="44">
        <f t="shared" si="6"/>
        <v>0.01666666667</v>
      </c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>
      <c r="A10" s="40" t="s">
        <v>67</v>
      </c>
      <c r="B10" s="43">
        <v>44869.0</v>
      </c>
      <c r="C10" s="42">
        <v>7.9</v>
      </c>
      <c r="D10" s="42">
        <v>8.0</v>
      </c>
      <c r="E10" s="42">
        <v>8.0</v>
      </c>
      <c r="F10" s="40">
        <f t="shared" si="7"/>
        <v>7.966666667</v>
      </c>
      <c r="G10" s="40">
        <f t="shared" si="2"/>
        <v>0.03333333333</v>
      </c>
      <c r="H10" s="42">
        <v>7.8</v>
      </c>
      <c r="I10" s="42">
        <v>7.8</v>
      </c>
      <c r="J10" s="42">
        <v>7.9</v>
      </c>
      <c r="K10" s="40">
        <f t="shared" si="9"/>
        <v>7.833333333</v>
      </c>
      <c r="L10" s="44">
        <f t="shared" si="4"/>
        <v>0.03333333333</v>
      </c>
      <c r="M10" s="41">
        <v>8.4</v>
      </c>
      <c r="N10" s="41">
        <v>8.0</v>
      </c>
      <c r="O10" s="41">
        <v>8.0</v>
      </c>
      <c r="P10" s="40">
        <f t="shared" si="8"/>
        <v>8.133333333</v>
      </c>
      <c r="Q10" s="44">
        <f t="shared" si="6"/>
        <v>0.1333333333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>
      <c r="A11" s="40" t="s">
        <v>68</v>
      </c>
      <c r="B11" s="43">
        <v>44869.0</v>
      </c>
      <c r="C11" s="45">
        <v>0.86</v>
      </c>
      <c r="D11" s="46">
        <v>0.826</v>
      </c>
      <c r="E11" s="46">
        <v>0.803</v>
      </c>
      <c r="F11" s="47">
        <f t="shared" si="7"/>
        <v>0.8296666667</v>
      </c>
      <c r="G11" s="40">
        <f t="shared" si="2"/>
        <v>0.01655630125</v>
      </c>
      <c r="H11" s="46">
        <v>0.843</v>
      </c>
      <c r="I11" s="45">
        <v>0.85</v>
      </c>
      <c r="J11" s="46">
        <v>0.842</v>
      </c>
      <c r="K11" s="48">
        <f t="shared" si="9"/>
        <v>0.845</v>
      </c>
      <c r="L11" s="44">
        <f t="shared" si="4"/>
        <v>0.002516611478</v>
      </c>
      <c r="M11" s="49">
        <v>0.91</v>
      </c>
      <c r="N11" s="49">
        <v>0.905</v>
      </c>
      <c r="O11" s="49">
        <v>0.91</v>
      </c>
      <c r="P11" s="48">
        <f t="shared" si="8"/>
        <v>0.9083333333</v>
      </c>
      <c r="Q11" s="44">
        <f t="shared" si="6"/>
        <v>0.001666666667</v>
      </c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>
      <c r="A12" s="40" t="s">
        <v>84</v>
      </c>
      <c r="B12" s="43">
        <v>44869.0</v>
      </c>
      <c r="C12" s="42">
        <v>13.3</v>
      </c>
      <c r="D12" s="42">
        <v>13.2</v>
      </c>
      <c r="E12" s="42">
        <v>13.2</v>
      </c>
      <c r="F12" s="40">
        <f t="shared" si="7"/>
        <v>13.23333333</v>
      </c>
      <c r="G12" s="40">
        <f t="shared" si="2"/>
        <v>0.03333333333</v>
      </c>
      <c r="H12" s="42">
        <v>13.5</v>
      </c>
      <c r="I12" s="42">
        <v>13.6</v>
      </c>
      <c r="J12" s="42">
        <v>13.6</v>
      </c>
      <c r="K12" s="40">
        <f t="shared" si="9"/>
        <v>13.56666667</v>
      </c>
      <c r="L12" s="44">
        <f t="shared" si="4"/>
        <v>0.03333333333</v>
      </c>
      <c r="M12" s="41">
        <v>14.4</v>
      </c>
      <c r="N12" s="41">
        <v>14.3</v>
      </c>
      <c r="O12" s="41">
        <v>14.2</v>
      </c>
      <c r="P12" s="40">
        <f t="shared" si="8"/>
        <v>14.3</v>
      </c>
      <c r="Q12" s="44">
        <f t="shared" si="6"/>
        <v>0.05773502692</v>
      </c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>
      <c r="A13" s="84" t="s">
        <v>85</v>
      </c>
      <c r="B13" s="43">
        <v>44869.0</v>
      </c>
      <c r="C13" s="42">
        <v>126.2</v>
      </c>
      <c r="D13" s="42">
        <v>126.2</v>
      </c>
      <c r="E13" s="42">
        <v>126.1</v>
      </c>
      <c r="F13" s="40">
        <f t="shared" si="7"/>
        <v>126.1666667</v>
      </c>
      <c r="G13" s="40">
        <f t="shared" si="2"/>
        <v>0.03333333333</v>
      </c>
      <c r="H13" s="42">
        <v>125.3</v>
      </c>
      <c r="I13" s="42">
        <v>125.4</v>
      </c>
      <c r="J13" s="42">
        <v>125.7</v>
      </c>
      <c r="K13" s="40">
        <f t="shared" si="9"/>
        <v>125.4666667</v>
      </c>
      <c r="L13" s="44">
        <f t="shared" si="4"/>
        <v>0.1201850425</v>
      </c>
      <c r="M13" s="41">
        <v>125.8</v>
      </c>
      <c r="N13" s="41">
        <v>125.2</v>
      </c>
      <c r="O13" s="41">
        <v>124.7</v>
      </c>
      <c r="P13" s="40">
        <f t="shared" si="8"/>
        <v>125.2333333</v>
      </c>
      <c r="Q13" s="44">
        <f t="shared" si="6"/>
        <v>0.3179797338</v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>
      <c r="A14" s="40" t="s">
        <v>83</v>
      </c>
      <c r="B14" s="43">
        <v>44899.0</v>
      </c>
      <c r="C14" s="42">
        <v>0.14344</v>
      </c>
      <c r="D14" s="42">
        <v>0.15974</v>
      </c>
      <c r="E14" s="42">
        <v>0.33578</v>
      </c>
      <c r="F14" s="42">
        <v>0.21298667</v>
      </c>
      <c r="G14" s="42">
        <v>0.06157671236</v>
      </c>
      <c r="H14" s="42">
        <v>0.1467</v>
      </c>
      <c r="I14" s="42">
        <v>0.10106</v>
      </c>
      <c r="J14" s="42">
        <v>0.13366</v>
      </c>
      <c r="K14" s="42">
        <v>0.12714</v>
      </c>
      <c r="L14" s="42">
        <v>0.01357246232</v>
      </c>
      <c r="M14" s="42">
        <v>0.14344</v>
      </c>
      <c r="N14" s="42">
        <v>0.24124</v>
      </c>
      <c r="O14" s="42">
        <v>0.11084</v>
      </c>
      <c r="P14" s="42">
        <v>0.1651733</v>
      </c>
      <c r="Q14" s="42">
        <v>0.03918032385</v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>
      <c r="A15" s="40" t="s">
        <v>66</v>
      </c>
      <c r="B15" s="43">
        <v>44899.0</v>
      </c>
      <c r="C15" s="42">
        <v>0.0</v>
      </c>
      <c r="D15" s="42">
        <v>0.0</v>
      </c>
      <c r="E15" s="42">
        <v>0.0</v>
      </c>
      <c r="F15" s="42">
        <v>0.0</v>
      </c>
      <c r="G15" s="42">
        <v>0.0</v>
      </c>
      <c r="H15" s="42">
        <v>0.0</v>
      </c>
      <c r="I15" s="42">
        <v>0.0</v>
      </c>
      <c r="J15" s="42">
        <v>0.0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>
      <c r="A16" s="42" t="s">
        <v>71</v>
      </c>
      <c r="B16" s="43">
        <v>44899.0</v>
      </c>
      <c r="C16" s="42">
        <v>1.2</v>
      </c>
      <c r="D16" s="42">
        <v>1.0</v>
      </c>
      <c r="E16" s="42">
        <v>1.4</v>
      </c>
      <c r="F16" s="42">
        <v>1.2</v>
      </c>
      <c r="G16" s="42">
        <v>0.1154700538</v>
      </c>
      <c r="H16" s="42">
        <v>0.5</v>
      </c>
      <c r="I16" s="42">
        <v>0.7</v>
      </c>
      <c r="J16" s="42">
        <v>0.4</v>
      </c>
      <c r="K16" s="42">
        <v>0.5333</v>
      </c>
      <c r="L16" s="42">
        <v>0.08819171037</v>
      </c>
      <c r="M16" s="42">
        <v>0.1</v>
      </c>
      <c r="N16" s="42">
        <v>0.5</v>
      </c>
      <c r="O16" s="42">
        <v>0.6</v>
      </c>
      <c r="P16" s="42">
        <v>0.4</v>
      </c>
      <c r="Q16" s="42">
        <v>0.1527525231</v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>
      <c r="A17" s="40" t="s">
        <v>67</v>
      </c>
      <c r="B17" s="43">
        <v>44899.0</v>
      </c>
      <c r="C17" s="42">
        <v>7.4</v>
      </c>
      <c r="D17" s="42">
        <v>7.4</v>
      </c>
      <c r="E17" s="42">
        <v>7.4</v>
      </c>
      <c r="F17" s="42">
        <v>7.4</v>
      </c>
      <c r="G17" s="42">
        <v>0.0</v>
      </c>
      <c r="H17" s="42">
        <v>7.8</v>
      </c>
      <c r="I17" s="42">
        <v>7.8</v>
      </c>
      <c r="J17" s="42">
        <v>7.8</v>
      </c>
      <c r="K17" s="42">
        <v>7.8</v>
      </c>
      <c r="L17" s="42">
        <v>0.0</v>
      </c>
      <c r="M17" s="42">
        <v>7.4</v>
      </c>
      <c r="N17" s="42">
        <v>7.4</v>
      </c>
      <c r="O17" s="42">
        <v>7.4</v>
      </c>
      <c r="P17" s="42">
        <v>7.4</v>
      </c>
      <c r="Q17" s="42">
        <v>0.0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>
      <c r="A18" s="54" t="s">
        <v>84</v>
      </c>
      <c r="B18" s="52">
        <v>44899.0</v>
      </c>
      <c r="C18" s="51">
        <v>7.2</v>
      </c>
      <c r="D18" s="51" t="s">
        <v>44</v>
      </c>
      <c r="E18" s="51" t="s">
        <v>44</v>
      </c>
      <c r="F18" s="51">
        <v>7.2</v>
      </c>
      <c r="G18" s="51" t="s">
        <v>44</v>
      </c>
      <c r="H18" s="51">
        <v>7.3</v>
      </c>
      <c r="I18" s="51" t="s">
        <v>44</v>
      </c>
      <c r="J18" s="51" t="s">
        <v>44</v>
      </c>
      <c r="K18" s="51">
        <v>7.3</v>
      </c>
      <c r="L18" s="51" t="s">
        <v>44</v>
      </c>
      <c r="M18" s="51">
        <v>7.1</v>
      </c>
      <c r="N18" s="51" t="s">
        <v>44</v>
      </c>
      <c r="O18" s="51" t="s">
        <v>44</v>
      </c>
      <c r="P18" s="51">
        <v>7.1</v>
      </c>
      <c r="Q18" s="51" t="s">
        <v>44</v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>
      <c r="A19" s="51" t="s">
        <v>86</v>
      </c>
      <c r="B19" s="52">
        <v>44899.0</v>
      </c>
      <c r="C19" s="51">
        <v>6.1</v>
      </c>
      <c r="D19" s="51" t="s">
        <v>44</v>
      </c>
      <c r="E19" s="51" t="s">
        <v>44</v>
      </c>
      <c r="F19" s="51">
        <v>6.1</v>
      </c>
      <c r="G19" s="51" t="s">
        <v>44</v>
      </c>
      <c r="H19" s="51">
        <v>0.0</v>
      </c>
      <c r="I19" s="51">
        <v>0.0</v>
      </c>
      <c r="J19" s="51">
        <v>0.0</v>
      </c>
      <c r="K19" s="51">
        <v>0.0</v>
      </c>
      <c r="L19" s="51">
        <v>0.0</v>
      </c>
      <c r="M19" s="51">
        <v>9.17</v>
      </c>
      <c r="N19" s="51" t="s">
        <v>44</v>
      </c>
      <c r="O19" s="51" t="s">
        <v>44</v>
      </c>
      <c r="P19" s="51">
        <v>9.17</v>
      </c>
      <c r="Q19" s="51" t="s">
        <v>44</v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>
      <c r="A20" s="54" t="s">
        <v>83</v>
      </c>
      <c r="B20" s="53">
        <v>45019.0</v>
      </c>
      <c r="C20" s="51">
        <v>0.11736</v>
      </c>
      <c r="D20" s="51">
        <v>0.08476</v>
      </c>
      <c r="E20" s="51">
        <v>0.15974</v>
      </c>
      <c r="F20" s="54">
        <f>AVERAGE(C20:E20)</f>
        <v>0.12062</v>
      </c>
      <c r="G20" s="55">
        <f t="shared" ref="G20:G26" si="10">stdev(C20:E20)/sqrt(3)</f>
        <v>0.02170614967</v>
      </c>
      <c r="H20" s="51">
        <v>0.12714</v>
      </c>
      <c r="I20" s="51">
        <v>0.10432</v>
      </c>
      <c r="J20" s="51">
        <v>0.12388</v>
      </c>
      <c r="K20" s="54">
        <f>AVERAGE(H20:J20)</f>
        <v>0.1184466667</v>
      </c>
      <c r="L20" s="55">
        <f t="shared" ref="L20:L26" si="11">stdev(H20:J20)/sqrt(3)</f>
        <v>0.007125749863</v>
      </c>
      <c r="M20" s="56">
        <v>0.14018</v>
      </c>
      <c r="N20" s="56">
        <v>0.09128</v>
      </c>
      <c r="O20" s="56">
        <v>0.14344</v>
      </c>
      <c r="P20" s="54">
        <f>AVERAGE(M20:O20)</f>
        <v>0.1249666667</v>
      </c>
      <c r="Q20" s="55">
        <f t="shared" ref="Q20:Q27" si="12">stdev(M20:O20)/sqrt(3)</f>
        <v>0.01686960317</v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>
      <c r="A21" s="54" t="s">
        <v>66</v>
      </c>
      <c r="B21" s="53">
        <v>45019.0</v>
      </c>
      <c r="C21" s="51">
        <v>0.0</v>
      </c>
      <c r="D21" s="51">
        <v>0.0</v>
      </c>
      <c r="E21" s="51">
        <v>0.0</v>
      </c>
      <c r="F21" s="51">
        <v>0.0</v>
      </c>
      <c r="G21" s="55">
        <f t="shared" si="10"/>
        <v>0</v>
      </c>
      <c r="H21" s="51">
        <v>0.0</v>
      </c>
      <c r="I21" s="51">
        <v>0.0</v>
      </c>
      <c r="J21" s="51">
        <v>0.0</v>
      </c>
      <c r="K21" s="51">
        <v>0.0</v>
      </c>
      <c r="L21" s="55">
        <f t="shared" si="11"/>
        <v>0</v>
      </c>
      <c r="M21" s="51">
        <v>0.0</v>
      </c>
      <c r="N21" s="51">
        <v>0.0</v>
      </c>
      <c r="O21" s="51">
        <v>0.0</v>
      </c>
      <c r="P21" s="51">
        <v>0.0</v>
      </c>
      <c r="Q21" s="55">
        <f t="shared" si="12"/>
        <v>0</v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>
      <c r="A22" s="54" t="s">
        <v>67</v>
      </c>
      <c r="B22" s="53">
        <v>45019.0</v>
      </c>
      <c r="C22" s="51">
        <v>7.6</v>
      </c>
      <c r="D22" s="51">
        <v>7.6</v>
      </c>
      <c r="E22" s="51">
        <v>7.9</v>
      </c>
      <c r="F22" s="54">
        <f t="shared" ref="F22:F26" si="13">AVERAGE(C22:E22)</f>
        <v>7.7</v>
      </c>
      <c r="G22" s="55">
        <f t="shared" si="10"/>
        <v>0.1</v>
      </c>
      <c r="H22" s="51">
        <v>7.6</v>
      </c>
      <c r="I22" s="51">
        <v>7.8</v>
      </c>
      <c r="J22" s="51">
        <v>7.6</v>
      </c>
      <c r="K22" s="54">
        <f t="shared" ref="K22:K26" si="14">AVERAGE(H22:J22)</f>
        <v>7.666666667</v>
      </c>
      <c r="L22" s="55">
        <f t="shared" si="11"/>
        <v>0.06666666667</v>
      </c>
      <c r="M22" s="56">
        <v>7.6</v>
      </c>
      <c r="N22" s="56">
        <v>8.0</v>
      </c>
      <c r="O22" s="56">
        <v>7.6</v>
      </c>
      <c r="P22" s="54">
        <f t="shared" ref="P22:P27" si="15">AVERAGE(M22:O22)</f>
        <v>7.733333333</v>
      </c>
      <c r="Q22" s="55">
        <f t="shared" si="12"/>
        <v>0.1333333333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>
      <c r="A23" s="54" t="s">
        <v>68</v>
      </c>
      <c r="B23" s="53">
        <v>45019.0</v>
      </c>
      <c r="C23" s="57">
        <v>1.029</v>
      </c>
      <c r="D23" s="58">
        <v>1.015</v>
      </c>
      <c r="E23" s="58">
        <v>1.025</v>
      </c>
      <c r="F23" s="59">
        <f t="shared" si="13"/>
        <v>1.023</v>
      </c>
      <c r="G23" s="55">
        <f t="shared" si="10"/>
        <v>0.004163331999</v>
      </c>
      <c r="H23" s="51">
        <v>118.1</v>
      </c>
      <c r="I23" s="51">
        <v>112.5</v>
      </c>
      <c r="J23" s="51">
        <v>114.1</v>
      </c>
      <c r="K23" s="54">
        <f t="shared" si="14"/>
        <v>114.9</v>
      </c>
      <c r="L23" s="55">
        <f t="shared" si="11"/>
        <v>1.6653328</v>
      </c>
      <c r="M23" s="60">
        <v>1.152</v>
      </c>
      <c r="N23" s="60">
        <v>1.106</v>
      </c>
      <c r="O23" s="60">
        <v>1.08</v>
      </c>
      <c r="P23" s="61">
        <f t="shared" si="15"/>
        <v>1.112666667</v>
      </c>
      <c r="Q23" s="55">
        <f t="shared" si="12"/>
        <v>0.02105020454</v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>
      <c r="A24" s="54" t="s">
        <v>84</v>
      </c>
      <c r="B24" s="53">
        <v>45019.0</v>
      </c>
      <c r="C24" s="51">
        <v>5.5</v>
      </c>
      <c r="D24" s="51">
        <v>5.5</v>
      </c>
      <c r="E24" s="51">
        <v>5.5</v>
      </c>
      <c r="F24" s="54">
        <f t="shared" si="13"/>
        <v>5.5</v>
      </c>
      <c r="G24" s="55">
        <f t="shared" si="10"/>
        <v>0</v>
      </c>
      <c r="H24" s="51">
        <v>5.0</v>
      </c>
      <c r="I24" s="51">
        <v>5.3</v>
      </c>
      <c r="J24" s="51">
        <v>5.3</v>
      </c>
      <c r="K24" s="54">
        <f t="shared" si="14"/>
        <v>5.2</v>
      </c>
      <c r="L24" s="55">
        <f t="shared" si="11"/>
        <v>0.1</v>
      </c>
      <c r="M24" s="56">
        <v>5.2</v>
      </c>
      <c r="N24" s="56">
        <v>5.1</v>
      </c>
      <c r="O24" s="56">
        <v>5.1</v>
      </c>
      <c r="P24" s="54">
        <f t="shared" si="15"/>
        <v>5.133333333</v>
      </c>
      <c r="Q24" s="55">
        <f t="shared" si="12"/>
        <v>0.03333333333</v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>
      <c r="A25" s="85" t="s">
        <v>85</v>
      </c>
      <c r="B25" s="53">
        <v>45019.0</v>
      </c>
      <c r="C25" s="51">
        <v>427.3</v>
      </c>
      <c r="D25" s="51">
        <v>426.9</v>
      </c>
      <c r="E25" s="51">
        <v>426.5</v>
      </c>
      <c r="F25" s="54">
        <f t="shared" si="13"/>
        <v>426.9</v>
      </c>
      <c r="G25" s="55">
        <f t="shared" si="10"/>
        <v>0.2309401077</v>
      </c>
      <c r="H25" s="51">
        <v>431.3</v>
      </c>
      <c r="I25" s="51">
        <v>431.3</v>
      </c>
      <c r="J25" s="51">
        <v>431.0</v>
      </c>
      <c r="K25" s="54">
        <f t="shared" si="14"/>
        <v>431.2</v>
      </c>
      <c r="L25" s="55">
        <f t="shared" si="11"/>
        <v>0.1</v>
      </c>
      <c r="M25" s="56">
        <v>434.8</v>
      </c>
      <c r="N25" s="56">
        <v>432.6</v>
      </c>
      <c r="O25" s="56">
        <v>444.1</v>
      </c>
      <c r="P25" s="54">
        <f t="shared" si="15"/>
        <v>437.1666667</v>
      </c>
      <c r="Q25" s="55">
        <f t="shared" si="12"/>
        <v>3.524359674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>
      <c r="A26" s="51" t="s">
        <v>87</v>
      </c>
      <c r="B26" s="53">
        <v>45019.0</v>
      </c>
      <c r="C26" s="51">
        <v>0.88</v>
      </c>
      <c r="D26" s="51">
        <v>0.0</v>
      </c>
      <c r="E26" s="51">
        <v>0.0</v>
      </c>
      <c r="F26" s="54">
        <f t="shared" si="13"/>
        <v>0.2933333333</v>
      </c>
      <c r="G26" s="55">
        <f t="shared" si="10"/>
        <v>0.2933333333</v>
      </c>
      <c r="H26" s="51">
        <v>16.28</v>
      </c>
      <c r="I26" s="51">
        <v>14.96</v>
      </c>
      <c r="J26" s="51">
        <v>0.0</v>
      </c>
      <c r="K26" s="54">
        <f t="shared" si="14"/>
        <v>10.41333333</v>
      </c>
      <c r="L26" s="55">
        <f t="shared" si="11"/>
        <v>5.220591708</v>
      </c>
      <c r="M26" s="51">
        <v>5.28</v>
      </c>
      <c r="N26" s="51">
        <v>0.0</v>
      </c>
      <c r="O26" s="51">
        <v>0.0</v>
      </c>
      <c r="P26" s="54">
        <f t="shared" si="15"/>
        <v>1.76</v>
      </c>
      <c r="Q26" s="55">
        <f t="shared" si="12"/>
        <v>1.76</v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>
      <c r="A27" s="51" t="s">
        <v>88</v>
      </c>
      <c r="B27" s="53">
        <v>45019.0</v>
      </c>
      <c r="C27" s="51">
        <v>4.0</v>
      </c>
      <c r="D27" s="51" t="s">
        <v>44</v>
      </c>
      <c r="E27" s="51" t="s">
        <v>44</v>
      </c>
      <c r="F27" s="51">
        <v>4.0</v>
      </c>
      <c r="G27" s="63">
        <v>0.0</v>
      </c>
      <c r="H27" s="51">
        <v>0.0</v>
      </c>
      <c r="I27" s="51" t="s">
        <v>44</v>
      </c>
      <c r="J27" s="51" t="s">
        <v>44</v>
      </c>
      <c r="K27" s="51">
        <v>0.0</v>
      </c>
      <c r="L27" s="63">
        <v>0.0</v>
      </c>
      <c r="M27" s="51">
        <v>8.0</v>
      </c>
      <c r="N27" s="51">
        <v>7.0</v>
      </c>
      <c r="O27" s="51" t="s">
        <v>44</v>
      </c>
      <c r="P27" s="54">
        <f t="shared" si="15"/>
        <v>7.5</v>
      </c>
      <c r="Q27" s="55">
        <f t="shared" si="12"/>
        <v>0.4082482905</v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N997" s="40"/>
      <c r="O997" s="40"/>
      <c r="P997" s="40"/>
      <c r="Q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N998" s="40"/>
      <c r="O998" s="40"/>
      <c r="P998" s="40"/>
      <c r="Q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11" t="s">
        <v>26</v>
      </c>
      <c r="B1" s="13">
        <v>5.0</v>
      </c>
      <c r="C1" s="13" t="s">
        <v>29</v>
      </c>
      <c r="D1" s="12">
        <v>44869.0</v>
      </c>
      <c r="E1" s="19">
        <v>7.0</v>
      </c>
    </row>
    <row r="2">
      <c r="A2" s="11" t="s">
        <v>26</v>
      </c>
      <c r="B2" s="20">
        <v>5.0</v>
      </c>
      <c r="C2" s="20" t="s">
        <v>31</v>
      </c>
      <c r="D2" s="12">
        <v>44869.0</v>
      </c>
      <c r="E2" s="9">
        <v>4.0</v>
      </c>
    </row>
    <row r="3">
      <c r="A3" s="11" t="s">
        <v>26</v>
      </c>
      <c r="B3" s="26">
        <v>5.0</v>
      </c>
      <c r="C3" s="26" t="s">
        <v>33</v>
      </c>
      <c r="D3" s="12">
        <v>44869.0</v>
      </c>
      <c r="E3" s="28">
        <v>6.0</v>
      </c>
    </row>
    <row r="4">
      <c r="A4" s="11" t="s">
        <v>26</v>
      </c>
      <c r="B4" s="13">
        <v>5.0</v>
      </c>
      <c r="C4" s="13" t="s">
        <v>34</v>
      </c>
      <c r="D4" s="29">
        <v>44899.0</v>
      </c>
      <c r="E4" s="19">
        <v>8.0</v>
      </c>
    </row>
    <row r="5">
      <c r="A5" s="11" t="s">
        <v>26</v>
      </c>
      <c r="B5" s="20">
        <v>5.0</v>
      </c>
      <c r="C5" s="20" t="s">
        <v>35</v>
      </c>
      <c r="D5" s="29">
        <v>44899.0</v>
      </c>
      <c r="E5" s="9">
        <v>9.0</v>
      </c>
    </row>
    <row r="6">
      <c r="A6" s="11" t="s">
        <v>26</v>
      </c>
      <c r="B6" s="26">
        <v>5.0</v>
      </c>
      <c r="C6" s="26" t="s">
        <v>33</v>
      </c>
      <c r="D6" s="29">
        <v>44899.0</v>
      </c>
      <c r="E6" s="28">
        <v>9.0</v>
      </c>
    </row>
    <row r="7">
      <c r="A7" s="7" t="s">
        <v>26</v>
      </c>
      <c r="B7" s="7">
        <v>5.0</v>
      </c>
      <c r="C7" s="7" t="s">
        <v>33</v>
      </c>
      <c r="D7" s="30">
        <v>45011.0</v>
      </c>
      <c r="E7" s="31">
        <v>9.0</v>
      </c>
    </row>
    <row r="8">
      <c r="A8" s="20" t="s">
        <v>26</v>
      </c>
      <c r="B8" s="20">
        <v>5.0</v>
      </c>
      <c r="C8" s="20" t="s">
        <v>31</v>
      </c>
      <c r="D8" s="32">
        <v>45011.0</v>
      </c>
      <c r="E8" s="31">
        <v>3.0</v>
      </c>
    </row>
    <row r="9">
      <c r="A9" s="13" t="s">
        <v>26</v>
      </c>
      <c r="B9" s="13">
        <v>5.0</v>
      </c>
      <c r="C9" s="13" t="s">
        <v>34</v>
      </c>
      <c r="D9" s="33">
        <v>45011.0</v>
      </c>
      <c r="E9" s="31">
        <v>7.0</v>
      </c>
    </row>
    <row r="10">
      <c r="A10" s="7" t="s">
        <v>26</v>
      </c>
      <c r="B10" s="13">
        <v>5.0</v>
      </c>
      <c r="C10" s="7" t="s">
        <v>33</v>
      </c>
      <c r="D10" s="30">
        <v>45032.0</v>
      </c>
      <c r="E10" s="31">
        <v>8.0</v>
      </c>
    </row>
    <row r="11">
      <c r="A11" s="20" t="s">
        <v>26</v>
      </c>
      <c r="B11" s="13">
        <v>5.0</v>
      </c>
      <c r="C11" s="20" t="s">
        <v>35</v>
      </c>
      <c r="D11" s="32">
        <v>45032.0</v>
      </c>
      <c r="E11" s="31">
        <v>10.0</v>
      </c>
    </row>
    <row r="12">
      <c r="A12" s="13" t="s">
        <v>26</v>
      </c>
      <c r="B12" s="13">
        <v>5.0</v>
      </c>
      <c r="C12" s="13" t="s">
        <v>34</v>
      </c>
      <c r="D12" s="33">
        <v>45032.0</v>
      </c>
      <c r="E12" s="31">
        <v>6.0</v>
      </c>
    </row>
    <row r="13">
      <c r="A13" s="5" t="s">
        <v>36</v>
      </c>
      <c r="B13" s="13">
        <v>2.0</v>
      </c>
      <c r="C13" s="13" t="s">
        <v>29</v>
      </c>
      <c r="D13" s="12">
        <v>44869.0</v>
      </c>
      <c r="E13" s="19">
        <v>4.0</v>
      </c>
    </row>
    <row r="14">
      <c r="A14" s="5" t="s">
        <v>36</v>
      </c>
      <c r="B14" s="20">
        <v>1.0</v>
      </c>
      <c r="C14" s="20" t="s">
        <v>31</v>
      </c>
      <c r="D14" s="12">
        <v>44869.0</v>
      </c>
      <c r="E14" s="9">
        <v>0.0</v>
      </c>
    </row>
    <row r="15">
      <c r="A15" s="5" t="s">
        <v>36</v>
      </c>
      <c r="B15" s="26">
        <v>1.0</v>
      </c>
      <c r="C15" s="26" t="s">
        <v>33</v>
      </c>
      <c r="D15" s="12">
        <v>44869.0</v>
      </c>
      <c r="E15" s="28">
        <v>6.0</v>
      </c>
    </row>
    <row r="16">
      <c r="A16" s="3" t="s">
        <v>78</v>
      </c>
      <c r="B16" s="13">
        <v>1.0</v>
      </c>
      <c r="C16" s="13" t="s">
        <v>29</v>
      </c>
      <c r="D16" s="12">
        <v>44869.0</v>
      </c>
      <c r="E16" s="19">
        <v>3.0</v>
      </c>
    </row>
    <row r="17">
      <c r="A17" s="3" t="s">
        <v>78</v>
      </c>
      <c r="B17" s="20">
        <v>1.0</v>
      </c>
      <c r="C17" s="20" t="s">
        <v>31</v>
      </c>
      <c r="D17" s="12">
        <v>44869.0</v>
      </c>
      <c r="E17" s="9">
        <v>2.0</v>
      </c>
    </row>
    <row r="18">
      <c r="A18" s="3" t="s">
        <v>78</v>
      </c>
      <c r="B18" s="26">
        <v>1.0</v>
      </c>
      <c r="C18" s="26" t="s">
        <v>33</v>
      </c>
      <c r="D18" s="12">
        <v>44869.0</v>
      </c>
      <c r="E18" s="28">
        <v>3.0</v>
      </c>
    </row>
    <row r="19">
      <c r="A19" s="7" t="s">
        <v>78</v>
      </c>
      <c r="B19" s="7">
        <v>5.0</v>
      </c>
      <c r="C19" s="7" t="s">
        <v>33</v>
      </c>
      <c r="D19" s="30">
        <v>45011.0</v>
      </c>
      <c r="E19" s="31">
        <v>3.0</v>
      </c>
    </row>
    <row r="20">
      <c r="A20" s="20" t="s">
        <v>78</v>
      </c>
      <c r="B20" s="20">
        <v>5.0</v>
      </c>
      <c r="C20" s="20" t="s">
        <v>31</v>
      </c>
      <c r="D20" s="32">
        <v>45011.0</v>
      </c>
      <c r="E20" s="31">
        <v>4.0</v>
      </c>
    </row>
    <row r="21">
      <c r="A21" s="13" t="s">
        <v>78</v>
      </c>
      <c r="B21" s="13">
        <v>5.0</v>
      </c>
      <c r="C21" s="13" t="s">
        <v>34</v>
      </c>
      <c r="D21" s="33">
        <v>45011.0</v>
      </c>
      <c r="E21" s="31">
        <v>5.0</v>
      </c>
    </row>
    <row r="22">
      <c r="A22" s="7" t="s">
        <v>78</v>
      </c>
      <c r="B22" s="13">
        <v>4.0</v>
      </c>
      <c r="C22" s="7" t="s">
        <v>33</v>
      </c>
      <c r="D22" s="30">
        <v>45032.0</v>
      </c>
      <c r="E22" s="31">
        <v>3.0</v>
      </c>
    </row>
    <row r="23">
      <c r="A23" s="20" t="s">
        <v>78</v>
      </c>
      <c r="B23" s="20">
        <v>3.0</v>
      </c>
      <c r="C23" s="20" t="s">
        <v>35</v>
      </c>
      <c r="D23" s="32">
        <v>45032.0</v>
      </c>
      <c r="E23" s="31">
        <v>3.0</v>
      </c>
    </row>
    <row r="24">
      <c r="A24" s="13" t="s">
        <v>78</v>
      </c>
      <c r="B24" s="20">
        <v>3.0</v>
      </c>
      <c r="C24" s="13" t="s">
        <v>34</v>
      </c>
      <c r="D24" s="33">
        <v>45032.0</v>
      </c>
      <c r="E24" s="31">
        <v>6.0</v>
      </c>
    </row>
    <row r="25">
      <c r="A25" s="20" t="s">
        <v>40</v>
      </c>
      <c r="B25" s="13">
        <v>2.0</v>
      </c>
      <c r="C25" s="13" t="s">
        <v>29</v>
      </c>
      <c r="D25" s="12">
        <v>44869.0</v>
      </c>
      <c r="E25" s="19">
        <v>6.0</v>
      </c>
    </row>
    <row r="26">
      <c r="A26" s="20" t="s">
        <v>40</v>
      </c>
      <c r="B26" s="20">
        <v>1.0</v>
      </c>
      <c r="C26" s="20" t="s">
        <v>31</v>
      </c>
      <c r="D26" s="12">
        <v>44869.0</v>
      </c>
      <c r="E26" s="9">
        <v>5.0</v>
      </c>
    </row>
    <row r="27">
      <c r="A27" s="20" t="s">
        <v>40</v>
      </c>
      <c r="B27" s="26">
        <v>2.0</v>
      </c>
      <c r="C27" s="26" t="s">
        <v>33</v>
      </c>
      <c r="D27" s="12">
        <v>44869.0</v>
      </c>
      <c r="E27" s="28">
        <v>3.0</v>
      </c>
    </row>
    <row r="28">
      <c r="A28" s="7" t="s">
        <v>40</v>
      </c>
      <c r="B28" s="7">
        <v>5.0</v>
      </c>
      <c r="C28" s="7" t="s">
        <v>33</v>
      </c>
      <c r="D28" s="30">
        <v>45011.0</v>
      </c>
      <c r="E28" s="31">
        <v>6.0</v>
      </c>
    </row>
    <row r="29">
      <c r="A29" s="20" t="s">
        <v>40</v>
      </c>
      <c r="B29" s="20">
        <v>5.0</v>
      </c>
      <c r="C29" s="20" t="s">
        <v>31</v>
      </c>
      <c r="D29" s="32">
        <v>45011.0</v>
      </c>
      <c r="E29" s="31">
        <v>5.0</v>
      </c>
    </row>
    <row r="30">
      <c r="A30" s="13" t="s">
        <v>40</v>
      </c>
      <c r="B30" s="13">
        <v>5.0</v>
      </c>
      <c r="C30" s="13" t="s">
        <v>34</v>
      </c>
      <c r="D30" s="33">
        <v>45011.0</v>
      </c>
      <c r="E30" s="31">
        <v>5.0</v>
      </c>
    </row>
    <row r="31">
      <c r="A31" s="7" t="s">
        <v>40</v>
      </c>
      <c r="B31" s="13">
        <v>4.0</v>
      </c>
      <c r="C31" s="7" t="s">
        <v>33</v>
      </c>
      <c r="D31" s="30">
        <v>45032.0</v>
      </c>
      <c r="E31" s="31">
        <v>7.0</v>
      </c>
    </row>
    <row r="32">
      <c r="A32" s="20" t="s">
        <v>40</v>
      </c>
      <c r="B32" s="13">
        <v>4.0</v>
      </c>
      <c r="C32" s="20" t="s">
        <v>35</v>
      </c>
      <c r="D32" s="32">
        <v>45032.0</v>
      </c>
      <c r="E32" s="31">
        <v>3.0</v>
      </c>
    </row>
    <row r="33">
      <c r="A33" s="13" t="s">
        <v>40</v>
      </c>
      <c r="B33" s="13">
        <v>4.0</v>
      </c>
      <c r="C33" s="13" t="s">
        <v>34</v>
      </c>
      <c r="D33" s="33">
        <v>45032.0</v>
      </c>
      <c r="E33" s="31">
        <v>7.0</v>
      </c>
    </row>
    <row r="34">
      <c r="A34" s="26" t="s">
        <v>41</v>
      </c>
      <c r="B34" s="13">
        <v>4.0</v>
      </c>
      <c r="C34" s="13" t="s">
        <v>29</v>
      </c>
      <c r="D34" s="12">
        <v>44869.0</v>
      </c>
      <c r="E34" s="19">
        <v>6.0</v>
      </c>
    </row>
    <row r="35">
      <c r="A35" s="26" t="s">
        <v>41</v>
      </c>
      <c r="B35" s="20">
        <v>3.0</v>
      </c>
      <c r="C35" s="20" t="s">
        <v>31</v>
      </c>
      <c r="D35" s="12">
        <v>44869.0</v>
      </c>
      <c r="E35" s="9">
        <v>9.0</v>
      </c>
    </row>
    <row r="36">
      <c r="A36" s="26" t="s">
        <v>41</v>
      </c>
      <c r="B36" s="26">
        <v>3.0</v>
      </c>
      <c r="C36" s="26" t="s">
        <v>33</v>
      </c>
      <c r="D36" s="12">
        <v>44869.0</v>
      </c>
      <c r="E36" s="28">
        <v>6.0</v>
      </c>
    </row>
    <row r="37">
      <c r="A37" s="26" t="s">
        <v>41</v>
      </c>
      <c r="B37" s="13">
        <v>2.0</v>
      </c>
      <c r="C37" s="13" t="s">
        <v>34</v>
      </c>
      <c r="D37" s="29">
        <v>44899.0</v>
      </c>
      <c r="E37" s="19">
        <v>8.0</v>
      </c>
    </row>
    <row r="38">
      <c r="A38" s="26" t="s">
        <v>41</v>
      </c>
      <c r="B38" s="20">
        <v>3.0</v>
      </c>
      <c r="C38" s="20" t="s">
        <v>35</v>
      </c>
      <c r="D38" s="29">
        <v>44899.0</v>
      </c>
      <c r="E38" s="9">
        <v>6.0</v>
      </c>
    </row>
    <row r="39">
      <c r="A39" s="26" t="s">
        <v>41</v>
      </c>
      <c r="B39" s="26">
        <v>3.0</v>
      </c>
      <c r="C39" s="26" t="s">
        <v>33</v>
      </c>
      <c r="D39" s="29">
        <v>44899.0</v>
      </c>
      <c r="E39" s="28">
        <v>7.0</v>
      </c>
    </row>
    <row r="40">
      <c r="A40" s="7" t="s">
        <v>41</v>
      </c>
      <c r="B40" s="7">
        <v>5.0</v>
      </c>
      <c r="C40" s="7" t="s">
        <v>33</v>
      </c>
      <c r="D40" s="30">
        <v>45011.0</v>
      </c>
      <c r="E40" s="31">
        <v>8.0</v>
      </c>
    </row>
    <row r="41">
      <c r="A41" s="20" t="s">
        <v>41</v>
      </c>
      <c r="B41" s="20">
        <v>5.0</v>
      </c>
      <c r="C41" s="20" t="s">
        <v>31</v>
      </c>
      <c r="D41" s="32">
        <v>45011.0</v>
      </c>
      <c r="E41" s="31">
        <v>6.0</v>
      </c>
    </row>
    <row r="42">
      <c r="A42" s="13" t="s">
        <v>41</v>
      </c>
      <c r="B42" s="13">
        <v>5.0</v>
      </c>
      <c r="C42" s="13" t="s">
        <v>34</v>
      </c>
      <c r="D42" s="33">
        <v>45011.0</v>
      </c>
      <c r="E42" s="31">
        <v>6.0</v>
      </c>
    </row>
    <row r="43">
      <c r="A43" s="7" t="s">
        <v>41</v>
      </c>
      <c r="B43" s="13">
        <v>4.0</v>
      </c>
      <c r="C43" s="7" t="s">
        <v>33</v>
      </c>
      <c r="D43" s="30">
        <v>45032.0</v>
      </c>
      <c r="E43" s="31">
        <v>4.0</v>
      </c>
    </row>
    <row r="44">
      <c r="A44" s="20" t="s">
        <v>41</v>
      </c>
      <c r="B44" s="13">
        <v>4.0</v>
      </c>
      <c r="C44" s="20" t="s">
        <v>35</v>
      </c>
      <c r="D44" s="32">
        <v>45032.0</v>
      </c>
      <c r="E44" s="31">
        <v>7.0</v>
      </c>
    </row>
    <row r="45">
      <c r="A45" s="13" t="s">
        <v>41</v>
      </c>
      <c r="B45" s="20">
        <v>3.0</v>
      </c>
      <c r="C45" s="13" t="s">
        <v>34</v>
      </c>
      <c r="D45" s="33">
        <v>45032.0</v>
      </c>
      <c r="E45" s="31">
        <v>4.0</v>
      </c>
    </row>
    <row r="46">
      <c r="A46" s="1" t="s">
        <v>0</v>
      </c>
      <c r="B46" s="2" t="s">
        <v>3</v>
      </c>
      <c r="C46" s="1" t="s">
        <v>4</v>
      </c>
      <c r="D46" s="2" t="s">
        <v>1</v>
      </c>
      <c r="E46" s="9" t="s">
        <v>25</v>
      </c>
    </row>
    <row r="47">
      <c r="A47" s="2" t="s">
        <v>45</v>
      </c>
      <c r="B47" s="13">
        <v>5.0</v>
      </c>
      <c r="C47" s="13" t="s">
        <v>29</v>
      </c>
      <c r="D47" s="12">
        <v>44869.0</v>
      </c>
      <c r="E47" s="19">
        <v>6.0</v>
      </c>
    </row>
    <row r="48">
      <c r="A48" s="2" t="s">
        <v>45</v>
      </c>
      <c r="B48" s="20">
        <v>5.0</v>
      </c>
      <c r="C48" s="20" t="s">
        <v>31</v>
      </c>
      <c r="D48" s="12">
        <v>44869.0</v>
      </c>
      <c r="E48" s="9">
        <v>6.0</v>
      </c>
    </row>
    <row r="49">
      <c r="A49" s="2" t="s">
        <v>45</v>
      </c>
      <c r="B49" s="26">
        <v>5.0</v>
      </c>
      <c r="C49" s="26" t="s">
        <v>33</v>
      </c>
      <c r="D49" s="12">
        <v>44869.0</v>
      </c>
      <c r="E49" s="28">
        <v>7.0</v>
      </c>
    </row>
    <row r="50">
      <c r="A50" s="2" t="s">
        <v>45</v>
      </c>
      <c r="B50" s="13">
        <v>5.0</v>
      </c>
      <c r="C50" s="13" t="s">
        <v>34</v>
      </c>
      <c r="D50" s="29">
        <v>44899.0</v>
      </c>
      <c r="E50" s="19">
        <v>8.0</v>
      </c>
    </row>
    <row r="51">
      <c r="A51" s="2" t="s">
        <v>45</v>
      </c>
      <c r="B51" s="20">
        <v>5.0</v>
      </c>
      <c r="C51" s="20" t="s">
        <v>35</v>
      </c>
      <c r="D51" s="29">
        <v>44899.0</v>
      </c>
      <c r="E51" s="9">
        <v>6.0</v>
      </c>
    </row>
    <row r="52">
      <c r="A52" s="2" t="s">
        <v>45</v>
      </c>
      <c r="B52" s="26">
        <v>5.0</v>
      </c>
      <c r="C52" s="26" t="s">
        <v>33</v>
      </c>
      <c r="D52" s="29">
        <v>44899.0</v>
      </c>
      <c r="E52" s="28">
        <v>8.0</v>
      </c>
    </row>
    <row r="53">
      <c r="A53" s="7" t="s">
        <v>45</v>
      </c>
      <c r="B53" s="7">
        <v>5.0</v>
      </c>
      <c r="C53" s="7" t="s">
        <v>33</v>
      </c>
      <c r="D53" s="30">
        <v>45011.0</v>
      </c>
      <c r="E53" s="31">
        <v>9.0</v>
      </c>
    </row>
    <row r="54">
      <c r="A54" s="20" t="s">
        <v>45</v>
      </c>
      <c r="B54" s="20">
        <v>5.0</v>
      </c>
      <c r="C54" s="20" t="s">
        <v>31</v>
      </c>
      <c r="D54" s="32">
        <v>45011.0</v>
      </c>
      <c r="E54" s="31">
        <v>8.0</v>
      </c>
    </row>
    <row r="55">
      <c r="A55" s="13" t="s">
        <v>45</v>
      </c>
      <c r="B55" s="13">
        <v>5.0</v>
      </c>
      <c r="C55" s="13" t="s">
        <v>34</v>
      </c>
      <c r="D55" s="33">
        <v>45011.0</v>
      </c>
      <c r="E55" s="31">
        <v>4.0</v>
      </c>
    </row>
    <row r="56">
      <c r="A56" s="7" t="s">
        <v>45</v>
      </c>
      <c r="B56" s="13">
        <v>4.0</v>
      </c>
      <c r="C56" s="7" t="s">
        <v>33</v>
      </c>
      <c r="D56" s="30">
        <v>45032.0</v>
      </c>
      <c r="E56" s="31">
        <v>7.0</v>
      </c>
    </row>
    <row r="57">
      <c r="A57" s="20" t="s">
        <v>45</v>
      </c>
      <c r="B57" s="13">
        <v>5.0</v>
      </c>
      <c r="C57" s="20" t="s">
        <v>35</v>
      </c>
      <c r="D57" s="32">
        <v>45032.0</v>
      </c>
      <c r="E57" s="31">
        <v>8.0</v>
      </c>
    </row>
    <row r="58">
      <c r="A58" s="13" t="s">
        <v>45</v>
      </c>
      <c r="B58" s="13">
        <v>5.0</v>
      </c>
      <c r="C58" s="13" t="s">
        <v>34</v>
      </c>
      <c r="D58" s="33">
        <v>45032.0</v>
      </c>
      <c r="E58" s="31">
        <v>7.0</v>
      </c>
    </row>
    <row r="59">
      <c r="A59" s="26"/>
      <c r="B59" s="35"/>
      <c r="C59" s="35"/>
      <c r="D59" s="35"/>
    </row>
    <row r="60">
      <c r="A60" s="26"/>
      <c r="B60" s="35"/>
      <c r="C60" s="35"/>
      <c r="D60" s="35"/>
    </row>
    <row r="61">
      <c r="A61" s="26"/>
      <c r="B61" s="35"/>
      <c r="C61" s="35"/>
      <c r="D61" s="35"/>
    </row>
    <row r="62">
      <c r="A62" s="2"/>
      <c r="B62" s="35"/>
      <c r="C62" s="35"/>
      <c r="D62" s="35"/>
    </row>
    <row r="63">
      <c r="A63" s="2"/>
      <c r="B63" s="35"/>
      <c r="C63" s="35"/>
      <c r="D63" s="35"/>
    </row>
    <row r="64">
      <c r="A64" s="2"/>
      <c r="B64" s="35"/>
      <c r="C64" s="35"/>
      <c r="D64" s="35"/>
    </row>
    <row r="65">
      <c r="A65" s="2"/>
      <c r="B65" s="35"/>
      <c r="C65" s="35"/>
      <c r="D65" s="35"/>
    </row>
    <row r="66">
      <c r="A66" s="2"/>
      <c r="B66" s="35"/>
      <c r="C66" s="35"/>
      <c r="D66" s="35"/>
    </row>
    <row r="67">
      <c r="A67" s="2"/>
      <c r="B67" s="35"/>
      <c r="C67" s="35"/>
      <c r="D67" s="35"/>
    </row>
    <row r="69">
      <c r="A69" s="7"/>
      <c r="B69" s="7"/>
      <c r="C69" s="39"/>
      <c r="D69" s="7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5"/>
    </row>
    <row r="77">
      <c r="A77" s="5"/>
    </row>
    <row r="78">
      <c r="A78" s="5"/>
    </row>
    <row r="79">
      <c r="A79" s="3"/>
    </row>
    <row r="80">
      <c r="A80" s="3"/>
    </row>
    <row r="81">
      <c r="A81" s="3"/>
    </row>
    <row r="82">
      <c r="A82" s="20"/>
    </row>
    <row r="83">
      <c r="A83" s="20"/>
    </row>
    <row r="84">
      <c r="A84" s="20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9">
      <c r="A99" s="7"/>
      <c r="B99" s="5"/>
      <c r="C99" s="6"/>
      <c r="D99" s="3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5"/>
    </row>
    <row r="107">
      <c r="A107" s="5"/>
    </row>
    <row r="108">
      <c r="A108" s="5"/>
    </row>
    <row r="109">
      <c r="A109" s="3"/>
    </row>
    <row r="110">
      <c r="A110" s="3"/>
    </row>
    <row r="111">
      <c r="A111" s="3"/>
    </row>
    <row r="112">
      <c r="A112" s="20"/>
    </row>
    <row r="113">
      <c r="A113" s="20"/>
    </row>
    <row r="114">
      <c r="A114" s="20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9">
      <c r="B129" s="5"/>
      <c r="C129" s="6"/>
      <c r="D129" s="3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5"/>
    </row>
    <row r="137">
      <c r="A137" s="5"/>
    </row>
    <row r="138">
      <c r="A138" s="5"/>
    </row>
    <row r="139">
      <c r="A139" s="3"/>
    </row>
    <row r="140">
      <c r="A140" s="3"/>
    </row>
    <row r="141">
      <c r="A141" s="3"/>
    </row>
    <row r="142">
      <c r="A142" s="20"/>
    </row>
    <row r="143">
      <c r="A143" s="20"/>
    </row>
    <row r="144">
      <c r="A144" s="20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8.38"/>
    <col customWidth="1" min="3" max="7" width="25.38"/>
    <col customWidth="1" min="8" max="8" width="30.5"/>
    <col customWidth="1" min="12" max="12" width="15.25"/>
    <col customWidth="1" min="22" max="22" width="16.5"/>
    <col customWidth="1" min="23" max="23" width="18.5"/>
    <col customWidth="1" min="24" max="24" width="26.38"/>
    <col customWidth="1" min="25" max="25" width="19.88"/>
  </cols>
  <sheetData>
    <row r="1">
      <c r="A1" s="1" t="s">
        <v>74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1" t="s">
        <v>95</v>
      </c>
      <c r="I1" s="3" t="s">
        <v>5</v>
      </c>
      <c r="J1" s="3" t="s">
        <v>7</v>
      </c>
      <c r="K1" s="3" t="s">
        <v>8</v>
      </c>
      <c r="L1" s="4" t="s">
        <v>96</v>
      </c>
      <c r="M1" s="3" t="s">
        <v>10</v>
      </c>
      <c r="N1" s="5" t="s">
        <v>11</v>
      </c>
      <c r="O1" s="5" t="s">
        <v>12</v>
      </c>
      <c r="P1" s="5" t="s">
        <v>13</v>
      </c>
      <c r="Q1" s="6" t="s">
        <v>97</v>
      </c>
      <c r="R1" s="5" t="s">
        <v>98</v>
      </c>
      <c r="S1" s="7" t="s">
        <v>18</v>
      </c>
      <c r="T1" s="7" t="s">
        <v>19</v>
      </c>
      <c r="U1" s="7" t="s">
        <v>20</v>
      </c>
      <c r="V1" s="7" t="s">
        <v>99</v>
      </c>
      <c r="W1" s="8" t="s">
        <v>100</v>
      </c>
      <c r="X1" s="8" t="s">
        <v>101</v>
      </c>
      <c r="Y1" s="8" t="s">
        <v>102</v>
      </c>
      <c r="Z1" s="9" t="s">
        <v>103</v>
      </c>
      <c r="AA1" s="10"/>
      <c r="AB1" s="10"/>
      <c r="AC1" s="10"/>
      <c r="AD1" s="10"/>
      <c r="AE1" s="10"/>
      <c r="AF1" s="10"/>
      <c r="AG1" s="10"/>
      <c r="AH1" s="10"/>
    </row>
    <row r="2">
      <c r="A2" s="13" t="s">
        <v>45</v>
      </c>
      <c r="B2" s="86">
        <v>0.4027777777777778</v>
      </c>
      <c r="C2" s="13"/>
      <c r="D2" s="13" t="s">
        <v>104</v>
      </c>
      <c r="E2" s="13" t="s">
        <v>27</v>
      </c>
      <c r="F2" s="13" t="s">
        <v>28</v>
      </c>
      <c r="G2" s="13" t="s">
        <v>104</v>
      </c>
      <c r="H2" s="13" t="s">
        <v>29</v>
      </c>
      <c r="I2" s="14">
        <v>0.0</v>
      </c>
      <c r="J2" s="14">
        <v>1.0</v>
      </c>
      <c r="K2" s="14">
        <v>0.0</v>
      </c>
      <c r="L2" s="15">
        <v>2.0</v>
      </c>
      <c r="M2" s="14">
        <v>1.0</v>
      </c>
      <c r="N2" s="16">
        <v>121.0</v>
      </c>
      <c r="O2" s="16">
        <v>0.0</v>
      </c>
      <c r="P2" s="16">
        <v>13.0</v>
      </c>
      <c r="Q2" s="16">
        <v>0.0</v>
      </c>
      <c r="R2" s="16">
        <v>0.0</v>
      </c>
      <c r="S2" s="17">
        <v>2.0</v>
      </c>
      <c r="T2" s="17">
        <v>0.0</v>
      </c>
      <c r="U2" s="17">
        <v>0.0</v>
      </c>
      <c r="V2" s="17">
        <v>0.0</v>
      </c>
      <c r="W2" s="18">
        <v>3.0</v>
      </c>
      <c r="X2" s="18">
        <v>2.0</v>
      </c>
      <c r="Y2" s="18">
        <v>1.0</v>
      </c>
      <c r="Z2" s="19">
        <v>6.0</v>
      </c>
      <c r="AA2" s="10"/>
      <c r="AB2" s="10"/>
      <c r="AC2" s="10"/>
      <c r="AD2" s="10"/>
      <c r="AE2" s="10"/>
      <c r="AF2" s="10"/>
      <c r="AG2" s="10"/>
      <c r="AH2" s="10"/>
    </row>
    <row r="3">
      <c r="A3" s="13" t="s">
        <v>26</v>
      </c>
      <c r="B3" s="86">
        <v>0.4027777777777778</v>
      </c>
      <c r="C3" s="13"/>
      <c r="D3" s="13" t="s">
        <v>104</v>
      </c>
      <c r="E3" s="13" t="s">
        <v>27</v>
      </c>
      <c r="F3" s="13" t="s">
        <v>28</v>
      </c>
      <c r="G3" s="13" t="s">
        <v>104</v>
      </c>
      <c r="H3" s="13" t="s">
        <v>29</v>
      </c>
      <c r="I3" s="14">
        <v>3.0</v>
      </c>
      <c r="J3" s="14">
        <v>3.0</v>
      </c>
      <c r="K3" s="14">
        <v>0.0</v>
      </c>
      <c r="L3" s="15">
        <v>13.0</v>
      </c>
      <c r="M3" s="14">
        <v>2.0</v>
      </c>
      <c r="N3" s="16">
        <v>112.0</v>
      </c>
      <c r="O3" s="16">
        <v>0.0</v>
      </c>
      <c r="P3" s="16">
        <v>4.0</v>
      </c>
      <c r="Q3" s="16">
        <v>0.0</v>
      </c>
      <c r="R3" s="16">
        <v>0.0</v>
      </c>
      <c r="S3" s="17">
        <v>0.0</v>
      </c>
      <c r="T3" s="17">
        <v>2.0</v>
      </c>
      <c r="U3" s="17">
        <v>0.0</v>
      </c>
      <c r="V3" s="17">
        <v>0.0</v>
      </c>
      <c r="W3" s="18">
        <v>4.0</v>
      </c>
      <c r="X3" s="18">
        <v>2.0</v>
      </c>
      <c r="Y3" s="18">
        <v>1.0</v>
      </c>
      <c r="Z3" s="19">
        <v>7.0</v>
      </c>
      <c r="AA3" s="10"/>
      <c r="AB3" s="10"/>
      <c r="AC3" s="10"/>
      <c r="AD3" s="10"/>
      <c r="AE3" s="10"/>
      <c r="AF3" s="10"/>
      <c r="AG3" s="10"/>
      <c r="AH3" s="10"/>
    </row>
    <row r="4">
      <c r="A4" s="13" t="s">
        <v>41</v>
      </c>
      <c r="B4" s="86">
        <v>0.3958333333333333</v>
      </c>
      <c r="C4" s="13" t="s">
        <v>105</v>
      </c>
      <c r="D4" s="13" t="s">
        <v>104</v>
      </c>
      <c r="E4" s="13" t="s">
        <v>30</v>
      </c>
      <c r="F4" s="13" t="s">
        <v>42</v>
      </c>
      <c r="G4" s="13" t="s">
        <v>104</v>
      </c>
      <c r="H4" s="13" t="s">
        <v>29</v>
      </c>
      <c r="I4" s="14">
        <v>0.0</v>
      </c>
      <c r="J4" s="14">
        <v>0.0</v>
      </c>
      <c r="K4" s="14">
        <v>0.0</v>
      </c>
      <c r="L4" s="15">
        <v>5.0</v>
      </c>
      <c r="M4" s="14">
        <v>5.0</v>
      </c>
      <c r="N4" s="16">
        <v>133.0</v>
      </c>
      <c r="O4" s="16">
        <v>0.0</v>
      </c>
      <c r="P4" s="16">
        <v>11.0</v>
      </c>
      <c r="Q4" s="16">
        <v>0.0</v>
      </c>
      <c r="R4" s="16">
        <v>0.0</v>
      </c>
      <c r="S4" s="17">
        <v>1.0</v>
      </c>
      <c r="T4" s="17">
        <v>2.0</v>
      </c>
      <c r="U4" s="17">
        <v>0.0</v>
      </c>
      <c r="V4" s="17">
        <v>0.0</v>
      </c>
      <c r="W4" s="18">
        <v>2.0</v>
      </c>
      <c r="X4" s="18">
        <v>2.0</v>
      </c>
      <c r="Y4" s="18">
        <v>2.0</v>
      </c>
      <c r="Z4" s="19">
        <v>6.0</v>
      </c>
      <c r="AA4" s="10"/>
      <c r="AB4" s="10"/>
      <c r="AC4" s="10"/>
      <c r="AD4" s="10"/>
      <c r="AE4" s="10"/>
      <c r="AF4" s="10"/>
      <c r="AG4" s="10"/>
      <c r="AH4" s="10"/>
    </row>
    <row r="5">
      <c r="A5" s="13" t="s">
        <v>78</v>
      </c>
      <c r="B5" s="86">
        <v>0.3958333333333333</v>
      </c>
      <c r="C5" s="13"/>
      <c r="D5" s="13" t="s">
        <v>104</v>
      </c>
      <c r="E5" s="13" t="s">
        <v>30</v>
      </c>
      <c r="F5" s="13" t="s">
        <v>38</v>
      </c>
      <c r="G5" s="13" t="s">
        <v>104</v>
      </c>
      <c r="H5" s="13" t="s">
        <v>29</v>
      </c>
      <c r="I5" s="14">
        <v>0.0</v>
      </c>
      <c r="J5" s="14">
        <v>0.0</v>
      </c>
      <c r="K5" s="14">
        <v>0.0</v>
      </c>
      <c r="L5" s="15">
        <v>11.0</v>
      </c>
      <c r="M5" s="14">
        <v>0.0</v>
      </c>
      <c r="N5" s="16">
        <v>11.0</v>
      </c>
      <c r="O5" s="16">
        <v>0.0</v>
      </c>
      <c r="P5" s="16">
        <v>6.0</v>
      </c>
      <c r="Q5" s="16">
        <v>0.0</v>
      </c>
      <c r="R5" s="16">
        <v>0.0</v>
      </c>
      <c r="S5" s="17">
        <v>0.0</v>
      </c>
      <c r="T5" s="17">
        <v>0.0</v>
      </c>
      <c r="U5" s="17">
        <v>0.0</v>
      </c>
      <c r="V5" s="17">
        <v>0.0</v>
      </c>
      <c r="W5" s="18">
        <v>1.0</v>
      </c>
      <c r="X5" s="18">
        <v>2.0</v>
      </c>
      <c r="Y5" s="18">
        <v>0.0</v>
      </c>
      <c r="Z5" s="19">
        <v>3.0</v>
      </c>
      <c r="AA5" s="10"/>
      <c r="AB5" s="10"/>
      <c r="AC5" s="10"/>
      <c r="AD5" s="10"/>
      <c r="AE5" s="10"/>
      <c r="AF5" s="10"/>
      <c r="AG5" s="10"/>
      <c r="AH5" s="10"/>
    </row>
    <row r="6">
      <c r="A6" s="13" t="s">
        <v>36</v>
      </c>
      <c r="B6" s="86">
        <v>0.39444444444444443</v>
      </c>
      <c r="C6" s="13" t="s">
        <v>106</v>
      </c>
      <c r="D6" s="13" t="s">
        <v>104</v>
      </c>
      <c r="E6" s="13" t="s">
        <v>27</v>
      </c>
      <c r="F6" s="13" t="s">
        <v>37</v>
      </c>
      <c r="G6" s="13" t="s">
        <v>104</v>
      </c>
      <c r="H6" s="13" t="s">
        <v>29</v>
      </c>
      <c r="I6" s="14">
        <v>0.0</v>
      </c>
      <c r="J6" s="14">
        <v>0.0</v>
      </c>
      <c r="K6" s="14">
        <v>0.0</v>
      </c>
      <c r="L6" s="15">
        <v>2.0</v>
      </c>
      <c r="M6" s="14">
        <v>1.0</v>
      </c>
      <c r="N6" s="16">
        <v>48.0</v>
      </c>
      <c r="O6" s="16">
        <v>0.0</v>
      </c>
      <c r="P6" s="16">
        <v>3.0</v>
      </c>
      <c r="Q6" s="16">
        <v>0.0</v>
      </c>
      <c r="R6" s="16">
        <v>0.0</v>
      </c>
      <c r="S6" s="17">
        <v>0.0</v>
      </c>
      <c r="T6" s="17">
        <v>0.0</v>
      </c>
      <c r="U6" s="17">
        <v>0.0</v>
      </c>
      <c r="V6" s="17">
        <v>0.0</v>
      </c>
      <c r="W6" s="18">
        <v>2.0</v>
      </c>
      <c r="X6" s="18">
        <v>2.0</v>
      </c>
      <c r="Y6" s="18">
        <v>0.0</v>
      </c>
      <c r="Z6" s="19">
        <v>4.0</v>
      </c>
      <c r="AA6" s="10"/>
      <c r="AB6" s="10"/>
      <c r="AC6" s="10"/>
      <c r="AD6" s="10"/>
      <c r="AE6" s="10"/>
      <c r="AF6" s="10"/>
      <c r="AG6" s="10"/>
      <c r="AH6" s="10"/>
    </row>
    <row r="7">
      <c r="A7" s="13" t="s">
        <v>40</v>
      </c>
      <c r="B7" s="86">
        <v>0.3958333333333333</v>
      </c>
      <c r="C7" s="13"/>
      <c r="D7" s="13" t="s">
        <v>104</v>
      </c>
      <c r="E7" s="13" t="s">
        <v>30</v>
      </c>
      <c r="F7" s="13" t="s">
        <v>37</v>
      </c>
      <c r="G7" s="13" t="s">
        <v>104</v>
      </c>
      <c r="H7" s="13" t="s">
        <v>29</v>
      </c>
      <c r="I7" s="14">
        <v>12.0</v>
      </c>
      <c r="J7" s="14">
        <v>0.0</v>
      </c>
      <c r="K7" s="14">
        <v>0.0</v>
      </c>
      <c r="L7" s="15">
        <v>23.0</v>
      </c>
      <c r="M7" s="14">
        <v>1.0</v>
      </c>
      <c r="N7" s="16">
        <v>71.0</v>
      </c>
      <c r="O7" s="16">
        <v>0.0</v>
      </c>
      <c r="P7" s="16">
        <v>11.0</v>
      </c>
      <c r="Q7" s="16">
        <v>0.0</v>
      </c>
      <c r="R7" s="16">
        <v>0.0</v>
      </c>
      <c r="S7" s="17">
        <v>0.0</v>
      </c>
      <c r="T7" s="17">
        <v>0.0</v>
      </c>
      <c r="U7" s="17">
        <v>0.0</v>
      </c>
      <c r="V7" s="17">
        <v>6.0</v>
      </c>
      <c r="W7" s="18">
        <v>3.0</v>
      </c>
      <c r="X7" s="18">
        <v>2.0</v>
      </c>
      <c r="Y7" s="18">
        <v>1.0</v>
      </c>
      <c r="Z7" s="19">
        <v>6.0</v>
      </c>
      <c r="AA7" s="10"/>
      <c r="AB7" s="10"/>
      <c r="AC7" s="10"/>
      <c r="AD7" s="10"/>
      <c r="AE7" s="10"/>
      <c r="AF7" s="10"/>
      <c r="AG7" s="10"/>
      <c r="AH7" s="10"/>
    </row>
    <row r="8">
      <c r="A8" s="20" t="s">
        <v>45</v>
      </c>
      <c r="B8" s="87">
        <v>0.4791666666666667</v>
      </c>
      <c r="C8" s="20"/>
      <c r="D8" s="20" t="s">
        <v>104</v>
      </c>
      <c r="E8" s="20" t="s">
        <v>30</v>
      </c>
      <c r="F8" s="20" t="s">
        <v>28</v>
      </c>
      <c r="G8" s="20" t="s">
        <v>104</v>
      </c>
      <c r="H8" s="20" t="s">
        <v>31</v>
      </c>
      <c r="I8" s="21">
        <v>0.0</v>
      </c>
      <c r="J8" s="21">
        <v>1.0</v>
      </c>
      <c r="K8" s="21">
        <v>0.0</v>
      </c>
      <c r="L8" s="22">
        <v>14.0</v>
      </c>
      <c r="M8" s="21">
        <v>18.0</v>
      </c>
      <c r="N8" s="23">
        <v>260.0</v>
      </c>
      <c r="O8" s="23">
        <v>0.0</v>
      </c>
      <c r="P8" s="23">
        <v>5.0</v>
      </c>
      <c r="Q8" s="23">
        <v>0.0</v>
      </c>
      <c r="R8" s="23">
        <v>0.0</v>
      </c>
      <c r="S8" s="24">
        <v>0.0</v>
      </c>
      <c r="T8" s="24">
        <v>4.0</v>
      </c>
      <c r="U8" s="24">
        <v>0.0</v>
      </c>
      <c r="V8" s="24">
        <v>0.0</v>
      </c>
      <c r="W8" s="25">
        <v>3.0</v>
      </c>
      <c r="X8" s="25">
        <v>2.0</v>
      </c>
      <c r="Y8" s="25">
        <v>1.0</v>
      </c>
      <c r="Z8" s="9">
        <v>6.0</v>
      </c>
      <c r="AA8" s="10"/>
      <c r="AB8" s="10"/>
      <c r="AC8" s="10"/>
      <c r="AD8" s="10"/>
      <c r="AE8" s="10"/>
      <c r="AF8" s="10"/>
      <c r="AG8" s="10"/>
      <c r="AH8" s="10"/>
    </row>
    <row r="9">
      <c r="A9" s="20" t="s">
        <v>26</v>
      </c>
      <c r="B9" s="87">
        <v>0.4791666666666667</v>
      </c>
      <c r="C9" s="20"/>
      <c r="D9" s="20" t="s">
        <v>104</v>
      </c>
      <c r="E9" s="20" t="s">
        <v>30</v>
      </c>
      <c r="F9" s="20" t="s">
        <v>28</v>
      </c>
      <c r="G9" s="20" t="s">
        <v>104</v>
      </c>
      <c r="H9" s="20" t="s">
        <v>31</v>
      </c>
      <c r="I9" s="21">
        <v>0.0</v>
      </c>
      <c r="J9" s="21">
        <v>0.0</v>
      </c>
      <c r="K9" s="21">
        <v>0.0</v>
      </c>
      <c r="L9" s="22">
        <v>9.0</v>
      </c>
      <c r="M9" s="21">
        <v>0.0</v>
      </c>
      <c r="N9" s="23">
        <v>327.0</v>
      </c>
      <c r="O9" s="23">
        <v>0.0</v>
      </c>
      <c r="P9" s="23">
        <v>0.0</v>
      </c>
      <c r="Q9" s="23">
        <v>0.0</v>
      </c>
      <c r="R9" s="23">
        <v>0.0</v>
      </c>
      <c r="S9" s="24">
        <v>0.0</v>
      </c>
      <c r="T9" s="24">
        <v>1.0</v>
      </c>
      <c r="U9" s="24">
        <v>0.0</v>
      </c>
      <c r="V9" s="24">
        <v>9.0</v>
      </c>
      <c r="W9" s="25">
        <v>1.0</v>
      </c>
      <c r="X9" s="25">
        <v>1.0</v>
      </c>
      <c r="Y9" s="25">
        <v>2.0</v>
      </c>
      <c r="Z9" s="9">
        <v>4.0</v>
      </c>
      <c r="AA9" s="10"/>
      <c r="AB9" s="10"/>
      <c r="AC9" s="10"/>
      <c r="AD9" s="10"/>
      <c r="AE9" s="10"/>
      <c r="AF9" s="10"/>
      <c r="AG9" s="10"/>
      <c r="AH9" s="10"/>
    </row>
    <row r="10">
      <c r="A10" s="20" t="s">
        <v>41</v>
      </c>
      <c r="B10" s="87">
        <v>0.4791666666666667</v>
      </c>
      <c r="C10" s="20"/>
      <c r="D10" s="20" t="s">
        <v>104</v>
      </c>
      <c r="E10" s="20" t="s">
        <v>30</v>
      </c>
      <c r="F10" s="20" t="s">
        <v>43</v>
      </c>
      <c r="G10" s="20" t="s">
        <v>104</v>
      </c>
      <c r="H10" s="20" t="s">
        <v>31</v>
      </c>
      <c r="I10" s="21">
        <v>0.0</v>
      </c>
      <c r="J10" s="21">
        <v>1.0</v>
      </c>
      <c r="K10" s="21">
        <v>0.0</v>
      </c>
      <c r="L10" s="22">
        <v>25.0</v>
      </c>
      <c r="M10" s="21">
        <v>5.0</v>
      </c>
      <c r="N10" s="23">
        <v>206.0</v>
      </c>
      <c r="O10" s="23">
        <v>0.0</v>
      </c>
      <c r="P10" s="23">
        <v>7.0</v>
      </c>
      <c r="Q10" s="23">
        <v>0.0</v>
      </c>
      <c r="R10" s="23">
        <v>0.0</v>
      </c>
      <c r="S10" s="24">
        <v>2.0</v>
      </c>
      <c r="T10" s="24">
        <v>1.0</v>
      </c>
      <c r="U10" s="24">
        <v>2.0</v>
      </c>
      <c r="V10" s="24">
        <v>2.0</v>
      </c>
      <c r="W10" s="25">
        <v>3.0</v>
      </c>
      <c r="X10" s="25">
        <v>2.0</v>
      </c>
      <c r="Y10" s="25">
        <v>4.0</v>
      </c>
      <c r="Z10" s="9">
        <v>9.0</v>
      </c>
      <c r="AA10" s="10"/>
      <c r="AB10" s="10"/>
      <c r="AC10" s="10"/>
      <c r="AD10" s="10"/>
      <c r="AE10" s="10"/>
      <c r="AF10" s="10"/>
      <c r="AG10" s="10"/>
      <c r="AH10" s="10"/>
    </row>
    <row r="11">
      <c r="A11" s="20" t="s">
        <v>78</v>
      </c>
      <c r="B11" s="87">
        <v>0.4791666666666667</v>
      </c>
      <c r="C11" s="20"/>
      <c r="D11" s="20" t="s">
        <v>104</v>
      </c>
      <c r="E11" s="20" t="s">
        <v>30</v>
      </c>
      <c r="F11" s="20" t="s">
        <v>38</v>
      </c>
      <c r="G11" s="20" t="s">
        <v>104</v>
      </c>
      <c r="H11" s="20" t="s">
        <v>31</v>
      </c>
      <c r="I11" s="21">
        <v>3.0</v>
      </c>
      <c r="J11" s="21">
        <v>0.0</v>
      </c>
      <c r="K11" s="21">
        <v>0.0</v>
      </c>
      <c r="L11" s="22">
        <v>0.0</v>
      </c>
      <c r="M11" s="21">
        <v>0.0</v>
      </c>
      <c r="N11" s="23">
        <v>1.0</v>
      </c>
      <c r="O11" s="23">
        <v>0.0</v>
      </c>
      <c r="P11" s="23">
        <v>0.0</v>
      </c>
      <c r="Q11" s="23">
        <v>0.0</v>
      </c>
      <c r="R11" s="23">
        <v>0.0</v>
      </c>
      <c r="S11" s="24">
        <v>0.0</v>
      </c>
      <c r="T11" s="24">
        <v>0.0</v>
      </c>
      <c r="U11" s="24">
        <v>0.0</v>
      </c>
      <c r="V11" s="24">
        <v>0.0</v>
      </c>
      <c r="W11" s="25">
        <v>1.0</v>
      </c>
      <c r="X11" s="25">
        <v>1.0</v>
      </c>
      <c r="Y11" s="25">
        <v>0.0</v>
      </c>
      <c r="Z11" s="9">
        <v>2.0</v>
      </c>
      <c r="AA11" s="10"/>
      <c r="AB11" s="10"/>
      <c r="AC11" s="10"/>
      <c r="AD11" s="10"/>
      <c r="AE11" s="10"/>
      <c r="AF11" s="10"/>
      <c r="AG11" s="10"/>
      <c r="AH11" s="10"/>
    </row>
    <row r="12">
      <c r="A12" s="20" t="s">
        <v>36</v>
      </c>
      <c r="B12" s="87">
        <v>0.4826388888888889</v>
      </c>
      <c r="C12" s="20" t="s">
        <v>107</v>
      </c>
      <c r="D12" s="20" t="s">
        <v>104</v>
      </c>
      <c r="E12" s="20" t="s">
        <v>30</v>
      </c>
      <c r="F12" s="20" t="s">
        <v>38</v>
      </c>
      <c r="G12" s="20" t="s">
        <v>104</v>
      </c>
      <c r="H12" s="20" t="s">
        <v>31</v>
      </c>
      <c r="I12" s="21">
        <v>0.0</v>
      </c>
      <c r="J12" s="21">
        <v>0.0</v>
      </c>
      <c r="K12" s="21">
        <v>0.0</v>
      </c>
      <c r="L12" s="22">
        <v>0.0</v>
      </c>
      <c r="M12" s="21">
        <v>0.0</v>
      </c>
      <c r="N12" s="23">
        <v>0.0</v>
      </c>
      <c r="O12" s="23">
        <v>0.0</v>
      </c>
      <c r="P12" s="23">
        <v>0.0</v>
      </c>
      <c r="Q12" s="23">
        <v>0.0</v>
      </c>
      <c r="R12" s="23">
        <v>0.0</v>
      </c>
      <c r="S12" s="24">
        <v>0.0</v>
      </c>
      <c r="T12" s="24">
        <v>0.0</v>
      </c>
      <c r="U12" s="24">
        <v>0.0</v>
      </c>
      <c r="V12" s="24">
        <v>0.0</v>
      </c>
      <c r="W12" s="25">
        <v>0.0</v>
      </c>
      <c r="X12" s="25">
        <v>0.0</v>
      </c>
      <c r="Y12" s="25">
        <v>0.0</v>
      </c>
      <c r="Z12" s="9">
        <v>0.0</v>
      </c>
      <c r="AA12" s="10"/>
      <c r="AB12" s="10"/>
      <c r="AC12" s="10"/>
      <c r="AD12" s="10"/>
      <c r="AE12" s="10"/>
      <c r="AF12" s="10"/>
      <c r="AG12" s="10"/>
      <c r="AH12" s="10"/>
    </row>
    <row r="13">
      <c r="A13" s="20" t="s">
        <v>40</v>
      </c>
      <c r="B13" s="87">
        <v>0.4861111111111111</v>
      </c>
      <c r="C13" s="20" t="s">
        <v>108</v>
      </c>
      <c r="D13" s="20" t="s">
        <v>104</v>
      </c>
      <c r="E13" s="20" t="s">
        <v>30</v>
      </c>
      <c r="F13" s="20" t="s">
        <v>38</v>
      </c>
      <c r="G13" s="20" t="s">
        <v>104</v>
      </c>
      <c r="H13" s="20" t="s">
        <v>31</v>
      </c>
      <c r="I13" s="21">
        <v>3.0</v>
      </c>
      <c r="J13" s="21">
        <v>0.0</v>
      </c>
      <c r="K13" s="21">
        <v>0.0</v>
      </c>
      <c r="L13" s="22">
        <v>4.0</v>
      </c>
      <c r="M13" s="21">
        <v>0.0</v>
      </c>
      <c r="N13" s="23">
        <v>24.0</v>
      </c>
      <c r="O13" s="23">
        <v>0.0</v>
      </c>
      <c r="P13" s="23">
        <v>1.0</v>
      </c>
      <c r="Q13" s="23">
        <v>0.0</v>
      </c>
      <c r="R13" s="23">
        <v>0.0</v>
      </c>
      <c r="S13" s="24">
        <v>0.0</v>
      </c>
      <c r="T13" s="24">
        <v>0.0</v>
      </c>
      <c r="U13" s="24">
        <v>0.0</v>
      </c>
      <c r="V13" s="24">
        <v>1.0</v>
      </c>
      <c r="W13" s="25">
        <v>2.0</v>
      </c>
      <c r="X13" s="25">
        <v>2.0</v>
      </c>
      <c r="Y13" s="25">
        <v>1.0</v>
      </c>
      <c r="Z13" s="9">
        <v>5.0</v>
      </c>
      <c r="AA13" s="10"/>
      <c r="AB13" s="10"/>
      <c r="AC13" s="10"/>
      <c r="AD13" s="10"/>
      <c r="AE13" s="10"/>
      <c r="AF13" s="10"/>
      <c r="AG13" s="10"/>
      <c r="AH13" s="10"/>
    </row>
    <row r="14">
      <c r="A14" s="26" t="s">
        <v>45</v>
      </c>
      <c r="B14" s="88">
        <v>0.5659722222222222</v>
      </c>
      <c r="C14" s="26"/>
      <c r="D14" s="26" t="s">
        <v>104</v>
      </c>
      <c r="E14" s="26" t="s">
        <v>32</v>
      </c>
      <c r="F14" s="26" t="s">
        <v>28</v>
      </c>
      <c r="G14" s="26" t="s">
        <v>104</v>
      </c>
      <c r="H14" s="26" t="s">
        <v>33</v>
      </c>
      <c r="I14" s="3">
        <v>0.0</v>
      </c>
      <c r="J14" s="3">
        <v>8.0</v>
      </c>
      <c r="K14" s="3">
        <v>0.0</v>
      </c>
      <c r="L14" s="27">
        <v>1.0</v>
      </c>
      <c r="M14" s="3">
        <v>2.0</v>
      </c>
      <c r="N14" s="5">
        <v>74.0</v>
      </c>
      <c r="O14" s="5">
        <v>0.0</v>
      </c>
      <c r="P14" s="5">
        <v>7.0</v>
      </c>
      <c r="Q14" s="5">
        <v>0.0</v>
      </c>
      <c r="R14" s="5">
        <v>0.0</v>
      </c>
      <c r="S14" s="7">
        <v>0.0</v>
      </c>
      <c r="T14" s="7">
        <v>1.0</v>
      </c>
      <c r="U14" s="7">
        <v>0.0</v>
      </c>
      <c r="V14" s="7">
        <v>3.0</v>
      </c>
      <c r="W14" s="8">
        <v>3.0</v>
      </c>
      <c r="X14" s="8">
        <v>2.0</v>
      </c>
      <c r="Y14" s="8">
        <v>2.0</v>
      </c>
      <c r="Z14" s="28">
        <v>7.0</v>
      </c>
      <c r="AA14" s="10"/>
      <c r="AB14" s="10"/>
      <c r="AC14" s="10"/>
      <c r="AD14" s="10"/>
      <c r="AE14" s="10"/>
      <c r="AF14" s="10"/>
      <c r="AG14" s="10"/>
      <c r="AH14" s="10"/>
    </row>
    <row r="15">
      <c r="A15" s="26" t="s">
        <v>26</v>
      </c>
      <c r="B15" s="89">
        <v>0.5659722222222222</v>
      </c>
      <c r="C15" s="26"/>
      <c r="D15" s="26" t="s">
        <v>104</v>
      </c>
      <c r="E15" s="26" t="s">
        <v>32</v>
      </c>
      <c r="F15" s="26" t="s">
        <v>28</v>
      </c>
      <c r="G15" s="26" t="s">
        <v>104</v>
      </c>
      <c r="H15" s="26" t="s">
        <v>33</v>
      </c>
      <c r="I15" s="3">
        <v>0.0</v>
      </c>
      <c r="J15" s="3">
        <v>11.0</v>
      </c>
      <c r="K15" s="3">
        <v>1.0</v>
      </c>
      <c r="L15" s="27">
        <v>0.0</v>
      </c>
      <c r="M15" s="3">
        <v>1.0</v>
      </c>
      <c r="N15" s="5">
        <v>48.0</v>
      </c>
      <c r="O15" s="5">
        <v>0.0</v>
      </c>
      <c r="P15" s="5">
        <v>5.0</v>
      </c>
      <c r="Q15" s="5">
        <v>0.0</v>
      </c>
      <c r="R15" s="5">
        <v>0.0</v>
      </c>
      <c r="S15" s="7">
        <v>0.0</v>
      </c>
      <c r="T15" s="7">
        <v>1.0</v>
      </c>
      <c r="U15" s="7">
        <v>0.0</v>
      </c>
      <c r="V15" s="7">
        <v>0.0</v>
      </c>
      <c r="W15" s="8">
        <v>3.0</v>
      </c>
      <c r="X15" s="8">
        <v>2.0</v>
      </c>
      <c r="Y15" s="8">
        <v>1.0</v>
      </c>
      <c r="Z15" s="28">
        <v>6.0</v>
      </c>
      <c r="AA15" s="10"/>
      <c r="AB15" s="10"/>
      <c r="AC15" s="10"/>
      <c r="AD15" s="10"/>
      <c r="AE15" s="10"/>
      <c r="AF15" s="10"/>
      <c r="AG15" s="10"/>
      <c r="AH15" s="10"/>
    </row>
    <row r="16">
      <c r="A16" s="26" t="s">
        <v>41</v>
      </c>
      <c r="B16" s="89">
        <v>0.5659722222222222</v>
      </c>
      <c r="C16" s="26"/>
      <c r="D16" s="26" t="s">
        <v>104</v>
      </c>
      <c r="E16" s="26" t="s">
        <v>32</v>
      </c>
      <c r="F16" s="26" t="s">
        <v>43</v>
      </c>
      <c r="G16" s="26" t="s">
        <v>104</v>
      </c>
      <c r="H16" s="26" t="s">
        <v>33</v>
      </c>
      <c r="I16" s="3">
        <v>1.0</v>
      </c>
      <c r="J16" s="3">
        <v>11.0</v>
      </c>
      <c r="K16" s="3">
        <v>0.0</v>
      </c>
      <c r="L16" s="27">
        <v>0.0</v>
      </c>
      <c r="M16" s="3">
        <v>4.0</v>
      </c>
      <c r="N16" s="5">
        <v>53.0</v>
      </c>
      <c r="O16" s="5">
        <v>0.0</v>
      </c>
      <c r="P16" s="5">
        <v>5.0</v>
      </c>
      <c r="Q16" s="5">
        <v>0.0</v>
      </c>
      <c r="R16" s="5">
        <v>2.0</v>
      </c>
      <c r="S16" s="7">
        <v>3.0</v>
      </c>
      <c r="T16" s="7">
        <v>0.0</v>
      </c>
      <c r="U16" s="7">
        <v>0.0</v>
      </c>
      <c r="V16" s="7">
        <v>0.0</v>
      </c>
      <c r="W16" s="8">
        <v>3.0</v>
      </c>
      <c r="X16" s="8">
        <v>2.0</v>
      </c>
      <c r="Y16" s="8">
        <v>1.0</v>
      </c>
      <c r="Z16" s="28">
        <v>6.0</v>
      </c>
      <c r="AA16" s="10"/>
      <c r="AB16" s="10"/>
      <c r="AC16" s="10"/>
      <c r="AD16" s="10"/>
      <c r="AE16" s="10"/>
      <c r="AF16" s="10"/>
      <c r="AG16" s="10"/>
      <c r="AH16" s="10"/>
    </row>
    <row r="17">
      <c r="A17" s="26" t="s">
        <v>78</v>
      </c>
      <c r="B17" s="89">
        <v>0.5625</v>
      </c>
      <c r="C17" s="26"/>
      <c r="D17" s="26" t="s">
        <v>104</v>
      </c>
      <c r="E17" s="26" t="s">
        <v>32</v>
      </c>
      <c r="F17" s="26" t="s">
        <v>38</v>
      </c>
      <c r="G17" s="26" t="s">
        <v>104</v>
      </c>
      <c r="H17" s="26" t="s">
        <v>33</v>
      </c>
      <c r="I17" s="3">
        <v>0.0</v>
      </c>
      <c r="J17" s="3">
        <v>0.0</v>
      </c>
      <c r="K17" s="3">
        <v>0.0</v>
      </c>
      <c r="L17" s="27">
        <v>0.0</v>
      </c>
      <c r="M17" s="3">
        <v>1.0</v>
      </c>
      <c r="N17" s="5">
        <v>12.0</v>
      </c>
      <c r="O17" s="5">
        <v>0.0</v>
      </c>
      <c r="P17" s="5">
        <v>8.0</v>
      </c>
      <c r="Q17" s="5">
        <v>0.0</v>
      </c>
      <c r="R17" s="5">
        <v>0.0</v>
      </c>
      <c r="S17" s="7">
        <v>0.0</v>
      </c>
      <c r="T17" s="7">
        <v>0.0</v>
      </c>
      <c r="U17" s="7">
        <v>0.0</v>
      </c>
      <c r="V17" s="7">
        <v>0.0</v>
      </c>
      <c r="W17" s="8">
        <v>1.0</v>
      </c>
      <c r="X17" s="8">
        <v>2.0</v>
      </c>
      <c r="Y17" s="8">
        <v>0.0</v>
      </c>
      <c r="Z17" s="28">
        <v>3.0</v>
      </c>
      <c r="AA17" s="10"/>
      <c r="AB17" s="10"/>
      <c r="AC17" s="10"/>
      <c r="AD17" s="10"/>
      <c r="AE17" s="10"/>
      <c r="AF17" s="10"/>
      <c r="AG17" s="10"/>
      <c r="AH17" s="10"/>
    </row>
    <row r="18">
      <c r="A18" s="26" t="s">
        <v>36</v>
      </c>
      <c r="B18" s="89">
        <v>0.5625</v>
      </c>
      <c r="C18" s="26"/>
      <c r="D18" s="26" t="s">
        <v>104</v>
      </c>
      <c r="E18" s="26" t="s">
        <v>32</v>
      </c>
      <c r="F18" s="26" t="s">
        <v>38</v>
      </c>
      <c r="G18" s="26" t="s">
        <v>104</v>
      </c>
      <c r="H18" s="26" t="s">
        <v>33</v>
      </c>
      <c r="I18" s="3">
        <v>0.0</v>
      </c>
      <c r="J18" s="3">
        <v>1.0</v>
      </c>
      <c r="K18" s="3">
        <v>0.0</v>
      </c>
      <c r="L18" s="27">
        <v>0.0</v>
      </c>
      <c r="M18" s="3">
        <v>1.0</v>
      </c>
      <c r="N18" s="5">
        <v>11.0</v>
      </c>
      <c r="O18" s="5">
        <v>0.0</v>
      </c>
      <c r="P18" s="5">
        <v>8.0</v>
      </c>
      <c r="Q18" s="5">
        <v>0.0</v>
      </c>
      <c r="R18" s="5">
        <v>0.0</v>
      </c>
      <c r="S18" s="7">
        <v>0.0</v>
      </c>
      <c r="T18" s="7">
        <v>1.0</v>
      </c>
      <c r="U18" s="7">
        <v>0.0</v>
      </c>
      <c r="V18" s="7">
        <v>1.0</v>
      </c>
      <c r="W18" s="8">
        <v>2.0</v>
      </c>
      <c r="X18" s="8">
        <v>2.0</v>
      </c>
      <c r="Y18" s="8">
        <v>2.0</v>
      </c>
      <c r="Z18" s="28">
        <v>6.0</v>
      </c>
      <c r="AA18" s="10"/>
      <c r="AB18" s="10"/>
      <c r="AC18" s="10"/>
      <c r="AD18" s="10"/>
      <c r="AE18" s="10"/>
      <c r="AF18" s="10"/>
      <c r="AG18" s="10"/>
      <c r="AH18" s="10"/>
    </row>
    <row r="19">
      <c r="A19" s="26" t="s">
        <v>40</v>
      </c>
      <c r="B19" s="89">
        <v>0.5625</v>
      </c>
      <c r="C19" s="26"/>
      <c r="D19" s="26" t="s">
        <v>104</v>
      </c>
      <c r="E19" s="26" t="s">
        <v>32</v>
      </c>
      <c r="F19" s="26" t="s">
        <v>37</v>
      </c>
      <c r="G19" s="26" t="s">
        <v>104</v>
      </c>
      <c r="H19" s="26" t="s">
        <v>33</v>
      </c>
      <c r="I19" s="3">
        <v>0.0</v>
      </c>
      <c r="J19" s="3">
        <v>0.0</v>
      </c>
      <c r="K19" s="3">
        <v>0.0</v>
      </c>
      <c r="L19" s="27">
        <v>6.0</v>
      </c>
      <c r="M19" s="3">
        <v>0.0</v>
      </c>
      <c r="N19" s="5">
        <v>11.0</v>
      </c>
      <c r="O19" s="5">
        <v>0.0</v>
      </c>
      <c r="P19" s="5">
        <v>1.0</v>
      </c>
      <c r="Q19" s="5">
        <v>0.0</v>
      </c>
      <c r="R19" s="5">
        <v>0.0</v>
      </c>
      <c r="S19" s="7">
        <v>0.0</v>
      </c>
      <c r="T19" s="7">
        <v>0.0</v>
      </c>
      <c r="U19" s="7">
        <v>0.0</v>
      </c>
      <c r="V19" s="7">
        <v>0.0</v>
      </c>
      <c r="W19" s="8">
        <v>1.0</v>
      </c>
      <c r="X19" s="8">
        <v>2.0</v>
      </c>
      <c r="Y19" s="8">
        <v>0.0</v>
      </c>
      <c r="Z19" s="28">
        <v>3.0</v>
      </c>
      <c r="AA19" s="10"/>
      <c r="AB19" s="10"/>
      <c r="AC19" s="10"/>
      <c r="AD19" s="10"/>
      <c r="AE19" s="10"/>
      <c r="AF19" s="10"/>
      <c r="AG19" s="10"/>
      <c r="AH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9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9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9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9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9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9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9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9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9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9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9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9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9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9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9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9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9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9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9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9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9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9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9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9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9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9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9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9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9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9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9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9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9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9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9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9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9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9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9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9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9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9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9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9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9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9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9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9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9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9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9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9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9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9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L86" s="40"/>
    </row>
    <row r="87">
      <c r="L87" s="40"/>
    </row>
    <row r="88">
      <c r="L88" s="40"/>
    </row>
    <row r="89">
      <c r="L89" s="40"/>
    </row>
    <row r="90">
      <c r="L90" s="40"/>
    </row>
    <row r="91">
      <c r="L91" s="40"/>
    </row>
    <row r="92">
      <c r="L92" s="40"/>
    </row>
    <row r="93">
      <c r="L93" s="40"/>
    </row>
    <row r="94">
      <c r="L94" s="40"/>
    </row>
    <row r="95">
      <c r="L95" s="40"/>
    </row>
    <row r="96">
      <c r="L96" s="40"/>
    </row>
    <row r="97">
      <c r="L97" s="40"/>
    </row>
    <row r="98">
      <c r="L98" s="40"/>
    </row>
    <row r="99">
      <c r="L99" s="40"/>
    </row>
    <row r="100">
      <c r="L100" s="40"/>
    </row>
    <row r="101">
      <c r="L101" s="40"/>
    </row>
    <row r="102">
      <c r="L102" s="40"/>
    </row>
    <row r="103">
      <c r="L103" s="40"/>
    </row>
    <row r="104">
      <c r="L104" s="40"/>
    </row>
    <row r="105">
      <c r="L105" s="40"/>
    </row>
    <row r="106">
      <c r="L106" s="40"/>
    </row>
    <row r="107">
      <c r="L107" s="40"/>
    </row>
    <row r="108">
      <c r="L108" s="40"/>
    </row>
    <row r="109">
      <c r="L109" s="40"/>
    </row>
    <row r="110">
      <c r="L110" s="40"/>
    </row>
    <row r="111">
      <c r="L111" s="40"/>
    </row>
    <row r="112">
      <c r="L112" s="40"/>
    </row>
    <row r="113">
      <c r="L113" s="40"/>
    </row>
    <row r="114">
      <c r="L114" s="40"/>
    </row>
    <row r="115">
      <c r="L115" s="40"/>
    </row>
    <row r="116">
      <c r="L116" s="40"/>
    </row>
    <row r="117">
      <c r="L117" s="40"/>
    </row>
    <row r="118">
      <c r="L118" s="40"/>
    </row>
    <row r="119">
      <c r="L119" s="40"/>
    </row>
    <row r="120">
      <c r="L120" s="40"/>
    </row>
    <row r="121">
      <c r="L121" s="40"/>
    </row>
    <row r="122">
      <c r="L122" s="40"/>
    </row>
    <row r="123">
      <c r="L123" s="40"/>
    </row>
    <row r="124">
      <c r="L124" s="40"/>
    </row>
    <row r="125">
      <c r="L125" s="40"/>
    </row>
    <row r="126">
      <c r="L126" s="40"/>
    </row>
    <row r="127">
      <c r="L127" s="40"/>
    </row>
    <row r="128">
      <c r="L128" s="40"/>
    </row>
    <row r="129">
      <c r="L129" s="40"/>
    </row>
    <row r="130">
      <c r="L130" s="40"/>
    </row>
    <row r="131">
      <c r="L131" s="40"/>
    </row>
    <row r="132">
      <c r="L132" s="40"/>
    </row>
    <row r="133">
      <c r="L133" s="40"/>
    </row>
    <row r="134">
      <c r="L134" s="40"/>
    </row>
    <row r="135">
      <c r="L135" s="40"/>
    </row>
    <row r="136">
      <c r="L136" s="40"/>
    </row>
    <row r="137">
      <c r="L137" s="40"/>
    </row>
    <row r="138">
      <c r="L138" s="40"/>
    </row>
    <row r="139">
      <c r="L139" s="40"/>
    </row>
    <row r="140">
      <c r="L140" s="40"/>
    </row>
    <row r="141">
      <c r="L141" s="40"/>
    </row>
    <row r="142">
      <c r="L142" s="40"/>
    </row>
    <row r="143">
      <c r="L143" s="40"/>
    </row>
    <row r="144">
      <c r="L144" s="40"/>
    </row>
    <row r="145">
      <c r="L145" s="40"/>
    </row>
    <row r="146">
      <c r="L146" s="40"/>
    </row>
    <row r="147">
      <c r="L147" s="40"/>
    </row>
    <row r="148">
      <c r="L148" s="40"/>
    </row>
    <row r="149">
      <c r="L149" s="40"/>
    </row>
    <row r="150">
      <c r="L150" s="40"/>
    </row>
    <row r="151">
      <c r="L151" s="40"/>
    </row>
    <row r="152">
      <c r="L152" s="40"/>
    </row>
    <row r="153">
      <c r="L153" s="40"/>
    </row>
    <row r="154">
      <c r="L154" s="40"/>
    </row>
    <row r="155">
      <c r="L155" s="40"/>
    </row>
    <row r="156">
      <c r="L156" s="40"/>
    </row>
    <row r="157">
      <c r="L157" s="40"/>
    </row>
    <row r="158">
      <c r="L158" s="40"/>
    </row>
    <row r="159">
      <c r="L159" s="40"/>
    </row>
    <row r="160">
      <c r="L160" s="40"/>
    </row>
    <row r="161">
      <c r="L161" s="40"/>
    </row>
    <row r="162">
      <c r="L162" s="40"/>
    </row>
    <row r="163">
      <c r="L163" s="40"/>
    </row>
    <row r="164">
      <c r="L164" s="40"/>
    </row>
    <row r="165">
      <c r="L165" s="40"/>
    </row>
    <row r="166">
      <c r="L166" s="40"/>
    </row>
    <row r="167">
      <c r="L167" s="40"/>
    </row>
    <row r="168">
      <c r="L168" s="40"/>
    </row>
    <row r="169">
      <c r="L169" s="40"/>
    </row>
    <row r="170">
      <c r="L170" s="40"/>
    </row>
    <row r="171">
      <c r="L171" s="40"/>
    </row>
    <row r="172">
      <c r="L172" s="40"/>
    </row>
    <row r="173">
      <c r="L173" s="40"/>
    </row>
    <row r="174">
      <c r="L174" s="40"/>
    </row>
    <row r="175">
      <c r="L175" s="40"/>
    </row>
    <row r="176">
      <c r="L176" s="40"/>
    </row>
    <row r="177">
      <c r="L177" s="40"/>
    </row>
    <row r="178">
      <c r="L178" s="40"/>
    </row>
    <row r="179">
      <c r="L179" s="40"/>
    </row>
    <row r="180">
      <c r="L180" s="40"/>
    </row>
    <row r="181">
      <c r="L181" s="40"/>
    </row>
    <row r="182">
      <c r="L182" s="40"/>
    </row>
    <row r="183">
      <c r="L183" s="40"/>
    </row>
    <row r="184">
      <c r="L184" s="40"/>
    </row>
    <row r="185">
      <c r="L185" s="40"/>
    </row>
    <row r="186">
      <c r="L186" s="40"/>
    </row>
    <row r="187">
      <c r="L187" s="40"/>
    </row>
    <row r="188">
      <c r="L188" s="40"/>
    </row>
    <row r="189">
      <c r="L189" s="40"/>
    </row>
    <row r="190">
      <c r="L190" s="40"/>
    </row>
    <row r="191">
      <c r="L191" s="40"/>
    </row>
    <row r="192">
      <c r="L192" s="40"/>
    </row>
    <row r="193">
      <c r="L193" s="40"/>
    </row>
    <row r="194">
      <c r="L194" s="40"/>
    </row>
    <row r="195">
      <c r="L195" s="40"/>
    </row>
    <row r="196">
      <c r="L196" s="40"/>
    </row>
    <row r="197">
      <c r="L197" s="40"/>
    </row>
    <row r="198">
      <c r="L198" s="40"/>
    </row>
    <row r="199">
      <c r="L199" s="40"/>
    </row>
    <row r="200">
      <c r="L200" s="40"/>
    </row>
    <row r="201">
      <c r="L201" s="40"/>
    </row>
    <row r="202">
      <c r="L202" s="40"/>
    </row>
    <row r="203">
      <c r="L203" s="40"/>
    </row>
    <row r="204">
      <c r="L204" s="40"/>
    </row>
    <row r="205">
      <c r="L205" s="40"/>
    </row>
    <row r="206">
      <c r="L206" s="40"/>
    </row>
    <row r="207">
      <c r="L207" s="40"/>
    </row>
    <row r="208">
      <c r="L208" s="40"/>
    </row>
    <row r="209">
      <c r="L209" s="40"/>
    </row>
    <row r="210">
      <c r="L210" s="40"/>
    </row>
    <row r="211">
      <c r="L211" s="40"/>
    </row>
    <row r="212">
      <c r="L212" s="40"/>
    </row>
    <row r="213">
      <c r="L213" s="40"/>
    </row>
    <row r="214">
      <c r="L214" s="40"/>
    </row>
    <row r="215">
      <c r="L215" s="40"/>
    </row>
    <row r="216">
      <c r="L216" s="40"/>
    </row>
    <row r="217">
      <c r="L217" s="40"/>
    </row>
    <row r="218">
      <c r="L218" s="40"/>
    </row>
    <row r="219">
      <c r="L219" s="40"/>
    </row>
    <row r="220">
      <c r="L220" s="40"/>
    </row>
    <row r="221">
      <c r="L221" s="40"/>
    </row>
    <row r="222">
      <c r="L222" s="40"/>
    </row>
    <row r="223">
      <c r="L223" s="40"/>
    </row>
    <row r="224">
      <c r="L224" s="40"/>
    </row>
    <row r="225">
      <c r="L225" s="40"/>
    </row>
    <row r="226">
      <c r="L226" s="40"/>
    </row>
    <row r="227">
      <c r="L227" s="40"/>
    </row>
    <row r="228">
      <c r="L228" s="40"/>
    </row>
    <row r="229">
      <c r="L229" s="40"/>
    </row>
    <row r="230">
      <c r="L230" s="40"/>
    </row>
    <row r="231">
      <c r="L231" s="40"/>
    </row>
    <row r="232">
      <c r="L232" s="40"/>
    </row>
    <row r="233">
      <c r="L233" s="40"/>
    </row>
    <row r="234">
      <c r="L234" s="40"/>
    </row>
    <row r="235">
      <c r="L235" s="40"/>
    </row>
    <row r="236">
      <c r="L236" s="40"/>
    </row>
    <row r="237">
      <c r="L237" s="40"/>
    </row>
    <row r="238">
      <c r="L238" s="40"/>
    </row>
    <row r="239">
      <c r="L239" s="40"/>
    </row>
    <row r="240">
      <c r="L240" s="40"/>
    </row>
    <row r="241">
      <c r="L241" s="40"/>
    </row>
    <row r="242">
      <c r="L242" s="40"/>
    </row>
    <row r="243">
      <c r="L243" s="40"/>
    </row>
    <row r="244">
      <c r="L244" s="40"/>
    </row>
    <row r="245">
      <c r="L245" s="40"/>
    </row>
    <row r="246">
      <c r="L246" s="40"/>
    </row>
    <row r="247">
      <c r="L247" s="40"/>
    </row>
    <row r="248">
      <c r="L248" s="40"/>
    </row>
    <row r="249">
      <c r="L249" s="40"/>
    </row>
    <row r="250">
      <c r="L250" s="40"/>
    </row>
    <row r="251">
      <c r="L251" s="40"/>
    </row>
    <row r="252">
      <c r="L252" s="40"/>
    </row>
    <row r="253">
      <c r="L253" s="40"/>
    </row>
    <row r="254">
      <c r="L254" s="40"/>
    </row>
    <row r="255">
      <c r="L255" s="40"/>
    </row>
    <row r="256">
      <c r="L256" s="40"/>
    </row>
    <row r="257">
      <c r="L257" s="40"/>
    </row>
    <row r="258">
      <c r="L258" s="40"/>
    </row>
    <row r="259">
      <c r="L259" s="40"/>
    </row>
    <row r="260">
      <c r="L260" s="40"/>
    </row>
    <row r="261">
      <c r="L261" s="40"/>
    </row>
    <row r="262">
      <c r="L262" s="40"/>
    </row>
    <row r="263">
      <c r="L263" s="40"/>
    </row>
    <row r="264">
      <c r="L264" s="40"/>
    </row>
    <row r="265">
      <c r="L265" s="40"/>
    </row>
    <row r="266">
      <c r="L266" s="40"/>
    </row>
    <row r="267">
      <c r="L267" s="40"/>
    </row>
    <row r="268">
      <c r="L268" s="40"/>
    </row>
    <row r="269">
      <c r="L269" s="40"/>
    </row>
    <row r="270">
      <c r="L270" s="40"/>
    </row>
    <row r="271">
      <c r="L271" s="40"/>
    </row>
    <row r="272">
      <c r="L272" s="40"/>
    </row>
    <row r="273">
      <c r="L273" s="40"/>
    </row>
    <row r="274">
      <c r="L274" s="40"/>
    </row>
    <row r="275">
      <c r="L275" s="40"/>
    </row>
    <row r="276">
      <c r="L276" s="40"/>
    </row>
    <row r="277">
      <c r="L277" s="40"/>
    </row>
    <row r="278">
      <c r="L278" s="40"/>
    </row>
    <row r="279">
      <c r="L279" s="40"/>
    </row>
    <row r="280">
      <c r="L280" s="40"/>
    </row>
    <row r="281">
      <c r="L281" s="40"/>
    </row>
    <row r="282">
      <c r="L282" s="40"/>
    </row>
    <row r="283">
      <c r="L283" s="40"/>
    </row>
    <row r="284">
      <c r="L284" s="40"/>
    </row>
    <row r="285">
      <c r="L285" s="40"/>
    </row>
    <row r="286">
      <c r="L286" s="40"/>
    </row>
    <row r="287">
      <c r="L287" s="40"/>
    </row>
    <row r="288">
      <c r="L288" s="40"/>
    </row>
    <row r="289">
      <c r="L289" s="40"/>
    </row>
    <row r="290">
      <c r="L290" s="40"/>
    </row>
    <row r="291">
      <c r="L291" s="40"/>
    </row>
    <row r="292">
      <c r="L292" s="40"/>
    </row>
    <row r="293">
      <c r="L293" s="40"/>
    </row>
    <row r="294">
      <c r="L294" s="40"/>
    </row>
    <row r="295">
      <c r="L295" s="40"/>
    </row>
    <row r="296">
      <c r="L296" s="40"/>
    </row>
    <row r="297">
      <c r="L297" s="40"/>
    </row>
    <row r="298">
      <c r="L298" s="40"/>
    </row>
    <row r="299">
      <c r="L299" s="40"/>
    </row>
    <row r="300">
      <c r="L300" s="40"/>
    </row>
    <row r="301">
      <c r="L301" s="40"/>
    </row>
    <row r="302">
      <c r="L302" s="40"/>
    </row>
    <row r="303">
      <c r="L303" s="40"/>
    </row>
    <row r="304">
      <c r="L304" s="40"/>
    </row>
    <row r="305">
      <c r="L305" s="40"/>
    </row>
    <row r="306">
      <c r="L306" s="40"/>
    </row>
    <row r="307">
      <c r="L307" s="40"/>
    </row>
    <row r="308">
      <c r="L308" s="40"/>
    </row>
    <row r="309">
      <c r="L309" s="40"/>
    </row>
    <row r="310">
      <c r="L310" s="40"/>
    </row>
    <row r="311">
      <c r="L311" s="40"/>
    </row>
    <row r="312">
      <c r="L312" s="40"/>
    </row>
    <row r="313">
      <c r="L313" s="40"/>
    </row>
    <row r="314">
      <c r="L314" s="40"/>
    </row>
    <row r="315">
      <c r="L315" s="40"/>
    </row>
    <row r="316">
      <c r="L316" s="40"/>
    </row>
    <row r="317">
      <c r="L317" s="40"/>
    </row>
    <row r="318">
      <c r="L318" s="40"/>
    </row>
    <row r="319">
      <c r="L319" s="40"/>
    </row>
    <row r="320">
      <c r="L320" s="40"/>
    </row>
    <row r="321">
      <c r="L321" s="40"/>
    </row>
    <row r="322">
      <c r="L322" s="40"/>
    </row>
    <row r="323">
      <c r="L323" s="40"/>
    </row>
    <row r="324">
      <c r="L324" s="40"/>
    </row>
    <row r="325">
      <c r="L325" s="40"/>
    </row>
    <row r="326">
      <c r="L326" s="40"/>
    </row>
    <row r="327">
      <c r="L327" s="40"/>
    </row>
    <row r="328">
      <c r="L328" s="40"/>
    </row>
    <row r="329">
      <c r="L329" s="40"/>
    </row>
    <row r="330">
      <c r="L330" s="40"/>
    </row>
    <row r="331">
      <c r="L331" s="40"/>
    </row>
    <row r="332">
      <c r="L332" s="40"/>
    </row>
    <row r="333">
      <c r="L333" s="40"/>
    </row>
    <row r="334">
      <c r="L334" s="40"/>
    </row>
    <row r="335">
      <c r="L335" s="40"/>
    </row>
    <row r="336">
      <c r="L336" s="40"/>
    </row>
    <row r="337">
      <c r="L337" s="40"/>
    </row>
    <row r="338">
      <c r="L338" s="40"/>
    </row>
    <row r="339">
      <c r="L339" s="40"/>
    </row>
    <row r="340">
      <c r="L340" s="40"/>
    </row>
    <row r="341">
      <c r="L341" s="40"/>
    </row>
    <row r="342">
      <c r="L342" s="40"/>
    </row>
    <row r="343">
      <c r="L343" s="40"/>
    </row>
    <row r="344">
      <c r="L344" s="40"/>
    </row>
    <row r="345">
      <c r="L345" s="40"/>
    </row>
    <row r="346">
      <c r="L346" s="40"/>
    </row>
    <row r="347">
      <c r="L347" s="40"/>
    </row>
    <row r="348">
      <c r="L348" s="40"/>
    </row>
    <row r="349">
      <c r="L349" s="40"/>
    </row>
    <row r="350">
      <c r="L350" s="40"/>
    </row>
    <row r="351">
      <c r="L351" s="40"/>
    </row>
    <row r="352">
      <c r="L352" s="40"/>
    </row>
    <row r="353">
      <c r="L353" s="40"/>
    </row>
    <row r="354">
      <c r="L354" s="40"/>
    </row>
    <row r="355">
      <c r="L355" s="40"/>
    </row>
    <row r="356">
      <c r="L356" s="40"/>
    </row>
    <row r="357">
      <c r="L357" s="40"/>
    </row>
    <row r="358">
      <c r="L358" s="40"/>
    </row>
    <row r="359">
      <c r="L359" s="40"/>
    </row>
    <row r="360">
      <c r="L360" s="40"/>
    </row>
    <row r="361">
      <c r="L361" s="40"/>
    </row>
    <row r="362">
      <c r="L362" s="40"/>
    </row>
    <row r="363">
      <c r="L363" s="40"/>
    </row>
    <row r="364">
      <c r="L364" s="40"/>
    </row>
    <row r="365">
      <c r="L365" s="40"/>
    </row>
    <row r="366">
      <c r="L366" s="40"/>
    </row>
    <row r="367">
      <c r="L367" s="40"/>
    </row>
    <row r="368">
      <c r="L368" s="40"/>
    </row>
    <row r="369">
      <c r="L369" s="40"/>
    </row>
    <row r="370">
      <c r="L370" s="40"/>
    </row>
    <row r="371">
      <c r="L371" s="40"/>
    </row>
    <row r="372">
      <c r="L372" s="40"/>
    </row>
    <row r="373">
      <c r="L373" s="40"/>
    </row>
    <row r="374">
      <c r="L374" s="40"/>
    </row>
    <row r="375">
      <c r="L375" s="40"/>
    </row>
    <row r="376">
      <c r="L376" s="40"/>
    </row>
    <row r="377">
      <c r="L377" s="40"/>
    </row>
    <row r="378">
      <c r="L378" s="40"/>
    </row>
    <row r="379">
      <c r="L379" s="40"/>
    </row>
    <row r="380">
      <c r="L380" s="40"/>
    </row>
    <row r="381">
      <c r="L381" s="40"/>
    </row>
    <row r="382">
      <c r="L382" s="40"/>
    </row>
    <row r="383">
      <c r="L383" s="40"/>
    </row>
    <row r="384">
      <c r="L384" s="40"/>
    </row>
    <row r="385">
      <c r="L385" s="40"/>
    </row>
    <row r="386">
      <c r="L386" s="40"/>
    </row>
    <row r="387">
      <c r="L387" s="40"/>
    </row>
    <row r="388">
      <c r="L388" s="40"/>
    </row>
    <row r="389">
      <c r="L389" s="40"/>
    </row>
    <row r="390">
      <c r="L390" s="40"/>
    </row>
    <row r="391">
      <c r="L391" s="40"/>
    </row>
    <row r="392">
      <c r="L392" s="40"/>
    </row>
    <row r="393">
      <c r="L393" s="40"/>
    </row>
    <row r="394">
      <c r="L394" s="40"/>
    </row>
    <row r="395">
      <c r="L395" s="40"/>
    </row>
    <row r="396">
      <c r="L396" s="40"/>
    </row>
    <row r="397">
      <c r="L397" s="40"/>
    </row>
    <row r="398">
      <c r="L398" s="40"/>
    </row>
    <row r="399">
      <c r="L399" s="40"/>
    </row>
    <row r="400">
      <c r="L400" s="40"/>
    </row>
    <row r="401">
      <c r="L401" s="40"/>
    </row>
    <row r="402">
      <c r="L402" s="40"/>
    </row>
    <row r="403">
      <c r="L403" s="40"/>
    </row>
    <row r="404">
      <c r="L404" s="40"/>
    </row>
    <row r="405">
      <c r="L405" s="40"/>
    </row>
    <row r="406">
      <c r="L406" s="40"/>
    </row>
    <row r="407">
      <c r="L407" s="40"/>
    </row>
    <row r="408">
      <c r="L408" s="40"/>
    </row>
    <row r="409">
      <c r="L409" s="40"/>
    </row>
    <row r="410">
      <c r="L410" s="40"/>
    </row>
    <row r="411">
      <c r="L411" s="40"/>
    </row>
    <row r="412">
      <c r="L412" s="40"/>
    </row>
    <row r="413">
      <c r="L413" s="40"/>
    </row>
    <row r="414">
      <c r="L414" s="40"/>
    </row>
    <row r="415">
      <c r="L415" s="40"/>
    </row>
    <row r="416">
      <c r="L416" s="40"/>
    </row>
    <row r="417">
      <c r="L417" s="40"/>
    </row>
    <row r="418">
      <c r="L418" s="40"/>
    </row>
    <row r="419">
      <c r="L419" s="40"/>
    </row>
    <row r="420">
      <c r="L420" s="40"/>
    </row>
    <row r="421">
      <c r="L421" s="40"/>
    </row>
    <row r="422">
      <c r="L422" s="40"/>
    </row>
    <row r="423">
      <c r="L423" s="40"/>
    </row>
    <row r="424">
      <c r="L424" s="40"/>
    </row>
    <row r="425">
      <c r="L425" s="40"/>
    </row>
    <row r="426">
      <c r="L426" s="40"/>
    </row>
    <row r="427">
      <c r="L427" s="40"/>
    </row>
    <row r="428">
      <c r="L428" s="40"/>
    </row>
    <row r="429">
      <c r="L429" s="40"/>
    </row>
    <row r="430">
      <c r="L430" s="40"/>
    </row>
    <row r="431">
      <c r="L431" s="40"/>
    </row>
    <row r="432">
      <c r="L432" s="40"/>
    </row>
    <row r="433">
      <c r="L433" s="40"/>
    </row>
    <row r="434">
      <c r="L434" s="40"/>
    </row>
    <row r="435">
      <c r="L435" s="40"/>
    </row>
    <row r="436">
      <c r="L436" s="40"/>
    </row>
    <row r="437">
      <c r="L437" s="40"/>
    </row>
    <row r="438">
      <c r="L438" s="40"/>
    </row>
    <row r="439">
      <c r="L439" s="40"/>
    </row>
    <row r="440">
      <c r="L440" s="40"/>
    </row>
    <row r="441">
      <c r="L441" s="40"/>
    </row>
    <row r="442">
      <c r="L442" s="40"/>
    </row>
    <row r="443">
      <c r="L443" s="40"/>
    </row>
    <row r="444">
      <c r="L444" s="40"/>
    </row>
    <row r="445">
      <c r="L445" s="40"/>
    </row>
    <row r="446">
      <c r="L446" s="40"/>
    </row>
    <row r="447">
      <c r="L447" s="40"/>
    </row>
    <row r="448">
      <c r="L448" s="40"/>
    </row>
    <row r="449">
      <c r="L449" s="40"/>
    </row>
    <row r="450">
      <c r="L450" s="40"/>
    </row>
    <row r="451">
      <c r="L451" s="40"/>
    </row>
    <row r="452">
      <c r="L452" s="40"/>
    </row>
    <row r="453">
      <c r="L453" s="40"/>
    </row>
    <row r="454">
      <c r="L454" s="40"/>
    </row>
    <row r="455">
      <c r="L455" s="40"/>
    </row>
    <row r="456">
      <c r="L456" s="40"/>
    </row>
    <row r="457">
      <c r="L457" s="40"/>
    </row>
    <row r="458">
      <c r="L458" s="40"/>
    </row>
    <row r="459">
      <c r="L459" s="40"/>
    </row>
    <row r="460">
      <c r="L460" s="40"/>
    </row>
    <row r="461">
      <c r="L461" s="40"/>
    </row>
    <row r="462">
      <c r="L462" s="40"/>
    </row>
    <row r="463">
      <c r="L463" s="40"/>
    </row>
    <row r="464">
      <c r="L464" s="40"/>
    </row>
    <row r="465">
      <c r="L465" s="40"/>
    </row>
    <row r="466">
      <c r="L466" s="40"/>
    </row>
    <row r="467">
      <c r="L467" s="40"/>
    </row>
    <row r="468">
      <c r="L468" s="40"/>
    </row>
    <row r="469">
      <c r="L469" s="40"/>
    </row>
    <row r="470">
      <c r="L470" s="40"/>
    </row>
    <row r="471">
      <c r="L471" s="40"/>
    </row>
    <row r="472">
      <c r="L472" s="40"/>
    </row>
    <row r="473">
      <c r="L473" s="40"/>
    </row>
    <row r="474">
      <c r="L474" s="40"/>
    </row>
    <row r="475">
      <c r="L475" s="40"/>
    </row>
    <row r="476">
      <c r="L476" s="40"/>
    </row>
    <row r="477">
      <c r="L477" s="40"/>
    </row>
    <row r="478">
      <c r="L478" s="40"/>
    </row>
    <row r="479">
      <c r="L479" s="40"/>
    </row>
    <row r="480">
      <c r="L480" s="40"/>
    </row>
    <row r="481">
      <c r="L481" s="40"/>
    </row>
    <row r="482">
      <c r="L482" s="40"/>
    </row>
    <row r="483">
      <c r="L483" s="40"/>
    </row>
    <row r="484">
      <c r="L484" s="40"/>
    </row>
    <row r="485">
      <c r="L485" s="40"/>
    </row>
    <row r="486">
      <c r="L486" s="40"/>
    </row>
    <row r="487">
      <c r="L487" s="40"/>
    </row>
    <row r="488">
      <c r="L488" s="40"/>
    </row>
    <row r="489">
      <c r="L489" s="40"/>
    </row>
    <row r="490">
      <c r="L490" s="40"/>
    </row>
    <row r="491">
      <c r="L491" s="40"/>
    </row>
    <row r="492">
      <c r="L492" s="40"/>
    </row>
    <row r="493">
      <c r="L493" s="40"/>
    </row>
    <row r="494">
      <c r="L494" s="40"/>
    </row>
    <row r="495">
      <c r="L495" s="40"/>
    </row>
    <row r="496">
      <c r="L496" s="40"/>
    </row>
    <row r="497">
      <c r="L497" s="40"/>
    </row>
    <row r="498">
      <c r="L498" s="40"/>
    </row>
    <row r="499">
      <c r="L499" s="40"/>
    </row>
    <row r="500">
      <c r="L500" s="40"/>
    </row>
    <row r="501">
      <c r="L501" s="40"/>
    </row>
    <row r="502">
      <c r="L502" s="40"/>
    </row>
    <row r="503">
      <c r="L503" s="40"/>
    </row>
    <row r="504">
      <c r="L504" s="40"/>
    </row>
    <row r="505">
      <c r="L505" s="40"/>
    </row>
    <row r="506">
      <c r="L506" s="40"/>
    </row>
    <row r="507">
      <c r="L507" s="40"/>
    </row>
    <row r="508">
      <c r="L508" s="40"/>
    </row>
    <row r="509">
      <c r="L509" s="40"/>
    </row>
    <row r="510">
      <c r="L510" s="40"/>
    </row>
    <row r="511">
      <c r="L511" s="40"/>
    </row>
    <row r="512">
      <c r="L512" s="40"/>
    </row>
    <row r="513">
      <c r="L513" s="40"/>
    </row>
    <row r="514">
      <c r="L514" s="40"/>
    </row>
    <row r="515">
      <c r="L515" s="40"/>
    </row>
    <row r="516">
      <c r="L516" s="40"/>
    </row>
    <row r="517">
      <c r="L517" s="40"/>
    </row>
    <row r="518">
      <c r="L518" s="40"/>
    </row>
    <row r="519">
      <c r="L519" s="40"/>
    </row>
    <row r="520">
      <c r="L520" s="40"/>
    </row>
    <row r="521">
      <c r="L521" s="40"/>
    </row>
    <row r="522">
      <c r="L522" s="40"/>
    </row>
    <row r="523">
      <c r="L523" s="40"/>
    </row>
    <row r="524">
      <c r="L524" s="40"/>
    </row>
    <row r="525">
      <c r="L525" s="40"/>
    </row>
    <row r="526">
      <c r="L526" s="40"/>
    </row>
    <row r="527">
      <c r="L527" s="40"/>
    </row>
    <row r="528">
      <c r="L528" s="40"/>
    </row>
    <row r="529">
      <c r="L529" s="40"/>
    </row>
    <row r="530">
      <c r="L530" s="40"/>
    </row>
    <row r="531">
      <c r="L531" s="40"/>
    </row>
    <row r="532">
      <c r="L532" s="40"/>
    </row>
    <row r="533">
      <c r="L533" s="40"/>
    </row>
    <row r="534">
      <c r="L534" s="40"/>
    </row>
    <row r="535">
      <c r="L535" s="40"/>
    </row>
    <row r="536">
      <c r="L536" s="40"/>
    </row>
    <row r="537">
      <c r="L537" s="40"/>
    </row>
    <row r="538">
      <c r="L538" s="40"/>
    </row>
    <row r="539">
      <c r="L539" s="40"/>
    </row>
    <row r="540">
      <c r="L540" s="40"/>
    </row>
    <row r="541">
      <c r="L541" s="40"/>
    </row>
    <row r="542">
      <c r="L542" s="40"/>
    </row>
    <row r="543">
      <c r="L543" s="40"/>
    </row>
    <row r="544">
      <c r="L544" s="40"/>
    </row>
    <row r="545">
      <c r="L545" s="40"/>
    </row>
    <row r="546">
      <c r="L546" s="40"/>
    </row>
    <row r="547">
      <c r="L547" s="40"/>
    </row>
    <row r="548">
      <c r="L548" s="40"/>
    </row>
    <row r="549">
      <c r="L549" s="40"/>
    </row>
    <row r="550">
      <c r="L550" s="40"/>
    </row>
    <row r="551">
      <c r="L551" s="40"/>
    </row>
    <row r="552">
      <c r="L552" s="40"/>
    </row>
    <row r="553">
      <c r="L553" s="40"/>
    </row>
    <row r="554">
      <c r="L554" s="40"/>
    </row>
    <row r="555">
      <c r="L555" s="40"/>
    </row>
    <row r="556">
      <c r="L556" s="40"/>
    </row>
    <row r="557">
      <c r="L557" s="40"/>
    </row>
    <row r="558">
      <c r="L558" s="40"/>
    </row>
    <row r="559">
      <c r="L559" s="40"/>
    </row>
    <row r="560">
      <c r="L560" s="40"/>
    </row>
    <row r="561">
      <c r="L561" s="40"/>
    </row>
    <row r="562">
      <c r="L562" s="40"/>
    </row>
    <row r="563">
      <c r="L563" s="40"/>
    </row>
    <row r="564">
      <c r="L564" s="40"/>
    </row>
    <row r="565">
      <c r="L565" s="40"/>
    </row>
    <row r="566">
      <c r="L566" s="40"/>
    </row>
    <row r="567">
      <c r="L567" s="40"/>
    </row>
    <row r="568">
      <c r="L568" s="40"/>
    </row>
    <row r="569">
      <c r="L569" s="40"/>
    </row>
    <row r="570">
      <c r="L570" s="40"/>
    </row>
    <row r="571">
      <c r="L571" s="40"/>
    </row>
    <row r="572">
      <c r="L572" s="40"/>
    </row>
    <row r="573">
      <c r="L573" s="40"/>
    </row>
    <row r="574">
      <c r="L574" s="40"/>
    </row>
    <row r="575">
      <c r="L575" s="40"/>
    </row>
    <row r="576">
      <c r="L576" s="40"/>
    </row>
    <row r="577">
      <c r="L577" s="40"/>
    </row>
    <row r="578">
      <c r="L578" s="40"/>
    </row>
    <row r="579">
      <c r="L579" s="40"/>
    </row>
    <row r="580">
      <c r="L580" s="40"/>
    </row>
    <row r="581">
      <c r="L581" s="40"/>
    </row>
    <row r="582">
      <c r="L582" s="40"/>
    </row>
    <row r="583">
      <c r="L583" s="40"/>
    </row>
    <row r="584">
      <c r="L584" s="40"/>
    </row>
    <row r="585">
      <c r="L585" s="40"/>
    </row>
    <row r="586">
      <c r="L586" s="40"/>
    </row>
    <row r="587">
      <c r="L587" s="40"/>
    </row>
    <row r="588">
      <c r="L588" s="40"/>
    </row>
    <row r="589">
      <c r="L589" s="40"/>
    </row>
    <row r="590">
      <c r="L590" s="40"/>
    </row>
    <row r="591">
      <c r="L591" s="40"/>
    </row>
    <row r="592">
      <c r="L592" s="40"/>
    </row>
    <row r="593">
      <c r="L593" s="40"/>
    </row>
    <row r="594">
      <c r="L594" s="40"/>
    </row>
    <row r="595">
      <c r="L595" s="40"/>
    </row>
    <row r="596">
      <c r="L596" s="40"/>
    </row>
    <row r="597">
      <c r="L597" s="40"/>
    </row>
    <row r="598">
      <c r="L598" s="40"/>
    </row>
    <row r="599">
      <c r="L599" s="40"/>
    </row>
    <row r="600">
      <c r="L600" s="40"/>
    </row>
    <row r="601">
      <c r="L601" s="40"/>
    </row>
    <row r="602">
      <c r="L602" s="40"/>
    </row>
    <row r="603">
      <c r="L603" s="40"/>
    </row>
    <row r="604">
      <c r="L604" s="40"/>
    </row>
    <row r="605">
      <c r="L605" s="40"/>
    </row>
    <row r="606">
      <c r="L606" s="40"/>
    </row>
    <row r="607">
      <c r="L607" s="40"/>
    </row>
    <row r="608">
      <c r="L608" s="40"/>
    </row>
    <row r="609">
      <c r="L609" s="40"/>
    </row>
    <row r="610">
      <c r="L610" s="40"/>
    </row>
    <row r="611">
      <c r="L611" s="40"/>
    </row>
    <row r="612">
      <c r="L612" s="40"/>
    </row>
    <row r="613">
      <c r="L613" s="40"/>
    </row>
    <row r="614">
      <c r="L614" s="40"/>
    </row>
    <row r="615">
      <c r="L615" s="40"/>
    </row>
    <row r="616">
      <c r="L616" s="40"/>
    </row>
    <row r="617">
      <c r="L617" s="40"/>
    </row>
    <row r="618">
      <c r="L618" s="40"/>
    </row>
    <row r="619">
      <c r="L619" s="40"/>
    </row>
    <row r="620">
      <c r="L620" s="40"/>
    </row>
    <row r="621">
      <c r="L621" s="40"/>
    </row>
    <row r="622">
      <c r="L622" s="40"/>
    </row>
    <row r="623">
      <c r="L623" s="40"/>
    </row>
    <row r="624">
      <c r="L624" s="40"/>
    </row>
    <row r="625">
      <c r="L625" s="40"/>
    </row>
    <row r="626">
      <c r="L626" s="40"/>
    </row>
    <row r="627">
      <c r="L627" s="40"/>
    </row>
    <row r="628">
      <c r="L628" s="40"/>
    </row>
    <row r="629">
      <c r="L629" s="40"/>
    </row>
    <row r="630">
      <c r="L630" s="40"/>
    </row>
    <row r="631">
      <c r="L631" s="40"/>
    </row>
    <row r="632">
      <c r="L632" s="40"/>
    </row>
    <row r="633">
      <c r="L633" s="40"/>
    </row>
    <row r="634">
      <c r="L634" s="40"/>
    </row>
    <row r="635">
      <c r="L635" s="40"/>
    </row>
    <row r="636">
      <c r="L636" s="40"/>
    </row>
    <row r="637">
      <c r="L637" s="40"/>
    </row>
    <row r="638">
      <c r="L638" s="40"/>
    </row>
    <row r="639">
      <c r="L639" s="40"/>
    </row>
    <row r="640">
      <c r="L640" s="40"/>
    </row>
    <row r="641">
      <c r="L641" s="40"/>
    </row>
    <row r="642">
      <c r="L642" s="40"/>
    </row>
    <row r="643">
      <c r="L643" s="40"/>
    </row>
    <row r="644">
      <c r="L644" s="40"/>
    </row>
    <row r="645">
      <c r="L645" s="40"/>
    </row>
    <row r="646">
      <c r="L646" s="40"/>
    </row>
    <row r="647">
      <c r="L647" s="40"/>
    </row>
    <row r="648">
      <c r="L648" s="40"/>
    </row>
    <row r="649">
      <c r="L649" s="40"/>
    </row>
    <row r="650">
      <c r="L650" s="40"/>
    </row>
    <row r="651">
      <c r="L651" s="40"/>
    </row>
    <row r="652">
      <c r="L652" s="40"/>
    </row>
    <row r="653">
      <c r="L653" s="40"/>
    </row>
    <row r="654">
      <c r="L654" s="40"/>
    </row>
    <row r="655">
      <c r="L655" s="40"/>
    </row>
    <row r="656">
      <c r="L656" s="40"/>
    </row>
    <row r="657">
      <c r="L657" s="40"/>
    </row>
    <row r="658">
      <c r="L658" s="40"/>
    </row>
    <row r="659">
      <c r="L659" s="40"/>
    </row>
    <row r="660">
      <c r="L660" s="40"/>
    </row>
    <row r="661">
      <c r="L661" s="40"/>
    </row>
    <row r="662">
      <c r="L662" s="40"/>
    </row>
    <row r="663">
      <c r="L663" s="40"/>
    </row>
    <row r="664">
      <c r="L664" s="40"/>
    </row>
    <row r="665">
      <c r="L665" s="40"/>
    </row>
    <row r="666">
      <c r="L666" s="40"/>
    </row>
    <row r="667">
      <c r="L667" s="40"/>
    </row>
    <row r="668">
      <c r="L668" s="40"/>
    </row>
    <row r="669">
      <c r="L669" s="40"/>
    </row>
    <row r="670">
      <c r="L670" s="40"/>
    </row>
    <row r="671">
      <c r="L671" s="40"/>
    </row>
    <row r="672">
      <c r="L672" s="40"/>
    </row>
    <row r="673">
      <c r="L673" s="40"/>
    </row>
    <row r="674">
      <c r="L674" s="40"/>
    </row>
    <row r="675">
      <c r="L675" s="40"/>
    </row>
    <row r="676">
      <c r="L676" s="40"/>
    </row>
    <row r="677">
      <c r="L677" s="40"/>
    </row>
    <row r="678">
      <c r="L678" s="40"/>
    </row>
    <row r="679">
      <c r="L679" s="40"/>
    </row>
    <row r="680">
      <c r="L680" s="40"/>
    </row>
    <row r="681">
      <c r="L681" s="40"/>
    </row>
    <row r="682">
      <c r="L682" s="40"/>
    </row>
    <row r="683">
      <c r="L683" s="40"/>
    </row>
    <row r="684">
      <c r="L684" s="40"/>
    </row>
    <row r="685">
      <c r="L685" s="40"/>
    </row>
    <row r="686">
      <c r="L686" s="40"/>
    </row>
    <row r="687">
      <c r="L687" s="40"/>
    </row>
    <row r="688">
      <c r="L688" s="40"/>
    </row>
    <row r="689">
      <c r="L689" s="40"/>
    </row>
    <row r="690">
      <c r="L690" s="40"/>
    </row>
    <row r="691">
      <c r="L691" s="40"/>
    </row>
    <row r="692">
      <c r="L692" s="40"/>
    </row>
    <row r="693">
      <c r="L693" s="40"/>
    </row>
    <row r="694">
      <c r="L694" s="40"/>
    </row>
    <row r="695">
      <c r="L695" s="40"/>
    </row>
    <row r="696">
      <c r="L696" s="40"/>
    </row>
    <row r="697">
      <c r="L697" s="40"/>
    </row>
    <row r="698">
      <c r="L698" s="40"/>
    </row>
    <row r="699">
      <c r="L699" s="40"/>
    </row>
    <row r="700">
      <c r="L700" s="40"/>
    </row>
    <row r="701">
      <c r="L701" s="40"/>
    </row>
    <row r="702">
      <c r="L702" s="40"/>
    </row>
    <row r="703">
      <c r="L703" s="40"/>
    </row>
    <row r="704">
      <c r="L704" s="40"/>
    </row>
    <row r="705">
      <c r="L705" s="40"/>
    </row>
    <row r="706">
      <c r="L706" s="40"/>
    </row>
    <row r="707">
      <c r="L707" s="40"/>
    </row>
    <row r="708">
      <c r="L708" s="40"/>
    </row>
    <row r="709">
      <c r="L709" s="40"/>
    </row>
    <row r="710">
      <c r="L710" s="40"/>
    </row>
    <row r="711">
      <c r="L711" s="40"/>
    </row>
    <row r="712">
      <c r="L712" s="40"/>
    </row>
    <row r="713">
      <c r="L713" s="40"/>
    </row>
    <row r="714">
      <c r="L714" s="40"/>
    </row>
    <row r="715">
      <c r="L715" s="40"/>
    </row>
    <row r="716">
      <c r="L716" s="40"/>
    </row>
    <row r="717">
      <c r="L717" s="40"/>
    </row>
    <row r="718">
      <c r="L718" s="40"/>
    </row>
    <row r="719">
      <c r="L719" s="40"/>
    </row>
    <row r="720">
      <c r="L720" s="40"/>
    </row>
    <row r="721">
      <c r="L721" s="40"/>
    </row>
    <row r="722">
      <c r="L722" s="40"/>
    </row>
    <row r="723">
      <c r="L723" s="40"/>
    </row>
    <row r="724">
      <c r="L724" s="40"/>
    </row>
    <row r="725">
      <c r="L725" s="40"/>
    </row>
    <row r="726">
      <c r="L726" s="40"/>
    </row>
    <row r="727">
      <c r="L727" s="40"/>
    </row>
    <row r="728">
      <c r="L728" s="40"/>
    </row>
    <row r="729">
      <c r="L729" s="40"/>
    </row>
    <row r="730">
      <c r="L730" s="40"/>
    </row>
    <row r="731">
      <c r="L731" s="40"/>
    </row>
    <row r="732">
      <c r="L732" s="40"/>
    </row>
    <row r="733">
      <c r="L733" s="40"/>
    </row>
    <row r="734">
      <c r="L734" s="40"/>
    </row>
    <row r="735">
      <c r="L735" s="40"/>
    </row>
    <row r="736">
      <c r="L736" s="40"/>
    </row>
    <row r="737">
      <c r="L737" s="40"/>
    </row>
    <row r="738">
      <c r="L738" s="40"/>
    </row>
    <row r="739">
      <c r="L739" s="40"/>
    </row>
    <row r="740">
      <c r="L740" s="40"/>
    </row>
    <row r="741">
      <c r="L741" s="40"/>
    </row>
    <row r="742">
      <c r="L742" s="40"/>
    </row>
    <row r="743">
      <c r="L743" s="40"/>
    </row>
    <row r="744">
      <c r="L744" s="40"/>
    </row>
    <row r="745">
      <c r="L745" s="40"/>
    </row>
    <row r="746">
      <c r="L746" s="40"/>
    </row>
    <row r="747">
      <c r="L747" s="40"/>
    </row>
    <row r="748">
      <c r="L748" s="40"/>
    </row>
    <row r="749">
      <c r="L749" s="40"/>
    </row>
    <row r="750">
      <c r="L750" s="40"/>
    </row>
    <row r="751">
      <c r="L751" s="40"/>
    </row>
    <row r="752">
      <c r="L752" s="40"/>
    </row>
    <row r="753">
      <c r="L753" s="40"/>
    </row>
    <row r="754">
      <c r="L754" s="40"/>
    </row>
    <row r="755">
      <c r="L755" s="40"/>
    </row>
    <row r="756">
      <c r="L756" s="40"/>
    </row>
    <row r="757">
      <c r="L757" s="40"/>
    </row>
    <row r="758">
      <c r="L758" s="40"/>
    </row>
    <row r="759">
      <c r="L759" s="40"/>
    </row>
    <row r="760">
      <c r="L760" s="40"/>
    </row>
    <row r="761">
      <c r="L761" s="40"/>
    </row>
    <row r="762">
      <c r="L762" s="40"/>
    </row>
    <row r="763">
      <c r="L763" s="40"/>
    </row>
    <row r="764">
      <c r="L764" s="40"/>
    </row>
    <row r="765">
      <c r="L765" s="40"/>
    </row>
    <row r="766">
      <c r="L766" s="40"/>
    </row>
    <row r="767">
      <c r="L767" s="40"/>
    </row>
    <row r="768">
      <c r="L768" s="40"/>
    </row>
    <row r="769">
      <c r="L769" s="40"/>
    </row>
    <row r="770">
      <c r="L770" s="40"/>
    </row>
    <row r="771">
      <c r="L771" s="40"/>
    </row>
    <row r="772">
      <c r="L772" s="40"/>
    </row>
    <row r="773">
      <c r="L773" s="40"/>
    </row>
    <row r="774">
      <c r="L774" s="40"/>
    </row>
    <row r="775">
      <c r="L775" s="40"/>
    </row>
    <row r="776">
      <c r="L776" s="40"/>
    </row>
    <row r="777">
      <c r="L777" s="40"/>
    </row>
    <row r="778">
      <c r="L778" s="40"/>
    </row>
    <row r="779">
      <c r="L779" s="40"/>
    </row>
    <row r="780">
      <c r="L780" s="40"/>
    </row>
    <row r="781">
      <c r="L781" s="40"/>
    </row>
    <row r="782">
      <c r="L782" s="40"/>
    </row>
    <row r="783">
      <c r="L783" s="40"/>
    </row>
    <row r="784">
      <c r="L784" s="40"/>
    </row>
    <row r="785">
      <c r="L785" s="40"/>
    </row>
    <row r="786">
      <c r="L786" s="40"/>
    </row>
    <row r="787">
      <c r="L787" s="40"/>
    </row>
    <row r="788">
      <c r="L788" s="40"/>
    </row>
    <row r="789">
      <c r="L789" s="40"/>
    </row>
    <row r="790">
      <c r="L790" s="40"/>
    </row>
    <row r="791">
      <c r="L791" s="40"/>
    </row>
    <row r="792">
      <c r="L792" s="40"/>
    </row>
    <row r="793">
      <c r="L793" s="40"/>
    </row>
    <row r="794">
      <c r="L794" s="40"/>
    </row>
    <row r="795">
      <c r="L795" s="40"/>
    </row>
    <row r="796">
      <c r="L796" s="40"/>
    </row>
    <row r="797">
      <c r="L797" s="40"/>
    </row>
    <row r="798">
      <c r="L798" s="40"/>
    </row>
    <row r="799">
      <c r="L799" s="40"/>
    </row>
    <row r="800">
      <c r="L800" s="40"/>
    </row>
    <row r="801">
      <c r="L801" s="40"/>
    </row>
    <row r="802">
      <c r="L802" s="40"/>
    </row>
    <row r="803">
      <c r="L803" s="40"/>
    </row>
    <row r="804">
      <c r="L804" s="40"/>
    </row>
    <row r="805">
      <c r="L805" s="40"/>
    </row>
    <row r="806">
      <c r="L806" s="40"/>
    </row>
    <row r="807">
      <c r="L807" s="40"/>
    </row>
    <row r="808">
      <c r="L808" s="40"/>
    </row>
    <row r="809">
      <c r="L809" s="40"/>
    </row>
    <row r="810">
      <c r="L810" s="40"/>
    </row>
    <row r="811">
      <c r="L811" s="40"/>
    </row>
    <row r="812">
      <c r="L812" s="40"/>
    </row>
    <row r="813">
      <c r="L813" s="40"/>
    </row>
    <row r="814">
      <c r="L814" s="40"/>
    </row>
    <row r="815">
      <c r="L815" s="40"/>
    </row>
    <row r="816">
      <c r="L816" s="40"/>
    </row>
    <row r="817">
      <c r="L817" s="40"/>
    </row>
    <row r="818">
      <c r="L818" s="40"/>
    </row>
    <row r="819">
      <c r="L819" s="40"/>
    </row>
    <row r="820">
      <c r="L820" s="40"/>
    </row>
    <row r="821">
      <c r="L821" s="40"/>
    </row>
    <row r="822">
      <c r="L822" s="40"/>
    </row>
    <row r="823">
      <c r="L823" s="40"/>
    </row>
    <row r="824">
      <c r="L824" s="40"/>
    </row>
    <row r="825">
      <c r="L825" s="40"/>
    </row>
    <row r="826">
      <c r="L826" s="40"/>
    </row>
    <row r="827">
      <c r="L827" s="40"/>
    </row>
    <row r="828">
      <c r="L828" s="40"/>
    </row>
    <row r="829">
      <c r="L829" s="40"/>
    </row>
    <row r="830">
      <c r="L830" s="40"/>
    </row>
    <row r="831">
      <c r="L831" s="40"/>
    </row>
    <row r="832">
      <c r="L832" s="40"/>
    </row>
    <row r="833">
      <c r="L833" s="40"/>
    </row>
    <row r="834">
      <c r="L834" s="40"/>
    </row>
    <row r="835">
      <c r="L835" s="40"/>
    </row>
    <row r="836">
      <c r="L836" s="40"/>
    </row>
    <row r="837">
      <c r="L837" s="40"/>
    </row>
    <row r="838">
      <c r="L838" s="40"/>
    </row>
    <row r="839">
      <c r="L839" s="40"/>
    </row>
    <row r="840">
      <c r="L840" s="40"/>
    </row>
    <row r="841">
      <c r="L841" s="40"/>
    </row>
    <row r="842">
      <c r="L842" s="40"/>
    </row>
    <row r="843">
      <c r="L843" s="40"/>
    </row>
    <row r="844">
      <c r="L844" s="40"/>
    </row>
    <row r="845">
      <c r="L845" s="40"/>
    </row>
    <row r="846">
      <c r="L846" s="40"/>
    </row>
    <row r="847">
      <c r="L847" s="40"/>
    </row>
    <row r="848">
      <c r="L848" s="40"/>
    </row>
    <row r="849">
      <c r="L849" s="40"/>
    </row>
    <row r="850">
      <c r="L850" s="40"/>
    </row>
    <row r="851">
      <c r="L851" s="40"/>
    </row>
    <row r="852">
      <c r="L852" s="40"/>
    </row>
    <row r="853">
      <c r="L853" s="40"/>
    </row>
    <row r="854">
      <c r="L854" s="40"/>
    </row>
    <row r="855">
      <c r="L855" s="40"/>
    </row>
    <row r="856">
      <c r="L856" s="40"/>
    </row>
    <row r="857">
      <c r="L857" s="40"/>
    </row>
    <row r="858">
      <c r="L858" s="40"/>
    </row>
    <row r="859">
      <c r="L859" s="40"/>
    </row>
    <row r="860">
      <c r="L860" s="40"/>
    </row>
    <row r="861">
      <c r="L861" s="40"/>
    </row>
    <row r="862">
      <c r="L862" s="40"/>
    </row>
    <row r="863">
      <c r="L863" s="40"/>
    </row>
    <row r="864">
      <c r="L864" s="40"/>
    </row>
    <row r="865">
      <c r="L865" s="40"/>
    </row>
    <row r="866">
      <c r="L866" s="40"/>
    </row>
    <row r="867">
      <c r="L867" s="40"/>
    </row>
    <row r="868">
      <c r="L868" s="40"/>
    </row>
    <row r="869">
      <c r="L869" s="40"/>
    </row>
    <row r="870">
      <c r="L870" s="40"/>
    </row>
    <row r="871">
      <c r="L871" s="40"/>
    </row>
    <row r="872">
      <c r="L872" s="40"/>
    </row>
    <row r="873">
      <c r="L873" s="40"/>
    </row>
    <row r="874">
      <c r="L874" s="40"/>
    </row>
    <row r="875">
      <c r="L875" s="40"/>
    </row>
    <row r="876">
      <c r="L876" s="40"/>
    </row>
    <row r="877">
      <c r="L877" s="40"/>
    </row>
    <row r="878">
      <c r="L878" s="40"/>
    </row>
    <row r="879">
      <c r="L879" s="40"/>
    </row>
    <row r="880">
      <c r="L880" s="40"/>
    </row>
    <row r="881">
      <c r="L881" s="40"/>
    </row>
    <row r="882">
      <c r="L882" s="40"/>
    </row>
    <row r="883">
      <c r="L883" s="40"/>
    </row>
    <row r="884">
      <c r="L884" s="40"/>
    </row>
    <row r="885">
      <c r="L885" s="40"/>
    </row>
    <row r="886">
      <c r="L886" s="40"/>
    </row>
    <row r="887">
      <c r="L887" s="40"/>
    </row>
    <row r="888">
      <c r="L888" s="40"/>
    </row>
    <row r="889">
      <c r="L889" s="40"/>
    </row>
    <row r="890">
      <c r="L890" s="40"/>
    </row>
    <row r="891">
      <c r="L891" s="40"/>
    </row>
    <row r="892">
      <c r="L892" s="40"/>
    </row>
    <row r="893">
      <c r="L893" s="40"/>
    </row>
    <row r="894">
      <c r="L894" s="40"/>
    </row>
    <row r="895">
      <c r="L895" s="40"/>
    </row>
    <row r="896">
      <c r="L896" s="40"/>
    </row>
    <row r="897">
      <c r="L897" s="40"/>
    </row>
    <row r="898">
      <c r="L898" s="40"/>
    </row>
    <row r="899">
      <c r="L899" s="40"/>
    </row>
    <row r="900">
      <c r="L900" s="40"/>
    </row>
    <row r="901">
      <c r="L901" s="40"/>
    </row>
    <row r="902">
      <c r="L902" s="40"/>
    </row>
    <row r="903">
      <c r="L903" s="40"/>
    </row>
    <row r="904">
      <c r="L904" s="40"/>
    </row>
    <row r="905">
      <c r="L905" s="40"/>
    </row>
    <row r="906">
      <c r="L906" s="40"/>
    </row>
    <row r="907">
      <c r="L907" s="40"/>
    </row>
    <row r="908">
      <c r="L908" s="40"/>
    </row>
    <row r="909">
      <c r="L909" s="40"/>
    </row>
    <row r="910">
      <c r="L910" s="40"/>
    </row>
    <row r="911">
      <c r="L911" s="40"/>
    </row>
    <row r="912">
      <c r="L912" s="40"/>
    </row>
    <row r="913">
      <c r="L913" s="40"/>
    </row>
    <row r="914">
      <c r="L914" s="40"/>
    </row>
    <row r="915">
      <c r="L915" s="40"/>
    </row>
    <row r="916">
      <c r="L916" s="40"/>
    </row>
    <row r="917">
      <c r="L917" s="40"/>
    </row>
    <row r="918">
      <c r="L918" s="40"/>
    </row>
    <row r="919">
      <c r="L919" s="40"/>
    </row>
    <row r="920">
      <c r="L920" s="40"/>
    </row>
    <row r="921">
      <c r="L921" s="40"/>
    </row>
    <row r="922">
      <c r="L922" s="40"/>
    </row>
    <row r="923">
      <c r="L923" s="40"/>
    </row>
    <row r="924">
      <c r="L924" s="40"/>
    </row>
    <row r="925">
      <c r="L925" s="40"/>
    </row>
    <row r="926">
      <c r="L926" s="40"/>
    </row>
    <row r="927">
      <c r="L927" s="40"/>
    </row>
    <row r="928">
      <c r="L928" s="40"/>
    </row>
    <row r="929">
      <c r="L929" s="40"/>
    </row>
    <row r="930">
      <c r="L930" s="40"/>
    </row>
    <row r="931">
      <c r="L931" s="40"/>
    </row>
    <row r="932">
      <c r="L932" s="40"/>
    </row>
    <row r="933">
      <c r="L933" s="40"/>
    </row>
    <row r="934">
      <c r="L934" s="40"/>
    </row>
    <row r="935">
      <c r="L935" s="40"/>
    </row>
    <row r="936">
      <c r="L936" s="40"/>
    </row>
    <row r="937">
      <c r="L937" s="40"/>
    </row>
    <row r="938">
      <c r="L938" s="40"/>
    </row>
    <row r="939">
      <c r="L939" s="40"/>
    </row>
    <row r="940">
      <c r="L940" s="40"/>
    </row>
    <row r="941">
      <c r="L941" s="40"/>
    </row>
    <row r="942">
      <c r="L942" s="40"/>
    </row>
    <row r="943">
      <c r="L943" s="40"/>
    </row>
    <row r="944">
      <c r="L944" s="40"/>
    </row>
    <row r="945">
      <c r="L945" s="40"/>
    </row>
    <row r="946">
      <c r="L946" s="40"/>
    </row>
    <row r="947">
      <c r="L947" s="40"/>
    </row>
    <row r="948">
      <c r="L948" s="40"/>
    </row>
    <row r="949">
      <c r="L949" s="40"/>
    </row>
    <row r="950">
      <c r="L950" s="40"/>
    </row>
    <row r="951">
      <c r="L951" s="40"/>
    </row>
    <row r="952">
      <c r="L952" s="40"/>
    </row>
    <row r="953">
      <c r="L953" s="40"/>
    </row>
    <row r="954">
      <c r="L954" s="40"/>
    </row>
    <row r="955">
      <c r="L955" s="40"/>
    </row>
    <row r="956">
      <c r="L956" s="40"/>
    </row>
    <row r="957">
      <c r="L957" s="40"/>
    </row>
    <row r="958">
      <c r="L958" s="40"/>
    </row>
    <row r="959">
      <c r="L959" s="40"/>
    </row>
    <row r="960">
      <c r="L960" s="40"/>
    </row>
    <row r="961">
      <c r="L961" s="40"/>
    </row>
    <row r="962">
      <c r="L962" s="40"/>
    </row>
    <row r="963">
      <c r="L963" s="40"/>
    </row>
    <row r="964">
      <c r="L964" s="40"/>
    </row>
    <row r="965">
      <c r="L965" s="40"/>
    </row>
    <row r="966">
      <c r="L966" s="40"/>
    </row>
    <row r="967">
      <c r="L967" s="40"/>
    </row>
    <row r="968">
      <c r="L968" s="40"/>
    </row>
    <row r="969">
      <c r="L969" s="40"/>
    </row>
    <row r="970">
      <c r="L970" s="40"/>
    </row>
    <row r="971">
      <c r="L971" s="40"/>
    </row>
    <row r="972">
      <c r="L972" s="40"/>
    </row>
    <row r="973">
      <c r="L973" s="40"/>
    </row>
    <row r="974">
      <c r="L974" s="40"/>
    </row>
    <row r="975">
      <c r="L975" s="40"/>
    </row>
    <row r="976">
      <c r="L976" s="40"/>
    </row>
    <row r="977">
      <c r="L977" s="40"/>
    </row>
    <row r="978">
      <c r="L978" s="40"/>
    </row>
    <row r="979">
      <c r="L979" s="40"/>
    </row>
    <row r="980">
      <c r="L980" s="40"/>
    </row>
    <row r="981">
      <c r="L981" s="40"/>
    </row>
    <row r="982">
      <c r="L982" s="40"/>
    </row>
    <row r="983">
      <c r="L983" s="40"/>
    </row>
    <row r="984">
      <c r="L984" s="40"/>
    </row>
    <row r="985">
      <c r="L985" s="40"/>
    </row>
    <row r="986">
      <c r="L986" s="40"/>
    </row>
    <row r="987">
      <c r="L987" s="40"/>
    </row>
    <row r="988">
      <c r="L988" s="40"/>
    </row>
    <row r="989">
      <c r="L989" s="40"/>
    </row>
    <row r="990">
      <c r="L990" s="40"/>
    </row>
    <row r="991">
      <c r="L991" s="40"/>
    </row>
    <row r="992">
      <c r="L992" s="40"/>
    </row>
    <row r="993">
      <c r="L993" s="40"/>
    </row>
    <row r="994">
      <c r="L994" s="40"/>
    </row>
    <row r="995">
      <c r="L995" s="40"/>
    </row>
    <row r="996">
      <c r="L996" s="40"/>
    </row>
    <row r="997">
      <c r="L997" s="40"/>
    </row>
    <row r="998">
      <c r="L998" s="40"/>
    </row>
    <row r="999">
      <c r="L999" s="40"/>
    </row>
    <row r="1000">
      <c r="L1000" s="40"/>
    </row>
    <row r="1001">
      <c r="L1001" s="4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74</v>
      </c>
      <c r="B1" s="2" t="s">
        <v>109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1" t="s">
        <v>95</v>
      </c>
      <c r="J1" s="3" t="s">
        <v>5</v>
      </c>
      <c r="K1" s="3" t="s">
        <v>7</v>
      </c>
      <c r="L1" s="3" t="s">
        <v>8</v>
      </c>
      <c r="M1" s="4" t="s">
        <v>96</v>
      </c>
      <c r="N1" s="3" t="s">
        <v>10</v>
      </c>
      <c r="O1" s="5" t="s">
        <v>11</v>
      </c>
      <c r="P1" s="5" t="s">
        <v>12</v>
      </c>
      <c r="Q1" s="5" t="s">
        <v>13</v>
      </c>
      <c r="R1" s="6" t="s">
        <v>97</v>
      </c>
      <c r="S1" s="5" t="s">
        <v>98</v>
      </c>
      <c r="T1" s="7" t="s">
        <v>18</v>
      </c>
      <c r="U1" s="7" t="s">
        <v>19</v>
      </c>
      <c r="V1" s="7" t="s">
        <v>20</v>
      </c>
      <c r="W1" s="7" t="s">
        <v>99</v>
      </c>
      <c r="X1" s="8" t="s">
        <v>100</v>
      </c>
      <c r="Y1" s="8" t="s">
        <v>101</v>
      </c>
      <c r="Z1" s="8" t="s">
        <v>102</v>
      </c>
      <c r="AA1" s="9" t="s">
        <v>103</v>
      </c>
    </row>
    <row r="2">
      <c r="A2" s="13" t="s">
        <v>45</v>
      </c>
      <c r="B2" s="91">
        <v>45264.0</v>
      </c>
      <c r="C2" s="86">
        <v>0.4479166666666667</v>
      </c>
      <c r="D2" s="13"/>
      <c r="E2" s="13" t="s">
        <v>104</v>
      </c>
      <c r="F2" s="13" t="s">
        <v>30</v>
      </c>
      <c r="G2" s="13" t="s">
        <v>28</v>
      </c>
      <c r="H2" s="13" t="s">
        <v>104</v>
      </c>
      <c r="I2" s="13" t="s">
        <v>34</v>
      </c>
      <c r="J2" s="14">
        <v>3.0</v>
      </c>
      <c r="K2" s="14">
        <v>2.0</v>
      </c>
      <c r="L2" s="14">
        <v>0.0</v>
      </c>
      <c r="M2" s="15">
        <v>6.0</v>
      </c>
      <c r="N2" s="14">
        <v>9.0</v>
      </c>
      <c r="O2" s="16">
        <v>124.0</v>
      </c>
      <c r="P2" s="16">
        <v>0.0</v>
      </c>
      <c r="Q2" s="16">
        <v>13.0</v>
      </c>
      <c r="R2" s="16">
        <v>0.0</v>
      </c>
      <c r="S2" s="16">
        <v>2.0</v>
      </c>
      <c r="T2" s="17">
        <v>0.0</v>
      </c>
      <c r="U2" s="17">
        <v>0.0</v>
      </c>
      <c r="V2" s="17">
        <v>0.0</v>
      </c>
      <c r="W2" s="17">
        <v>3.0</v>
      </c>
      <c r="X2" s="18">
        <v>4.0</v>
      </c>
      <c r="Y2" s="18">
        <v>3.0</v>
      </c>
      <c r="Z2" s="18">
        <v>1.0</v>
      </c>
      <c r="AA2" s="19">
        <v>8.0</v>
      </c>
    </row>
    <row r="3">
      <c r="A3" s="13" t="s">
        <v>26</v>
      </c>
      <c r="B3" s="91">
        <v>45264.0</v>
      </c>
      <c r="C3" s="86">
        <v>0.4479166666666667</v>
      </c>
      <c r="D3" s="13"/>
      <c r="E3" s="13" t="s">
        <v>104</v>
      </c>
      <c r="F3" s="13" t="s">
        <v>30</v>
      </c>
      <c r="G3" s="13" t="s">
        <v>28</v>
      </c>
      <c r="H3" s="13" t="s">
        <v>104</v>
      </c>
      <c r="I3" s="13" t="s">
        <v>34</v>
      </c>
      <c r="J3" s="14">
        <v>0.0</v>
      </c>
      <c r="K3" s="14">
        <v>1.0</v>
      </c>
      <c r="L3" s="14">
        <v>4.0</v>
      </c>
      <c r="M3" s="15">
        <v>13.0</v>
      </c>
      <c r="N3" s="14">
        <v>2.0</v>
      </c>
      <c r="O3" s="16">
        <v>191.0</v>
      </c>
      <c r="P3" s="16">
        <v>0.0</v>
      </c>
      <c r="Q3" s="16">
        <v>27.0</v>
      </c>
      <c r="R3" s="16">
        <v>0.0</v>
      </c>
      <c r="S3" s="16">
        <v>0.0</v>
      </c>
      <c r="T3" s="17">
        <v>2.0</v>
      </c>
      <c r="U3" s="17">
        <v>0.0</v>
      </c>
      <c r="V3" s="17">
        <v>0.0</v>
      </c>
      <c r="W3" s="17">
        <v>2.0</v>
      </c>
      <c r="X3" s="18">
        <v>4.0</v>
      </c>
      <c r="Y3" s="18">
        <v>2.0</v>
      </c>
      <c r="Z3" s="18">
        <v>2.0</v>
      </c>
      <c r="AA3" s="19">
        <v>8.0</v>
      </c>
    </row>
    <row r="4">
      <c r="A4" s="13" t="s">
        <v>41</v>
      </c>
      <c r="B4" s="91">
        <v>45264.0</v>
      </c>
      <c r="C4" s="86">
        <v>0.4479166666666667</v>
      </c>
      <c r="D4" s="13" t="s">
        <v>110</v>
      </c>
      <c r="E4" s="13" t="s">
        <v>104</v>
      </c>
      <c r="F4" s="13" t="s">
        <v>30</v>
      </c>
      <c r="G4" s="13" t="s">
        <v>37</v>
      </c>
      <c r="H4" s="13" t="s">
        <v>104</v>
      </c>
      <c r="I4" s="13" t="s">
        <v>34</v>
      </c>
      <c r="J4" s="14">
        <v>1.0</v>
      </c>
      <c r="K4" s="14">
        <v>0.0</v>
      </c>
      <c r="L4" s="14">
        <v>5.0</v>
      </c>
      <c r="M4" s="15">
        <v>22.0</v>
      </c>
      <c r="N4" s="14">
        <v>2.0</v>
      </c>
      <c r="O4" s="16">
        <v>60.0</v>
      </c>
      <c r="P4" s="16">
        <v>0.0</v>
      </c>
      <c r="Q4" s="16">
        <v>1.0</v>
      </c>
      <c r="R4" s="16">
        <v>1.0</v>
      </c>
      <c r="S4" s="16">
        <v>0.0</v>
      </c>
      <c r="T4" s="17">
        <v>0.0</v>
      </c>
      <c r="U4" s="17">
        <v>1.0</v>
      </c>
      <c r="V4" s="17">
        <v>0.0</v>
      </c>
      <c r="W4" s="17">
        <v>2.0</v>
      </c>
      <c r="X4" s="18">
        <v>4.0</v>
      </c>
      <c r="Y4" s="18">
        <v>2.0</v>
      </c>
      <c r="Z4" s="18">
        <v>2.0</v>
      </c>
      <c r="AA4" s="19">
        <v>8.0</v>
      </c>
    </row>
    <row r="5">
      <c r="A5" s="20" t="s">
        <v>45</v>
      </c>
      <c r="B5" s="92">
        <v>45264.0</v>
      </c>
      <c r="C5" s="87">
        <v>0.4583333333333333</v>
      </c>
      <c r="D5" s="20" t="s">
        <v>111</v>
      </c>
      <c r="E5" s="20" t="s">
        <v>104</v>
      </c>
      <c r="F5" s="20" t="s">
        <v>30</v>
      </c>
      <c r="G5" s="20" t="s">
        <v>28</v>
      </c>
      <c r="H5" s="20" t="s">
        <v>104</v>
      </c>
      <c r="I5" s="20" t="s">
        <v>35</v>
      </c>
      <c r="J5" s="21">
        <v>3.0</v>
      </c>
      <c r="K5" s="21">
        <v>0.0</v>
      </c>
      <c r="L5" s="21">
        <v>0.0</v>
      </c>
      <c r="M5" s="22">
        <v>10.0</v>
      </c>
      <c r="N5" s="21">
        <v>1.0</v>
      </c>
      <c r="O5" s="23">
        <v>133.0</v>
      </c>
      <c r="P5" s="23">
        <v>0.0</v>
      </c>
      <c r="Q5" s="23">
        <v>5.0</v>
      </c>
      <c r="R5" s="23">
        <v>0.0</v>
      </c>
      <c r="S5" s="23">
        <v>0.0</v>
      </c>
      <c r="T5" s="24">
        <v>0.0</v>
      </c>
      <c r="U5" s="24">
        <v>1.0</v>
      </c>
      <c r="V5" s="24">
        <v>0.0</v>
      </c>
      <c r="W5" s="24">
        <v>0.0</v>
      </c>
      <c r="X5" s="25">
        <v>3.0</v>
      </c>
      <c r="Y5" s="25">
        <v>2.0</v>
      </c>
      <c r="Z5" s="25">
        <v>1.0</v>
      </c>
      <c r="AA5" s="9">
        <v>6.0</v>
      </c>
    </row>
    <row r="6">
      <c r="A6" s="20" t="s">
        <v>26</v>
      </c>
      <c r="B6" s="92">
        <v>45264.0</v>
      </c>
      <c r="C6" s="87">
        <v>0.4583333333333333</v>
      </c>
      <c r="D6" s="20"/>
      <c r="E6" s="20" t="s">
        <v>104</v>
      </c>
      <c r="F6" s="20" t="s">
        <v>30</v>
      </c>
      <c r="G6" s="20" t="s">
        <v>28</v>
      </c>
      <c r="H6" s="20" t="s">
        <v>104</v>
      </c>
      <c r="I6" s="20" t="s">
        <v>35</v>
      </c>
      <c r="J6" s="21">
        <v>5.0</v>
      </c>
      <c r="K6" s="21">
        <v>2.0</v>
      </c>
      <c r="L6" s="21">
        <v>6.0</v>
      </c>
      <c r="M6" s="22">
        <v>19.0</v>
      </c>
      <c r="N6" s="21">
        <v>5.0</v>
      </c>
      <c r="O6" s="23">
        <v>261.0</v>
      </c>
      <c r="P6" s="23">
        <v>0.0</v>
      </c>
      <c r="Q6" s="23">
        <v>22.0</v>
      </c>
      <c r="R6" s="23">
        <v>3.0</v>
      </c>
      <c r="S6" s="23">
        <v>1.0</v>
      </c>
      <c r="T6" s="24">
        <v>0.0</v>
      </c>
      <c r="U6" s="24">
        <v>0.0</v>
      </c>
      <c r="V6" s="24">
        <v>0.0</v>
      </c>
      <c r="W6" s="24">
        <v>0.0</v>
      </c>
      <c r="X6" s="25">
        <v>5.0</v>
      </c>
      <c r="Y6" s="25">
        <v>4.0</v>
      </c>
      <c r="Z6" s="25">
        <v>0.0</v>
      </c>
      <c r="AA6" s="9">
        <v>9.0</v>
      </c>
    </row>
    <row r="7">
      <c r="A7" s="20" t="s">
        <v>41</v>
      </c>
      <c r="B7" s="92">
        <v>45264.0</v>
      </c>
      <c r="C7" s="87">
        <v>0.4583333333333333</v>
      </c>
      <c r="D7" s="20" t="s">
        <v>112</v>
      </c>
      <c r="E7" s="20" t="s">
        <v>104</v>
      </c>
      <c r="F7" s="20" t="s">
        <v>30</v>
      </c>
      <c r="G7" s="20" t="s">
        <v>43</v>
      </c>
      <c r="H7" s="20" t="s">
        <v>104</v>
      </c>
      <c r="I7" s="20" t="s">
        <v>35</v>
      </c>
      <c r="J7" s="21">
        <v>0.0</v>
      </c>
      <c r="K7" s="21">
        <v>1.0</v>
      </c>
      <c r="L7" s="21">
        <v>4.0</v>
      </c>
      <c r="M7" s="22">
        <v>0.0</v>
      </c>
      <c r="N7" s="21">
        <v>8.0</v>
      </c>
      <c r="O7" s="23">
        <v>21.0</v>
      </c>
      <c r="P7" s="23">
        <v>0.0</v>
      </c>
      <c r="Q7" s="23">
        <v>0.0</v>
      </c>
      <c r="R7" s="23">
        <v>5.0</v>
      </c>
      <c r="S7" s="23">
        <v>0.0</v>
      </c>
      <c r="T7" s="24">
        <v>0.0</v>
      </c>
      <c r="U7" s="24">
        <v>1.0</v>
      </c>
      <c r="V7" s="24">
        <v>0.0</v>
      </c>
      <c r="W7" s="24">
        <v>0.0</v>
      </c>
      <c r="X7" s="25">
        <v>3.0</v>
      </c>
      <c r="Y7" s="25">
        <v>2.0</v>
      </c>
      <c r="Z7" s="25">
        <v>1.0</v>
      </c>
      <c r="AA7" s="9">
        <v>6.0</v>
      </c>
    </row>
    <row r="8">
      <c r="A8" s="26" t="s">
        <v>45</v>
      </c>
      <c r="B8" s="93">
        <v>45264.0</v>
      </c>
      <c r="C8" s="88">
        <v>0.46875</v>
      </c>
      <c r="D8" s="26" t="s">
        <v>113</v>
      </c>
      <c r="E8" s="26" t="s">
        <v>104</v>
      </c>
      <c r="F8" s="26" t="s">
        <v>32</v>
      </c>
      <c r="G8" s="26" t="s">
        <v>28</v>
      </c>
      <c r="H8" s="26" t="s">
        <v>104</v>
      </c>
      <c r="I8" s="26" t="s">
        <v>33</v>
      </c>
      <c r="J8" s="3">
        <v>20.0</v>
      </c>
      <c r="K8" s="3">
        <v>1.0</v>
      </c>
      <c r="L8" s="3">
        <v>1.0</v>
      </c>
      <c r="M8" s="27">
        <v>4.0</v>
      </c>
      <c r="N8" s="3">
        <v>3.0</v>
      </c>
      <c r="O8" s="5">
        <v>60.0</v>
      </c>
      <c r="P8" s="5">
        <v>0.0</v>
      </c>
      <c r="Q8" s="5">
        <v>8.0</v>
      </c>
      <c r="R8" s="5">
        <v>2.0</v>
      </c>
      <c r="S8" s="5">
        <v>0.0</v>
      </c>
      <c r="T8" s="7">
        <v>0.0</v>
      </c>
      <c r="U8" s="7">
        <v>0.0</v>
      </c>
      <c r="V8" s="7">
        <v>0.0</v>
      </c>
      <c r="W8" s="7">
        <v>0.0</v>
      </c>
      <c r="X8" s="8">
        <v>5.0</v>
      </c>
      <c r="Y8" s="8">
        <v>3.0</v>
      </c>
      <c r="Z8" s="8">
        <v>0.0</v>
      </c>
      <c r="AA8" s="28">
        <v>8.0</v>
      </c>
    </row>
    <row r="9">
      <c r="A9" s="26" t="s">
        <v>26</v>
      </c>
      <c r="B9" s="93">
        <v>45264.0</v>
      </c>
      <c r="C9" s="89">
        <v>0.46875</v>
      </c>
      <c r="D9" s="26" t="s">
        <v>114</v>
      </c>
      <c r="E9" s="26" t="s">
        <v>104</v>
      </c>
      <c r="F9" s="26" t="s">
        <v>32</v>
      </c>
      <c r="G9" s="26" t="s">
        <v>28</v>
      </c>
      <c r="H9" s="26" t="s">
        <v>104</v>
      </c>
      <c r="I9" s="26" t="s">
        <v>33</v>
      </c>
      <c r="J9" s="3">
        <v>5.0</v>
      </c>
      <c r="K9" s="3">
        <v>2.0</v>
      </c>
      <c r="L9" s="3">
        <v>8.0</v>
      </c>
      <c r="M9" s="27">
        <v>11.0</v>
      </c>
      <c r="N9" s="3">
        <v>7.0</v>
      </c>
      <c r="O9" s="5">
        <v>75.0</v>
      </c>
      <c r="P9" s="5">
        <v>0.0</v>
      </c>
      <c r="Q9" s="5">
        <v>22.0</v>
      </c>
      <c r="R9" s="5">
        <v>2.0</v>
      </c>
      <c r="S9" s="5">
        <v>0.0</v>
      </c>
      <c r="T9" s="7">
        <v>0.0</v>
      </c>
      <c r="U9" s="7">
        <v>0.0</v>
      </c>
      <c r="V9" s="7">
        <v>0.0</v>
      </c>
      <c r="W9" s="7">
        <v>1.0</v>
      </c>
      <c r="X9" s="8">
        <v>5.0</v>
      </c>
      <c r="Y9" s="8">
        <v>3.0</v>
      </c>
      <c r="Z9" s="8">
        <v>1.0</v>
      </c>
      <c r="AA9" s="28">
        <v>9.0</v>
      </c>
    </row>
    <row r="10">
      <c r="A10" s="26" t="s">
        <v>41</v>
      </c>
      <c r="B10" s="93">
        <v>45264.0</v>
      </c>
      <c r="C10" s="89">
        <v>0.46875</v>
      </c>
      <c r="D10" s="26" t="s">
        <v>115</v>
      </c>
      <c r="E10" s="26" t="s">
        <v>104</v>
      </c>
      <c r="F10" s="26" t="s">
        <v>32</v>
      </c>
      <c r="G10" s="26"/>
      <c r="H10" s="26" t="s">
        <v>104</v>
      </c>
      <c r="I10" s="26" t="s">
        <v>33</v>
      </c>
      <c r="J10" s="3">
        <v>0.0</v>
      </c>
      <c r="K10" s="3">
        <v>0.0</v>
      </c>
      <c r="L10" s="3">
        <v>3.0</v>
      </c>
      <c r="M10" s="27">
        <v>5.0</v>
      </c>
      <c r="N10" s="3">
        <v>12.0</v>
      </c>
      <c r="O10" s="5">
        <v>18.0</v>
      </c>
      <c r="P10" s="5">
        <v>2.0</v>
      </c>
      <c r="Q10" s="5">
        <v>0.0</v>
      </c>
      <c r="R10" s="5">
        <v>0.0</v>
      </c>
      <c r="S10" s="5">
        <v>2.0</v>
      </c>
      <c r="T10" s="7">
        <v>0.0</v>
      </c>
      <c r="U10" s="7">
        <v>1.0</v>
      </c>
      <c r="V10" s="7">
        <v>0.0</v>
      </c>
      <c r="W10" s="7">
        <v>0.0</v>
      </c>
      <c r="X10" s="8">
        <v>3.0</v>
      </c>
      <c r="Y10" s="8">
        <v>3.0</v>
      </c>
      <c r="Z10" s="8">
        <v>1.0</v>
      </c>
      <c r="AA10" s="28">
        <v>7.0</v>
      </c>
    </row>
  </sheetData>
  <drawing r:id="rId1"/>
</worksheet>
</file>