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9195"/>
  </bookViews>
  <sheets>
    <sheet name="Performance Measur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1" l="1"/>
  <c r="K39" i="1"/>
  <c r="J40" i="1"/>
  <c r="J39" i="1"/>
  <c r="J38" i="1"/>
  <c r="K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D44" i="1"/>
  <c r="C39" i="1"/>
  <c r="C40" i="1"/>
  <c r="C42" i="1"/>
  <c r="B39" i="1"/>
  <c r="B40" i="1"/>
  <c r="B42" i="1"/>
  <c r="C49" i="1"/>
  <c r="B43" i="1"/>
  <c r="B44" i="1"/>
  <c r="G5" i="1"/>
  <c r="G6" i="1"/>
  <c r="G7" i="1"/>
  <c r="G8" i="1"/>
  <c r="G9" i="1"/>
  <c r="G10" i="1"/>
  <c r="G11" i="1"/>
  <c r="G12" i="1"/>
  <c r="G13" i="1"/>
  <c r="G14" i="1"/>
  <c r="G15" i="1"/>
  <c r="B49" i="1"/>
  <c r="C44" i="1"/>
  <c r="C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4" i="1"/>
  <c r="G3" i="1"/>
  <c r="D43" i="1"/>
  <c r="D40" i="1"/>
  <c r="D39" i="1"/>
  <c r="D46" i="1"/>
  <c r="D45" i="1"/>
  <c r="D42" i="1"/>
  <c r="B45" i="1"/>
  <c r="C46" i="1"/>
  <c r="C47" i="1"/>
  <c r="C48" i="1"/>
  <c r="C45" i="1"/>
  <c r="B46" i="1"/>
  <c r="B47" i="1"/>
  <c r="B48" i="1"/>
</calcChain>
</file>

<file path=xl/sharedStrings.xml><?xml version="1.0" encoding="utf-8"?>
<sst xmlns="http://schemas.openxmlformats.org/spreadsheetml/2006/main" count="22" uniqueCount="18">
  <si>
    <t>Month</t>
  </si>
  <si>
    <t>M</t>
  </si>
  <si>
    <t>Excess Returns over the risk free rate</t>
  </si>
  <si>
    <t>A</t>
  </si>
  <si>
    <t>B</t>
  </si>
  <si>
    <t>Average</t>
  </si>
  <si>
    <t>Std Dev</t>
  </si>
  <si>
    <t>Sharpe Ratio</t>
  </si>
  <si>
    <t>Alpha</t>
  </si>
  <si>
    <t>Beta</t>
  </si>
  <si>
    <t>Treynor</t>
  </si>
  <si>
    <t>R-squared</t>
  </si>
  <si>
    <t>Residual risk</t>
  </si>
  <si>
    <t>Appraisal ratio</t>
  </si>
  <si>
    <t>Information ratio</t>
  </si>
  <si>
    <t>eps(A)</t>
  </si>
  <si>
    <t>eps(B)</t>
  </si>
  <si>
    <t>Excess return over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</si>
</sst>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1" fillId="2" borderId="1" xfId="0" applyFont="1" applyFill="1" applyBorder="1"/>
    <xf numFmtId="164" fontId="0" fillId="2" borderId="2" xfId="0" applyNumberFormat="1" applyFill="1" applyBorder="1" applyAlignment="1">
      <alignment horizontal="center"/>
    </xf>
    <xf numFmtId="0" fontId="1" fillId="2" borderId="4" xfId="0" applyFont="1" applyFill="1" applyBorder="1"/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2" borderId="7" xfId="0" applyFont="1" applyFill="1" applyBorder="1"/>
    <xf numFmtId="164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2" borderId="9" xfId="0" applyFont="1" applyFill="1" applyBorder="1"/>
    <xf numFmtId="164" fontId="0" fillId="2" borderId="11" xfId="0" applyNumberForma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29" workbookViewId="0">
      <selection activeCell="I43" sqref="I43"/>
    </sheetView>
  </sheetViews>
  <sheetFormatPr defaultColWidth="8.85546875" defaultRowHeight="15" x14ac:dyDescent="0.25"/>
  <cols>
    <col min="1" max="1" width="20.5703125" customWidth="1"/>
  </cols>
  <sheetData>
    <row r="1" spans="1:14" ht="15.75" thickBot="1" x14ac:dyDescent="0.3">
      <c r="B1" s="1" t="s">
        <v>2</v>
      </c>
      <c r="J1" s="1" t="s">
        <v>17</v>
      </c>
    </row>
    <row r="2" spans="1:14" x14ac:dyDescent="0.25">
      <c r="A2" s="1" t="s">
        <v>0</v>
      </c>
      <c r="B2" s="1" t="s">
        <v>3</v>
      </c>
      <c r="C2" s="1" t="s">
        <v>4</v>
      </c>
      <c r="D2" s="1" t="s">
        <v>1</v>
      </c>
      <c r="F2" s="1"/>
      <c r="G2" s="15" t="s">
        <v>15</v>
      </c>
      <c r="H2" s="16" t="s">
        <v>16</v>
      </c>
      <c r="I2" s="1"/>
      <c r="J2" s="15" t="s">
        <v>3</v>
      </c>
      <c r="K2" s="16" t="s">
        <v>4</v>
      </c>
      <c r="N2" s="2"/>
    </row>
    <row r="3" spans="1:14" x14ac:dyDescent="0.25">
      <c r="A3">
        <v>1</v>
      </c>
      <c r="B3" s="2">
        <v>0.66822586034078757</v>
      </c>
      <c r="C3" s="2">
        <v>3.7151859562419416</v>
      </c>
      <c r="D3" s="2">
        <v>-1.5573827607832103</v>
      </c>
      <c r="E3" s="2"/>
      <c r="F3" s="2"/>
      <c r="G3" s="17">
        <f>+B3-B$43-B$44*$D3</f>
        <v>1.4380238146609416</v>
      </c>
      <c r="H3" s="12">
        <f>+C3-C$43-C$44*$D3</f>
        <v>0.30542083922946395</v>
      </c>
      <c r="I3" s="2"/>
      <c r="J3" s="17">
        <f>B3-D3</f>
        <v>2.2256086211239978</v>
      </c>
      <c r="K3" s="12">
        <f>C3-D3</f>
        <v>5.2725687170251518</v>
      </c>
      <c r="N3" s="2"/>
    </row>
    <row r="4" spans="1:14" x14ac:dyDescent="0.25">
      <c r="A4">
        <v>2</v>
      </c>
      <c r="B4" s="2">
        <v>1.6926651178227781</v>
      </c>
      <c r="C4" s="2">
        <v>3.3097051184650592</v>
      </c>
      <c r="D4" s="2">
        <v>-2.0766236064413413</v>
      </c>
      <c r="E4" s="2"/>
      <c r="F4" s="2"/>
      <c r="G4" s="17">
        <f t="shared" ref="G4:G38" si="0">+B4-B$43-B$44*$D4</f>
        <v>3.1347316968080232</v>
      </c>
      <c r="H4" s="12">
        <f t="shared" ref="H4:H38" si="1">+C4-C$43-C$44*$D4</f>
        <v>0.26014935175657894</v>
      </c>
      <c r="I4" s="2"/>
      <c r="J4" s="17">
        <f t="shared" ref="J4:J37" si="2">B4-D4</f>
        <v>3.7692887242641193</v>
      </c>
      <c r="K4" s="12">
        <f t="shared" ref="K4:K37" si="3">C4-D4</f>
        <v>5.3863287249064005</v>
      </c>
      <c r="N4" s="2"/>
    </row>
    <row r="5" spans="1:14" x14ac:dyDescent="0.25">
      <c r="A5">
        <v>3</v>
      </c>
      <c r="B5" s="2">
        <v>12.369451697127932</v>
      </c>
      <c r="C5" s="2">
        <v>7.2578178943407163</v>
      </c>
      <c r="D5" s="2">
        <v>3.6738861330225081</v>
      </c>
      <c r="E5" s="2"/>
      <c r="F5" s="2"/>
      <c r="G5" s="17">
        <f t="shared" si="0"/>
        <v>6.3662502352821217</v>
      </c>
      <c r="H5" s="12">
        <f t="shared" si="1"/>
        <v>0.21900089271604584</v>
      </c>
      <c r="I5" s="2"/>
      <c r="J5" s="17">
        <f t="shared" si="2"/>
        <v>8.6955655641054239</v>
      </c>
      <c r="K5" s="12">
        <f t="shared" si="3"/>
        <v>3.5839317613182082</v>
      </c>
      <c r="N5" s="2"/>
    </row>
    <row r="6" spans="1:14" x14ac:dyDescent="0.25">
      <c r="A6">
        <v>4</v>
      </c>
      <c r="B6" s="2">
        <v>0.31948881789136685</v>
      </c>
      <c r="C6" s="2">
        <v>0.14579752412653835</v>
      </c>
      <c r="D6" s="2">
        <v>-6.1417652236815723</v>
      </c>
      <c r="E6" s="2"/>
      <c r="F6" s="2"/>
      <c r="G6" s="17">
        <f t="shared" si="0"/>
        <v>7.0247529803160287</v>
      </c>
      <c r="H6" s="12">
        <f t="shared" si="1"/>
        <v>-8.367574505834785E-2</v>
      </c>
      <c r="I6" s="2"/>
      <c r="J6" s="17">
        <f t="shared" si="2"/>
        <v>6.4612540415729391</v>
      </c>
      <c r="K6" s="12">
        <f t="shared" si="3"/>
        <v>6.2875627478081109</v>
      </c>
      <c r="N6" s="2"/>
    </row>
    <row r="7" spans="1:14" x14ac:dyDescent="0.25">
      <c r="A7">
        <v>5</v>
      </c>
      <c r="B7" s="2">
        <v>3.6479444122756277</v>
      </c>
      <c r="C7" s="2">
        <v>4.1724034728852137</v>
      </c>
      <c r="D7" s="2">
        <v>-0.90814545184414452</v>
      </c>
      <c r="E7" s="2"/>
      <c r="F7" s="2"/>
      <c r="G7" s="17">
        <f t="shared" si="0"/>
        <v>3.5771654427820923</v>
      </c>
      <c r="H7" s="12">
        <f t="shared" si="1"/>
        <v>0.31224746077733911</v>
      </c>
      <c r="I7" s="2"/>
      <c r="J7" s="17">
        <f t="shared" si="2"/>
        <v>4.5560898641197722</v>
      </c>
      <c r="K7" s="12">
        <f t="shared" si="3"/>
        <v>5.0805489247293583</v>
      </c>
      <c r="N7" s="2"/>
    </row>
    <row r="8" spans="1:14" x14ac:dyDescent="0.25">
      <c r="A8">
        <v>6</v>
      </c>
      <c r="B8" s="2">
        <v>-14.553072625698317</v>
      </c>
      <c r="C8" s="2">
        <v>-0.98055035147836689</v>
      </c>
      <c r="D8" s="2">
        <v>-7.2455347939351933</v>
      </c>
      <c r="E8" s="2"/>
      <c r="F8" s="2"/>
      <c r="G8" s="17">
        <f t="shared" si="0"/>
        <v>-6.4187420538291757</v>
      </c>
      <c r="H8" s="12">
        <f t="shared" si="1"/>
        <v>-0.44431321264933477</v>
      </c>
      <c r="I8" s="2"/>
      <c r="J8" s="17">
        <f t="shared" si="2"/>
        <v>-7.3075378317631232</v>
      </c>
      <c r="K8" s="12">
        <f t="shared" si="3"/>
        <v>6.2649844424568268</v>
      </c>
      <c r="N8" s="2"/>
    </row>
    <row r="9" spans="1:14" x14ac:dyDescent="0.25">
      <c r="A9">
        <v>7</v>
      </c>
      <c r="B9" s="2">
        <v>-2.7133050016345139</v>
      </c>
      <c r="C9" s="2">
        <v>-0.61414478278309059</v>
      </c>
      <c r="D9" s="2">
        <v>-7.9004263401426522</v>
      </c>
      <c r="E9" s="2"/>
      <c r="F9" s="2"/>
      <c r="G9" s="17">
        <f t="shared" si="0"/>
        <v>6.2689231167299457</v>
      </c>
      <c r="H9" s="12">
        <f t="shared" si="1"/>
        <v>0.37640572594266253</v>
      </c>
      <c r="I9" s="2"/>
      <c r="J9" s="17">
        <f t="shared" si="2"/>
        <v>5.1871213385081383</v>
      </c>
      <c r="K9" s="12">
        <f t="shared" si="3"/>
        <v>7.2862815573595618</v>
      </c>
      <c r="N9" s="2"/>
    </row>
    <row r="10" spans="1:14" x14ac:dyDescent="0.25">
      <c r="A10">
        <v>8</v>
      </c>
      <c r="B10" s="2">
        <v>2.2849462365591489</v>
      </c>
      <c r="C10" s="2">
        <v>4.3923231270613083</v>
      </c>
      <c r="D10" s="2">
        <v>0.48814198898663452</v>
      </c>
      <c r="E10" s="2"/>
      <c r="F10" s="2"/>
      <c r="G10" s="17">
        <f t="shared" si="0"/>
        <v>0.40637374439949392</v>
      </c>
      <c r="H10" s="12">
        <f t="shared" si="1"/>
        <v>-0.43646968645573936</v>
      </c>
      <c r="I10" s="2"/>
      <c r="J10" s="17">
        <f t="shared" si="2"/>
        <v>1.7968042475725143</v>
      </c>
      <c r="K10" s="12">
        <f t="shared" si="3"/>
        <v>3.9041811380746738</v>
      </c>
      <c r="N10" s="2"/>
    </row>
    <row r="11" spans="1:14" x14ac:dyDescent="0.25">
      <c r="A11">
        <v>9</v>
      </c>
      <c r="B11" s="2">
        <v>-13.534822601839691</v>
      </c>
      <c r="C11" s="2">
        <v>-3.5245179785762604</v>
      </c>
      <c r="D11" s="2">
        <v>-11.002434311788411</v>
      </c>
      <c r="E11" s="2"/>
      <c r="F11" s="2"/>
      <c r="G11" s="17">
        <f t="shared" si="0"/>
        <v>-0.53637994597048611</v>
      </c>
      <c r="H11" s="12">
        <f t="shared" si="1"/>
        <v>-0.38203299580487471</v>
      </c>
      <c r="I11" s="2"/>
      <c r="J11" s="17">
        <f t="shared" si="2"/>
        <v>-2.53238829005128</v>
      </c>
      <c r="K11" s="12">
        <f t="shared" si="3"/>
        <v>7.4779163332121508</v>
      </c>
      <c r="N11" s="2"/>
    </row>
    <row r="12" spans="1:14" x14ac:dyDescent="0.25">
      <c r="A12">
        <v>10</v>
      </c>
      <c r="B12" s="2">
        <v>16.907294832826736</v>
      </c>
      <c r="C12" s="2">
        <v>10.457020885656494</v>
      </c>
      <c r="D12" s="2">
        <v>8.644882739672255</v>
      </c>
      <c r="E12" s="2"/>
      <c r="F12" s="2"/>
      <c r="G12" s="17">
        <f t="shared" si="0"/>
        <v>4.4680722453094379</v>
      </c>
      <c r="H12" s="12">
        <f t="shared" si="1"/>
        <v>-3.0291112110321983E-2</v>
      </c>
      <c r="I12" s="2"/>
      <c r="J12" s="17">
        <f t="shared" si="2"/>
        <v>8.2624120931544809</v>
      </c>
      <c r="K12" s="12">
        <f t="shared" si="3"/>
        <v>1.8121381459842389</v>
      </c>
      <c r="N12" s="2"/>
    </row>
    <row r="13" spans="1:14" x14ac:dyDescent="0.25">
      <c r="A13">
        <v>11</v>
      </c>
      <c r="B13" s="2">
        <v>7.0523236919076915</v>
      </c>
      <c r="C13" s="2">
        <v>8.530218509711057</v>
      </c>
      <c r="D13" s="2">
        <v>5.7069635115606809</v>
      </c>
      <c r="E13" s="2"/>
      <c r="F13" s="2"/>
      <c r="G13" s="17">
        <f t="shared" si="0"/>
        <v>-1.5831324250494614</v>
      </c>
      <c r="H13" s="12">
        <f t="shared" si="1"/>
        <v>8.1008840089002554E-2</v>
      </c>
      <c r="I13" s="2"/>
      <c r="J13" s="17">
        <f t="shared" si="2"/>
        <v>1.3453601803470105</v>
      </c>
      <c r="K13" s="12">
        <f t="shared" si="3"/>
        <v>2.8232549981503761</v>
      </c>
      <c r="N13" s="2"/>
    </row>
    <row r="14" spans="1:14" x14ac:dyDescent="0.25">
      <c r="A14">
        <v>12</v>
      </c>
      <c r="B14" s="2">
        <v>-8.9860352155434082</v>
      </c>
      <c r="C14" s="2">
        <v>0.46080030503669689</v>
      </c>
      <c r="D14" s="2">
        <v>-6.0332582157618608</v>
      </c>
      <c r="E14" s="2"/>
      <c r="F14" s="2"/>
      <c r="G14" s="17">
        <f t="shared" si="0"/>
        <v>-2.4212566439398042</v>
      </c>
      <c r="H14" s="12">
        <f t="shared" si="1"/>
        <v>0.1560532218731554</v>
      </c>
      <c r="I14" s="2"/>
      <c r="J14" s="17">
        <f t="shared" si="2"/>
        <v>-2.9527769997815474</v>
      </c>
      <c r="K14" s="12">
        <f t="shared" si="3"/>
        <v>6.4940585207985579</v>
      </c>
      <c r="N14" s="2"/>
    </row>
    <row r="15" spans="1:14" x14ac:dyDescent="0.25">
      <c r="A15">
        <v>13</v>
      </c>
      <c r="B15" s="2">
        <v>0.50033355570380245</v>
      </c>
      <c r="C15" s="2">
        <v>3.0817067115788057</v>
      </c>
      <c r="D15" s="2">
        <v>-2.7414698461048825</v>
      </c>
      <c r="E15" s="2"/>
      <c r="F15" s="2"/>
      <c r="G15" s="17">
        <f t="shared" si="0"/>
        <v>2.8031861666235276</v>
      </c>
      <c r="H15" s="12">
        <f t="shared" si="1"/>
        <v>0.49337011521066598</v>
      </c>
      <c r="I15" s="2"/>
      <c r="J15" s="17">
        <f t="shared" si="2"/>
        <v>3.241803401808685</v>
      </c>
      <c r="K15" s="12">
        <f t="shared" si="3"/>
        <v>5.8231765576836878</v>
      </c>
      <c r="N15" s="2"/>
    </row>
    <row r="16" spans="1:14" x14ac:dyDescent="0.25">
      <c r="A16">
        <v>14</v>
      </c>
      <c r="B16" s="2">
        <v>-5.4762694988383593</v>
      </c>
      <c r="C16" s="2">
        <v>3.2982318862179576</v>
      </c>
      <c r="D16" s="2">
        <v>-1.7003622764987791</v>
      </c>
      <c r="E16" s="2"/>
      <c r="F16" s="2"/>
      <c r="G16" s="17">
        <f t="shared" si="0"/>
        <v>-4.5213538998083509</v>
      </c>
      <c r="H16" s="12">
        <f t="shared" si="1"/>
        <v>-1.234504309059159E-2</v>
      </c>
      <c r="I16" s="2"/>
      <c r="J16" s="17">
        <f t="shared" si="2"/>
        <v>-3.7759072223395802</v>
      </c>
      <c r="K16" s="12">
        <f t="shared" si="3"/>
        <v>4.9985941627167367</v>
      </c>
      <c r="N16" s="2"/>
    </row>
    <row r="17" spans="1:25" x14ac:dyDescent="0.25">
      <c r="A17">
        <v>15</v>
      </c>
      <c r="B17" s="2">
        <v>-1.0533707865168607</v>
      </c>
      <c r="C17" s="2">
        <v>4.8756713192587133</v>
      </c>
      <c r="D17" s="2">
        <v>0.83576056589194092</v>
      </c>
      <c r="E17" s="2"/>
      <c r="F17" s="2"/>
      <c r="G17" s="17">
        <f t="shared" si="0"/>
        <v>-3.3820100724549667</v>
      </c>
      <c r="H17" s="12">
        <f t="shared" si="1"/>
        <v>-0.19427251846551441</v>
      </c>
      <c r="I17" s="2"/>
      <c r="J17" s="17">
        <f t="shared" si="2"/>
        <v>-1.8891313524088016</v>
      </c>
      <c r="K17" s="12">
        <f t="shared" si="3"/>
        <v>4.0399107533667724</v>
      </c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>
        <v>16</v>
      </c>
      <c r="B18" s="2">
        <v>14.194464158978004</v>
      </c>
      <c r="C18" s="2">
        <v>9.8675618718482134</v>
      </c>
      <c r="D18" s="2">
        <v>8.1044117993822162</v>
      </c>
      <c r="E18" s="2"/>
      <c r="F18" s="2"/>
      <c r="G18" s="17">
        <f t="shared" si="0"/>
        <v>2.4549971063699481</v>
      </c>
      <c r="H18" s="12">
        <f t="shared" si="1"/>
        <v>-0.24481296932163321</v>
      </c>
      <c r="I18" s="2"/>
      <c r="J18" s="17">
        <f t="shared" si="2"/>
        <v>6.0900523595957878</v>
      </c>
      <c r="K18" s="12">
        <f t="shared" si="3"/>
        <v>1.7631500724659972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>
        <v>17</v>
      </c>
      <c r="B19" s="2">
        <v>10.037290242386575</v>
      </c>
      <c r="C19" s="2">
        <v>8.2390050110997386</v>
      </c>
      <c r="D19" s="2">
        <v>5.0898660733760925</v>
      </c>
      <c r="E19" s="2"/>
      <c r="F19" s="2"/>
      <c r="G19" s="17">
        <f t="shared" si="0"/>
        <v>2.2007990942328304</v>
      </c>
      <c r="H19" s="12">
        <f t="shared" si="1"/>
        <v>0.21789006696290558</v>
      </c>
      <c r="I19" s="2"/>
      <c r="J19" s="17">
        <f t="shared" si="2"/>
        <v>4.9474241690104828</v>
      </c>
      <c r="K19" s="12">
        <f t="shared" si="3"/>
        <v>3.1491389377236461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>
        <v>18</v>
      </c>
      <c r="B20" s="2">
        <v>0.36712792996329568</v>
      </c>
      <c r="C20" s="2">
        <v>4.862253490002785</v>
      </c>
      <c r="D20" s="2">
        <v>1.1322242862628284</v>
      </c>
      <c r="E20" s="2"/>
      <c r="F20" s="2"/>
      <c r="G20" s="17">
        <f t="shared" si="0"/>
        <v>-2.3453472179325079</v>
      </c>
      <c r="H20" s="12">
        <f t="shared" si="1"/>
        <v>-0.41335406812492859</v>
      </c>
      <c r="I20" s="2"/>
      <c r="J20" s="17">
        <f t="shared" si="2"/>
        <v>-0.76509635629953276</v>
      </c>
      <c r="K20" s="12">
        <f t="shared" si="3"/>
        <v>3.7300292037399565</v>
      </c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>
        <v>19</v>
      </c>
      <c r="B21" s="2">
        <v>5.9088351153629759</v>
      </c>
      <c r="C21" s="2">
        <v>5.5218189356369018</v>
      </c>
      <c r="D21" s="2">
        <v>1.6223704463827593</v>
      </c>
      <c r="E21" s="2"/>
      <c r="F21" s="2"/>
      <c r="G21" s="17">
        <f t="shared" si="0"/>
        <v>2.5617606525171861</v>
      </c>
      <c r="H21" s="12">
        <f t="shared" si="1"/>
        <v>-9.381431840273069E-2</v>
      </c>
      <c r="I21" s="2"/>
      <c r="J21" s="17">
        <f t="shared" si="2"/>
        <v>4.2864646689802166</v>
      </c>
      <c r="K21" s="12">
        <f t="shared" si="3"/>
        <v>3.8994484892541426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>
        <v>20</v>
      </c>
      <c r="B22" s="2">
        <v>1.9925611052072245</v>
      </c>
      <c r="C22" s="2">
        <v>5.8062579128174852</v>
      </c>
      <c r="D22" s="2">
        <v>1.7873191222950391</v>
      </c>
      <c r="E22" s="2"/>
      <c r="F22" s="2"/>
      <c r="G22" s="17">
        <f t="shared" si="0"/>
        <v>-1.5680747914570561</v>
      </c>
      <c r="H22" s="12">
        <f t="shared" si="1"/>
        <v>7.6195957952982285E-2</v>
      </c>
      <c r="I22" s="2"/>
      <c r="J22" s="17">
        <f t="shared" si="2"/>
        <v>0.20524198291218543</v>
      </c>
      <c r="K22" s="12">
        <f t="shared" si="3"/>
        <v>4.0189387905224461</v>
      </c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>
        <v>21</v>
      </c>
      <c r="B23" s="2">
        <v>0</v>
      </c>
      <c r="C23" s="2">
        <v>3.8537573028448566</v>
      </c>
      <c r="D23" s="2">
        <v>-1.1944325949147294</v>
      </c>
      <c r="E23" s="2"/>
      <c r="F23" s="2"/>
      <c r="G23" s="17">
        <f t="shared" si="0"/>
        <v>0.29988113080619616</v>
      </c>
      <c r="H23" s="12">
        <f t="shared" si="1"/>
        <v>0.19220528475662713</v>
      </c>
      <c r="I23" s="2"/>
      <c r="J23" s="17">
        <f t="shared" si="2"/>
        <v>1.1944325949147294</v>
      </c>
      <c r="K23" s="12">
        <f t="shared" si="3"/>
        <v>5.0481898977595865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>
        <v>22</v>
      </c>
      <c r="B24" s="2">
        <v>4.4021880698098315</v>
      </c>
      <c r="C24" s="2">
        <v>7.9304535133081862</v>
      </c>
      <c r="D24" s="2">
        <v>5.4961494824141255</v>
      </c>
      <c r="E24" s="2"/>
      <c r="F24" s="2"/>
      <c r="G24" s="17">
        <f t="shared" si="0"/>
        <v>-3.9603240778514772</v>
      </c>
      <c r="H24" s="12">
        <f t="shared" si="1"/>
        <v>-0.3725096021206995</v>
      </c>
      <c r="I24" s="2"/>
      <c r="J24" s="17">
        <f t="shared" si="2"/>
        <v>-1.093961412604294</v>
      </c>
      <c r="K24" s="12">
        <f t="shared" si="3"/>
        <v>2.4343040308940607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>
        <v>23</v>
      </c>
      <c r="B25" s="2">
        <v>-2.6197604790419105</v>
      </c>
      <c r="C25" s="2">
        <v>4.8278442672032815</v>
      </c>
      <c r="D25" s="2">
        <v>0.71285131006653124</v>
      </c>
      <c r="E25" s="2"/>
      <c r="F25" s="2"/>
      <c r="G25" s="17">
        <f t="shared" si="0"/>
        <v>-4.7892673757173263</v>
      </c>
      <c r="H25" s="12">
        <f t="shared" si="1"/>
        <v>-0.15683458499943337</v>
      </c>
      <c r="I25" s="2"/>
      <c r="J25" s="17">
        <f t="shared" si="2"/>
        <v>-3.3326117891084417</v>
      </c>
      <c r="K25" s="12">
        <f t="shared" si="3"/>
        <v>4.1149929571367503</v>
      </c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>
        <v>24</v>
      </c>
      <c r="B26" s="2">
        <v>5.7391749935946867</v>
      </c>
      <c r="C26" s="2">
        <v>7.8954028610843219</v>
      </c>
      <c r="D26" s="2">
        <v>5.0765450765450693</v>
      </c>
      <c r="E26" s="2"/>
      <c r="F26" s="2"/>
      <c r="G26" s="17">
        <f t="shared" si="0"/>
        <v>-2.0800692675053067</v>
      </c>
      <c r="H26" s="12">
        <f t="shared" si="1"/>
        <v>-0.11647100031792279</v>
      </c>
      <c r="I26" s="2"/>
      <c r="J26" s="17">
        <f t="shared" si="2"/>
        <v>0.66262991704961749</v>
      </c>
      <c r="K26" s="12">
        <f t="shared" si="3"/>
        <v>2.8188577845392526</v>
      </c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>
        <v>25</v>
      </c>
      <c r="B27" s="2">
        <v>7.487278895081162</v>
      </c>
      <c r="C27" s="2">
        <v>5.8616955620761786</v>
      </c>
      <c r="D27" s="2">
        <v>1.7276422764227695</v>
      </c>
      <c r="E27" s="2"/>
      <c r="F27" s="2"/>
      <c r="G27" s="17">
        <f t="shared" si="0"/>
        <v>4.0039074729557651</v>
      </c>
      <c r="H27" s="12">
        <f t="shared" si="1"/>
        <v>0.17303281156855932</v>
      </c>
      <c r="I27" s="2"/>
      <c r="J27" s="17">
        <f t="shared" si="2"/>
        <v>5.7596366186583925</v>
      </c>
      <c r="K27" s="12">
        <f t="shared" si="3"/>
        <v>4.1340532856534091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>
        <v>26</v>
      </c>
      <c r="B28" s="2">
        <v>3.0432822362488787</v>
      </c>
      <c r="C28" s="2">
        <v>5.5600280239091449</v>
      </c>
      <c r="D28" s="2">
        <v>1.2209029908144986</v>
      </c>
      <c r="E28" s="2"/>
      <c r="F28" s="2"/>
      <c r="G28" s="17">
        <f t="shared" si="0"/>
        <v>0.21599348837430044</v>
      </c>
      <c r="H28" s="12">
        <f t="shared" si="1"/>
        <v>0.22290200316535957</v>
      </c>
      <c r="I28" s="2"/>
      <c r="J28" s="17">
        <f t="shared" si="2"/>
        <v>1.8223792454343801</v>
      </c>
      <c r="K28" s="12">
        <f t="shared" si="3"/>
        <v>4.3391250330946463</v>
      </c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>
        <v>27</v>
      </c>
      <c r="B29" s="2">
        <v>-2.7346313716910986</v>
      </c>
      <c r="C29" s="2">
        <v>3.2522286721473144</v>
      </c>
      <c r="D29" s="2">
        <v>-1.6358935839432598</v>
      </c>
      <c r="E29" s="2"/>
      <c r="F29" s="2"/>
      <c r="G29" s="17">
        <f t="shared" si="0"/>
        <v>-1.8631843203315306</v>
      </c>
      <c r="H29" s="12">
        <f t="shared" si="1"/>
        <v>-0.10307167608051859</v>
      </c>
      <c r="I29" s="2"/>
      <c r="J29" s="17">
        <f t="shared" si="2"/>
        <v>-1.0987377877478388</v>
      </c>
      <c r="K29" s="12">
        <f t="shared" si="3"/>
        <v>4.8881222560905737</v>
      </c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>
        <v>28</v>
      </c>
      <c r="B30" s="2">
        <v>-5.6005398110661293</v>
      </c>
      <c r="C30" s="2">
        <v>3.1066482119750942</v>
      </c>
      <c r="D30" s="2">
        <v>-1.6790829419024988</v>
      </c>
      <c r="E30" s="2"/>
      <c r="F30" s="2"/>
      <c r="G30" s="17">
        <f t="shared" si="0"/>
        <v>-4.6731748739735455</v>
      </c>
      <c r="H30" s="12">
        <f t="shared" si="1"/>
        <v>-0.21869068252537316</v>
      </c>
      <c r="I30" s="2"/>
      <c r="J30" s="17">
        <f t="shared" si="2"/>
        <v>-3.9214568691636305</v>
      </c>
      <c r="K30" s="12">
        <f t="shared" si="3"/>
        <v>4.7857311538775935</v>
      </c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>
        <v>29</v>
      </c>
      <c r="B31" s="2">
        <v>3.5739814152966343</v>
      </c>
      <c r="C31" s="2">
        <v>5.1897060476254007</v>
      </c>
      <c r="D31" s="2">
        <v>1.2083446220536587</v>
      </c>
      <c r="E31" s="2"/>
      <c r="F31" s="2"/>
      <c r="G31" s="17">
        <f t="shared" si="0"/>
        <v>0.76295216889518458</v>
      </c>
      <c r="H31" s="12">
        <f t="shared" si="1"/>
        <v>-0.1387079430651893</v>
      </c>
      <c r="I31" s="2"/>
      <c r="J31" s="17">
        <f t="shared" si="2"/>
        <v>2.3656367932429756</v>
      </c>
      <c r="K31" s="12">
        <f t="shared" si="3"/>
        <v>3.981361425571742</v>
      </c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>
        <v>30</v>
      </c>
      <c r="B32" s="2">
        <v>1.5412928456406849</v>
      </c>
      <c r="C32" s="2">
        <v>6.0273217476343479</v>
      </c>
      <c r="D32" s="2">
        <v>1.7989078059749364</v>
      </c>
      <c r="E32" s="2"/>
      <c r="F32" s="2"/>
      <c r="G32" s="17">
        <f t="shared" si="0"/>
        <v>-2.034347087212792</v>
      </c>
      <c r="H32" s="12">
        <f t="shared" si="1"/>
        <v>0.28922045562192977</v>
      </c>
      <c r="I32" s="2"/>
      <c r="J32" s="17">
        <f t="shared" si="2"/>
        <v>-0.25761496033425146</v>
      </c>
      <c r="K32" s="12">
        <f t="shared" si="3"/>
        <v>4.2284139416594115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>
        <v>31</v>
      </c>
      <c r="B33" s="2">
        <v>-2.1975532396918851</v>
      </c>
      <c r="C33" s="2">
        <v>2.1965104659546837</v>
      </c>
      <c r="D33" s="2">
        <v>-3.4290522772693732</v>
      </c>
      <c r="E33" s="2"/>
      <c r="F33" s="2"/>
      <c r="G33" s="17">
        <f t="shared" si="0"/>
        <v>0.99552227878232635</v>
      </c>
      <c r="H33" s="12">
        <f t="shared" si="1"/>
        <v>8.5165660354238781E-2</v>
      </c>
      <c r="I33" s="2"/>
      <c r="J33" s="17">
        <f t="shared" si="2"/>
        <v>1.2314990375774881</v>
      </c>
      <c r="K33" s="12">
        <f t="shared" si="3"/>
        <v>5.6255627432240569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>
        <v>32</v>
      </c>
      <c r="B34" s="2">
        <v>-0.46328468844105686</v>
      </c>
      <c r="C34" s="2">
        <v>4.5274885796965298</v>
      </c>
      <c r="D34" s="2">
        <v>0.22873325345822426</v>
      </c>
      <c r="E34" s="2"/>
      <c r="F34" s="2"/>
      <c r="G34" s="17">
        <f t="shared" si="0"/>
        <v>-2.0059969428747011</v>
      </c>
      <c r="H34" s="12">
        <f t="shared" si="1"/>
        <v>-0.12134641103129887</v>
      </c>
      <c r="I34" s="2"/>
      <c r="J34" s="17">
        <f t="shared" si="2"/>
        <v>-0.69201794189928112</v>
      </c>
      <c r="K34" s="12">
        <f t="shared" si="3"/>
        <v>4.2987553262383056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>
        <v>33</v>
      </c>
      <c r="B35" s="2">
        <v>2.8857342331859437</v>
      </c>
      <c r="C35" s="2">
        <v>5.1255629919861985</v>
      </c>
      <c r="D35" s="2">
        <v>0.93639063971600045</v>
      </c>
      <c r="E35" s="2"/>
      <c r="F35" s="2"/>
      <c r="G35" s="17">
        <f t="shared" si="0"/>
        <v>0.42680773680332629</v>
      </c>
      <c r="H35" s="12">
        <f t="shared" si="1"/>
        <v>-1.4190248862438803E-2</v>
      </c>
      <c r="I35" s="2"/>
      <c r="J35" s="17">
        <f t="shared" si="2"/>
        <v>1.9493435934699432</v>
      </c>
      <c r="K35" s="12">
        <f t="shared" si="3"/>
        <v>4.189172352270198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>
        <v>34</v>
      </c>
      <c r="B36" s="2">
        <v>3.3476589007011892</v>
      </c>
      <c r="C36" s="2">
        <v>5.0721441273471131</v>
      </c>
      <c r="D36" s="2">
        <v>1.4014247519245071</v>
      </c>
      <c r="E36" s="2"/>
      <c r="F36" s="2"/>
      <c r="G36" s="17">
        <f t="shared" si="0"/>
        <v>0.28664602060869093</v>
      </c>
      <c r="H36" s="12">
        <f t="shared" si="1"/>
        <v>-0.39021400259784733</v>
      </c>
      <c r="I36" s="2"/>
      <c r="J36" s="17">
        <f t="shared" si="2"/>
        <v>1.9462341487766821</v>
      </c>
      <c r="K36" s="12">
        <f t="shared" si="3"/>
        <v>3.670719375422606</v>
      </c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>
        <v>35</v>
      </c>
      <c r="B37" s="2">
        <v>4.9901510177281727</v>
      </c>
      <c r="C37" s="2">
        <v>7.3199712309292977</v>
      </c>
      <c r="D37" s="2">
        <v>3.8594938948858459</v>
      </c>
      <c r="E37" s="2"/>
      <c r="F37" s="2"/>
      <c r="G37" s="17">
        <f t="shared" si="0"/>
        <v>-1.2533594949914697</v>
      </c>
      <c r="H37" s="12">
        <f t="shared" si="1"/>
        <v>0.15239384407832501</v>
      </c>
      <c r="I37" s="2"/>
      <c r="J37" s="17">
        <f t="shared" si="2"/>
        <v>1.1306571228423268</v>
      </c>
      <c r="K37" s="12">
        <f t="shared" si="3"/>
        <v>3.4604773360434518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thickBot="1" x14ac:dyDescent="0.3">
      <c r="A38">
        <v>36</v>
      </c>
      <c r="B38" s="2">
        <v>1.1882426516572897</v>
      </c>
      <c r="C38" s="2">
        <v>7.0966079578253511</v>
      </c>
      <c r="D38" s="2">
        <v>3.2458128162750732</v>
      </c>
      <c r="E38" s="2"/>
      <c r="F38" s="2"/>
      <c r="G38" s="18">
        <f t="shared" si="0"/>
        <v>-4.2607261023574088</v>
      </c>
      <c r="H38" s="19">
        <f t="shared" si="1"/>
        <v>0.35475528902898379</v>
      </c>
      <c r="J38" s="17">
        <f t="shared" ref="J38" si="4">B38-D38</f>
        <v>-2.0575701646177835</v>
      </c>
      <c r="K38" s="12">
        <f t="shared" ref="K38" si="5">C38-D38</f>
        <v>3.8507951415502779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5" t="s">
        <v>5</v>
      </c>
      <c r="B39" s="26">
        <f>+AVERAGE(B3:B38)</f>
        <v>1.5613692420359775</v>
      </c>
      <c r="C39" s="26">
        <f>+AVERAGE(C3:C38)</f>
        <v>4.6588316217415313</v>
      </c>
      <c r="D39" s="23">
        <f>+AVERAGE(D3:D38)</f>
        <v>0.24314337117700788</v>
      </c>
      <c r="I39" s="21" t="s">
        <v>5</v>
      </c>
      <c r="J39" s="22">
        <f>+AVERAGE(J3:J38)</f>
        <v>1.3182258708589698</v>
      </c>
      <c r="K39" s="23">
        <f>+AVERAGE(K3:K38)</f>
        <v>4.415688250564525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thickBot="1" x14ac:dyDescent="0.3">
      <c r="A40" s="6" t="s">
        <v>6</v>
      </c>
      <c r="B40" s="7">
        <f>STDEV(B3:B38)</f>
        <v>6.5636517244853705</v>
      </c>
      <c r="C40" s="7">
        <f>STDEV(C3:C38)</f>
        <v>3.0215033401323912</v>
      </c>
      <c r="D40" s="8">
        <f>STDEV(D3:D38)</f>
        <v>4.3392837489342186</v>
      </c>
      <c r="F40" s="2"/>
      <c r="I40" s="21" t="s">
        <v>6</v>
      </c>
      <c r="J40" s="20">
        <f>STDEV(J3:J38)</f>
        <v>3.6267833984929343</v>
      </c>
      <c r="K40" s="8">
        <f>STDEV(K3:K38)</f>
        <v>1.3542934430503275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thickBot="1" x14ac:dyDescent="0.3">
      <c r="A41" s="3"/>
      <c r="F41" s="2"/>
      <c r="G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4" t="s">
        <v>7</v>
      </c>
      <c r="B42" s="5">
        <f>B39/B40</f>
        <v>0.23788118376411846</v>
      </c>
      <c r="C42" s="5">
        <f>C39/C40</f>
        <v>1.5418919316956301</v>
      </c>
      <c r="D42" s="9">
        <f t="shared" ref="D42" si="6">D39/D40</f>
        <v>5.6033065649769245E-2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0" t="s">
        <v>8</v>
      </c>
      <c r="B43" s="11">
        <f>INTERCEPT(B3:B38,$D$3:$D$38)</f>
        <v>1.2465680065314393</v>
      </c>
      <c r="C43" s="11">
        <f>INTERCEPT(C3:C38,$D$3:$D$38)</f>
        <v>4.4901574573441136</v>
      </c>
      <c r="D43" s="24">
        <f>INTERCEPT(D3:D38,$D$3:$D$38)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0" t="s">
        <v>9</v>
      </c>
      <c r="B44" s="11">
        <f>LINEST(B3:B38,$D$3:$D$38)</f>
        <v>1.2947144476143808</v>
      </c>
      <c r="C44" s="11">
        <f>LINEST(C3:C38,$D$3:$D$38)</f>
        <v>0.69372306380757998</v>
      </c>
      <c r="D44" s="24">
        <f>LINEST(D3:D14,$D$3:$D$14)</f>
        <v>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0" t="s">
        <v>10</v>
      </c>
      <c r="B45" s="11">
        <f>B39/B44</f>
        <v>1.2059564523381432</v>
      </c>
      <c r="C45" s="11">
        <f t="shared" ref="C45:D45" si="7">C39/C44</f>
        <v>6.7156937181401908</v>
      </c>
      <c r="D45" s="12">
        <f t="shared" si="7"/>
        <v>0.24314337117700788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0" t="s">
        <v>11</v>
      </c>
      <c r="B46" s="11">
        <f>(B44^2*$D$40^2)/B40^2</f>
        <v>0.73264405648143271</v>
      </c>
      <c r="C46" s="11">
        <f>(C44^2*$D$40^2)/C40^2</f>
        <v>0.99257243331190759</v>
      </c>
      <c r="D46" s="24">
        <f>(D44^2*$D$40^2)/D40^2</f>
        <v>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0" t="s">
        <v>12</v>
      </c>
      <c r="B47" s="11">
        <f>SQRT((1-B46)*B40^2)</f>
        <v>3.3938328607393742</v>
      </c>
      <c r="C47" s="11">
        <f>SQRT((1-C46)*C40^2)</f>
        <v>0.26040322503668417</v>
      </c>
      <c r="D47" s="1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0" t="s">
        <v>13</v>
      </c>
      <c r="B48" s="11">
        <f>B43/B47</f>
        <v>0.36730388845957024</v>
      </c>
      <c r="C48" s="11">
        <f>C43/C47</f>
        <v>17.243094653346038</v>
      </c>
      <c r="D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thickBot="1" x14ac:dyDescent="0.3">
      <c r="A49" s="6" t="s">
        <v>14</v>
      </c>
      <c r="B49" s="7">
        <f>+J39/J40</f>
        <v>0.36346969918488725</v>
      </c>
      <c r="C49" s="7">
        <f>+K39/K40</f>
        <v>3.26051069155212</v>
      </c>
      <c r="D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pageMargins left="0.7" right="0.7" top="0.75" bottom="0.75" header="0.3" footer="0.3"/>
  <pageSetup orientation="portrait" horizontalDpi="4294967292" verticalDpi="4294967292"/>
  <ignoredErrors>
    <ignoredError sqref="D4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Measures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asus</cp:lastModifiedBy>
  <dcterms:created xsi:type="dcterms:W3CDTF">2016-04-01T21:10:38Z</dcterms:created>
  <dcterms:modified xsi:type="dcterms:W3CDTF">2017-08-06T21:24:40Z</dcterms:modified>
</cp:coreProperties>
</file>