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Efficient Frontier Cals" sheetId="2" state="visible" r:id="rId3"/>
    <sheet name="MV Frontier" sheetId="3" state="visible" r:id="rId4"/>
  </sheets>
  <definedNames>
    <definedName function="false" hidden="false" localSheetId="0" name="solver_adj" vbProcedure="false">Data!$A$17:$A$21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itr" vbProcedure="false">2147483647</definedName>
    <definedName function="false" hidden="false" localSheetId="0" name="solver_lhs1" vbProcedure="false">Data!$A$22</definedName>
    <definedName function="false" hidden="false" localSheetId="0" name="solver_lin" vbProcedure="false">2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1</definedName>
    <definedName function="false" hidden="false" localSheetId="0" name="solver_opt" vbProcedure="false">Data!$C$25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2</definedName>
    <definedName function="false" hidden="false" localSheetId="0" name="solver_rhs1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<sst xmlns="http://schemas.openxmlformats.org/spreadsheetml/2006/main" count="104" uniqueCount="32">
  <si>
    <t xml:space="preserve">Risk and return assumptions</t>
  </si>
  <si>
    <t xml:space="preserve">Correlation Matrix Assumptions</t>
  </si>
  <si>
    <t xml:space="preserve">RETURN</t>
  </si>
  <si>
    <t xml:space="preserve">DEVIATION</t>
  </si>
  <si>
    <t xml:space="preserve">U.S. Bonds</t>
  </si>
  <si>
    <t xml:space="preserve">U.S. Equity</t>
  </si>
  <si>
    <t xml:space="preserve">Developed markets equity</t>
  </si>
  <si>
    <t xml:space="preserve">Emerging markets equity</t>
  </si>
  <si>
    <t xml:space="preserve">Private equity</t>
  </si>
  <si>
    <t xml:space="preserve">Real Assets</t>
  </si>
  <si>
    <t xml:space="preserve">Risk-free rate</t>
  </si>
  <si>
    <t xml:space="preserve">Variance Matrix</t>
  </si>
  <si>
    <t xml:space="preserve">VAR-COV Matrix</t>
  </si>
  <si>
    <t xml:space="preserve">Weights</t>
  </si>
  <si>
    <t xml:space="preserve">E[r]</t>
  </si>
  <si>
    <t xml:space="preserve">VAR</t>
  </si>
  <si>
    <t xml:space="preserve">STD</t>
  </si>
  <si>
    <t xml:space="preserve">SHARPE</t>
  </si>
  <si>
    <t xml:space="preserve">GMV</t>
  </si>
  <si>
    <t xml:space="preserve">MVE</t>
  </si>
  <si>
    <t xml:space="preserve">COV</t>
  </si>
  <si>
    <t xml:space="preserve">CORR</t>
  </si>
  <si>
    <t xml:space="preserve">GMV Weight</t>
  </si>
  <si>
    <t xml:space="preserve">MVE Weight</t>
  </si>
  <si>
    <t xml:space="preserve">Sharpe</t>
  </si>
  <si>
    <t xml:space="preserve">Weight_MVE</t>
  </si>
  <si>
    <t xml:space="preserve">Weight_RF</t>
  </si>
  <si>
    <t xml:space="preserve">Var</t>
  </si>
  <si>
    <t xml:space="preserve">A</t>
  </si>
  <si>
    <t xml:space="preserve">w_MVE</t>
  </si>
  <si>
    <t xml:space="preserve">w_RF</t>
  </si>
  <si>
    <t xml:space="preserve">Risk-Free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</si>
</sst>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12"/>
      <name val="Arial"/>
      <family val="2"/>
    </font>
    <font>
      <b val="true"/>
      <sz val="14"/>
      <color rgb="FFCE181E"/>
      <name val="Times New Roman"/>
      <family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AA61A"/>
        <bgColor rgb="FFFFCC0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C2E0AE"/>
        <bgColor rgb="FFCCCCFF"/>
      </patternFill>
    </fill>
    <fill>
      <patternFill patternType="solid">
        <fgColor rgb="FFEF413D"/>
        <bgColor rgb="FFCE181E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EF413D"/>
      <rgbColor rgb="FF666699"/>
      <rgbColor rgb="FF969696"/>
      <rgbColor rgb="FF00458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Mean Variance Frontier</a:t>
            </a:r>
          </a:p>
        </c:rich>
      </c:tx>
      <c:layout>
        <c:manualLayout>
          <c:xMode val="edge"/>
          <c:yMode val="edge"/>
          <c:x val="0.362032736120327"/>
          <c:y val="0.011436582306500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587347232207"/>
          <c:y val="0.0709489374262102"/>
          <c:w val="0.819111873029918"/>
          <c:h val="0.7940525383707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dLbl>
              <c:idx val="11"/>
              <c:dLblPos val="t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t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t"/>
              <c:showLegendKey val="0"/>
              <c:showVal val="0"/>
              <c:showCatName val="0"/>
              <c:showSerName val="0"/>
              <c:showPercent val="0"/>
            </c:dLbl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Data!$E$50:$E$82</c:f>
              <c:numCache>
                <c:formatCode>General</c:formatCode>
                <c:ptCount val="33"/>
                <c:pt idx="0">
                  <c:v>0.138235823131218</c:v>
                </c:pt>
                <c:pt idx="1">
                  <c:v>0.132783466491971</c:v>
                </c:pt>
                <c:pt idx="2">
                  <c:v>0.127372437750828</c:v>
                </c:pt>
                <c:pt idx="3">
                  <c:v>0.12200823567144</c:v>
                </c:pt>
                <c:pt idx="4">
                  <c:v>0.116697317847633</c:v>
                </c:pt>
                <c:pt idx="5">
                  <c:v>0.111447302175111</c:v>
                </c:pt>
                <c:pt idx="6">
                  <c:v>0.106267215449988</c:v>
                </c:pt>
                <c:pt idx="7">
                  <c:v>0.101167799941398</c:v>
                </c:pt>
                <c:pt idx="8">
                  <c:v>0.0961618903650318</c:v>
                </c:pt>
                <c:pt idx="9">
                  <c:v>0.0912648745151981</c:v>
                </c:pt>
                <c:pt idx="10">
                  <c:v>0.0864952497544127</c:v>
                </c:pt>
                <c:pt idx="11">
                  <c:v>0.0818752825215676</c:v>
                </c:pt>
                <c:pt idx="12">
                  <c:v>0.0774317654067096</c:v>
                </c:pt>
                <c:pt idx="13">
                  <c:v>0.0731968404244186</c:v>
                </c:pt>
                <c:pt idx="14">
                  <c:v>0.0692088097740512</c:v>
                </c:pt>
                <c:pt idx="15">
                  <c:v>0.0655127773847874</c:v>
                </c:pt>
                <c:pt idx="16">
                  <c:v>0.0621608510165484</c:v>
                </c:pt>
                <c:pt idx="17">
                  <c:v>0.0592114984242017</c:v>
                </c:pt>
                <c:pt idx="18">
                  <c:v>0.0567275456923871</c:v>
                </c:pt>
                <c:pt idx="19">
                  <c:v>0.0547723477954835</c:v>
                </c:pt>
                <c:pt idx="20">
                  <c:v>0.0534040117770364</c:v>
                </c:pt>
                <c:pt idx="21">
                  <c:v>0.0526682979869218</c:v>
                </c:pt>
                <c:pt idx="22">
                  <c:v>0.0525917626620504</c:v>
                </c:pt>
                <c:pt idx="23">
                  <c:v>0.0531772520451048</c:v>
                </c:pt>
                <c:pt idx="24">
                  <c:v>0.0544033962022654</c:v>
                </c:pt>
                <c:pt idx="25">
                  <c:v>0.0562282993671126</c:v>
                </c:pt>
                <c:pt idx="26">
                  <c:v>0.0585960453375441</c:v>
                </c:pt>
                <c:pt idx="27">
                  <c:v>0.0614439106566819</c:v>
                </c:pt>
                <c:pt idx="28">
                  <c:v>0.0647085352366903</c:v>
                </c:pt>
                <c:pt idx="29">
                  <c:v>0.0683302104217058</c:v>
                </c:pt>
                <c:pt idx="30">
                  <c:v>0.0722552664390361</c:v>
                </c:pt>
                <c:pt idx="31">
                  <c:v>0.0764369815480865</c:v>
                </c:pt>
                <c:pt idx="32">
                  <c:v>0.0808355337478131</c:v>
                </c:pt>
              </c:numCache>
            </c:numRef>
          </c:xVal>
          <c:yVal>
            <c:numRef>
              <c:f>Data!$D$50:$D$82</c:f>
              <c:numCache>
                <c:formatCode>General</c:formatCode>
                <c:ptCount val="33"/>
                <c:pt idx="0">
                  <c:v>0.106709146811802</c:v>
                </c:pt>
                <c:pt idx="1">
                  <c:v>0.10406156587848</c:v>
                </c:pt>
                <c:pt idx="2">
                  <c:v>0.101413984945157</c:v>
                </c:pt>
                <c:pt idx="3">
                  <c:v>0.0987664040118346</c:v>
                </c:pt>
                <c:pt idx="4">
                  <c:v>0.0961188230785121</c:v>
                </c:pt>
                <c:pt idx="5">
                  <c:v>0.0934712421451896</c:v>
                </c:pt>
                <c:pt idx="6">
                  <c:v>0.0908236612118671</c:v>
                </c:pt>
                <c:pt idx="7">
                  <c:v>0.0881760802785447</c:v>
                </c:pt>
                <c:pt idx="8">
                  <c:v>0.0855284993452222</c:v>
                </c:pt>
                <c:pt idx="9">
                  <c:v>0.0828809184118997</c:v>
                </c:pt>
                <c:pt idx="10">
                  <c:v>0.0802333374785772</c:v>
                </c:pt>
                <c:pt idx="11">
                  <c:v>0.0775857565452547</c:v>
                </c:pt>
                <c:pt idx="12">
                  <c:v>0.0749381756119322</c:v>
                </c:pt>
                <c:pt idx="13">
                  <c:v>0.0722905946786097</c:v>
                </c:pt>
                <c:pt idx="14">
                  <c:v>0.0696430137452872</c:v>
                </c:pt>
                <c:pt idx="15">
                  <c:v>0.0669954328119647</c:v>
                </c:pt>
                <c:pt idx="16">
                  <c:v>0.0643478518786423</c:v>
                </c:pt>
                <c:pt idx="17">
                  <c:v>0.0617002709453198</c:v>
                </c:pt>
                <c:pt idx="18">
                  <c:v>0.0590526900119973</c:v>
                </c:pt>
                <c:pt idx="19">
                  <c:v>0.0564051090786748</c:v>
                </c:pt>
                <c:pt idx="20">
                  <c:v>0.0537575281453523</c:v>
                </c:pt>
                <c:pt idx="21">
                  <c:v>0.0511099472120298</c:v>
                </c:pt>
                <c:pt idx="22">
                  <c:v>0.0484623662787073</c:v>
                </c:pt>
                <c:pt idx="23">
                  <c:v>0.0458147853453848</c:v>
                </c:pt>
                <c:pt idx="24">
                  <c:v>0.0431672044120623</c:v>
                </c:pt>
                <c:pt idx="25">
                  <c:v>0.0405196234787398</c:v>
                </c:pt>
                <c:pt idx="26">
                  <c:v>0.0378720425454174</c:v>
                </c:pt>
                <c:pt idx="27">
                  <c:v>0.0352244616120949</c:v>
                </c:pt>
                <c:pt idx="28">
                  <c:v>0.0325768806787724</c:v>
                </c:pt>
                <c:pt idx="29">
                  <c:v>0.0299292997454499</c:v>
                </c:pt>
                <c:pt idx="30">
                  <c:v>0.0272817188121274</c:v>
                </c:pt>
                <c:pt idx="31">
                  <c:v>0.0246341378788049</c:v>
                </c:pt>
                <c:pt idx="32">
                  <c:v>0.0219865569454824</c:v>
                </c:pt>
              </c:numCache>
            </c:numRef>
          </c:yVal>
          <c:smooth val="0"/>
        </c:ser>
        <c:axId val="62813374"/>
        <c:axId val="2382114"/>
      </c:scatterChart>
      <c:valAx>
        <c:axId val="628133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Standard Deviation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382114"/>
        <c:crosses val="autoZero"/>
        <c:crossBetween val="midCat"/>
      </c:valAx>
      <c:valAx>
        <c:axId val="23821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Expected Return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28133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978840</xdr:colOff>
      <xdr:row>82</xdr:row>
      <xdr:rowOff>145440</xdr:rowOff>
    </xdr:from>
    <xdr:to>
      <xdr:col>7</xdr:col>
      <xdr:colOff>310680</xdr:colOff>
      <xdr:row>108</xdr:row>
      <xdr:rowOff>71280</xdr:rowOff>
    </xdr:to>
    <xdr:graphicFrame>
      <xdr:nvGraphicFramePr>
        <xdr:cNvPr id="0" name=""/>
        <xdr:cNvGraphicFramePr/>
      </xdr:nvGraphicFramePr>
      <xdr:xfrm>
        <a:off x="2180160" y="14742720"/>
        <a:ext cx="6509880" cy="487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128160</xdr:colOff>
      <xdr:row>90</xdr:row>
      <xdr:rowOff>121680</xdr:rowOff>
    </xdr:from>
    <xdr:to>
      <xdr:col>3</xdr:col>
      <xdr:colOff>780480</xdr:colOff>
      <xdr:row>92</xdr:row>
      <xdr:rowOff>34920</xdr:rowOff>
    </xdr:to>
    <xdr:sp>
      <xdr:nvSpPr>
        <xdr:cNvPr id="1" name="TextShape 1"/>
        <xdr:cNvSpPr txBox="1"/>
      </xdr:nvSpPr>
      <xdr:spPr>
        <a:xfrm>
          <a:off x="4206600" y="16242840"/>
          <a:ext cx="652320" cy="294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1" lang="en-US" sz="1400" spc="-1" strike="noStrike">
              <a:solidFill>
                <a:srgbClr val="ce181e"/>
              </a:solidFill>
              <a:latin typeface="Times New Roman"/>
            </a:rPr>
            <a:t>MVE</a:t>
          </a:r>
          <a:endParaRPr b="1" lang="en-US" sz="1400" spc="-1" strike="noStrike">
            <a:solidFill>
              <a:srgbClr val="ce181e"/>
            </a:solidFill>
            <a:latin typeface="Times New Roman"/>
          </a:endParaRPr>
        </a:p>
      </xdr:txBody>
    </xdr:sp>
    <xdr:clientData/>
  </xdr:twoCellAnchor>
  <xdr:twoCellAnchor editAs="absolute">
    <xdr:from>
      <xdr:col>2</xdr:col>
      <xdr:colOff>657360</xdr:colOff>
      <xdr:row>95</xdr:row>
      <xdr:rowOff>127800</xdr:rowOff>
    </xdr:from>
    <xdr:to>
      <xdr:col>3</xdr:col>
      <xdr:colOff>174240</xdr:colOff>
      <xdr:row>97</xdr:row>
      <xdr:rowOff>41040</xdr:rowOff>
    </xdr:to>
    <xdr:sp>
      <xdr:nvSpPr>
        <xdr:cNvPr id="2" name="TextShape 1"/>
        <xdr:cNvSpPr txBox="1"/>
      </xdr:nvSpPr>
      <xdr:spPr>
        <a:xfrm>
          <a:off x="3600360" y="17201520"/>
          <a:ext cx="652320" cy="294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1" lang="en-US" sz="1400" spc="-1" strike="noStrike">
              <a:solidFill>
                <a:srgbClr val="ce181e"/>
              </a:solidFill>
              <a:latin typeface="Times New Roman"/>
            </a:rPr>
            <a:t>GMV</a:t>
          </a:r>
          <a:endParaRPr b="1" lang="en-US" sz="1400" spc="-1" strike="noStrike">
            <a:solidFill>
              <a:srgbClr val="ce181e"/>
            </a:solid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83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I100" activeCellId="1" sqref="M2:Q12 I100"/>
    </sheetView>
  </sheetViews>
  <sheetFormatPr defaultRowHeight="14" zeroHeight="false" outlineLevelRow="0" outlineLevelCol="0"/>
  <cols>
    <col collapsed="false" customWidth="true" hidden="false" outlineLevel="0" max="1" min="1" style="1" width="15.52"/>
    <col collapsed="false" customWidth="true" hidden="false" outlineLevel="0" max="2" min="2" style="1" width="22.5"/>
    <col collapsed="false" customWidth="true" hidden="false" outlineLevel="0" max="3" min="3" style="1" width="14.67"/>
    <col collapsed="false" customWidth="true" hidden="false" outlineLevel="0" max="4" min="4" style="1" width="10.46"/>
    <col collapsed="false" customWidth="true" hidden="false" outlineLevel="0" max="5" min="5" style="1" width="9.77"/>
    <col collapsed="false" customWidth="true" hidden="false" outlineLevel="0" max="6" min="6" style="1" width="20.67"/>
    <col collapsed="false" customWidth="true" hidden="false" outlineLevel="0" max="7" min="7" style="1" width="14.67"/>
    <col collapsed="false" customWidth="true" hidden="false" outlineLevel="0" max="8" min="8" style="1" width="16.03"/>
    <col collapsed="false" customWidth="true" hidden="false" outlineLevel="0" max="9" min="9" style="1" width="21.33"/>
    <col collapsed="false" customWidth="true" hidden="false" outlineLevel="0" max="10" min="10" style="1" width="22.5"/>
    <col collapsed="false" customWidth="true" hidden="false" outlineLevel="0" max="11" min="11" style="1" width="12"/>
    <col collapsed="false" customWidth="true" hidden="false" outlineLevel="0" max="1025" min="12" style="1" width="10.83"/>
  </cols>
  <sheetData>
    <row r="2" customFormat="false" ht="15" hidden="false" customHeight="false" outlineLevel="0" collapsed="false">
      <c r="B2" s="2" t="s">
        <v>0</v>
      </c>
      <c r="C2" s="2"/>
      <c r="D2" s="2"/>
      <c r="F2" s="2" t="s">
        <v>1</v>
      </c>
      <c r="G2" s="2"/>
      <c r="H2" s="2"/>
      <c r="I2" s="2"/>
      <c r="J2" s="2"/>
      <c r="K2" s="2"/>
      <c r="L2" s="2"/>
    </row>
    <row r="3" customFormat="false" ht="14" hidden="false" customHeight="false" outlineLevel="0" collapsed="false">
      <c r="B3" s="3"/>
      <c r="C3" s="4" t="s">
        <v>2</v>
      </c>
      <c r="D3" s="4" t="s">
        <v>3</v>
      </c>
      <c r="F3" s="5"/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customFormat="false" ht="14" hidden="false" customHeight="false" outlineLevel="0" collapsed="false">
      <c r="B4" s="3" t="s">
        <v>4</v>
      </c>
      <c r="C4" s="6" t="n">
        <v>0.04</v>
      </c>
      <c r="D4" s="6" t="n">
        <v>0.068</v>
      </c>
      <c r="F4" s="7" t="s">
        <v>4</v>
      </c>
      <c r="G4" s="6" t="n">
        <v>1</v>
      </c>
      <c r="H4" s="6" t="n">
        <v>0.4</v>
      </c>
      <c r="I4" s="6" t="n">
        <v>0.25</v>
      </c>
      <c r="J4" s="6" t="n">
        <v>0.2</v>
      </c>
      <c r="K4" s="6" t="n">
        <v>0.15</v>
      </c>
      <c r="L4" s="6" t="n">
        <v>0.2</v>
      </c>
    </row>
    <row r="5" customFormat="false" ht="14" hidden="false" customHeight="false" outlineLevel="0" collapsed="false">
      <c r="B5" s="3" t="s">
        <v>5</v>
      </c>
      <c r="C5" s="6" t="n">
        <v>0.106</v>
      </c>
      <c r="D5" s="6" t="n">
        <v>0.224</v>
      </c>
      <c r="F5" s="7" t="s">
        <v>5</v>
      </c>
      <c r="G5" s="6" t="n">
        <v>0.4</v>
      </c>
      <c r="H5" s="6" t="n">
        <v>1</v>
      </c>
      <c r="I5" s="6" t="n">
        <v>0.7</v>
      </c>
      <c r="J5" s="6" t="n">
        <v>0.6</v>
      </c>
      <c r="K5" s="6" t="n">
        <v>0.7</v>
      </c>
      <c r="L5" s="6" t="n">
        <v>0.2</v>
      </c>
    </row>
    <row r="6" customFormat="false" ht="14" hidden="false" customHeight="false" outlineLevel="0" collapsed="false">
      <c r="B6" s="3" t="s">
        <v>6</v>
      </c>
      <c r="C6" s="6" t="n">
        <v>0.083</v>
      </c>
      <c r="D6" s="6" t="n">
        <v>0.221</v>
      </c>
      <c r="F6" s="7" t="s">
        <v>6</v>
      </c>
      <c r="G6" s="6" t="n">
        <v>0.25</v>
      </c>
      <c r="H6" s="6" t="n">
        <v>0.7</v>
      </c>
      <c r="I6" s="6" t="n">
        <v>1</v>
      </c>
      <c r="J6" s="6" t="n">
        <v>0.75</v>
      </c>
      <c r="K6" s="6" t="n">
        <v>0.6</v>
      </c>
      <c r="L6" s="6" t="n">
        <v>0.1</v>
      </c>
    </row>
    <row r="7" customFormat="false" ht="14" hidden="false" customHeight="false" outlineLevel="0" collapsed="false">
      <c r="B7" s="3" t="s">
        <v>7</v>
      </c>
      <c r="C7" s="6" t="n">
        <v>0.119</v>
      </c>
      <c r="D7" s="6" t="n">
        <v>0.3</v>
      </c>
      <c r="F7" s="7" t="s">
        <v>7</v>
      </c>
      <c r="G7" s="6" t="n">
        <v>0.2</v>
      </c>
      <c r="H7" s="6" t="n">
        <v>0.6</v>
      </c>
      <c r="I7" s="6" t="n">
        <v>0.75</v>
      </c>
      <c r="J7" s="6" t="n">
        <v>1</v>
      </c>
      <c r="K7" s="6" t="n">
        <v>0.25</v>
      </c>
      <c r="L7" s="6" t="n">
        <v>0.15</v>
      </c>
    </row>
    <row r="8" customFormat="false" ht="14" hidden="false" customHeight="false" outlineLevel="0" collapsed="false">
      <c r="B8" s="3" t="s">
        <v>8</v>
      </c>
      <c r="C8" s="6" t="n">
        <v>0.128</v>
      </c>
      <c r="D8" s="6" t="n">
        <v>0.231</v>
      </c>
      <c r="F8" s="7" t="s">
        <v>8</v>
      </c>
      <c r="G8" s="6" t="n">
        <v>0.15</v>
      </c>
      <c r="H8" s="6" t="n">
        <v>0.7</v>
      </c>
      <c r="I8" s="6" t="n">
        <v>0.6</v>
      </c>
      <c r="J8" s="6" t="n">
        <v>0.25</v>
      </c>
      <c r="K8" s="6" t="n">
        <v>1</v>
      </c>
      <c r="L8" s="6" t="n">
        <v>0.3</v>
      </c>
    </row>
    <row r="9" customFormat="false" ht="14" hidden="false" customHeight="false" outlineLevel="0" collapsed="false">
      <c r="B9" s="3" t="s">
        <v>9</v>
      </c>
      <c r="C9" s="6" t="n">
        <v>0.062</v>
      </c>
      <c r="D9" s="6" t="n">
        <v>0.068</v>
      </c>
      <c r="F9" s="7" t="s">
        <v>9</v>
      </c>
      <c r="G9" s="6" t="n">
        <v>0.2</v>
      </c>
      <c r="H9" s="6" t="n">
        <v>0.2</v>
      </c>
      <c r="I9" s="6" t="n">
        <v>0.1</v>
      </c>
      <c r="J9" s="6" t="n">
        <v>0.15</v>
      </c>
      <c r="K9" s="6" t="n">
        <v>0.3</v>
      </c>
      <c r="L9" s="6" t="n">
        <v>1</v>
      </c>
    </row>
    <row r="10" customFormat="false" ht="14" hidden="false" customHeight="false" outlineLevel="0" collapsed="false">
      <c r="B10" s="3" t="s">
        <v>10</v>
      </c>
      <c r="C10" s="6" t="n">
        <v>0.03</v>
      </c>
      <c r="D10" s="8"/>
    </row>
    <row r="12" customFormat="false" ht="14" hidden="false" customHeight="false" outlineLevel="0" collapsed="false">
      <c r="A12" s="1" t="s">
        <v>11</v>
      </c>
    </row>
    <row r="13" customFormat="false" ht="13.8" hidden="false" customHeight="false" outlineLevel="0" collapsed="false"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</row>
    <row r="14" customFormat="false" ht="15" hidden="false" customHeight="false" outlineLevel="0" collapsed="false">
      <c r="B14" s="3" t="s">
        <v>4</v>
      </c>
      <c r="C14" s="0" t="n">
        <f aca="false" t="array" ref="C14:H19">MMULT(D4:D9,TRANSPOSE(D4:D9))</f>
        <v>0.004624</v>
      </c>
      <c r="D14" s="0" t="n">
        <v>0.015232</v>
      </c>
      <c r="E14" s="0" t="n">
        <v>0.015028</v>
      </c>
      <c r="F14" s="0" t="n">
        <v>0.0204</v>
      </c>
      <c r="G14" s="1" t="n">
        <v>0.015708</v>
      </c>
      <c r="H14" s="1" t="n">
        <v>0.004624</v>
      </c>
    </row>
    <row r="15" customFormat="false" ht="15" hidden="false" customHeight="false" outlineLevel="0" collapsed="false">
      <c r="B15" s="3" t="s">
        <v>5</v>
      </c>
      <c r="C15" s="0" t="n">
        <v>0.015232</v>
      </c>
      <c r="D15" s="0" t="n">
        <v>0.050176</v>
      </c>
      <c r="E15" s="0" t="n">
        <v>0.049504</v>
      </c>
      <c r="F15" s="0" t="n">
        <v>0.0672</v>
      </c>
      <c r="G15" s="1" t="n">
        <v>0.051744</v>
      </c>
      <c r="H15" s="1" t="n">
        <v>0.015232</v>
      </c>
    </row>
    <row r="16" customFormat="false" ht="15" hidden="false" customHeight="false" outlineLevel="0" collapsed="false">
      <c r="B16" s="3" t="s">
        <v>6</v>
      </c>
      <c r="C16" s="0" t="n">
        <v>0.015028</v>
      </c>
      <c r="D16" s="1" t="n">
        <v>0.049504</v>
      </c>
      <c r="E16" s="1" t="n">
        <v>0.048841</v>
      </c>
      <c r="F16" s="1" t="n">
        <v>0.0663</v>
      </c>
      <c r="G16" s="1" t="n">
        <v>0.051051</v>
      </c>
      <c r="H16" s="1" t="n">
        <v>0.015028</v>
      </c>
    </row>
    <row r="17" customFormat="false" ht="15" hidden="false" customHeight="false" outlineLevel="0" collapsed="false">
      <c r="B17" s="3" t="s">
        <v>7</v>
      </c>
      <c r="C17" s="0" t="n">
        <v>0.0204</v>
      </c>
      <c r="D17" s="1" t="n">
        <v>0.0672</v>
      </c>
      <c r="E17" s="1" t="n">
        <v>0.0663</v>
      </c>
      <c r="F17" s="1" t="n">
        <v>0.09</v>
      </c>
      <c r="G17" s="1" t="n">
        <v>0.0693</v>
      </c>
      <c r="H17" s="1" t="n">
        <v>0.0204</v>
      </c>
    </row>
    <row r="18" customFormat="false" ht="15" hidden="false" customHeight="false" outlineLevel="0" collapsed="false">
      <c r="B18" s="3" t="s">
        <v>8</v>
      </c>
      <c r="C18" s="0" t="n">
        <v>0.015708</v>
      </c>
      <c r="D18" s="1" t="n">
        <v>0.051744</v>
      </c>
      <c r="E18" s="1" t="n">
        <v>0.051051</v>
      </c>
      <c r="F18" s="1" t="n">
        <v>0.0693</v>
      </c>
      <c r="G18" s="1" t="n">
        <v>0.053361</v>
      </c>
      <c r="H18" s="1" t="n">
        <v>0.015708</v>
      </c>
    </row>
    <row r="19" customFormat="false" ht="15" hidden="false" customHeight="false" outlineLevel="0" collapsed="false">
      <c r="B19" s="3" t="s">
        <v>9</v>
      </c>
      <c r="C19" s="0" t="n">
        <v>0.004624</v>
      </c>
      <c r="D19" s="1" t="n">
        <v>0.015232</v>
      </c>
      <c r="E19" s="1" t="n">
        <v>0.015028</v>
      </c>
      <c r="F19" s="1" t="n">
        <v>0.0204</v>
      </c>
      <c r="G19" s="1" t="n">
        <v>0.015708</v>
      </c>
      <c r="H19" s="1" t="n">
        <v>0.004624</v>
      </c>
    </row>
    <row r="20" customFormat="false" ht="13.8" hidden="false" customHeight="false" outlineLevel="0" collapsed="false">
      <c r="B20" s="9"/>
    </row>
    <row r="21" customFormat="false" ht="13.8" hidden="false" customHeight="false" outlineLevel="0" collapsed="false">
      <c r="A21" s="1" t="s">
        <v>12</v>
      </c>
    </row>
    <row r="22" customFormat="false" ht="13.8" hidden="false" customHeight="false" outlineLevel="0" collapsed="false"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9</v>
      </c>
      <c r="J22" s="1" t="s">
        <v>13</v>
      </c>
    </row>
    <row r="23" customFormat="false" ht="13.8" hidden="false" customHeight="false" outlineLevel="0" collapsed="false">
      <c r="B23" s="3" t="s">
        <v>4</v>
      </c>
      <c r="C23" s="1" t="n">
        <f aca="false">C14*G4</f>
        <v>0.004624</v>
      </c>
      <c r="D23" s="1" t="n">
        <f aca="false">D14*H4</f>
        <v>0.0060928</v>
      </c>
      <c r="E23" s="1" t="n">
        <f aca="false">E14*I4</f>
        <v>0.003757</v>
      </c>
      <c r="F23" s="1" t="n">
        <f aca="false">F14*J4</f>
        <v>0.00408</v>
      </c>
      <c r="G23" s="1" t="n">
        <f aca="false">G14*K4</f>
        <v>0.0023562</v>
      </c>
      <c r="H23" s="1" t="n">
        <f aca="false">H14*L4</f>
        <v>0.0009248</v>
      </c>
      <c r="J23" s="10" t="n">
        <v>0.497901223102503</v>
      </c>
    </row>
    <row r="24" customFormat="false" ht="13.8" hidden="false" customHeight="false" outlineLevel="0" collapsed="false">
      <c r="B24" s="3" t="s">
        <v>5</v>
      </c>
      <c r="C24" s="1" t="n">
        <f aca="false">C15*G5</f>
        <v>0.0060928</v>
      </c>
      <c r="D24" s="1" t="n">
        <f aca="false">D15*H5</f>
        <v>0.050176</v>
      </c>
      <c r="E24" s="1" t="n">
        <f aca="false">E15*I5</f>
        <v>0.0346528</v>
      </c>
      <c r="F24" s="1" t="n">
        <f aca="false">F15*J5</f>
        <v>0.04032</v>
      </c>
      <c r="G24" s="1" t="n">
        <f aca="false">G15*K5</f>
        <v>0.0362208</v>
      </c>
      <c r="H24" s="1" t="n">
        <f aca="false">H15*L5</f>
        <v>0.0030464</v>
      </c>
      <c r="J24" s="10" t="n">
        <v>2.92593976810117E-007</v>
      </c>
    </row>
    <row r="25" customFormat="false" ht="13.8" hidden="false" customHeight="false" outlineLevel="0" collapsed="false">
      <c r="B25" s="3" t="s">
        <v>6</v>
      </c>
      <c r="C25" s="1" t="n">
        <f aca="false">C16*G6</f>
        <v>0.003757</v>
      </c>
      <c r="D25" s="1" t="n">
        <f aca="false">D16*H6</f>
        <v>0.0346528</v>
      </c>
      <c r="E25" s="1" t="n">
        <f aca="false">E16*I6</f>
        <v>0.048841</v>
      </c>
      <c r="F25" s="1" t="n">
        <f aca="false">F16*J6</f>
        <v>0.049725</v>
      </c>
      <c r="G25" s="1" t="n">
        <f aca="false">G16*K6</f>
        <v>0.0306306</v>
      </c>
      <c r="H25" s="1" t="n">
        <f aca="false">H16*L6</f>
        <v>0.0015028</v>
      </c>
      <c r="J25" s="10" t="n">
        <v>0.00302973066195682</v>
      </c>
    </row>
    <row r="26" customFormat="false" ht="13.8" hidden="false" customHeight="false" outlineLevel="0" collapsed="false">
      <c r="B26" s="3" t="s">
        <v>7</v>
      </c>
      <c r="C26" s="1" t="n">
        <f aca="false">C17*G7</f>
        <v>0.00408</v>
      </c>
      <c r="D26" s="1" t="n">
        <f aca="false">D17*H7</f>
        <v>0.04032</v>
      </c>
      <c r="E26" s="1" t="n">
        <f aca="false">E17*I7</f>
        <v>0.049725</v>
      </c>
      <c r="F26" s="1" t="n">
        <f aca="false">F17*J7</f>
        <v>0.09</v>
      </c>
      <c r="G26" s="1" t="n">
        <f aca="false">G17*K7</f>
        <v>0.017325</v>
      </c>
      <c r="H26" s="1" t="n">
        <f aca="false">H17*L7</f>
        <v>0.00306</v>
      </c>
      <c r="J26" s="10" t="n">
        <v>1.30118363111586E-006</v>
      </c>
    </row>
    <row r="27" customFormat="false" ht="13.8" hidden="false" customHeight="false" outlineLevel="0" collapsed="false">
      <c r="B27" s="3" t="s">
        <v>8</v>
      </c>
      <c r="C27" s="1" t="n">
        <f aca="false">C18*G8</f>
        <v>0.0023562</v>
      </c>
      <c r="D27" s="1" t="n">
        <f aca="false">D18*H8</f>
        <v>0.0362208</v>
      </c>
      <c r="E27" s="1" t="n">
        <f aca="false">E18*I8</f>
        <v>0.0306306</v>
      </c>
      <c r="F27" s="1" t="n">
        <f aca="false">F18*J8</f>
        <v>0.017325</v>
      </c>
      <c r="G27" s="1" t="n">
        <f aca="false">G18*K8</f>
        <v>0.053361</v>
      </c>
      <c r="H27" s="1" t="n">
        <f aca="false">H18*L8</f>
        <v>0.0047124</v>
      </c>
      <c r="J27" s="10" t="n">
        <v>9.50526996735374E-007</v>
      </c>
    </row>
    <row r="28" customFormat="false" ht="13.8" hidden="false" customHeight="false" outlineLevel="0" collapsed="false">
      <c r="B28" s="3" t="s">
        <v>9</v>
      </c>
      <c r="C28" s="1" t="n">
        <f aca="false">C19*G9</f>
        <v>0.0009248</v>
      </c>
      <c r="D28" s="1" t="n">
        <f aca="false">D19*H9</f>
        <v>0.0030464</v>
      </c>
      <c r="E28" s="1" t="n">
        <f aca="false">E19*I9</f>
        <v>0.0015028</v>
      </c>
      <c r="F28" s="1" t="n">
        <f aca="false">F19*J9</f>
        <v>0.00306</v>
      </c>
      <c r="G28" s="1" t="n">
        <f aca="false">G19*K9</f>
        <v>0.0047124</v>
      </c>
      <c r="H28" s="1" t="n">
        <f aca="false">H19*L9</f>
        <v>0.004624</v>
      </c>
      <c r="J28" s="10" t="n">
        <v>0.499066501930936</v>
      </c>
    </row>
    <row r="29" customFormat="false" ht="15" hidden="false" customHeight="false" outlineLevel="0" collapsed="false">
      <c r="J29" s="1" t="n">
        <f aca="false">SUM(J23:J28)</f>
        <v>1</v>
      </c>
    </row>
    <row r="30" customFormat="false" ht="15" hidden="false" customHeight="false" outlineLevel="0" collapsed="false">
      <c r="B30" s="0"/>
    </row>
    <row r="31" customFormat="false" ht="13.8" hidden="false" customHeight="false" outlineLevel="0" collapsed="false">
      <c r="B31" s="1" t="s">
        <v>14</v>
      </c>
      <c r="C31" s="1" t="n">
        <f aca="false">SUMPRODUCT(C4:C9,J23:J28)</f>
        <v>0.0511099472120298</v>
      </c>
    </row>
    <row r="32" customFormat="false" ht="13.8" hidden="false" customHeight="false" outlineLevel="0" collapsed="false">
      <c r="B32" s="1" t="s">
        <v>15</v>
      </c>
      <c r="C32" s="1" t="n">
        <f aca="false">MMULT(TRANSPOSE(J23:J28),MMULT(C23:H28,J23:J28))</f>
        <v>0.00277394961283919</v>
      </c>
    </row>
    <row r="33" customFormat="false" ht="13.8" hidden="false" customHeight="false" outlineLevel="0" collapsed="false">
      <c r="B33" s="1" t="s">
        <v>16</v>
      </c>
      <c r="C33" s="1" t="n">
        <f aca="false">SQRT(C32)</f>
        <v>0.0526682979869218</v>
      </c>
    </row>
    <row r="34" customFormat="false" ht="13.8" hidden="false" customHeight="false" outlineLevel="0" collapsed="false">
      <c r="B34" s="1" t="s">
        <v>17</v>
      </c>
      <c r="C34" s="1" t="n">
        <f aca="false">(C31-C10)/C33</f>
        <v>0.400809367663099</v>
      </c>
    </row>
    <row r="35" customFormat="false" ht="15" hidden="false" customHeight="false" outlineLevel="0" collapsed="false">
      <c r="H35" s="1" t="s">
        <v>18</v>
      </c>
      <c r="I35" s="1" t="s">
        <v>19</v>
      </c>
    </row>
    <row r="36" customFormat="false" ht="13.8" hidden="false" customHeight="false" outlineLevel="0" collapsed="false">
      <c r="B36" s="11" t="s">
        <v>18</v>
      </c>
      <c r="D36" s="11" t="s">
        <v>19</v>
      </c>
      <c r="G36" s="1" t="s">
        <v>18</v>
      </c>
      <c r="H36" s="12" t="n">
        <f aca="false">C45^2</f>
        <v>0.00277394961283919</v>
      </c>
      <c r="I36" s="12" t="n">
        <f aca="false">H40</f>
        <v>0.00298918704779019</v>
      </c>
    </row>
    <row r="37" customFormat="false" ht="13.8" hidden="false" customHeight="false" outlineLevel="0" collapsed="false">
      <c r="B37" s="3" t="s">
        <v>4</v>
      </c>
      <c r="C37" s="10" t="n">
        <v>0.497901223102503</v>
      </c>
      <c r="D37" s="3" t="s">
        <v>4</v>
      </c>
      <c r="E37" s="10" t="n">
        <v>7.68045915369934E-005</v>
      </c>
      <c r="G37" s="1" t="s">
        <v>19</v>
      </c>
      <c r="H37" s="12" t="n">
        <f aca="false">H40</f>
        <v>0.00298918704779019</v>
      </c>
      <c r="I37" s="12" t="n">
        <f aca="false">E45^2</f>
        <v>0.00670356188798651</v>
      </c>
    </row>
    <row r="38" customFormat="false" ht="13.8" hidden="false" customHeight="false" outlineLevel="0" collapsed="false">
      <c r="B38" s="3" t="s">
        <v>5</v>
      </c>
      <c r="C38" s="10" t="n">
        <v>2.92593976810117E-007</v>
      </c>
      <c r="D38" s="3" t="s">
        <v>5</v>
      </c>
      <c r="E38" s="10" t="n">
        <v>2.30501223706616E-006</v>
      </c>
    </row>
    <row r="39" customFormat="false" ht="13.8" hidden="false" customHeight="false" outlineLevel="0" collapsed="false">
      <c r="B39" s="3" t="s">
        <v>6</v>
      </c>
      <c r="C39" s="10" t="n">
        <v>0.00302973066195682</v>
      </c>
      <c r="D39" s="3" t="s">
        <v>6</v>
      </c>
      <c r="E39" s="10" t="n">
        <v>1.46103247740902E-007</v>
      </c>
    </row>
    <row r="40" customFormat="false" ht="13.8" hidden="false" customHeight="false" outlineLevel="0" collapsed="false">
      <c r="B40" s="3" t="s">
        <v>7</v>
      </c>
      <c r="C40" s="10" t="n">
        <v>1.30118363111586E-006</v>
      </c>
      <c r="D40" s="3" t="s">
        <v>7</v>
      </c>
      <c r="E40" s="10" t="n">
        <v>0.0816310279778642</v>
      </c>
      <c r="G40" s="1" t="s">
        <v>20</v>
      </c>
      <c r="H40" s="1" t="n">
        <f aca="false">MMULT(MMULT(TRANSPOSE(C37:C42),C23:H28),E37:E42)</f>
        <v>0.00298918704779019</v>
      </c>
    </row>
    <row r="41" customFormat="false" ht="13.8" hidden="false" customHeight="false" outlineLevel="0" collapsed="false">
      <c r="B41" s="3" t="s">
        <v>8</v>
      </c>
      <c r="C41" s="10" t="n">
        <v>9.50526996735374E-007</v>
      </c>
      <c r="D41" s="3" t="s">
        <v>8</v>
      </c>
      <c r="E41" s="10" t="n">
        <v>0.165672320648842</v>
      </c>
      <c r="G41" s="1" t="s">
        <v>21</v>
      </c>
      <c r="H41" s="1" t="n">
        <f aca="false">H40/(C45*E45)</f>
        <v>0.693187936536977</v>
      </c>
    </row>
    <row r="42" customFormat="false" ht="13.8" hidden="false" customHeight="false" outlineLevel="0" collapsed="false">
      <c r="B42" s="3" t="s">
        <v>9</v>
      </c>
      <c r="C42" s="10" t="n">
        <v>0.499066501930936</v>
      </c>
      <c r="D42" s="3" t="s">
        <v>9</v>
      </c>
      <c r="E42" s="10" t="n">
        <v>0.752617395666272</v>
      </c>
    </row>
    <row r="43" customFormat="false" ht="13.8" hidden="false" customHeight="false" outlineLevel="0" collapsed="false">
      <c r="B43" s="13" t="s">
        <v>14</v>
      </c>
      <c r="C43" s="12" t="n">
        <v>0.0511099472120298</v>
      </c>
      <c r="D43" s="13" t="s">
        <v>14</v>
      </c>
      <c r="E43" s="12" t="n">
        <v>0.0775857565452547</v>
      </c>
    </row>
    <row r="44" customFormat="false" ht="13.8" hidden="false" customHeight="false" outlineLevel="0" collapsed="false">
      <c r="B44" s="13" t="s">
        <v>15</v>
      </c>
      <c r="C44" s="12" t="n">
        <v>0.00277394961283919</v>
      </c>
      <c r="D44" s="13" t="s">
        <v>15</v>
      </c>
      <c r="E44" s="12" t="n">
        <v>0.00670356188798651</v>
      </c>
    </row>
    <row r="45" customFormat="false" ht="13.8" hidden="false" customHeight="false" outlineLevel="0" collapsed="false">
      <c r="B45" s="13" t="s">
        <v>16</v>
      </c>
      <c r="C45" s="12" t="n">
        <v>0.0526682979869218</v>
      </c>
      <c r="D45" s="13" t="s">
        <v>16</v>
      </c>
      <c r="E45" s="12" t="n">
        <v>0.0818752825215676</v>
      </c>
    </row>
    <row r="46" customFormat="false" ht="13.8" hidden="false" customHeight="false" outlineLevel="0" collapsed="false">
      <c r="B46" s="13" t="s">
        <v>17</v>
      </c>
      <c r="C46" s="12" t="n">
        <v>0.400809367663099</v>
      </c>
      <c r="D46" s="13" t="s">
        <v>17</v>
      </c>
      <c r="E46" s="12" t="n">
        <v>0.581198074433754</v>
      </c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>
      <c r="B49" s="1" t="s">
        <v>22</v>
      </c>
      <c r="C49" s="1" t="s">
        <v>23</v>
      </c>
      <c r="D49" s="1" t="s">
        <v>14</v>
      </c>
      <c r="E49" s="1" t="s">
        <v>16</v>
      </c>
      <c r="F49" s="1" t="s">
        <v>24</v>
      </c>
    </row>
    <row r="50" customFormat="false" ht="13.8" hidden="false" customHeight="false" outlineLevel="0" collapsed="false">
      <c r="B50" s="1" t="n">
        <v>-1.1</v>
      </c>
      <c r="C50" s="1" t="n">
        <f aca="false">1-B50</f>
        <v>2.1</v>
      </c>
      <c r="D50" s="12" t="n">
        <f aca="false">B50*$C$43+C50*$E$43</f>
        <v>0.106709146811802</v>
      </c>
      <c r="E50" s="12" t="n">
        <f aca="false">SQRT(B50^2*$C$45^2+C50^2*$E$45^2+2*B50*$C$45*C50*$E$45*$H$41)</f>
        <v>0.138235823131218</v>
      </c>
      <c r="F50" s="12" t="n">
        <f aca="false">(D50-$C$10)/E50</f>
        <v>0.554915108647253</v>
      </c>
    </row>
    <row r="51" customFormat="false" ht="13.8" hidden="false" customHeight="false" outlineLevel="0" collapsed="false">
      <c r="B51" s="1" t="n">
        <f aca="false">B50+0.1</f>
        <v>-1</v>
      </c>
      <c r="C51" s="1" t="n">
        <f aca="false">1-B51</f>
        <v>2</v>
      </c>
      <c r="D51" s="12" t="n">
        <f aca="false">B51*$C$43+C51*$E$43</f>
        <v>0.10406156587848</v>
      </c>
      <c r="E51" s="12" t="n">
        <f aca="false">SQRT(B51^2*$C$45^2+C51^2*$E$45^2+2*B51*$C$45*C51*$E$45*$H$41)</f>
        <v>0.132783466491971</v>
      </c>
      <c r="F51" s="12" t="n">
        <f aca="false">(D51-$C$10)/E51</f>
        <v>0.557761955122309</v>
      </c>
    </row>
    <row r="52" customFormat="false" ht="13.8" hidden="false" customHeight="false" outlineLevel="0" collapsed="false">
      <c r="B52" s="1" t="n">
        <f aca="false">B51+0.1</f>
        <v>-0.9</v>
      </c>
      <c r="C52" s="1" t="n">
        <f aca="false">1-B52</f>
        <v>1.9</v>
      </c>
      <c r="D52" s="12" t="n">
        <f aca="false">B52*$C$43+C52*$E$43</f>
        <v>0.101413984945157</v>
      </c>
      <c r="E52" s="12" t="n">
        <f aca="false">SQRT(B52^2*$C$45^2+C52^2*$E$45^2+2*B52*$C$45*C52*$E$45*$H$41)</f>
        <v>0.127372437750828</v>
      </c>
      <c r="F52" s="12" t="n">
        <f aca="false">(D52-$C$10)/E52</f>
        <v>0.560670630210128</v>
      </c>
    </row>
    <row r="53" customFormat="false" ht="13.8" hidden="false" customHeight="false" outlineLevel="0" collapsed="false">
      <c r="B53" s="1" t="n">
        <f aca="false">B52+0.1</f>
        <v>-0.8</v>
      </c>
      <c r="C53" s="1" t="n">
        <f aca="false">1-B53</f>
        <v>1.8</v>
      </c>
      <c r="D53" s="12" t="n">
        <f aca="false">B53*$C$43+C53*$E$43</f>
        <v>0.0987664040118346</v>
      </c>
      <c r="E53" s="12" t="n">
        <f aca="false">SQRT(B53^2*$C$45^2+C53^2*$E$45^2+2*B53*$C$45*C53*$E$45*$H$41)</f>
        <v>0.12200823567144</v>
      </c>
      <c r="F53" s="12" t="n">
        <f aca="false">(D53-$C$10)/E53</f>
        <v>0.563621001757766</v>
      </c>
    </row>
    <row r="54" customFormat="false" ht="13.8" hidden="false" customHeight="false" outlineLevel="0" collapsed="false">
      <c r="B54" s="1" t="n">
        <f aca="false">B53+0.1</f>
        <v>-0.7</v>
      </c>
      <c r="C54" s="1" t="n">
        <f aca="false">1-B54</f>
        <v>1.7</v>
      </c>
      <c r="D54" s="12" t="n">
        <f aca="false">B54*$C$43+C54*$E$43</f>
        <v>0.0961188230785121</v>
      </c>
      <c r="E54" s="12" t="n">
        <f aca="false">SQRT(B54^2*$C$45^2+C54^2*$E$45^2+2*B54*$C$45*C54*$E$45*$H$41)</f>
        <v>0.116697317847633</v>
      </c>
      <c r="F54" s="12" t="n">
        <f aca="false">(D54-$C$10)/E54</f>
        <v>0.566583913820887</v>
      </c>
    </row>
    <row r="55" customFormat="false" ht="13.8" hidden="false" customHeight="false" outlineLevel="0" collapsed="false">
      <c r="B55" s="1" t="n">
        <f aca="false">B54+0.1</f>
        <v>-0.6</v>
      </c>
      <c r="C55" s="1" t="n">
        <f aca="false">1-B55</f>
        <v>1.6</v>
      </c>
      <c r="D55" s="12" t="n">
        <f aca="false">B55*$C$43+C55*$E$43</f>
        <v>0.0934712421451896</v>
      </c>
      <c r="E55" s="12" t="n">
        <f aca="false">SQRT(B55^2*$C$45^2+C55^2*$E$45^2+2*B55*$C$45*C55*$E$45*$H$41)</f>
        <v>0.111447302175111</v>
      </c>
      <c r="F55" s="12" t="n">
        <f aca="false">(D55-$C$10)/E55</f>
        <v>0.569517977612962</v>
      </c>
    </row>
    <row r="56" customFormat="false" ht="13.8" hidden="false" customHeight="false" outlineLevel="0" collapsed="false">
      <c r="B56" s="1" t="n">
        <f aca="false">B55+0.1</f>
        <v>-0.5</v>
      </c>
      <c r="C56" s="1" t="n">
        <f aca="false">1-B56</f>
        <v>1.5</v>
      </c>
      <c r="D56" s="12" t="n">
        <f aca="false">B56*$C$43+C56*$E$43</f>
        <v>0.0908236612118671</v>
      </c>
      <c r="E56" s="12" t="n">
        <f aca="false">SQRT(B56^2*$C$45^2+C56^2*$E$45^2+2*B56*$C$45*C56*$E$45*$H$41)</f>
        <v>0.106267215449988</v>
      </c>
      <c r="F56" s="12" t="n">
        <f aca="false">(D56-$C$10)/E56</f>
        <v>0.572365248814601</v>
      </c>
    </row>
    <row r="57" customFormat="false" ht="13.8" hidden="false" customHeight="false" outlineLevel="0" collapsed="false">
      <c r="B57" s="1" t="n">
        <f aca="false">B56+0.1</f>
        <v>-0.4</v>
      </c>
      <c r="C57" s="1" t="n">
        <f aca="false">1-B57</f>
        <v>1.4</v>
      </c>
      <c r="D57" s="12" t="n">
        <f aca="false">B57*$C$43+C57*$E$43</f>
        <v>0.0881760802785447</v>
      </c>
      <c r="E57" s="12" t="n">
        <f aca="false">SQRT(B57^2*$C$45^2+C57^2*$E$45^2+2*B57*$C$45*C57*$E$45*$H$41)</f>
        <v>0.101167799941398</v>
      </c>
      <c r="F57" s="12" t="n">
        <f aca="false">(D57-$C$10)/E57</f>
        <v>0.575045422676417</v>
      </c>
    </row>
    <row r="58" customFormat="false" ht="13.8" hidden="false" customHeight="false" outlineLevel="0" collapsed="false">
      <c r="B58" s="1" t="n">
        <f aca="false">B57+0.1</f>
        <v>-0.3</v>
      </c>
      <c r="C58" s="1" t="n">
        <f aca="false">1-B58</f>
        <v>1.3</v>
      </c>
      <c r="D58" s="12" t="n">
        <f aca="false">B58*$C$43+C58*$E$43</f>
        <v>0.0855284993452222</v>
      </c>
      <c r="E58" s="12" t="n">
        <f aca="false">SQRT(B58^2*$C$45^2+C58^2*$E$45^2+2*B58*$C$45*C58*$E$45*$H$41)</f>
        <v>0.0961618903650318</v>
      </c>
      <c r="F58" s="12" t="n">
        <f aca="false">(D58-$C$10)/E58</f>
        <v>0.577448084001212</v>
      </c>
    </row>
    <row r="59" customFormat="false" ht="13.8" hidden="false" customHeight="false" outlineLevel="0" collapsed="false">
      <c r="B59" s="1" t="n">
        <f aca="false">B58+0.1</f>
        <v>-0.2</v>
      </c>
      <c r="C59" s="1" t="n">
        <f aca="false">1-B59</f>
        <v>1.2</v>
      </c>
      <c r="D59" s="12" t="n">
        <f aca="false">B59*$C$43+C59*$E$43</f>
        <v>0.0828809184118997</v>
      </c>
      <c r="E59" s="12" t="n">
        <f aca="false">SQRT(B59^2*$C$45^2+C59^2*$E$45^2+2*B59*$C$45*C59*$E$45*$H$41)</f>
        <v>0.0912648745151981</v>
      </c>
      <c r="F59" s="12" t="n">
        <f aca="false">(D59-$C$10)/E59</f>
        <v>0.579422463382597</v>
      </c>
    </row>
    <row r="60" customFormat="false" ht="13.8" hidden="false" customHeight="false" outlineLevel="0" collapsed="false">
      <c r="B60" s="1" t="n">
        <f aca="false">B59+0.1</f>
        <v>-0.1</v>
      </c>
      <c r="C60" s="1" t="n">
        <f aca="false">1-B60</f>
        <v>1.1</v>
      </c>
      <c r="D60" s="12" t="n">
        <f aca="false">B60*$C$43+C60*$E$43</f>
        <v>0.0802333374785772</v>
      </c>
      <c r="E60" s="12" t="n">
        <f aca="false">SQRT(B60^2*$C$45^2+C60^2*$E$45^2+2*B60*$C$45*C60*$E$45*$H$41)</f>
        <v>0.0864952497544127</v>
      </c>
      <c r="F60" s="12" t="n">
        <f aca="false">(D60-$C$10)/E60</f>
        <v>0.580764118505993</v>
      </c>
    </row>
    <row r="61" customFormat="false" ht="13.8" hidden="false" customHeight="false" outlineLevel="0" collapsed="false">
      <c r="B61" s="14" t="n">
        <f aca="false">B60+0.1</f>
        <v>0</v>
      </c>
      <c r="C61" s="14" t="n">
        <f aca="false">1-B61</f>
        <v>1</v>
      </c>
      <c r="D61" s="15" t="n">
        <f aca="false">B61*$C$43+C61*$E$43</f>
        <v>0.0775857565452547</v>
      </c>
      <c r="E61" s="15" t="n">
        <f aca="false">SQRT(B61^2*$C$45^2+C61^2*$E$45^2+2*B61*$C$45*C61*$E$45*$H$41)</f>
        <v>0.0818752825215676</v>
      </c>
      <c r="F61" s="15" t="n">
        <f aca="false">(D61-$C$10)/E61</f>
        <v>0.581198074433754</v>
      </c>
      <c r="G61" s="14" t="s">
        <v>19</v>
      </c>
    </row>
    <row r="62" customFormat="false" ht="13.8" hidden="false" customHeight="false" outlineLevel="0" collapsed="false">
      <c r="B62" s="1" t="n">
        <f aca="false">B61+0.1</f>
        <v>0.1</v>
      </c>
      <c r="C62" s="1" t="n">
        <f aca="false">1-B62</f>
        <v>0.9</v>
      </c>
      <c r="D62" s="12" t="n">
        <f aca="false">B62*$C$43+C62*$E$43</f>
        <v>0.0749381756119322</v>
      </c>
      <c r="E62" s="12" t="n">
        <f aca="false">SQRT(B62^2*$C$45^2+C62^2*$E$45^2+2*B62*$C$45*C62*$E$45*$H$41)</f>
        <v>0.0774317654067096</v>
      </c>
      <c r="F62" s="12" t="n">
        <f aca="false">(D62-$C$10)/E62</f>
        <v>0.580358401695931</v>
      </c>
    </row>
    <row r="63" customFormat="false" ht="13.8" hidden="false" customHeight="false" outlineLevel="0" collapsed="false">
      <c r="B63" s="1" t="n">
        <f aca="false">B62+0.1</f>
        <v>0.2</v>
      </c>
      <c r="C63" s="1" t="n">
        <f aca="false">1-B63</f>
        <v>0.8</v>
      </c>
      <c r="D63" s="12" t="n">
        <f aca="false">B63*$C$43+C63*$E$43</f>
        <v>0.0722905946786097</v>
      </c>
      <c r="E63" s="12" t="n">
        <f aca="false">SQRT(B63^2*$C$45^2+C63^2*$E$45^2+2*B63*$C$45*C63*$E$45*$H$41)</f>
        <v>0.0731968404244186</v>
      </c>
      <c r="F63" s="12" t="n">
        <f aca="false">(D63-$C$10)/E63</f>
        <v>0.577765302892794</v>
      </c>
    </row>
    <row r="64" customFormat="false" ht="13.8" hidden="false" customHeight="false" outlineLevel="0" collapsed="false">
      <c r="B64" s="1" t="n">
        <f aca="false">B63+0.1</f>
        <v>0.3</v>
      </c>
      <c r="C64" s="1" t="n">
        <f aca="false">1-B64</f>
        <v>0.7</v>
      </c>
      <c r="D64" s="12" t="n">
        <f aca="false">B64*$C$43+C64*$E$43</f>
        <v>0.0696430137452872</v>
      </c>
      <c r="E64" s="12" t="n">
        <f aca="false">SQRT(B64^2*$C$45^2+C64^2*$E$45^2+2*B64*$C$45*C64*$E$45*$H$41)</f>
        <v>0.0692088097740512</v>
      </c>
      <c r="F64" s="12" t="n">
        <f aca="false">(D64-$C$10)/E64</f>
        <v>0.572802998270183</v>
      </c>
    </row>
    <row r="65" customFormat="false" ht="13.8" hidden="false" customHeight="false" outlineLevel="0" collapsed="false">
      <c r="B65" s="1" t="n">
        <f aca="false">B64+0.1</f>
        <v>0.4</v>
      </c>
      <c r="C65" s="1" t="n">
        <f aca="false">1-B65</f>
        <v>0.6</v>
      </c>
      <c r="D65" s="12" t="n">
        <f aca="false">B65*$C$43+C65*$E$43</f>
        <v>0.0669954328119647</v>
      </c>
      <c r="E65" s="12" t="n">
        <f aca="false">SQRT(B65^2*$C$45^2+C65^2*$E$45^2+2*B65*$C$45*C65*$E$45*$H$41)</f>
        <v>0.0655127773847874</v>
      </c>
      <c r="F65" s="12" t="n">
        <f aca="false">(D65-$C$10)/E65</f>
        <v>0.564705608413961</v>
      </c>
    </row>
    <row r="66" customFormat="false" ht="13.8" hidden="false" customHeight="false" outlineLevel="0" collapsed="false">
      <c r="B66" s="1" t="n">
        <f aca="false">B65+0.1</f>
        <v>0.5</v>
      </c>
      <c r="C66" s="1" t="n">
        <f aca="false">1-B66</f>
        <v>0.5</v>
      </c>
      <c r="D66" s="12" t="n">
        <f aca="false">B66*$C$43+C66*$E$43</f>
        <v>0.0643478518786423</v>
      </c>
      <c r="E66" s="12" t="n">
        <f aca="false">SQRT(B66^2*$C$45^2+C66^2*$E$45^2+2*B66*$C$45*C66*$E$45*$H$41)</f>
        <v>0.0621608510165484</v>
      </c>
      <c r="F66" s="12" t="n">
        <f aca="false">(D66-$C$10)/E66</f>
        <v>0.552564054657138</v>
      </c>
    </row>
    <row r="67" customFormat="false" ht="13.8" hidden="false" customHeight="false" outlineLevel="0" collapsed="false">
      <c r="B67" s="1" t="n">
        <f aca="false">B66+0.1</f>
        <v>0.6</v>
      </c>
      <c r="C67" s="1" t="n">
        <f aca="false">1-B67</f>
        <v>0.4</v>
      </c>
      <c r="D67" s="12" t="n">
        <f aca="false">B67*$C$43+C67*$E$43</f>
        <v>0.0617002709453198</v>
      </c>
      <c r="E67" s="12" t="n">
        <f aca="false">SQRT(B67^2*$C$45^2+C67^2*$E$45^2+2*B67*$C$45*C67*$E$45*$H$41)</f>
        <v>0.0592114984242017</v>
      </c>
      <c r="F67" s="12" t="n">
        <f aca="false">(D67-$C$10)/E67</f>
        <v>0.535373564070501</v>
      </c>
    </row>
    <row r="68" customFormat="false" ht="13.8" hidden="false" customHeight="false" outlineLevel="0" collapsed="false">
      <c r="B68" s="1" t="n">
        <f aca="false">B67+0.1</f>
        <v>0.7</v>
      </c>
      <c r="C68" s="1" t="n">
        <f aca="false">1-B68</f>
        <v>0.3</v>
      </c>
      <c r="D68" s="12" t="n">
        <f aca="false">B68*$C$43+C68*$E$43</f>
        <v>0.0590526900119973</v>
      </c>
      <c r="E68" s="12" t="n">
        <f aca="false">SQRT(B68^2*$C$45^2+C68^2*$E$45^2+2*B68*$C$45*C68*$E$45*$H$41)</f>
        <v>0.0567275456923871</v>
      </c>
      <c r="F68" s="12" t="n">
        <f aca="false">(D68-$C$10)/E68</f>
        <v>0.512144314678083</v>
      </c>
    </row>
    <row r="69" customFormat="false" ht="13.8" hidden="false" customHeight="false" outlineLevel="0" collapsed="false">
      <c r="B69" s="1" t="n">
        <f aca="false">B68+0.1</f>
        <v>0.8</v>
      </c>
      <c r="C69" s="1" t="n">
        <f aca="false">1-B69</f>
        <v>0.2</v>
      </c>
      <c r="D69" s="12" t="n">
        <f aca="false">B69*$C$43+C69*$E$43</f>
        <v>0.0564051090786748</v>
      </c>
      <c r="E69" s="12" t="n">
        <f aca="false">SQRT(B69^2*$C$45^2+C69^2*$E$45^2+2*B69*$C$45*C69*$E$45*$H$41)</f>
        <v>0.0547723477954835</v>
      </c>
      <c r="F69" s="12" t="n">
        <f aca="false">(D69-$C$10)/E69</f>
        <v>0.482088319041386</v>
      </c>
    </row>
    <row r="70" customFormat="false" ht="13.8" hidden="false" customHeight="false" outlineLevel="0" collapsed="false">
      <c r="B70" s="1" t="n">
        <f aca="false">B69+0.1</f>
        <v>0.9</v>
      </c>
      <c r="C70" s="1" t="n">
        <f aca="false">1-B70</f>
        <v>0.1</v>
      </c>
      <c r="D70" s="12" t="n">
        <f aca="false">B70*$C$43+C70*$E$43</f>
        <v>0.0537575281453523</v>
      </c>
      <c r="E70" s="12" t="n">
        <f aca="false">SQRT(B70^2*$C$45^2+C70^2*$E$45^2+2*B70*$C$45*C70*$E$45*$H$41)</f>
        <v>0.0534040117770364</v>
      </c>
      <c r="F70" s="12" t="n">
        <f aca="false">(D70-$C$10)/E70</f>
        <v>0.444864109545567</v>
      </c>
    </row>
    <row r="71" customFormat="false" ht="13.8" hidden="false" customHeight="false" outlineLevel="0" collapsed="false">
      <c r="B71" s="14" t="n">
        <f aca="false">B70+0.1</f>
        <v>1</v>
      </c>
      <c r="C71" s="14" t="n">
        <f aca="false">1-B71</f>
        <v>0</v>
      </c>
      <c r="D71" s="15" t="n">
        <f aca="false">B71*$C$43+C71*$E$43</f>
        <v>0.0511099472120298</v>
      </c>
      <c r="E71" s="15" t="n">
        <f aca="false">SQRT(B71^2*$C$45^2+C71^2*$E$45^2+2*B71*$C$45*C71*$E$45*$H$41)</f>
        <v>0.0526682979869218</v>
      </c>
      <c r="F71" s="15" t="n">
        <f aca="false">(D71-$C$10)/E71</f>
        <v>0.400809367663099</v>
      </c>
      <c r="G71" s="14" t="s">
        <v>18</v>
      </c>
    </row>
    <row r="72" customFormat="false" ht="13.8" hidden="false" customHeight="false" outlineLevel="0" collapsed="false">
      <c r="B72" s="1" t="n">
        <f aca="false">B71+0.1</f>
        <v>1.1</v>
      </c>
      <c r="C72" s="1" t="n">
        <f aca="false">1-B72</f>
        <v>-0.0999999999999999</v>
      </c>
      <c r="D72" s="12" t="n">
        <f aca="false">B72*$C$43+C72*$E$43</f>
        <v>0.0484623662787073</v>
      </c>
      <c r="E72" s="12" t="n">
        <f aca="false">SQRT(B72^2*$C$45^2+C72^2*$E$45^2+2*B72*$C$45*C72*$E$45*$H$41)</f>
        <v>0.0525917626620504</v>
      </c>
      <c r="F72" s="12" t="n">
        <f aca="false">(D72-$C$10)/E72</f>
        <v>0.351050532330409</v>
      </c>
    </row>
    <row r="73" customFormat="false" ht="13.8" hidden="false" customHeight="false" outlineLevel="0" collapsed="false">
      <c r="B73" s="1" t="n">
        <f aca="false">B72+0.1</f>
        <v>1.2</v>
      </c>
      <c r="C73" s="1" t="n">
        <f aca="false">1-B73</f>
        <v>-0.2</v>
      </c>
      <c r="D73" s="12" t="n">
        <f aca="false">B73*$C$43+C73*$E$43</f>
        <v>0.0458147853453848</v>
      </c>
      <c r="E73" s="12" t="n">
        <f aca="false">SQRT(B73^2*$C$45^2+C73^2*$E$45^2+2*B73*$C$45*C73*$E$45*$H$41)</f>
        <v>0.0531772520451048</v>
      </c>
      <c r="F73" s="12" t="n">
        <f aca="false">(D73-$C$10)/E73</f>
        <v>0.297397566387424</v>
      </c>
    </row>
    <row r="74" customFormat="false" ht="13.8" hidden="false" customHeight="false" outlineLevel="0" collapsed="false">
      <c r="B74" s="1" t="n">
        <f aca="false">B73+0.1</f>
        <v>1.3</v>
      </c>
      <c r="C74" s="1" t="n">
        <f aca="false">1-B74</f>
        <v>-0.3</v>
      </c>
      <c r="D74" s="12" t="n">
        <f aca="false">B74*$C$43+C74*$E$43</f>
        <v>0.0431672044120623</v>
      </c>
      <c r="E74" s="12" t="n">
        <f aca="false">SQRT(B74^2*$C$45^2+C74^2*$E$45^2+2*B74*$C$45*C74*$E$45*$H$41)</f>
        <v>0.0544033962022654</v>
      </c>
      <c r="F74" s="12" t="n">
        <f aca="false">(D74-$C$10)/E74</f>
        <v>0.242029088829459</v>
      </c>
    </row>
    <row r="75" customFormat="false" ht="13.8" hidden="false" customHeight="false" outlineLevel="0" collapsed="false">
      <c r="B75" s="1" t="n">
        <f aca="false">B74+0.1</f>
        <v>1.4</v>
      </c>
      <c r="C75" s="1" t="n">
        <f aca="false">1-B75</f>
        <v>-0.4</v>
      </c>
      <c r="D75" s="12" t="n">
        <f aca="false">B75*$C$43+C75*$E$43</f>
        <v>0.0405196234787398</v>
      </c>
      <c r="E75" s="12" t="n">
        <f aca="false">SQRT(B75^2*$C$45^2+C75^2*$E$45^2+2*B75*$C$45*C75*$E$45*$H$41)</f>
        <v>0.0562282993671126</v>
      </c>
      <c r="F75" s="12" t="n">
        <f aca="false">(D75-$C$10)/E75</f>
        <v>0.18708770489496</v>
      </c>
    </row>
    <row r="76" customFormat="false" ht="13.8" hidden="false" customHeight="false" outlineLevel="0" collapsed="false">
      <c r="B76" s="1" t="n">
        <f aca="false">B75+0.1</f>
        <v>1.5</v>
      </c>
      <c r="C76" s="1" t="n">
        <f aca="false">1-B76</f>
        <v>-0.5</v>
      </c>
      <c r="D76" s="12" t="n">
        <f aca="false">B76*$C$43+C76*$E$43</f>
        <v>0.0378720425454174</v>
      </c>
      <c r="E76" s="12" t="n">
        <f aca="false">SQRT(B76^2*$C$45^2+C76^2*$E$45^2+2*B76*$C$45*C76*$E$45*$H$41)</f>
        <v>0.0585960453375441</v>
      </c>
      <c r="F76" s="12" t="n">
        <f aca="false">(D76-$C$10)/E76</f>
        <v>0.134344263338426</v>
      </c>
    </row>
    <row r="77" customFormat="false" ht="13.8" hidden="false" customHeight="false" outlineLevel="0" collapsed="false">
      <c r="B77" s="1" t="n">
        <f aca="false">B76+0.1</f>
        <v>1.6</v>
      </c>
      <c r="C77" s="1" t="n">
        <f aca="false">1-B77</f>
        <v>-0.6</v>
      </c>
      <c r="D77" s="12" t="n">
        <f aca="false">B77*$C$43+C77*$E$43</f>
        <v>0.0352244616120949</v>
      </c>
      <c r="E77" s="12" t="n">
        <f aca="false">SQRT(B77^2*$C$45^2+C77^2*$E$45^2+2*B77*$C$45*C77*$E$45*$H$41)</f>
        <v>0.0614439106566819</v>
      </c>
      <c r="F77" s="12" t="n">
        <f aca="false">(D77-$C$10)/E77</f>
        <v>0.0850281428421208</v>
      </c>
    </row>
    <row r="78" customFormat="false" ht="13.8" hidden="false" customHeight="false" outlineLevel="0" collapsed="false">
      <c r="B78" s="1" t="n">
        <f aca="false">B77+0.1</f>
        <v>1.7</v>
      </c>
      <c r="C78" s="1" t="n">
        <f aca="false">1-B78</f>
        <v>-0.7</v>
      </c>
      <c r="D78" s="12" t="n">
        <f aca="false">B78*$C$43+C78*$E$43</f>
        <v>0.0325768806787724</v>
      </c>
      <c r="E78" s="12" t="n">
        <f aca="false">SQRT(B78^2*$C$45^2+C78^2*$E$45^2+2*B78*$C$45*C78*$E$45*$H$41)</f>
        <v>0.0647085352366903</v>
      </c>
      <c r="F78" s="12" t="n">
        <f aca="false">(D78-$C$10)/E78</f>
        <v>0.0398228868780086</v>
      </c>
    </row>
    <row r="79" customFormat="false" ht="13.8" hidden="false" customHeight="false" outlineLevel="0" collapsed="false">
      <c r="B79" s="1" t="n">
        <f aca="false">B78+0.1</f>
        <v>1.8</v>
      </c>
      <c r="C79" s="1" t="n">
        <f aca="false">1-B79</f>
        <v>-0.8</v>
      </c>
      <c r="D79" s="12" t="n">
        <f aca="false">B79*$C$43+C79*$E$43</f>
        <v>0.0299292997454499</v>
      </c>
      <c r="E79" s="12" t="n">
        <f aca="false">SQRT(B79^2*$C$45^2+C79^2*$E$45^2+2*B79*$C$45*C79*$E$45*$H$41)</f>
        <v>0.0683302104217058</v>
      </c>
      <c r="F79" s="12" t="n">
        <f aca="false">(D79-$C$10)/E79</f>
        <v>-0.00103468515776245</v>
      </c>
    </row>
    <row r="80" customFormat="false" ht="13.8" hidden="false" customHeight="false" outlineLevel="0" collapsed="false">
      <c r="B80" s="1" t="n">
        <f aca="false">B79+0.1</f>
        <v>1.9</v>
      </c>
      <c r="C80" s="1" t="n">
        <f aca="false">1-B80</f>
        <v>-0.900000000000001</v>
      </c>
      <c r="D80" s="12" t="n">
        <f aca="false">B80*$C$43+C80*$E$43</f>
        <v>0.0272817188121274</v>
      </c>
      <c r="E80" s="12" t="n">
        <f aca="false">SQRT(B80^2*$C$45^2+C80^2*$E$45^2+2*B80*$C$45*C80*$E$45*$H$41)</f>
        <v>0.0722552664390361</v>
      </c>
      <c r="F80" s="12" t="n">
        <f aca="false">(D80-$C$10)/E80</f>
        <v>-0.0376205268050062</v>
      </c>
    </row>
    <row r="81" customFormat="false" ht="13.8" hidden="false" customHeight="false" outlineLevel="0" collapsed="false">
      <c r="B81" s="1" t="n">
        <f aca="false">B80+0.1</f>
        <v>2</v>
      </c>
      <c r="C81" s="1" t="n">
        <f aca="false">1-B81</f>
        <v>-1</v>
      </c>
      <c r="D81" s="12" t="n">
        <f aca="false">B81*$C$43+C81*$E$43</f>
        <v>0.0246341378788049</v>
      </c>
      <c r="E81" s="12" t="n">
        <f aca="false">SQRT(B81^2*$C$45^2+C81^2*$E$45^2+2*B81*$C$45*C81*$E$45*$H$41)</f>
        <v>0.0764369815480865</v>
      </c>
      <c r="F81" s="12" t="n">
        <f aca="false">(D81-$C$10)/E81</f>
        <v>-0.0701998170587026</v>
      </c>
    </row>
    <row r="82" customFormat="false" ht="13.8" hidden="false" customHeight="false" outlineLevel="0" collapsed="false">
      <c r="B82" s="1" t="n">
        <f aca="false">B81+0.1</f>
        <v>2.1</v>
      </c>
      <c r="C82" s="1" t="n">
        <f aca="false">1-B82</f>
        <v>-1.1</v>
      </c>
      <c r="D82" s="12" t="n">
        <f aca="false">B82*$C$43+C82*$E$43</f>
        <v>0.0219865569454824</v>
      </c>
      <c r="E82" s="12" t="n">
        <f aca="false">SQRT(B82^2*$C$45^2+C82^2*$E$45^2+2*B82*$C$45*C82*$E$45*$H$41)</f>
        <v>0.0808355337478131</v>
      </c>
      <c r="F82" s="12" t="n">
        <f aca="false">(D82-$C$10)/E82</f>
        <v>-0.0991326794416619</v>
      </c>
    </row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</sheetData>
  <mergeCells count="2">
    <mergeCell ref="B2:D2"/>
    <mergeCell ref="F2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Q12"/>
    </sheetView>
  </sheetViews>
  <sheetFormatPr defaultRowHeight="12.8" zeroHeight="false" outlineLevelRow="0" outlineLevelCol="0"/>
  <cols>
    <col collapsed="false" customWidth="true" hidden="false" outlineLevel="0" max="5" min="1" style="0" width="10.5"/>
    <col collapsed="false" customWidth="true" hidden="false" outlineLevel="0" max="6" min="6" style="0" width="11.78"/>
    <col collapsed="false" customWidth="true" hidden="false" outlineLevel="0" max="12" min="7" style="0" width="10.5"/>
    <col collapsed="false" customWidth="true" hidden="false" outlineLevel="0" max="13" min="13" style="0" width="6.52"/>
    <col collapsed="false" customWidth="true" hidden="false" outlineLevel="0" max="14" min="14" style="0" width="7.44"/>
    <col collapsed="false" customWidth="true" hidden="false" outlineLevel="0" max="15" min="15" style="0" width="6.35"/>
    <col collapsed="false" customWidth="true" hidden="false" outlineLevel="0" max="16" min="16" style="0" width="10.5"/>
    <col collapsed="false" customWidth="true" hidden="false" outlineLevel="0" max="17" min="17" style="0" width="4.67"/>
    <col collapsed="false" customWidth="true" hidden="false" outlineLevel="0" max="1025" min="18" style="0" width="10.5"/>
  </cols>
  <sheetData>
    <row r="2" customFormat="false" ht="15" hidden="false" customHeight="false" outlineLevel="0" collapsed="false">
      <c r="B2" s="16"/>
      <c r="C2" s="17" t="s">
        <v>2</v>
      </c>
      <c r="D2" s="17" t="s">
        <v>3</v>
      </c>
      <c r="F2" s="18" t="s">
        <v>25</v>
      </c>
      <c r="G2" s="18" t="s">
        <v>26</v>
      </c>
      <c r="H2" s="18" t="s">
        <v>14</v>
      </c>
      <c r="I2" s="18" t="s">
        <v>27</v>
      </c>
      <c r="J2" s="18" t="s">
        <v>16</v>
      </c>
      <c r="K2" s="18" t="s">
        <v>24</v>
      </c>
      <c r="M2" s="18" t="s">
        <v>28</v>
      </c>
      <c r="N2" s="18" t="s">
        <v>29</v>
      </c>
      <c r="O2" s="18" t="s">
        <v>30</v>
      </c>
      <c r="P2" s="18" t="s">
        <v>14</v>
      </c>
      <c r="Q2" s="18" t="s">
        <v>16</v>
      </c>
    </row>
    <row r="3" customFormat="false" ht="15" hidden="false" customHeight="false" outlineLevel="0" collapsed="false">
      <c r="B3" s="17" t="s">
        <v>19</v>
      </c>
      <c r="C3" s="16" t="n">
        <v>0.0776</v>
      </c>
      <c r="D3" s="16" t="n">
        <v>0.0819</v>
      </c>
      <c r="F3" s="19" t="n">
        <v>0</v>
      </c>
      <c r="G3" s="19" t="n">
        <f aca="false">1-F3</f>
        <v>1</v>
      </c>
      <c r="H3" s="20" t="n">
        <f aca="false">F3*$C$3+G3*$C$4</f>
        <v>0.03</v>
      </c>
      <c r="I3" s="19" t="n">
        <f aca="false">(F3*$D$3)^2</f>
        <v>0</v>
      </c>
      <c r="J3" s="19" t="n">
        <f aca="false">SQRT(I3)</f>
        <v>0</v>
      </c>
      <c r="K3" s="19" t="n">
        <v>0</v>
      </c>
      <c r="M3" s="21" t="n">
        <v>1</v>
      </c>
      <c r="N3" s="22" t="n">
        <f aca="false">($C$3-$C$4)/(M3*$D$3^2)</f>
        <v>7.09641735282761</v>
      </c>
      <c r="O3" s="22" t="n">
        <f aca="false">1-N3</f>
        <v>-6.09641735282761</v>
      </c>
      <c r="P3" s="23" t="n">
        <f aca="false">N3*$C$3+O3*$C$4</f>
        <v>0.367789465994594</v>
      </c>
      <c r="Q3" s="23" t="n">
        <f aca="false">N3*$D$3</f>
        <v>0.581196581196581</v>
      </c>
    </row>
    <row r="4" customFormat="false" ht="15" hidden="false" customHeight="false" outlineLevel="0" collapsed="false">
      <c r="B4" s="17" t="s">
        <v>31</v>
      </c>
      <c r="C4" s="16" t="n">
        <v>0.03</v>
      </c>
      <c r="D4" s="16"/>
      <c r="F4" s="19" t="n">
        <f aca="false">F3+0.1</f>
        <v>0.1</v>
      </c>
      <c r="G4" s="19" t="n">
        <f aca="false">1-F4</f>
        <v>0.9</v>
      </c>
      <c r="H4" s="20" t="n">
        <f aca="false">F4*$C$3+G4*$C$4</f>
        <v>0.03476</v>
      </c>
      <c r="I4" s="19" t="n">
        <f aca="false">(F4*$D$3)^2</f>
        <v>6.70761E-005</v>
      </c>
      <c r="J4" s="19" t="n">
        <f aca="false">SQRT(I4)</f>
        <v>0.00819</v>
      </c>
      <c r="K4" s="19" t="n">
        <f aca="false">($C$3-$C$4)/$D$3</f>
        <v>0.581196581196581</v>
      </c>
      <c r="M4" s="21" t="n">
        <v>2</v>
      </c>
      <c r="N4" s="22" t="n">
        <f aca="false">($C$3-$C$4)/(M4*$D$3^2)</f>
        <v>3.5482086764138</v>
      </c>
      <c r="O4" s="22" t="n">
        <f aca="false">1-N4</f>
        <v>-2.5482086764138</v>
      </c>
      <c r="P4" s="23" t="n">
        <f aca="false">N4*$C$3+O4*$C$4</f>
        <v>0.198894732997297</v>
      </c>
      <c r="Q4" s="23" t="n">
        <f aca="false">N4*$D$3</f>
        <v>0.290598290598291</v>
      </c>
    </row>
    <row r="5" customFormat="false" ht="15" hidden="false" customHeight="false" outlineLevel="0" collapsed="false">
      <c r="F5" s="19" t="n">
        <f aca="false">F4+0.1</f>
        <v>0.2</v>
      </c>
      <c r="G5" s="19" t="n">
        <f aca="false">1-F5</f>
        <v>0.8</v>
      </c>
      <c r="H5" s="20" t="n">
        <f aca="false">F5*$C$3+G5*$C$4</f>
        <v>0.03952</v>
      </c>
      <c r="I5" s="19" t="n">
        <f aca="false">(F5*$D$3)^2</f>
        <v>0.0002683044</v>
      </c>
      <c r="J5" s="19" t="n">
        <f aca="false">SQRT(I5)</f>
        <v>0.01638</v>
      </c>
      <c r="K5" s="19" t="n">
        <f aca="false">($C$3-$C$4)/$D$3</f>
        <v>0.581196581196581</v>
      </c>
      <c r="M5" s="21" t="n">
        <v>3</v>
      </c>
      <c r="N5" s="22" t="n">
        <f aca="false">($C$3-$C$4)/(M5*$D$3^2)</f>
        <v>2.36547245094254</v>
      </c>
      <c r="O5" s="22" t="n">
        <f aca="false">1-N5</f>
        <v>-1.36547245094254</v>
      </c>
      <c r="P5" s="23" t="n">
        <f aca="false">N5*$C$3+O5*$C$4</f>
        <v>0.142596488664865</v>
      </c>
      <c r="Q5" s="23" t="n">
        <f aca="false">N5*$D$3</f>
        <v>0.193732193732194</v>
      </c>
    </row>
    <row r="6" customFormat="false" ht="15" hidden="false" customHeight="false" outlineLevel="0" collapsed="false">
      <c r="F6" s="19" t="n">
        <f aca="false">F5+0.1</f>
        <v>0.3</v>
      </c>
      <c r="G6" s="19" t="n">
        <f aca="false">1-F6</f>
        <v>0.7</v>
      </c>
      <c r="H6" s="20" t="n">
        <f aca="false">F6*$C$3+G6*$C$4</f>
        <v>0.04428</v>
      </c>
      <c r="I6" s="19" t="n">
        <f aca="false">(F6*$D$3)^2</f>
        <v>0.0006036849</v>
      </c>
      <c r="J6" s="19" t="n">
        <f aca="false">SQRT(I6)</f>
        <v>0.02457</v>
      </c>
      <c r="K6" s="19" t="n">
        <f aca="false">($C$3-$C$4)/$D$3</f>
        <v>0.581196581196581</v>
      </c>
      <c r="M6" s="24" t="n">
        <v>4</v>
      </c>
      <c r="N6" s="25" t="n">
        <f aca="false">($C$3-$C$4)/(M6*$D$3^2)</f>
        <v>1.7741043382069</v>
      </c>
      <c r="O6" s="25" t="n">
        <f aca="false">1-N6</f>
        <v>-0.774104338206902</v>
      </c>
      <c r="P6" s="26" t="n">
        <f aca="false">N6*$C$3+O6*$C$4</f>
        <v>0.114447366498649</v>
      </c>
      <c r="Q6" s="26" t="n">
        <f aca="false">N6*$D$3</f>
        <v>0.145299145299145</v>
      </c>
    </row>
    <row r="7" customFormat="false" ht="15" hidden="false" customHeight="false" outlineLevel="0" collapsed="false">
      <c r="F7" s="19" t="n">
        <f aca="false">F6+0.1</f>
        <v>0.4</v>
      </c>
      <c r="G7" s="19" t="n">
        <f aca="false">1-F7</f>
        <v>0.6</v>
      </c>
      <c r="H7" s="20" t="n">
        <f aca="false">F7*$C$3+G7*$C$4</f>
        <v>0.04904</v>
      </c>
      <c r="I7" s="19" t="n">
        <f aca="false">(F7*$D$3)^2</f>
        <v>0.0010732176</v>
      </c>
      <c r="J7" s="19" t="n">
        <f aca="false">SQRT(I7)</f>
        <v>0.03276</v>
      </c>
      <c r="K7" s="19" t="n">
        <f aca="false">($C$3-$C$4)/$D$3</f>
        <v>0.581196581196581</v>
      </c>
      <c r="M7" s="21" t="n">
        <v>5</v>
      </c>
      <c r="N7" s="22" t="n">
        <f aca="false">($C$3-$C$4)/(M7*$D$3^2)</f>
        <v>1.41928347056552</v>
      </c>
      <c r="O7" s="22" t="n">
        <f aca="false">1-N7</f>
        <v>-0.419283470565522</v>
      </c>
      <c r="P7" s="23" t="n">
        <f aca="false">N7*$C$3+O7*$C$4</f>
        <v>0.0975578931989188</v>
      </c>
      <c r="Q7" s="23" t="n">
        <f aca="false">N7*$D$3</f>
        <v>0.116239316239316</v>
      </c>
    </row>
    <row r="8" customFormat="false" ht="15" hidden="false" customHeight="false" outlineLevel="0" collapsed="false">
      <c r="F8" s="19" t="n">
        <f aca="false">F7+0.1</f>
        <v>0.5</v>
      </c>
      <c r="G8" s="19" t="n">
        <f aca="false">1-F8</f>
        <v>0.5</v>
      </c>
      <c r="H8" s="20" t="n">
        <f aca="false">F8*$C$3+G8*$C$4</f>
        <v>0.0538</v>
      </c>
      <c r="I8" s="19" t="n">
        <f aca="false">(F8*$D$3)^2</f>
        <v>0.0016769025</v>
      </c>
      <c r="J8" s="19" t="n">
        <f aca="false">SQRT(I8)</f>
        <v>0.04095</v>
      </c>
      <c r="K8" s="19" t="n">
        <f aca="false">($C$3-$C$4)/$D$3</f>
        <v>0.581196581196581</v>
      </c>
      <c r="M8" s="21" t="n">
        <v>6</v>
      </c>
      <c r="N8" s="22" t="n">
        <f aca="false">($C$3-$C$4)/(M8*$D$3^2)</f>
        <v>1.18273622547127</v>
      </c>
      <c r="O8" s="22" t="n">
        <f aca="false">1-N8</f>
        <v>-0.182736225471268</v>
      </c>
      <c r="P8" s="23" t="n">
        <f aca="false">N8*$C$3+O8*$C$4</f>
        <v>0.0862982443324324</v>
      </c>
      <c r="Q8" s="23" t="n">
        <f aca="false">N8*$D$3</f>
        <v>0.0968660968660969</v>
      </c>
    </row>
    <row r="9" customFormat="false" ht="15" hidden="false" customHeight="false" outlineLevel="0" collapsed="false">
      <c r="F9" s="19" t="n">
        <f aca="false">F8+0.1</f>
        <v>0.6</v>
      </c>
      <c r="G9" s="19" t="n">
        <f aca="false">1-F9</f>
        <v>0.4</v>
      </c>
      <c r="H9" s="20" t="n">
        <f aca="false">F9*$C$3+G9*$C$4</f>
        <v>0.05856</v>
      </c>
      <c r="I9" s="19" t="n">
        <f aca="false">(F9*$D$3)^2</f>
        <v>0.0024147396</v>
      </c>
      <c r="J9" s="19" t="n">
        <f aca="false">SQRT(I9)</f>
        <v>0.04914</v>
      </c>
      <c r="K9" s="19" t="n">
        <f aca="false">($C$3-$C$4)/$D$3</f>
        <v>0.581196581196581</v>
      </c>
      <c r="M9" s="21" t="n">
        <v>7</v>
      </c>
      <c r="N9" s="22" t="n">
        <f aca="false">($C$3-$C$4)/(M9*$D$3^2)</f>
        <v>1.0137739075468</v>
      </c>
      <c r="O9" s="22" t="n">
        <f aca="false">1-N9</f>
        <v>-0.0137739075468015</v>
      </c>
      <c r="P9" s="23" t="n">
        <f aca="false">N9*$C$3+O9*$C$4</f>
        <v>0.0782556379992278</v>
      </c>
      <c r="Q9" s="23" t="n">
        <f aca="false">N9*$D$3</f>
        <v>0.083028083028083</v>
      </c>
    </row>
    <row r="10" customFormat="false" ht="15" hidden="false" customHeight="false" outlineLevel="0" collapsed="false">
      <c r="F10" s="19" t="n">
        <f aca="false">F9+0.1</f>
        <v>0.7</v>
      </c>
      <c r="G10" s="19" t="n">
        <f aca="false">1-F10</f>
        <v>0.3</v>
      </c>
      <c r="H10" s="20" t="n">
        <f aca="false">F10*$C$3+G10*$C$4</f>
        <v>0.06332</v>
      </c>
      <c r="I10" s="19" t="n">
        <f aca="false">(F10*$D$3)^2</f>
        <v>0.0032867289</v>
      </c>
      <c r="J10" s="19" t="n">
        <f aca="false">SQRT(I10)</f>
        <v>0.05733</v>
      </c>
      <c r="K10" s="19" t="n">
        <f aca="false">($C$3-$C$4)/$D$3</f>
        <v>0.581196581196581</v>
      </c>
      <c r="M10" s="21" t="n">
        <v>8</v>
      </c>
      <c r="N10" s="22" t="n">
        <f aca="false">($C$3-$C$4)/(M10*$D$3^2)</f>
        <v>0.887052169103451</v>
      </c>
      <c r="O10" s="22" t="n">
        <f aca="false">1-N10</f>
        <v>0.112947830896549</v>
      </c>
      <c r="P10" s="23" t="n">
        <f aca="false">N10*$C$3+O10*$C$4</f>
        <v>0.0722236832493243</v>
      </c>
      <c r="Q10" s="23" t="n">
        <f aca="false">N10*$D$3</f>
        <v>0.0726495726495727</v>
      </c>
    </row>
    <row r="11" customFormat="false" ht="15" hidden="false" customHeight="false" outlineLevel="0" collapsed="false">
      <c r="F11" s="19" t="n">
        <f aca="false">F10+0.1</f>
        <v>0.8</v>
      </c>
      <c r="G11" s="19" t="n">
        <f aca="false">1-F11</f>
        <v>0.2</v>
      </c>
      <c r="H11" s="20" t="n">
        <f aca="false">F11*$C$3+G11*$C$4</f>
        <v>0.06808</v>
      </c>
      <c r="I11" s="19" t="n">
        <f aca="false">(F11*$D$3)^2</f>
        <v>0.0042928704</v>
      </c>
      <c r="J11" s="19" t="n">
        <f aca="false">SQRT(I11)</f>
        <v>0.06552</v>
      </c>
      <c r="K11" s="19" t="n">
        <f aca="false">($C$3-$C$4)/$D$3</f>
        <v>0.581196581196581</v>
      </c>
      <c r="M11" s="21" t="n">
        <v>9</v>
      </c>
      <c r="N11" s="22" t="n">
        <f aca="false">($C$3-$C$4)/(M11*$D$3^2)</f>
        <v>0.788490816980845</v>
      </c>
      <c r="O11" s="22" t="n">
        <f aca="false">1-N11</f>
        <v>0.211509183019155</v>
      </c>
      <c r="P11" s="23" t="n">
        <f aca="false">N11*$C$3+O11*$C$4</f>
        <v>0.0675321628882882</v>
      </c>
      <c r="Q11" s="23" t="n">
        <f aca="false">N11*$D$3</f>
        <v>0.0645773979107312</v>
      </c>
    </row>
    <row r="12" customFormat="false" ht="15" hidden="false" customHeight="false" outlineLevel="0" collapsed="false">
      <c r="F12" s="19" t="n">
        <f aca="false">F11+0.1</f>
        <v>0.9</v>
      </c>
      <c r="G12" s="19" t="n">
        <f aca="false">1-F12</f>
        <v>0.1</v>
      </c>
      <c r="H12" s="20" t="n">
        <f aca="false">F12*$C$3+G12*$C$4</f>
        <v>0.07284</v>
      </c>
      <c r="I12" s="19" t="n">
        <f aca="false">(F12*$D$3)^2</f>
        <v>0.0054331641</v>
      </c>
      <c r="J12" s="19" t="n">
        <f aca="false">SQRT(I12)</f>
        <v>0.07371</v>
      </c>
      <c r="K12" s="19" t="n">
        <f aca="false">($C$3-$C$4)/$D$3</f>
        <v>0.581196581196581</v>
      </c>
      <c r="M12" s="21" t="n">
        <v>10</v>
      </c>
      <c r="N12" s="22" t="n">
        <f aca="false">($C$3-$C$4)/(M12*$D$3^2)</f>
        <v>0.709641735282761</v>
      </c>
      <c r="O12" s="22" t="n">
        <f aca="false">1-N12</f>
        <v>0.290358264717239</v>
      </c>
      <c r="P12" s="23" t="n">
        <f aca="false">N12*$C$3+O12*$C$4</f>
        <v>0.0637789465994594</v>
      </c>
      <c r="Q12" s="23" t="n">
        <f aca="false">N12*$D$3</f>
        <v>0.0581196581196581</v>
      </c>
    </row>
    <row r="13" customFormat="false" ht="15" hidden="false" customHeight="false" outlineLevel="0" collapsed="false">
      <c r="F13" s="19" t="n">
        <f aca="false">F12+0.1</f>
        <v>1</v>
      </c>
      <c r="G13" s="19" t="n">
        <f aca="false">1-F13</f>
        <v>0</v>
      </c>
      <c r="H13" s="20" t="n">
        <f aca="false">F13*$C$3+G13*$C$4</f>
        <v>0.0776</v>
      </c>
      <c r="I13" s="19" t="n">
        <f aca="false">(F13*$D$3)^2</f>
        <v>0.00670761</v>
      </c>
      <c r="J13" s="19" t="n">
        <f aca="false">SQRT(I13)</f>
        <v>0.0819</v>
      </c>
      <c r="K13" s="19" t="n">
        <f aca="false">($C$3-$C$4)/$D$3</f>
        <v>0.581196581196581</v>
      </c>
    </row>
    <row r="14" customFormat="false" ht="15" hidden="false" customHeight="false" outlineLevel="0" collapsed="false">
      <c r="F14" s="19" t="n">
        <f aca="false">F13+0.1</f>
        <v>1.1</v>
      </c>
      <c r="G14" s="19" t="n">
        <f aca="false">1-F14</f>
        <v>-0.0999999999999999</v>
      </c>
      <c r="H14" s="20" t="n">
        <f aca="false">F14*$C$3+G14*$C$4</f>
        <v>0.08236</v>
      </c>
      <c r="I14" s="19" t="n">
        <f aca="false">(F14*$D$3)^2</f>
        <v>0.0081162081</v>
      </c>
      <c r="J14" s="19" t="n">
        <f aca="false">SQRT(I14)</f>
        <v>0.09009</v>
      </c>
      <c r="K14" s="19" t="n">
        <f aca="false">($C$3-$C$4)/$D$3</f>
        <v>0.581196581196581</v>
      </c>
    </row>
    <row r="15" customFormat="false" ht="15" hidden="false" customHeight="false" outlineLevel="0" collapsed="false">
      <c r="F15" s="19" t="n">
        <f aca="false">F14+0.1</f>
        <v>1.2</v>
      </c>
      <c r="G15" s="19" t="n">
        <f aca="false">1-F15</f>
        <v>-0.2</v>
      </c>
      <c r="H15" s="20" t="n">
        <f aca="false">F15*$C$3+G15*$C$4</f>
        <v>0.08712</v>
      </c>
      <c r="I15" s="19" t="n">
        <f aca="false">(F15*$D$3)^2</f>
        <v>0.0096589584</v>
      </c>
      <c r="J15" s="19" t="n">
        <f aca="false">SQRT(I15)</f>
        <v>0.09828</v>
      </c>
      <c r="K15" s="19" t="n">
        <f aca="false">($C$3-$C$4)/$D$3</f>
        <v>0.581196581196581</v>
      </c>
    </row>
    <row r="16" customFormat="false" ht="15" hidden="false" customHeight="false" outlineLevel="0" collapsed="false">
      <c r="F16" s="19" t="n">
        <f aca="false">F15+0.1</f>
        <v>1.3</v>
      </c>
      <c r="G16" s="19" t="n">
        <f aca="false">1-F16</f>
        <v>-0.3</v>
      </c>
      <c r="H16" s="20" t="n">
        <f aca="false">F16*$C$3+G16*$C$4</f>
        <v>0.09188</v>
      </c>
      <c r="I16" s="19" t="n">
        <f aca="false">(F16*$D$3)^2</f>
        <v>0.0113358609</v>
      </c>
      <c r="J16" s="19" t="n">
        <f aca="false">SQRT(I16)</f>
        <v>0.10647</v>
      </c>
      <c r="K16" s="19" t="n">
        <f aca="false">($C$3-$C$4)/$D$3</f>
        <v>0.581196581196581</v>
      </c>
    </row>
    <row r="17" customFormat="false" ht="15" hidden="false" customHeight="false" outlineLevel="0" collapsed="false">
      <c r="F17" s="19" t="n">
        <f aca="false">F16+0.1</f>
        <v>1.4</v>
      </c>
      <c r="G17" s="19" t="n">
        <f aca="false">1-F17</f>
        <v>-0.4</v>
      </c>
      <c r="H17" s="20" t="n">
        <f aca="false">F17*$C$3+G17*$C$4</f>
        <v>0.09664</v>
      </c>
      <c r="I17" s="19" t="n">
        <f aca="false">(F17*$D$3)^2</f>
        <v>0.0131469156</v>
      </c>
      <c r="J17" s="19" t="n">
        <f aca="false">SQRT(I17)</f>
        <v>0.11466</v>
      </c>
      <c r="K17" s="19" t="n">
        <f aca="false">($C$3-$C$4)/$D$3</f>
        <v>0.581196581196581</v>
      </c>
    </row>
    <row r="18" customFormat="false" ht="15" hidden="false" customHeight="false" outlineLevel="0" collapsed="false">
      <c r="F18" s="19" t="n">
        <f aca="false">F17+0.1</f>
        <v>1.5</v>
      </c>
      <c r="G18" s="19" t="n">
        <f aca="false">1-F18</f>
        <v>-0.5</v>
      </c>
      <c r="H18" s="20" t="n">
        <f aca="false">F18*$C$3+G18*$C$4</f>
        <v>0.1014</v>
      </c>
      <c r="I18" s="19" t="n">
        <f aca="false">(F18*$D$3)^2</f>
        <v>0.0150921225</v>
      </c>
      <c r="J18" s="19" t="n">
        <f aca="false">SQRT(I18)</f>
        <v>0.12285</v>
      </c>
      <c r="K18" s="19" t="n">
        <f aca="false">($C$3-$C$4)/$D$3</f>
        <v>0.581196581196581</v>
      </c>
    </row>
    <row r="19" customFormat="false" ht="15" hidden="false" customHeight="false" outlineLevel="0" collapsed="false">
      <c r="F19" s="19" t="n">
        <f aca="false">F18+0.1</f>
        <v>1.6</v>
      </c>
      <c r="G19" s="19" t="n">
        <f aca="false">1-F19</f>
        <v>-0.6</v>
      </c>
      <c r="H19" s="20" t="n">
        <f aca="false">F19*$C$3+G19*$C$4</f>
        <v>0.10616</v>
      </c>
      <c r="I19" s="19" t="n">
        <f aca="false">(F19*$D$3)^2</f>
        <v>0.0171714816</v>
      </c>
      <c r="J19" s="19" t="n">
        <f aca="false">SQRT(I19)</f>
        <v>0.13104</v>
      </c>
      <c r="K19" s="19" t="n">
        <f aca="false">($C$3-$C$4)/$D$3</f>
        <v>0.581196581196581</v>
      </c>
    </row>
    <row r="20" customFormat="false" ht="15" hidden="false" customHeight="false" outlineLevel="0" collapsed="false">
      <c r="F20" s="19" t="n">
        <f aca="false">F19+0.1</f>
        <v>1.7</v>
      </c>
      <c r="G20" s="19" t="n">
        <f aca="false">1-F20</f>
        <v>-0.7</v>
      </c>
      <c r="H20" s="20" t="n">
        <f aca="false">F20*$C$3+G20*$C$4</f>
        <v>0.11092</v>
      </c>
      <c r="I20" s="19" t="n">
        <f aca="false">(F20*$D$3)^2</f>
        <v>0.0193849929</v>
      </c>
      <c r="J20" s="19" t="n">
        <f aca="false">SQRT(I20)</f>
        <v>0.13923</v>
      </c>
      <c r="K20" s="19" t="n">
        <f aca="false">($C$3-$C$4)/$D$3</f>
        <v>0.581196581196581</v>
      </c>
    </row>
    <row r="21" customFormat="false" ht="15" hidden="false" customHeight="false" outlineLevel="0" collapsed="false">
      <c r="F21" s="19" t="n">
        <f aca="false">F20+0.1</f>
        <v>1.8</v>
      </c>
      <c r="G21" s="19" t="n">
        <f aca="false">1-F21</f>
        <v>-0.8</v>
      </c>
      <c r="H21" s="20" t="n">
        <f aca="false">F21*$C$3+G21*$C$4</f>
        <v>0.11568</v>
      </c>
      <c r="I21" s="19" t="n">
        <f aca="false">(F21*$D$3)^2</f>
        <v>0.0217326564</v>
      </c>
      <c r="J21" s="19" t="n">
        <f aca="false">SQRT(I21)</f>
        <v>0.14742</v>
      </c>
      <c r="K21" s="19" t="n">
        <f aca="false">($C$3-$C$4)/$D$3</f>
        <v>0.581196581196581</v>
      </c>
    </row>
    <row r="22" customFormat="false" ht="15" hidden="false" customHeight="false" outlineLevel="0" collapsed="false">
      <c r="F22" s="19" t="n">
        <f aca="false">F21+0.1</f>
        <v>1.9</v>
      </c>
      <c r="G22" s="19" t="n">
        <f aca="false">1-F22</f>
        <v>-0.900000000000001</v>
      </c>
      <c r="H22" s="20" t="n">
        <f aca="false">F22*$C$3+G22*$C$4</f>
        <v>0.12044</v>
      </c>
      <c r="I22" s="19" t="n">
        <f aca="false">(F22*$D$3)^2</f>
        <v>0.0242144721</v>
      </c>
      <c r="J22" s="19" t="n">
        <f aca="false">SQRT(I22)</f>
        <v>0.15561</v>
      </c>
      <c r="K22" s="19" t="n">
        <f aca="false">($C$3-$C$4)/$D$3</f>
        <v>0.581196581196581</v>
      </c>
    </row>
    <row r="23" customFormat="false" ht="15" hidden="false" customHeight="false" outlineLevel="0" collapsed="false">
      <c r="F23" s="19" t="n">
        <f aca="false">F22+0.1</f>
        <v>2</v>
      </c>
      <c r="G23" s="19" t="n">
        <f aca="false">1-F23</f>
        <v>-1</v>
      </c>
      <c r="H23" s="20" t="n">
        <f aca="false">F23*$C$3+G23*$C$4</f>
        <v>0.1252</v>
      </c>
      <c r="I23" s="19" t="n">
        <f aca="false">(F23*$D$3)^2</f>
        <v>0.02683044</v>
      </c>
      <c r="J23" s="19" t="n">
        <f aca="false">SQRT(I23)</f>
        <v>0.1638</v>
      </c>
      <c r="K23" s="19" t="n">
        <f aca="false">($C$3-$C$4)/$D$3</f>
        <v>0.581196581196581</v>
      </c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Roman,Standaard"&amp;A</oddHeader>
    <oddFooter>&amp;C&amp;"Times New Roman,Standaard"Page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1" sqref="M2:Q12 A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Roman,Standaard"&amp;A</oddHeader>
    <oddFooter>&amp;C&amp;"Times New Roman,Standaard"Page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2016-08-25T21:59:06Z</dcterms:created>
  <dc:creator>Arzu  Ozoguz</dc:creator>
  <dc:description/>
  <dc:language>en-US</dc:language>
  <cp:lastModifiedBy/>
  <cp:lastPrinted>2016-10-06T02:34:14Z</cp:lastPrinted>
  <dcterms:modified xsi:type="dcterms:W3CDTF">2018-03-27T22:06:53Z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